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19년 진행사업\저작권성능평가\"/>
    </mc:Choice>
  </mc:AlternateContent>
  <bookViews>
    <workbookView xWindow="0" yWindow="0" windowWidth="28800" windowHeight="12300"/>
  </bookViews>
  <sheets>
    <sheet name="투찰가 시뮬레이션" sheetId="3" r:id="rId1"/>
    <sheet name="개찰결과분석" sheetId="4" r:id="rId2"/>
    <sheet name="목차" sheetId="1" r:id="rId3"/>
    <sheet name="평가표" sheetId="2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3" l="1"/>
  <c r="C30" i="3" s="1"/>
  <c r="C31" i="3" s="1"/>
  <c r="P39" i="4"/>
  <c r="P38" i="4"/>
  <c r="P37" i="4"/>
  <c r="N31" i="4"/>
  <c r="O28" i="4"/>
  <c r="K28" i="4"/>
  <c r="J28" i="4"/>
  <c r="I28" i="4"/>
  <c r="H28" i="4"/>
  <c r="G28" i="4"/>
  <c r="F28" i="4"/>
  <c r="E28" i="4"/>
  <c r="N24" i="4" s="1"/>
  <c r="N25" i="4" s="1"/>
  <c r="D28" i="4"/>
  <c r="C28" i="4"/>
  <c r="K19" i="4"/>
  <c r="J19" i="4"/>
  <c r="I19" i="4"/>
  <c r="H19" i="4"/>
  <c r="G19" i="4"/>
  <c r="F19" i="4"/>
  <c r="E19" i="4"/>
  <c r="D19" i="4"/>
  <c r="O19" i="4" s="1"/>
  <c r="C19" i="4"/>
  <c r="N16" i="4"/>
  <c r="O14" i="4"/>
  <c r="K9" i="4"/>
  <c r="J9" i="4"/>
  <c r="I9" i="4"/>
  <c r="H9" i="4"/>
  <c r="G9" i="4"/>
  <c r="F9" i="4"/>
  <c r="E9" i="4"/>
  <c r="N5" i="4" s="1"/>
  <c r="D9" i="4"/>
  <c r="O9" i="4" s="1"/>
  <c r="C9" i="4"/>
  <c r="O4" i="4"/>
  <c r="J23" i="3"/>
  <c r="R23" i="3" s="1"/>
  <c r="J22" i="3"/>
  <c r="R22" i="3" s="1"/>
  <c r="C21" i="3"/>
  <c r="C23" i="3" s="1"/>
  <c r="J9" i="3"/>
  <c r="R9" i="3" s="1"/>
  <c r="C7" i="3"/>
  <c r="G2" i="3"/>
  <c r="C29" i="3" s="1"/>
  <c r="J10" i="3" l="1"/>
  <c r="R10" i="3" s="1"/>
  <c r="J24" i="3"/>
  <c r="K24" i="3" s="1"/>
  <c r="J4" i="3"/>
  <c r="J17" i="3"/>
  <c r="N6" i="4"/>
  <c r="N33" i="4" s="1"/>
  <c r="N32" i="4"/>
  <c r="K10" i="3"/>
  <c r="O10" i="3"/>
  <c r="O24" i="3"/>
  <c r="J28" i="3"/>
  <c r="J29" i="3"/>
  <c r="K29" i="3" s="1"/>
  <c r="J30" i="3"/>
  <c r="K30" i="3" s="1"/>
  <c r="J3" i="3"/>
  <c r="M3" i="3" s="1"/>
  <c r="N3" i="3" s="1"/>
  <c r="Q10" i="3"/>
  <c r="C13" i="3"/>
  <c r="C20" i="3" s="1"/>
  <c r="C14" i="3"/>
  <c r="C15" i="3" s="1"/>
  <c r="J2" i="3"/>
  <c r="M4" i="3"/>
  <c r="N4" i="3" s="1"/>
  <c r="Q9" i="3"/>
  <c r="J12" i="3"/>
  <c r="K12" i="3" s="1"/>
  <c r="J13" i="3"/>
  <c r="K13" i="3" s="1"/>
  <c r="J14" i="3"/>
  <c r="K14" i="3" s="1"/>
  <c r="J15" i="3"/>
  <c r="K15" i="3" s="1"/>
  <c r="Q22" i="3"/>
  <c r="Q23" i="3"/>
  <c r="R24" i="3"/>
  <c r="J26" i="3"/>
  <c r="K26" i="3" s="1"/>
  <c r="M28" i="3"/>
  <c r="N28" i="3" s="1"/>
  <c r="M30" i="3"/>
  <c r="N30" i="3" s="1"/>
  <c r="K4" i="3"/>
  <c r="O9" i="3"/>
  <c r="J16" i="3"/>
  <c r="O22" i="3"/>
  <c r="O23" i="3"/>
  <c r="Q24" i="3"/>
  <c r="J27" i="3"/>
  <c r="M27" i="3" s="1"/>
  <c r="N27" i="3" s="1"/>
  <c r="J11" i="3"/>
  <c r="M11" i="3" s="1"/>
  <c r="N11" i="3" s="1"/>
  <c r="M16" i="3"/>
  <c r="N16" i="3" s="1"/>
  <c r="J25" i="3"/>
  <c r="M25" i="3"/>
  <c r="N25" i="3" s="1"/>
  <c r="J6" i="3"/>
  <c r="J7" i="3"/>
  <c r="K7" i="3" s="1"/>
  <c r="J8" i="3"/>
  <c r="M8" i="3" s="1"/>
  <c r="N8" i="3" s="1"/>
  <c r="K9" i="3"/>
  <c r="M10" i="3"/>
  <c r="N10" i="3" s="1"/>
  <c r="J19" i="3"/>
  <c r="M19" i="3" s="1"/>
  <c r="N19" i="3" s="1"/>
  <c r="J20" i="3"/>
  <c r="M20" i="3" s="1"/>
  <c r="N20" i="3" s="1"/>
  <c r="J21" i="3"/>
  <c r="M21" i="3" s="1"/>
  <c r="N21" i="3" s="1"/>
  <c r="K22" i="3"/>
  <c r="K23" i="3"/>
  <c r="M24" i="3"/>
  <c r="N24" i="3" s="1"/>
  <c r="J5" i="3"/>
  <c r="M9" i="3"/>
  <c r="N9" i="3" s="1"/>
  <c r="J18" i="3"/>
  <c r="K19" i="3"/>
  <c r="K20" i="3"/>
  <c r="K21" i="3"/>
  <c r="M22" i="3"/>
  <c r="N22" i="3" s="1"/>
  <c r="M23" i="3"/>
  <c r="N23" i="3" s="1"/>
  <c r="K27" i="3" l="1"/>
  <c r="R17" i="3"/>
  <c r="Q17" i="3"/>
  <c r="O17" i="3"/>
  <c r="R4" i="3"/>
  <c r="Q4" i="3"/>
  <c r="Q5" i="3"/>
  <c r="O4" i="3"/>
  <c r="M17" i="3"/>
  <c r="N17" i="3" s="1"/>
  <c r="K17" i="3"/>
  <c r="O5" i="3"/>
  <c r="K5" i="3"/>
  <c r="R5" i="3"/>
  <c r="R16" i="3"/>
  <c r="Q16" i="3"/>
  <c r="O16" i="3"/>
  <c r="K16" i="3"/>
  <c r="R28" i="3"/>
  <c r="Q28" i="3"/>
  <c r="O28" i="3"/>
  <c r="R7" i="3"/>
  <c r="Q7" i="3"/>
  <c r="O7" i="3"/>
  <c r="O18" i="3"/>
  <c r="K18" i="3"/>
  <c r="R18" i="3"/>
  <c r="Q18" i="3"/>
  <c r="Q6" i="3"/>
  <c r="O6" i="3"/>
  <c r="R6" i="3"/>
  <c r="R27" i="3"/>
  <c r="Q27" i="3"/>
  <c r="O27" i="3"/>
  <c r="Q26" i="3"/>
  <c r="O26" i="3"/>
  <c r="M26" i="3"/>
  <c r="N26" i="3" s="1"/>
  <c r="R26" i="3"/>
  <c r="Q13" i="3"/>
  <c r="O13" i="3"/>
  <c r="R13" i="3"/>
  <c r="M13" i="3"/>
  <c r="N13" i="3" s="1"/>
  <c r="Q2" i="3"/>
  <c r="O2" i="3"/>
  <c r="M2" i="3"/>
  <c r="N2" i="3" s="1"/>
  <c r="R2" i="3"/>
  <c r="K28" i="3"/>
  <c r="Q21" i="3"/>
  <c r="O21" i="3"/>
  <c r="R21" i="3"/>
  <c r="Q12" i="3"/>
  <c r="O12" i="3"/>
  <c r="M12" i="3"/>
  <c r="N12" i="3" s="1"/>
  <c r="R12" i="3"/>
  <c r="R29" i="3"/>
  <c r="Q29" i="3"/>
  <c r="O29" i="3"/>
  <c r="Q8" i="3"/>
  <c r="O8" i="3"/>
  <c r="R8" i="3"/>
  <c r="Q15" i="3"/>
  <c r="O15" i="3"/>
  <c r="R15" i="3"/>
  <c r="M15" i="3"/>
  <c r="N15" i="3" s="1"/>
  <c r="Q14" i="3"/>
  <c r="O14" i="3"/>
  <c r="R14" i="3"/>
  <c r="M14" i="3"/>
  <c r="N14" i="3" s="1"/>
  <c r="K8" i="3"/>
  <c r="R20" i="3"/>
  <c r="Q20" i="3"/>
  <c r="O20" i="3"/>
  <c r="O11" i="3"/>
  <c r="R11" i="3"/>
  <c r="Q11" i="3"/>
  <c r="K11" i="3"/>
  <c r="M6" i="3"/>
  <c r="N6" i="3" s="1"/>
  <c r="M5" i="3"/>
  <c r="N5" i="3" s="1"/>
  <c r="M29" i="3"/>
  <c r="N29" i="3" s="1"/>
  <c r="Q19" i="3"/>
  <c r="O19" i="3"/>
  <c r="R19" i="3"/>
  <c r="R3" i="3"/>
  <c r="Q3" i="3"/>
  <c r="O3" i="3"/>
  <c r="M7" i="3"/>
  <c r="N7" i="3" s="1"/>
  <c r="K6" i="3"/>
  <c r="O25" i="3"/>
  <c r="R25" i="3"/>
  <c r="Q25" i="3"/>
  <c r="K25" i="3"/>
  <c r="K2" i="3"/>
  <c r="M18" i="3"/>
  <c r="N18" i="3" s="1"/>
  <c r="K3" i="3"/>
  <c r="R30" i="3"/>
  <c r="O30" i="3"/>
  <c r="Q30" i="3"/>
</calcChain>
</file>

<file path=xl/sharedStrings.xml><?xml version="1.0" encoding="utf-8"?>
<sst xmlns="http://schemas.openxmlformats.org/spreadsheetml/2006/main" count="444" uniqueCount="375">
  <si>
    <t>제안서 목차</t>
  </si>
  <si>
    <t>Ⅰ. 제안 개요</t>
  </si>
  <si>
    <t>1. 제안요약서</t>
  </si>
  <si>
    <t>3. 제안범위 및 전제</t>
  </si>
  <si>
    <t>4. 제안의 특징 및 장점</t>
  </si>
  <si>
    <t>5. 기대효과</t>
  </si>
  <si>
    <t>Ⅱ. 제안업체 일반</t>
  </si>
  <si>
    <t>1. 일반현황</t>
  </si>
  <si>
    <t>2. 조직 및 인원</t>
  </si>
  <si>
    <t>3. 주요사업내용</t>
  </si>
  <si>
    <t>4. 관련분야 보유기술 및 주요사업실적</t>
  </si>
  <si>
    <t>Ⅲ. 기술 부문</t>
  </si>
  <si>
    <t>1. 추진 목표</t>
  </si>
  <si>
    <t>2. 추진 전략</t>
  </si>
  <si>
    <t>3. 시스템 구성도</t>
  </si>
  <si>
    <t>4. 적용 기술</t>
  </si>
  <si>
    <t>5. 시스템 구축방안</t>
  </si>
  <si>
    <t>5-2. 기능 요구사항 구현 방안</t>
  </si>
  <si>
    <t>6. 성능 요구사항 구현 방안</t>
  </si>
  <si>
    <t>7. 품질 요구사항 구현 방안</t>
  </si>
  <si>
    <t>8. 인터페이스 요구사항 구현 방안</t>
  </si>
  <si>
    <t>Ⅳ. 사업관리 부문</t>
  </si>
  <si>
    <t>2. 추진일정 계획</t>
  </si>
  <si>
    <t>3. 개발환경 구축 계획</t>
  </si>
  <si>
    <t>5. 수행조직 및 업무분장</t>
  </si>
  <si>
    <t>Ⅴ. 지원부문</t>
  </si>
  <si>
    <t>1. 품질보증 계획</t>
  </si>
  <si>
    <t>2. 시험운영 계획</t>
  </si>
  <si>
    <t>3. 교육훈련 계획</t>
  </si>
  <si>
    <t>4. 유지보수 계획</t>
  </si>
  <si>
    <t>5. 기밀 보안 대책</t>
  </si>
  <si>
    <t>6. 비상 대책</t>
  </si>
  <si>
    <t>7. 기타 지원 사항</t>
  </si>
  <si>
    <t>평가표 목차</t>
  </si>
  <si>
    <t>전략 및 방법론</t>
  </si>
  <si>
    <t>기술 및 기능</t>
  </si>
  <si>
    <t>성능 및 품질</t>
  </si>
  <si>
    <t>프로젝트 관리</t>
  </si>
  <si>
    <t>프로젝트 지원</t>
  </si>
  <si>
    <t>o 사업 이해도</t>
  </si>
  <si>
    <t>o 추진 전략</t>
  </si>
  <si>
    <t>o 적용 기술</t>
  </si>
  <si>
    <t>o 시스템 요구사항</t>
  </si>
  <si>
    <t>o 기능 요구사항</t>
  </si>
  <si>
    <t>o 보안 요구사항</t>
  </si>
  <si>
    <t>o 데이터 요구 사항</t>
  </si>
  <si>
    <t>o 시스템운영 요구 사항</t>
  </si>
  <si>
    <t>o 성능 요구사항</t>
  </si>
  <si>
    <t>o 품질 요구사항</t>
  </si>
  <si>
    <t>o 인터페이스 요구사항</t>
  </si>
  <si>
    <t>o 관리방법론</t>
  </si>
  <si>
    <t>o 일정 계획</t>
  </si>
  <si>
    <t>o 개발 장비</t>
  </si>
  <si>
    <t>o 품질 보증</t>
  </si>
  <si>
    <t>o 시험 운영</t>
  </si>
  <si>
    <t>o 교육 훈련</t>
  </si>
  <si>
    <t>o 유지 보수</t>
  </si>
  <si>
    <t>o 기밀 보안</t>
  </si>
  <si>
    <t>o 비상 대책</t>
  </si>
  <si>
    <t>평가기준</t>
  </si>
  <si>
    <t>평가요소</t>
  </si>
  <si>
    <t>배점한도</t>
  </si>
  <si>
    <t>․업무분석체계의 명확성</t>
  </si>
  <si>
    <t>․목표시스템 구성의 적정성</t>
  </si>
  <si>
    <t>추진전략</t>
  </si>
  <si>
    <t>․추진전략의 창의성</t>
  </si>
  <si>
    <t>․추진전략의 타당성</t>
  </si>
  <si>
    <t>적용기술</t>
  </si>
  <si>
    <t>․제안기술의 실현가능성</t>
  </si>
  <si>
    <t>․적용기술의 혁신성</t>
  </si>
  <si>
    <t>․적용기술의 최신성</t>
  </si>
  <si>
    <t>표준 프레임워크 적용</t>
  </si>
  <si>
    <t>정보시스템을 효율적으로 개발하고 유지 관리 할 수 있도록 소프트웨어의 기본 골격과 재사용 모듈 등 표준 프레임워크의 사용 계획과 예상되는 문제점을 구체적으로 기술하고 실현 가능한 대응 방안을 제시하였는지를 평가한다.</t>
  </si>
  <si>
    <t>․표준프레임워크 내용의 이해도</t>
  </si>
  <si>
    <t>․표준프레임워크 적용의 명확성</t>
  </si>
  <si>
    <t>․표준프레임워크 미적용 시, 사유의 타당성</t>
  </si>
  <si>
    <t>․표준프레임워크 적용 방안의 타당성</t>
  </si>
  <si>
    <t>사업에 적정한 방법론의 제안 타당성을 평가하고, 실제 적용 사례와 경험을 바탕으로 효율적인 단계별 활동 내용을 구성하여 산출물의 적정성을 유지하고, 기술과 경험을 적절히 활용하고 있는가를 평가한다.</t>
  </si>
  <si>
    <t>․개발절차의 타당성</t>
  </si>
  <si>
    <t>․개발산출물의 적성성</t>
  </si>
  <si>
    <t>․도구와 기법의 적정성과 경험</t>
  </si>
  <si>
    <t>․적용방법론의 경험</t>
  </si>
  <si>
    <t>도입대상 장비의 요구 규격을 충족시키는 장비를 제안하며 제시된 장비가 현 시스템과 인터페이스 및 확장 가능성이 있는지를 평가하고, 도입 장비의 설치 및 공급 계획, 유지보수에 대해 방안이 구체적으로 기술되어 있는가를 평가한다.</t>
  </si>
  <si>
    <t>․도입대상 장비의 규격 충족도</t>
  </si>
  <si>
    <t>․도입대상 장비의 호환성</t>
  </si>
  <si>
    <t>․도입대상 장비의 확장 편의성</t>
  </si>
  <si>
    <t>․도입대상 장비의 설치용이성</t>
  </si>
  <si>
    <t>․도입대상 장비의 GS인증 여부</t>
  </si>
  <si>
    <t>․도입대상 장비의 유지보수 지원</t>
  </si>
  <si>
    <t>기능 요구사항</t>
  </si>
  <si>
    <t>방법론 및 분석 도구를 통하여 구체적인 내용으로 분석되고 구현 방안이 구체적으로 기술되어 있는가를 평가하고, 제안한 방안 및 기술이 적용 가능한지를 평가한다.</t>
  </si>
  <si>
    <t>․기능요구사항 분석 및 방안의 타당성</t>
  </si>
  <si>
    <t>․기능요구 사항 분석의 적정성</t>
  </si>
  <si>
    <t>․관련 방안 및 기술의 적용 가능성</t>
  </si>
  <si>
    <t>보안 요구사항</t>
  </si>
  <si>
    <t>관련 기능 등 타 요구사항 및 시스템과 관련되어 분석되고, 적용할 표준 및 구현 방안이 설계단계부터 반영되어 구체적으로 기술되어 있는지, 자료·장비·네트워크 보안대책 및 누출금지 대상정보 관리 방안과 위탁운영 시 해킹에 대비한 업체의 보안관리·통제에 보안대책 방안이 제시되었는지를 평가하고, 제안한 방안 및 기술이 적용 가능한지를 평가한다.</t>
  </si>
  <si>
    <t>․보안요구사항 분석 및 방안의 타당성</t>
  </si>
  <si>
    <t>․보안요구사항 분석의 적정성</t>
  </si>
  <si>
    <t>데이터요구사항</t>
  </si>
  <si>
    <t>데이터 전환 계획 및 검증 방법, 에러 데이터 처리 방법에 대해 구체적인 내용을 제시하고 있는가를 평가하며, 데이터 전환을 위해 책임 조직이 투입되는가를 평가한다.</t>
  </si>
  <si>
    <t>․데이터 전환 계획 및 방법의 타당성</t>
  </si>
  <si>
    <t>시스템 운영요구 충족도는 운영 시 필요한 사항에 대하여 경험을 바탕으로 제시하고, 고려 사항 및 유사 시 대응책을 제시하고 있는가를 평가한다.</t>
  </si>
  <si>
    <t>․시스템 운영요구사항의 충족도</t>
  </si>
  <si>
    <t>․시스템 운영요구사항 대응책의 타당성</t>
  </si>
  <si>
    <t>제약사항</t>
  </si>
  <si>
    <t>제약사항 충족도는 기능 및 품질 등 요구사항을 구현 시 관련 제약사항을 충족시키며 구현 방안 및 테스트 방안을 구체적으로 기술하였는가를 평가한다.</t>
  </si>
  <si>
    <t>․제약사항 문제파악의 정확성</t>
  </si>
  <si>
    <t>․제약사항의 충족도</t>
  </si>
  <si>
    <t>․제약사항의 대응 방안의 적정성</t>
  </si>
  <si>
    <t>성능 요구사항</t>
  </si>
  <si>
    <t>․성능요구 사항 분석의 타당성</t>
  </si>
  <si>
    <t>품질 요구사항</t>
  </si>
  <si>
    <t>․품질요구사항 점검 계획의 적정성</t>
  </si>
  <si>
    <t>․품질요구사항의 점검의 타당성</t>
  </si>
  <si>
    <t>․시스템 인터페이스 구현의 적합성</t>
  </si>
  <si>
    <t>․사용자 인터페이스의 편의성</t>
  </si>
  <si>
    <t>사업위험, 사업진도, 사업수행시 보안을 관리하는 방법, 사업수행 성과물이나 산출물의 형상 및 문서를 관리하는 방법 등을 평가한다.</t>
  </si>
  <si>
    <t>․위험관리 방안의 적정성</t>
  </si>
  <si>
    <t>․자원관리 방안의 적정성</t>
  </si>
  <si>
    <t>․진도관리 방안의 적정성</t>
  </si>
  <si>
    <t>․보안관리 방안의 적정성</t>
  </si>
  <si>
    <t>․형상관리 방안의 적정성</t>
  </si>
  <si>
    <t>․문서관리 방안의 적정성</t>
  </si>
  <si>
    <t>․분리발주 사업자간 협력방안의 적정성</t>
  </si>
  <si>
    <t>일정계획</t>
  </si>
  <si>
    <t>사업수행에 필요한 활동을 도출하여 정확한 활동 기간의 산정과 도출된 활동 간의 배열이 합리적인지, 중간목표가 적정하게 제시되어 있는지, 각 활동에 적합한 자원이 적절히 할당되어 있는지 등을 평가한다.</t>
  </si>
  <si>
    <t>․세부활동 도출 및 기간의 타당성</t>
  </si>
  <si>
    <t>․세부활동 배열의 합리성</t>
  </si>
  <si>
    <t>․중간목표 정의의 타당성</t>
  </si>
  <si>
    <t>․자원배분의 합리성</t>
  </si>
  <si>
    <t>개발장비</t>
  </si>
  <si>
    <t>사업자의 참여 의지 및 조직적 대응 정도, 사업참여의 준비성과 관련하여 개발환경의 구성여부와 해결방안을 명확히 제시하고 있는가를 평가한다.</t>
  </si>
  <si>
    <t>․사업자의 참여 준비성</t>
  </si>
  <si>
    <t>․개발장비 보유현황 및 확보방안</t>
  </si>
  <si>
    <t>․개발도구 보유현황 및 확보방안</t>
  </si>
  <si>
    <t>품질보증</t>
  </si>
  <si>
    <t>제시된 품질보증 방안이 해당 사업의 수행에 적합한지, 사업자가 「소프트웨어산업 진흥법」 제23조의 소프트웨어프로세스 품질인증 등 대외적으로 인정받을 만한 품질보증 관련 인증을 획득한 사례가 있는지를 확인하고 평가한다.</t>
  </si>
  <si>
    <t>․품질보증계획의 적정성</t>
  </si>
  <si>
    <t>․품질보증인력의 자질</t>
  </si>
  <si>
    <t>․국제 소프트웨어 개발 프로세스 품질인증 획득 여부</t>
  </si>
  <si>
    <t>시험운영</t>
  </si>
  <si>
    <t>시스템 공급자가 개발된 시스템의 시험운영을 위해 제공 및 지원하는 각종 시험운영 방법 및 조직 등에 대해 평가한다.</t>
  </si>
  <si>
    <t>․시험운영 방법의 적정성</t>
  </si>
  <si>
    <t>․시험운영 내용의 적정성</t>
  </si>
  <si>
    <t>․시험운영 일정의 적정성</t>
  </si>
  <si>
    <t>․시험운영 조직의 적정성</t>
  </si>
  <si>
    <t>교육훈련</t>
  </si>
  <si>
    <t>시스템 공급자가 시스템 운영 및 관리자를 위해 제공 및 지원하는 각종 교육훈련의 방법, 내용, 일정 및 조직 등에 대해 평가한다.</t>
  </si>
  <si>
    <t>․교육훈련 방법의 적정성</t>
  </si>
  <si>
    <t>․교육훈련 내용의 적정성</t>
  </si>
  <si>
    <t>․교육훈련 일정의 적정성</t>
  </si>
  <si>
    <t>․교육훈련 조직의 적정성</t>
  </si>
  <si>
    <t>유지보수</t>
  </si>
  <si>
    <t>시스템 공급자가 제시하는 하자보수 및 유지보수 계획, 조직, 절차, 범위 및 기간과 이와 관련된 기타의 활동 및 그 제한사항에 대해 평가한다.</t>
  </si>
  <si>
    <t>․유지보수 계획의 적정성</t>
  </si>
  <si>
    <t>․유지보수 조직의 적정성</t>
  </si>
  <si>
    <t>․유지보수 절차의 적정성</t>
  </si>
  <si>
    <t>․유지보수 범위의 적정성</t>
  </si>
  <si>
    <t>․유지보수 기간의 적정성</t>
  </si>
  <si>
    <t>기밀보안</t>
  </si>
  <si>
    <t>사업 추진 동안 악영향을 미치는 일련의 불순 활동들로부터 기밀을 보호함과 동시에 원활한 사업의 수행을 보장하기 위한 체계 및 대책에 대하여 평가한다.</t>
  </si>
  <si>
    <t>․기밀보안 체계의 적정성</t>
  </si>
  <si>
    <t>․기밀보안 대책의 확신성</t>
  </si>
  <si>
    <t>비상대책</t>
  </si>
  <si>
    <t>시스템 공급자가 안정적인 시스템 운영을 위해 제시하는 각종 백업/복구 및 장애대응 대책에 대하여 평가한다.</t>
  </si>
  <si>
    <t>․백업/복구 대책</t>
  </si>
  <si>
    <t>․장애대응 대책</t>
  </si>
  <si>
    <t>계</t>
  </si>
  <si>
    <t>관리방법론</t>
    <phoneticPr fontId="2" type="noConversion"/>
  </si>
  <si>
    <t>인터페이스 요구사항</t>
    <phoneticPr fontId="2" type="noConversion"/>
  </si>
  <si>
    <t>기술 및 기능
(30)</t>
    <phoneticPr fontId="2" type="noConversion"/>
  </si>
  <si>
    <t>성능 및 품질
(12)</t>
    <phoneticPr fontId="2" type="noConversion"/>
  </si>
  <si>
    <t>시스템운영 요구사항</t>
    <phoneticPr fontId="2" type="noConversion"/>
  </si>
  <si>
    <t>개발 방법론</t>
    <phoneticPr fontId="2" type="noConversion"/>
  </si>
  <si>
    <t>사업 이해도</t>
    <phoneticPr fontId="2" type="noConversion"/>
  </si>
  <si>
    <t>평가항목</t>
    <phoneticPr fontId="2" type="noConversion"/>
  </si>
  <si>
    <t>평가부문</t>
    <phoneticPr fontId="2" type="noConversion"/>
  </si>
  <si>
    <t>시스템 장비구성 요구사항</t>
    <phoneticPr fontId="2" type="noConversion"/>
  </si>
  <si>
    <t>사용자 인터페이스 : 사용자 편의성을 고려하여 요구사항을 제공하기 위한 분석 및 설계, 구현 방안과 검토 계획을 구체적으로 기술하였는가를 평가하고, 구현 경험이 있는 사용자 인터페이스 담당자가 투입되는지 평가한다.</t>
    <phoneticPr fontId="2" type="noConversion"/>
  </si>
  <si>
    <t>․개발목표 및 내용의 이해도</t>
    <phoneticPr fontId="2" type="noConversion"/>
  </si>
  <si>
    <t>․문제파악의 정확성</t>
    <phoneticPr fontId="2" type="noConversion"/>
  </si>
  <si>
    <t>2. 제안배경 및 목적</t>
    <phoneticPr fontId="2" type="noConversion"/>
  </si>
  <si>
    <t>․제안요청서와의 부합성</t>
    <phoneticPr fontId="2" type="noConversion"/>
  </si>
  <si>
    <t>프로젝트 관리
(12)</t>
    <phoneticPr fontId="2" type="noConversion"/>
  </si>
  <si>
    <t>1.1. 품질보증 개요</t>
    <phoneticPr fontId="2" type="noConversion"/>
  </si>
  <si>
    <t>2.1. 시험운영 개요</t>
    <phoneticPr fontId="2" type="noConversion"/>
  </si>
  <si>
    <t>2.2. 시험운영 방법</t>
    <phoneticPr fontId="2" type="noConversion"/>
  </si>
  <si>
    <t>5.1.1. 성능평가 PC 도입</t>
    <phoneticPr fontId="2" type="noConversion"/>
  </si>
  <si>
    <t>4.1. 적용 기술 안내</t>
    <phoneticPr fontId="2" type="noConversion"/>
  </si>
  <si>
    <t>4.2. 적용 기술의 확장성</t>
    <phoneticPr fontId="2" type="noConversion"/>
  </si>
  <si>
    <t>5.1. 제안요구 사항과 도입 장비 비교</t>
    <phoneticPr fontId="2" type="noConversion"/>
  </si>
  <si>
    <t>1.1. 사업관리 방안</t>
    <phoneticPr fontId="2" type="noConversion"/>
  </si>
  <si>
    <t>1.2. 위험관리 방안</t>
    <phoneticPr fontId="2" type="noConversion"/>
  </si>
  <si>
    <t>5.2.1. 필터링 기술 성능평가 항목 개선</t>
    <phoneticPr fontId="2" type="noConversion"/>
  </si>
  <si>
    <t>5.2.2. 필터링 기술 성능평가 도구 개선</t>
    <phoneticPr fontId="2" type="noConversion"/>
  </si>
  <si>
    <t>5.2.3. 워터마크/포렌식마크 성능평가</t>
    <phoneticPr fontId="2" type="noConversion"/>
  </si>
  <si>
    <t>5.2.4. 시스템 연계 기능 강화</t>
    <phoneticPr fontId="2" type="noConversion"/>
  </si>
  <si>
    <t>5.2.5. 시스템 UI개선</t>
    <phoneticPr fontId="2" type="noConversion"/>
  </si>
  <si>
    <t>o 사용자 중심의 UI 개선
o 수요조사 메뉴 사업관리시스템으로 이동 등</t>
    <phoneticPr fontId="2" type="noConversion"/>
  </si>
  <si>
    <t>o 위원회 통합누리집 포털 연계 기능 강화
o 통합누리집을 통한 회원가입 및 성능평가 신청 시 사업자정보 동기화</t>
    <phoneticPr fontId="2" type="noConversion"/>
  </si>
  <si>
    <t>o 평가기준 개선에 따른 새로운 코덱 유형 지원 등 평가 항목 추가 개발 (MKV, HEVC/H.265, HE-AAC, AC3 등)</t>
    <phoneticPr fontId="2" type="noConversion"/>
  </si>
  <si>
    <t>o 평가 항목 추가에 따른 데이터셋 변형물 자동 생성 도구기능 추가 개발</t>
    <phoneticPr fontId="2" type="noConversion"/>
  </si>
  <si>
    <t>o 지상파 UHDTV 방송 송수신 정합 표준* 관련 평가 항목 등 신규 평가항목 기능 개발
   * 한국정보통신기술협회(TTA) 지상파 UHDTV 송수신정합-Part5 콘텐츠 보호 표준</t>
    <phoneticPr fontId="2" type="noConversion"/>
  </si>
  <si>
    <t>․사업자 보증 능력</t>
    <phoneticPr fontId="2" type="noConversion"/>
  </si>
  <si>
    <t>시스템 인터페이스 : 타 시스템과의 연계 방안들에 대한 장ㆍ단점의 분석을 통해 가장 적합한 방안이 구체적으로 기술되어 있는가를 평가하고, 구현 경험이 있는 인터페이스 담당자가 투입되는지 평가한다.</t>
    <phoneticPr fontId="2" type="noConversion"/>
  </si>
  <si>
    <t xml:space="preserve">5.2.6. 저작권기술 성능평가 도구 환경 설치 </t>
    <phoneticPr fontId="2" type="noConversion"/>
  </si>
  <si>
    <t>o 성능평가 수행도구 설치
o 항목별 성능평가 시나리오 설정 등</t>
    <phoneticPr fontId="2" type="noConversion"/>
  </si>
  <si>
    <t>5.2.7. 저작권기술 성능평가 관리 시스템 환경 설치</t>
    <phoneticPr fontId="2" type="noConversion"/>
  </si>
  <si>
    <t>o 성능평가 관리 도구 설치</t>
    <phoneticPr fontId="2" type="noConversion"/>
  </si>
  <si>
    <t>5.2.8. 시스템 운용 환경 전환</t>
    <phoneticPr fontId="2" type="noConversion"/>
  </si>
  <si>
    <t xml:space="preserve">o OS : Linux 오픈소스 환경으로 전환(TMIS_DB 서버, TMIS_FTP 개발 서버)
o DB : 오픈소스 DBMS 환경으로 전환(오라클 DBMS) </t>
    <phoneticPr fontId="2" type="noConversion"/>
  </si>
  <si>
    <t>5.2.9. 저작권기술 사업자 정보</t>
    <phoneticPr fontId="2" type="noConversion"/>
  </si>
  <si>
    <t>o 국내 저작권기술 사업자 정보 리스트 및 현황 정보 제공</t>
    <phoneticPr fontId="2" type="noConversion"/>
  </si>
  <si>
    <t>o 국내 저작권기술 제품 및 솔루션 정보 수집 제공</t>
    <phoneticPr fontId="2" type="noConversion"/>
  </si>
  <si>
    <t>5.2.10. 저작권기술 제품 및 솔루션 정보</t>
    <phoneticPr fontId="2" type="noConversion"/>
  </si>
  <si>
    <t>5.2.11. 저작권 기술 유형 및 인증 정보</t>
    <phoneticPr fontId="2" type="noConversion"/>
  </si>
  <si>
    <t>o 국내 저작권 기술 분류별 현황 및 인증 정보 현황 제공</t>
    <phoneticPr fontId="2" type="noConversion"/>
  </si>
  <si>
    <t>5.2.12. 저작권기술 활용 사례/레퍼런스</t>
    <phoneticPr fontId="2" type="noConversion"/>
  </si>
  <si>
    <t>o 저작권기술 활용 사례/레퍼런스 수집 및 현황 제공</t>
    <phoneticPr fontId="2" type="noConversion"/>
  </si>
  <si>
    <t>5.2.13. 저작권기술 홍보 영상 서비스 관리</t>
    <phoneticPr fontId="2" type="noConversion"/>
  </si>
  <si>
    <t>5.2.14. 사이트 운영 관련 기능</t>
    <phoneticPr fontId="2" type="noConversion"/>
  </si>
  <si>
    <t>o 특징기반 필터링 기술
o 워터마크/포렌식마크 기술 
o 전자책 DRM 기술
o 모니터링 기술 등</t>
    <phoneticPr fontId="2" type="noConversion"/>
  </si>
  <si>
    <t>o 사이트 담당자 관리
o 권한관리 등</t>
    <phoneticPr fontId="2" type="noConversion"/>
  </si>
  <si>
    <t>o 모든 질의는 사용자가 요청을 하는 시간으로부터 3,000ms(3초) 내에 그 결과를 보여줘야 함
o 이 요구사항은 임의의 선택 기준이 허용되는 대량의 데이터(주관기관과의 협의)에 대한 질의에는 적용되지 않음</t>
    <phoneticPr fontId="2" type="noConversion"/>
  </si>
  <si>
    <t>6.1. 질의 응답 시간</t>
    <phoneticPr fontId="2" type="noConversion"/>
  </si>
  <si>
    <t>6.2. 웹 페이지 디스플레이 시간</t>
    <phoneticPr fontId="2" type="noConversion"/>
  </si>
  <si>
    <t>6.3. 데이터 형식 오류 응답 시간</t>
    <phoneticPr fontId="2" type="noConversion"/>
  </si>
  <si>
    <t>o 신규로 제작하는 각 웹페이지의 경우, 10Mbps 로컬 네트워크 접속을 사용해서 사용자가 요청한 시간으로부터 3초 이내에 완전히 디스플레이 되어야 함
o 이 요구사항은 한 개 이상의 큰 이미지(주관부서와 협의) 및 동영상을 가지고 있는 페이지에는 적용되지 않음
o 이 요구사항은 시스템을 사용하는 사용자 숫자가 동시 사용자 용량의 90%를 초과하는 경우에는 적용되지 않음</t>
    <phoneticPr fontId="2" type="noConversion"/>
  </si>
  <si>
    <t>o 사용자가 입력한 데이터 형식의 모든 오류는 사용자가 시스템에 그 정보를 입력한 지 2초 이내에 적당한 오류 메시지를 사용자에게 제시하여야 함</t>
    <phoneticPr fontId="2" type="noConversion"/>
  </si>
  <si>
    <t>o 성능 요구사항에도 불구하고 불가피하게 10초 이상 딜레이가 걸리는 작업에 대해서는 연산 작업을 시작하는 시점에서 사용자에게 느린 작업 처리에 대한 안내(경고) 메시지를 인지시켜야 함</t>
    <phoneticPr fontId="2" type="noConversion"/>
  </si>
  <si>
    <t>6.4. 작업 처리 딜레이 경고</t>
    <phoneticPr fontId="2" type="noConversion"/>
  </si>
  <si>
    <t>o 본 사업을 통해 새로 구축되는 시스템 및 페이지는 기존 저작권 통합 홈페이지의 인터페이스 및 디자인과 통일감 있도록 설계하여야 함
 - 신규로 구축하는 메뉴/콘텐츠/게시판 등은 저작권 통합 홈페이지 디자인을 고려하여 제작하되, 주관기관의 승인을 얻어야 함
o 안정적이고 균형 있는 레이아웃을 구현하여야 하며, 각 계층(Depth)별 페이지 레이아웃의 일관성을 유지하여야 함
o 구축된 그래픽 파일은 해당 그래픽 프로그램의 원본파일을 제출하여야 하며, 사용된 이미지는 저작권에 문제가 없는 이미지여야 함</t>
    <phoneticPr fontId="2" type="noConversion"/>
  </si>
  <si>
    <t>o 다양한 국가, 지역에서의 접속을 고려하며 사용함에 불편함이 없는 접속  속도를 보장할 수 있도록 웹 사이트 구현이 이루어져야 함
o Web개발을 위한 코딩 규칙, 메뉴 규칙, 호환성 규칙 등은 Web 접근성 향상을 위한 국가 표준 기술 가이드를 준수하여야 함
  - 한국정보화진흥원 웹 접근성 품질마크 인증 기준에 맞게 구축
o 모바일 애플리케이션 접근성 지침(미래창조과학부 고시 제2013-107호) 및 KWCAG(한국형 웹 콘텐츠 접근성 지침, 한국정보통신기술협회) 2.1에 준하여 웹 사이트를 구현하도록 함</t>
    <phoneticPr fontId="2" type="noConversion"/>
  </si>
  <si>
    <t>8.1. 사용자 인터페이스 및 디자인</t>
    <phoneticPr fontId="2" type="noConversion"/>
  </si>
  <si>
    <t>8.2. 웹 접근성 준수</t>
    <phoneticPr fontId="2" type="noConversion"/>
  </si>
  <si>
    <t>8.3. 웹 표준 및 호환성 준수</t>
    <phoneticPr fontId="2" type="noConversion"/>
  </si>
  <si>
    <t>o 이용자들의 다양한 사용자 환경 (브라우저) 에서도 서비스를 이용할 수 있도록 하여야 하며, 표준을 준수하여 구현하여야 함
  - IE, 크롬, 사파리, 파이어폭스 등 브라우저에서 버전에 구애받지 않고 홈페이지 이용에 불편이 없도록 웹 표준을 준수
  - 홈페이지 웹 호환성을 확보하고 보안 강화를 위하여 마이크로소프트(MS)의 인터넷 익스플로러(IE)에 종속된 ActiveX 제거를 추진
  - 웹 호환성 확보로 크로스브라우징을 지원하여야 함
    ※ 동작 호환성 확보, 레이아웃 호환성 확보, 플러그인 호환성 확보
  - 웹 표준 문법을 준수하여 구축하여야 함
    ※ W3C Markup Validation Service, CSS Validation Service 진단 통과(결과물제출)
o 웹 브라우저를 통해 제공하는 개발 및 구현되는 기능은 특정 브라우저에 종속되지 않고, 정상 작동되도록 준수지침에 따라 구현되어야 함
o 전자정부서비스 호환성 준수 지침 (행정자치부 고시 제2016-20호)에 준하여 웹 사이트를 구현하도록 함</t>
    <phoneticPr fontId="2" type="noConversion"/>
  </si>
  <si>
    <t>o 백업 요구사항 정의
 - 시스템은 자료의 파손, 변질, 분실 등에 대비하기 위하여 백업시스템과의 연동 지원
 ㆍ 백업대상 후보 선정 후 사용자에게 제시(대상, 경로, 백업 주기/보관 주기)
   ※ 백업대상ex) - ① WEB – HTML, CSS 등 WEB 서버 재구축을 위한 파일② WAS – 환경설정 파일, 사용자 upload file, 콘텐츠 등③ DB – DB 복구를 위한 일체 파일</t>
    <phoneticPr fontId="2" type="noConversion"/>
  </si>
  <si>
    <t>5.4.1. 데이터 보존</t>
    <phoneticPr fontId="2" type="noConversion"/>
  </si>
  <si>
    <t>5.3. 보안 요구사항 구현 방안</t>
    <phoneticPr fontId="2" type="noConversion"/>
  </si>
  <si>
    <t>5.4. 데이터 요구사항 구현 방안</t>
    <phoneticPr fontId="2" type="noConversion"/>
  </si>
  <si>
    <t>5.6. 제약사항 및 테스트 방안</t>
    <phoneticPr fontId="2" type="noConversion"/>
  </si>
  <si>
    <t>5.5. 시스템 운영 요구사항 구현 방안</t>
    <phoneticPr fontId="2" type="noConversion"/>
  </si>
  <si>
    <t>o 백업 대응방안 제시
 - 데이터 복구방안을 문서화하여 산출물로 제시
 ㆍ 백업 대상 파일들을 복구한 후 서비스 재개를 위한 절차서를 산출물로 제시</t>
    <phoneticPr fontId="2" type="noConversion"/>
  </si>
  <si>
    <t>5.4.2. 백업 대응방안</t>
    <phoneticPr fontId="2" type="noConversion"/>
  </si>
  <si>
    <t>5.4.3. 데이터베이스 설계</t>
    <phoneticPr fontId="2" type="noConversion"/>
  </si>
  <si>
    <t>o DB 구조의 설계는 관련  업무 처리 절차를 반영하여 유기적으로 구조화하고, 향후 업무 변동에 따른 확장성․이식성을 충분히 고려해야 함
o 설계시 기존 데이터를 고려하여야 함</t>
    <phoneticPr fontId="2" type="noConversion"/>
  </si>
  <si>
    <t>5.4.4. 데이터 무결성 및 표준화</t>
    <phoneticPr fontId="2" type="noConversion"/>
  </si>
  <si>
    <t>o 시스템은 외부 데이터를 연계할 때 데이터의 정합성을 검증하고 로그를 유지하여야 함
o 기준이 되는 정보를 관리하기 위한 코드관리체계를 수립하고 코드를 설계하여 적용함</t>
    <phoneticPr fontId="2" type="noConversion"/>
  </si>
  <si>
    <t>5.4.5. 데이터베이스 설계(구현) 및 내역서 제출</t>
    <phoneticPr fontId="2" type="noConversion"/>
  </si>
  <si>
    <t>o 데이터베이스 구조 최적화, DBMS 튜닝 등을 통해 데이터 안정성과 성능 개선
o 이관된 데이터 및 추가되는 모든 데이터에 대한 방법론 등 품질관리 체계 및 방안을 제시</t>
    <phoneticPr fontId="2" type="noConversion"/>
  </si>
  <si>
    <t>o 행정정보 데이터베이스 표준화지침을 고려하여 테이블 및 필드 등을 설계
o 기존 사이트 구조를 고려(이관)하여 설계하고, 데이터베이스 설계는 개발방향에 맞는 형태로 설계
o 사업 완료 시 테이블 목록, 관계도(ERD), 엔티티 정의서 등 데이터베이스 상세설계 내역을 제출(버전 표시)하여야 함</t>
    <phoneticPr fontId="2" type="noConversion"/>
  </si>
  <si>
    <t>ㅇ오디오 : 원본콘텐츠는 MP3 192kbps, 44.1kHz 이상으로 구성
ㅇ비디오 : 원본콘텐츠는 MP4 컬러/HD급(1280×720정도 이상)/ 1.5Mbps/24fps 이상으로 구성</t>
    <phoneticPr fontId="2" type="noConversion"/>
  </si>
  <si>
    <t>ㅇ오디오 원본 데이터셋 1,000편 구축
ㅇ비디오 원본 데이터셋 100편 구축
ㅇ오디오 변형 데이터셋 33항목×1,000편 구축
ㅇ비디오 변형 데이터셋 38항목×100편 구축
ㅇ오디오 제거 비디오 변형 데이터셋 38항목×100편 구축
ㅇ모바일 웹하드 특징기반 비디오 변형 데이터셋 27항목×100편 구축
ㅇ오디오 제거 모바일 웹하드 특징기반 비디오 변형 데이터셋 27항목×100편 구축</t>
    <phoneticPr fontId="2" type="noConversion"/>
  </si>
  <si>
    <t>5.5.1.  테스트 방안</t>
    <phoneticPr fontId="2" type="noConversion"/>
  </si>
  <si>
    <t>o 시스템은 제공되기로 한 요구사항을 모두 제공해야하며, 초기 협의한 요구사항에서 변경관리 절차를 통해 승인을 획득한 요구사항을 최종 베이스라인으로 간주함
o 요구사항을 제공하였는지 여부는 각 기능 요구사항의 검증(테스트) 활동을 통해 예상된 결과가 도출되었을 경우를 기준으로 평가함
o 단위 테스트, 통합 테스트, 성능 테스트를 위한 구체적인 계획을 제안해야 하며 테스트에 필요한 각종 도구는 제안사에서 제공하여 원활한 테스트가 가능하도록 지원해야 함
 - 기능의 오류를 줄일 수 있는 적합한 테스트 방안을 제시해야함
o 기능 구현 정확성은 사용자가 직접 테스트 수행기간에 테스트를 수행함으로써 평가함</t>
    <phoneticPr fontId="2" type="noConversion"/>
  </si>
  <si>
    <t>o 제약 사항</t>
    <phoneticPr fontId="2" type="noConversion"/>
  </si>
  <si>
    <t>o 단위테스트, 통합테스트, 시스템테스트 등 시스템 및 어플리케이션 신뢰성 확보를 위한 테스트 수행방안을 제시하여야 함
o 각종 테스트의 종류 및 수행방안을 제시하고, 전문가에 의한 어플리케이션 디버깅/튜닝 등을 실시하여야 함
o 테스트에 소요되는 환경 구축, 라이선스, 기술지원에 소요되는 비용은 사업자가 부담하여야 함</t>
    <phoneticPr fontId="2" type="noConversion"/>
  </si>
  <si>
    <t>5.5.2.  테스트 유형 및 환경 구축</t>
    <phoneticPr fontId="2" type="noConversion"/>
  </si>
  <si>
    <t>o 이행 및 승인테스트에 대한 계획을 상세히 기술하여야 함
o 테스트 단계별로 수행방법, 절차, 참여조직 및 역할, 점검사항, 최종검수기준, 점검 후 조치 방안 등을 세부적으로 기술
o 사업자는 위원회와 협의하여 승인테스트를 계획하고, 위원회가 승인 테스트를 이행하기 위하여 필요한 모든 조력을 제공해야 함</t>
    <phoneticPr fontId="2" type="noConversion"/>
  </si>
  <si>
    <t>5.5.3.  이행 및 승인테스트</t>
    <phoneticPr fontId="2" type="noConversion"/>
  </si>
  <si>
    <r>
      <t>o 국가 정보보안 기본지침(국가정보원)
o 국가</t>
    </r>
    <r>
      <rPr>
        <sz val="10"/>
        <color theme="1"/>
        <rFont val="맑은 고딕"/>
        <family val="3"/>
        <charset val="136"/>
        <scheme val="minor"/>
      </rPr>
      <t>‧</t>
    </r>
    <r>
      <rPr>
        <sz val="10"/>
        <color theme="1"/>
        <rFont val="맑은 고딕"/>
        <family val="3"/>
        <charset val="129"/>
        <scheme val="minor"/>
      </rPr>
      <t>공공기관 용역업체 보안관리 가이드라인(국가정보원)
o 홈페이지 보안관리 매뉴얼(국가정보원)
o 정부</t>
    </r>
    <r>
      <rPr>
        <sz val="10"/>
        <color theme="1"/>
        <rFont val="맑은 고딕"/>
        <family val="3"/>
        <charset val="136"/>
        <scheme val="minor"/>
      </rPr>
      <t>‧</t>
    </r>
    <r>
      <rPr>
        <sz val="10"/>
        <color theme="1"/>
        <rFont val="맑은 고딕"/>
        <family val="3"/>
        <charset val="129"/>
        <scheme val="minor"/>
      </rPr>
      <t>공공기관 정보보안 관리실태 평가지표(국가정보원)
o 웹 응용프로그램 개발 보안 가이드(행정안전부)
o 공공기관 홈페이지 개인정보 노출방지 가이드라인(행정안전부)
o 소프트웨어 개발보안 가이드(행정안전부)
o 문화체육관광부 개인정보보호지침(문화체육관광부 훈령)
o 시스템 개발·운영자를 위한 개인정보보호 가이드라인(행정안전부)
o 개인정보의 안전성 확보조치 기준(행정안전부)
o 본 사업은 위 지침 외에도 정부가 제정·공포한 관계 제 법규(지침)를 준수하여야 하며, 사업기간동안 법규가 변경될 경우 해당 법규 준수
o 용역사업 중 또는 종료 후라도 본 사업과 관련하여 국가정보원 등 관련 기관으로부터 보안에 문제가 있다고 지적될 경우 반드시 해결책을 강구하고 조치하여야 함</t>
    </r>
    <phoneticPr fontId="2" type="noConversion"/>
  </si>
  <si>
    <t>5.3.1. 보안지침 준수</t>
    <phoneticPr fontId="2" type="noConversion"/>
  </si>
  <si>
    <r>
      <t>o 주관사업자는 본 사업 수행 중 취득한 지식에 대하여 과업 수행 중은 물론 사업이 완료된 후에라도 비밀 보안을 준수하여야 함
  ※ 비밀 보안을 위반 시 발생하는 모든 민·형사상 책임은 주관사업자에게 있음
o 주관사업자는 사업 수행에 사용되는 문서, 인원, 장비 등에 대하여 물리적, 관리적, 기술적 보안대책을 제안서에 제시하여야 함
o 주관사업자가 위원회의 보안정책을 위반하였을 경우 [별첨 서식2-2]의 위규처리 기준에 따라 위규자 및 관리자를 행정조치하고 [별첨 서식2-3]의 보안 위약금을 해당 건과 관련하여 위원회에 납부하여야 함
o 주관사업자는 프로젝트 PC의 경우 인터넷망과 분리하여 운영하고, 업무상 인터넷 연결이 필요한 경우 별도의 인터넷 전용 PC를 설치하여 사용하여야 함
o 주관사업자는 위원회가 개발용 PC를 제공한다면 해당 PC에서 개발을 수행하여야 함
  ※ 개발용 PC에서는 외부 인터넷 연결, USB 등 보조매체 사용이 불가함. 또한 설치된 바이러스 백신의 자동 수행 설정을 수정하지 말아야 하며, 개발서버 등 접근이 필요한 시스템에만 접속 가능함
o 주관사업자는 P2P, 웹하드 등 인터넷 자료 공유사이트 및 상용 메일</t>
    </r>
    <r>
      <rPr>
        <sz val="10"/>
        <color theme="1"/>
        <rFont val="맑은 고딕"/>
        <family val="3"/>
        <charset val="136"/>
        <scheme val="minor"/>
      </rPr>
      <t>‧</t>
    </r>
    <r>
      <rPr>
        <sz val="10"/>
        <color theme="1"/>
        <rFont val="맑은 고딕"/>
        <family val="3"/>
        <charset val="129"/>
        <scheme val="minor"/>
      </rPr>
      <t>메신저 사용을 금지하고 자료전송이 필요한 경우 자체 전자우편을 이용, 첨부자료를 암호화 한 후 수</t>
    </r>
    <r>
      <rPr>
        <sz val="10"/>
        <color theme="1"/>
        <rFont val="맑은 고딕"/>
        <family val="3"/>
        <charset val="136"/>
        <scheme val="minor"/>
      </rPr>
      <t>‧</t>
    </r>
    <r>
      <rPr>
        <sz val="10"/>
        <color theme="1"/>
        <rFont val="맑은 고딕"/>
        <family val="3"/>
        <charset val="129"/>
        <scheme val="minor"/>
      </rPr>
      <t>발신하여야 함
o 주관사업자는 개인정보(주민번호) 및 인증 정보를 소통⋅저장할 경우 암호화하여야 함
  ※ 개인정보보호대책을 사업수행계획서 제출 시 제출하여야 함
o 자체 보안대책 강구사항(보안서약서 후 열람)의 정보시스템에 대한 기술적 보안 대책을 강구하고 조치해야 함
o 원격지 개발 장소 보안 요구사항
 - 주관사업자는 원격지 개발에 따른 보안사고 등 위험요인을 식별하여 이에 대한 대응방안을 제안하여야 함
 - 주관사업자는 원격지 개발에 따른 개발방법 등에 대한 구체적인 방안을 제시하여야 함
 - 원격지 개발에 따른 작업장소 등에 대하여 구체적인 원격지 보안관리대책(잠금장치, 출입통제 등)을 실시하여야 함
   1. 프로젝트 사무실, 중요장비 설치장소에 대한 출입보안
   2. 개인소유 PC 및 보조기억장치 반입·반출 통제
   3. 생성문서는 별도 잠금장치가 된 곳에 보관하며, 안전한 방법에 따라 폐기할 것
   4. 문서의 보안등급 부여 및 차별화 된 권한관리를 수행할 것 등</t>
    </r>
    <phoneticPr fontId="2" type="noConversion"/>
  </si>
  <si>
    <t>5.3.2. 보안 관련 일반요건</t>
    <phoneticPr fontId="2" type="noConversion"/>
  </si>
  <si>
    <r>
      <t>o 주관사업자는 “소프트웨어 보안약점”에 대한 보안 약점이 없도록 행자부에서 공고하는 「소프트웨어 개발보안(시큐어코딩) 가이드」를 준수하여야 함
o 「국가</t>
    </r>
    <r>
      <rPr>
        <sz val="10"/>
        <color theme="1"/>
        <rFont val="맑은 고딕"/>
        <family val="3"/>
        <charset val="136"/>
        <scheme val="minor"/>
      </rPr>
      <t>‧</t>
    </r>
    <r>
      <rPr>
        <sz val="10"/>
        <color theme="1"/>
        <rFont val="맑은 고딕"/>
        <family val="3"/>
        <charset val="129"/>
        <scheme val="minor"/>
      </rPr>
      <t>공공기관 용역업체 보안</t>
    </r>
    <r>
      <rPr>
        <sz val="10"/>
        <color theme="1"/>
        <rFont val="맑은 고딕"/>
        <family val="3"/>
        <charset val="136"/>
        <scheme val="minor"/>
      </rPr>
      <t>‧</t>
    </r>
    <r>
      <rPr>
        <sz val="10"/>
        <color theme="1"/>
        <rFont val="맑은 고딕"/>
        <family val="3"/>
        <charset val="129"/>
        <scheme val="minor"/>
      </rPr>
      <t>관리 가이드라인」(국정원,‘14.3)에 따라 보안 준수사항을 준수하여야 함
o 「홈페이지 취약점 진단 제거 가이드」(KISA,‘13.12)에 따라 구축·운영시스템에 대해 점검하고 조치하여야 함
o 「소프트웨어 보안약점 진단 가이드」(안전행정부,‘12.5)에 따라 구축·운영시스템에 대해 점검하고 조치하여야 함
o 웹서버에 악성코드 등 웹쉘이 업로드 되어 침해사고가 발생할지 않도록 보안약점 및 취약점 조치와 주기적인 모니터링 방안 및 웹쉘이 업로드 되어 침해사고가 발생하지 않도록 보안조치를 강구해야 함
o 개발 및 납품업체 대표이사급 명의로 취약점 점검결과(이상 없음 또는 조치결과) 확인서 제출
o 취약점조치 검증은 정보서비스 개발 보안대책의 개발보안 및 문화체육관광 사이버안전센터에서 기술적 보안대책과 관련한 보안권고 (기관 보안담당자 확인 必)들을 준용하여 처리하고 반드시 검사를 통해 취약점이 제거될 수 있도록 해야 함</t>
    </r>
    <phoneticPr fontId="2" type="noConversion"/>
  </si>
  <si>
    <t>5.3.3. 소프트웨어 개발보안 준수</t>
    <phoneticPr fontId="2" type="noConversion"/>
  </si>
  <si>
    <r>
      <t>o 사업수행 중 정보유출 등 보안사고 발생 시 책임을 져야 함
o 사업 계약단계 보안대책 수립
 - 주관사업자는 사업수행 계획서에 자료</t>
    </r>
    <r>
      <rPr>
        <sz val="10"/>
        <color theme="1"/>
        <rFont val="맑은 고딕"/>
        <family val="3"/>
        <charset val="136"/>
        <scheme val="minor"/>
      </rPr>
      <t>‧</t>
    </r>
    <r>
      <rPr>
        <sz val="10"/>
        <color theme="1"/>
        <rFont val="맑은 고딕"/>
        <family val="3"/>
        <charset val="129"/>
        <scheme val="minor"/>
      </rPr>
      <t>장비</t>
    </r>
    <r>
      <rPr>
        <sz val="10"/>
        <color theme="1"/>
        <rFont val="맑은 고딕"/>
        <family val="3"/>
        <charset val="136"/>
        <scheme val="minor"/>
      </rPr>
      <t>‧</t>
    </r>
    <r>
      <rPr>
        <sz val="10"/>
        <color theme="1"/>
        <rFont val="맑은 고딕"/>
        <family val="3"/>
        <charset val="129"/>
        <scheme val="minor"/>
      </rPr>
      <t>네트워크 보안대책 및 누출금지 대상정보 관리 방안 등 보안관리 세부 계획을 포함하여 작성하여야 함
 - 주관사업자는 사업 수행 중에 알게 되는 내부정보 및 하도급 업체에 대한 보안관리 책임을 부담하기 위해 대표자 명의 보안서약서[별첨 서식1-10]를 제출하여야 함
 - 주관사업자는 용역 계약서와 별도로 비밀유지계약서[별첨 서식1-14]를 체결하여야 함(하도급 계약을 체결하는 경우에도 동일한 비밀유지 의무를 지님)
  ※ 누출금지 대상정보는 [별첨 서식2-1] 참조   
  ※ 정보누출 적발시 「국가계약법」 시행령 제76조에 의거 부정당업자로 등록, 입찰 참자자격 제한 등 제재 조치
o 참여인원에 대한 보안관리
 - 주관사업자는 용역사업 참여인원에 대해 개인의 친필 서명이 들어간 보안서약서 [별첨 서식1-11] 및 개인정보보호법 준수를 위한 개인정보 처리위탁 계약서[별첨 서식1-12], 개인정보 위탁 보안서약서[별첨 서식1-13]를 제출하여야 함
 - 용역사업 수행 전 참여인원에 대해 법적 또는 주관기관 규정에 따른 비밀유지 의무 준수 및 위반 시 처벌내용, 누출금지 대상정보 및 정보누출 시 부정당업자 제재조치 등에 대한 보안교육 실시
 - 사업수행 중 주관기관의 정기적인 보안점검에 성실히 응하여야 함
o 내∙외부망 접근 보안관리
  - 용역업체 사용 전산망은 방화벽 등을 활용, 주관기관 업무망과 분리구성하며, 업무상 필요시 제한적 접근 허용
  - 용역사업 수행 시 내부 전산망 이용이 필요한 경우
    ‣ 내부 전산망 이용에 대한 개발용 가상PC 발급은 2대 미만으로 제한
    ‣ 계정별로 부여된 접속권한은 불필요 시 곧바로 권한을 해지하거나 계정을 폐기
    ‣ 참여인원에게 부여한 개발용 가상PC는 보안담당자가 별도로 해당 계정에 접속하여 저장된 자료와 작업이력 확인할 수 있음
    ‣ 위원회 보안담당자는 서버 및 장비 운영자로 하여금 내부서버 및 네트워크 장비에 대한 접근기록 확인을 요구할 수 있으며, 사업자는 이에 응해야함
ㅇ사업 완료시 보안관리
  - 최종 산출물 중 대외보안이 요구되는 자료는 대외비 이상으로 작성</t>
    </r>
    <r>
      <rPr>
        <sz val="10"/>
        <color theme="1"/>
        <rFont val="맑은 고딕"/>
        <family val="3"/>
        <charset val="136"/>
        <scheme val="minor"/>
      </rPr>
      <t>‧</t>
    </r>
    <r>
      <rPr>
        <sz val="10"/>
        <color theme="1"/>
        <rFont val="맑은 고딕"/>
        <family val="3"/>
        <charset val="129"/>
        <scheme val="minor"/>
      </rPr>
      <t>관리하고 불필요한 자료는 반드시 삭제 및 폐기
  - 주관기관에서 제공받은 자료, 장비, 산출물 등 용역 관련 제반자료는 전량 회수하고 용역업체에 복사본 등 별도 보관 절대 금지
  - 사업 완료 후 업체 소유 PC, 서버의 하드디스크, 휴대용 저장매체, 노트북 등 전자기록 저장매체는 국가정보원이 안전성을 검증한 삭제 SW로 완전 삭제 후 반출
  - 용역사업 관련 자료 회수 및 삭제조치 후 업체에게 복사본 등 용역사업 관련 자료를 보유하고 있지 않다는 대표 명의 확약서 제출
  ※ 사업 종료 시 용역관련 제반자료 전량 회수, 저장매체 내 자료 삭제 및 사업산출물 복사본 등을 보관하지 않는다는 대표명의 확약서를 사업수행계획서 제출 시 제출하여야 함. 단, 유지보수 등으로 필요한 경우에는 위원회 정보보안 담당관 또는 담당자의 승인을 득한 후 사용할 수 있음
o 자체 보안대책 강구사항(보안서약서 후 열람)의 정보시스템에 대한 기술적 보안 대책을 강구하고 조치해야 함</t>
    </r>
    <phoneticPr fontId="2" type="noConversion"/>
  </si>
  <si>
    <t>5.3.4. 사업 수행에 대한 보안정책 및 지침준수</t>
    <phoneticPr fontId="2" type="noConversion"/>
  </si>
  <si>
    <t>o 주관사업자는 용역사업 참여인원 중 보안책임자를 지정하여 위원회의 승인을 받아야 하며, 내부 보안관리체계를 마련하여 인적, 물적 자원에 대한 보안정책 및 지침을 수립하여 적용하고, 수시로 보안 진단을 실시하여야 함
o 위원회 정보보안 담당자는 월 1회 이상 용역업체 대상 정보보안 및 개인정보보호 교육·점검을 실시할 수 있으며 주관사업자는 이에 적극 협조하여야 함
o 주관사업자는 업무수행을 위하여 투입된 모든 인원을 대상으로 월 1회 이상 자체적인 보안교육 및 PC등 전산장비에 대한 점검을 실시하여야 함
 - 주관사업자는 용역사업 수행 전 참여인원에 대해 법적 또는 발주기관 규정에 따른 비밀유지 의무 준수 및 위반 시 처벌내용 등에 대한 보안교육을 실시하여야 함
o 주관사업자는 위원회가 실시하는 보안교육(위원회의 용역업체 대상 전체 집합 교육)에 필히 참석하여야 함</t>
    <phoneticPr fontId="2" type="noConversion"/>
  </si>
  <si>
    <t>5.3.5. 관리적 보안요건 준수</t>
    <phoneticPr fontId="2" type="noConversion"/>
  </si>
  <si>
    <r>
      <t>o 주관사업자는 사업 관련 문서나 프로그램 등은 관리적 보안과 함께 잠금장치, 통제구역 등을 통하여 물리적 보안을 실시하여야 함
o 주관사업자는 업무수행용 PC, 중요업무 PC에는 패스워드를 도입하여 보안성을 강화하여야 함
o 주관사업자는 USB Type의 보조기억 매체를 사용하지 않는 것을 원칙으로 하며, 모든 자료는 내장 HDD 또는 CD에 저장하여 별도 관리하여야 함
 - 휴대용 저장매체가 필요한 경우 위원회 정보보안 담당자의 승인하에 사용하여야 함
o 주관사업자는 사업 참여인원의 PC 및 보조기억장치 반입</t>
    </r>
    <r>
      <rPr>
        <sz val="10"/>
        <color theme="1"/>
        <rFont val="맑은 고딕"/>
        <family val="3"/>
        <charset val="136"/>
        <scheme val="minor"/>
      </rPr>
      <t>‧</t>
    </r>
    <r>
      <rPr>
        <sz val="10"/>
        <color theme="1"/>
        <rFont val="맑은 고딕"/>
        <family val="3"/>
        <charset val="129"/>
        <scheme val="minor"/>
      </rPr>
      <t>반출 시 반출</t>
    </r>
    <r>
      <rPr>
        <sz val="10"/>
        <color theme="1"/>
        <rFont val="맑은 고딕"/>
        <family val="3"/>
        <charset val="136"/>
        <scheme val="minor"/>
      </rPr>
      <t>‧</t>
    </r>
    <r>
      <rPr>
        <sz val="10"/>
        <color theme="1"/>
        <rFont val="맑은 고딕"/>
        <family val="3"/>
        <charset val="129"/>
        <scheme val="minor"/>
      </rPr>
      <t>입시 악성코드 감염 여부를 확인하고 ‘자료관리 대장’에 반드시 기록하여야 함
o 주관사업자는 사업 종료 시 사업 참여인원의 PC 및 보조기억장치를 완전 삭제 후 반출하여야 함
o 주관사업자는 용역사업 수행을 위해 외부 사무실을 사용할 경우 CCTV, 잠금장치 등  비인가자 출입통제 대책을 마련하여야 함
o 주관사업자는 관련 자료 및 문서가 외부에 노출되지 않도록 문서함(이중철제 캐비닛 등)에 관리하여야 함
 - 매일 퇴근 시 위원회가 제공한 비공개 자료는 반납하고 그 외 자료는 개발사무실 잠금장치가 된 보관함에 보관하여야 함
o 주관사업자는 사업 수행 장소에 대한 보안점검을 정기적으로 실시하여 담당자에게 결과를 보고하도록 하여야 함
o 주관사업자는 사업과 관련된 정보시스템을 통제구역으로 지정된 위원회 전산실(IDC)을 사용하여 운용하여야 하며, 전산실 운영과 관련하여 위원회 정보시스템 운영 및 유지보수 담당자의 통제와 관리를 받아야 함
 - 통제구역 출입 및 정보시스템, 네트워크 관리 등은 정보시스템 운영 및 유지보수 담당자의 통제를 따르도록 함
o 주관사업자는 용역 수행 직원(상주, 비상주 인원 모두 포함)의 PC, 노트북 USB 포트에 보안 스티커(위원회 제공) 부착을 통한 저장매체 연결을 차단하여야 함</t>
    </r>
    <phoneticPr fontId="2" type="noConversion"/>
  </si>
  <si>
    <t>5.3.6. 물리적 보안요건 준수</t>
    <phoneticPr fontId="2" type="noConversion"/>
  </si>
  <si>
    <r>
      <t>o 주관사업자는 사업 수행과정에서 취득한 자료와 정보에 관하여 사업수행 중은 물론 사업 완료 후에도 이를 외부에 유출해서는 안 되며, 사업종료 시 위원회 정보보안 담당자 또는 담당자의 입회하에 완전 폐기 또는 반납하여야 함
  ※ 종이문서로 출력된 자료는 물론, 노트북 PC·USB 등에 보관된 자료 역시 사업 기간 중에 무단 반출할 수 없으며 사업 종료 후 파기 또는 반환하여야 함
o 주관사업자는 프로젝트에서 산출된 문서나 활용 중인 책자를 그 중요도에 따라 기밀, 대외비, 일반정보로 분류하여 관리하여야 함
o 주관사업자는 사업 관련 ‘자료관리 대장’을 비치하고 반∙출입 내역을 기록 관리하여야 함
 - 누출금지 대상정보에 대해 반드시 ‘자료관리 대장’에 인계자</t>
    </r>
    <r>
      <rPr>
        <sz val="10"/>
        <color theme="1"/>
        <rFont val="맑은 고딕"/>
        <family val="3"/>
        <charset val="136"/>
        <scheme val="minor"/>
      </rPr>
      <t>‧</t>
    </r>
    <r>
      <rPr>
        <sz val="10"/>
        <color theme="1"/>
        <rFont val="맑은 고딕"/>
        <family val="3"/>
        <charset val="129"/>
        <scheme val="minor"/>
      </rPr>
      <t>인수자가 직접 서명하여 관리하고 사업완료 시 관련 자료를 주관기관에 반납하여야 함
o 주관사업자는 프로젝트 수행에 필요한 기밀자료의 경우 위원회의 담당자 입회하에서만 열람하여야 함
o 주관사업자는 위원회로 부터 대여∙제공 받은 일체의 자료에 대해 위원회의 허락 없이 계약 목적 외로 사용할 수 없음
  ※ 주관사업자는 대여·제공받은 일체의 자료에 대해 복사본, 자료 백업 등의 형태로 별도 보관하지 말아야 함</t>
    </r>
    <phoneticPr fontId="2" type="noConversion"/>
  </si>
  <si>
    <t>o 주관사업자는 사업과 관련한 시스템에 대한 정보보안∙개인정보보호 법적 의무 및 기술·관리적 보호조치 사항의 적용 여부를 점검, 주관기관에 보고하여야 함
o 주관기관이 사업과 관련된 시스템에서 운영되는 어플리케이션의 보안취약점∙보안권고 사항의 조치를 요청하는 경우 주관사업자는 이에 대한 보안패치, 업그레이드 등 해당 보안취약점을 적시에 (보안취약점의 경중에 따라 주관기관과 협의하여) 조치하여야 함
o 주관사업자는 보안 취약점에 대한 패치 또는 업그레이드 등 조치를 완료하고, 해당 보안취약점으로 인한 피해여부에 대한 점검을 수행하여야 하며 그 결과는 조치가 완료된 시점부터 5일 이내로 보고 하여야 함
o 취약점 조치 검증은 위원회 보안 담당자의 승인을 받아야 함
 - 주관사업자 대표자 명의로 취약점 점검결과(이상 없음 또는 조치 결과) 확인서 제출 
o 재해·재난 및 장애발생에 대비하기 위해 위원회 백업 계획 및 체계에 따라 백업 수행, 문화정보 백업센터와의 백업 연동 확인 및 감시를 수행하고 추가 연동이 있는 경우 지원하여야 함</t>
    <phoneticPr fontId="2" type="noConversion"/>
  </si>
  <si>
    <t>5.3.7. 문서 보안요건 준수</t>
    <phoneticPr fontId="2" type="noConversion"/>
  </si>
  <si>
    <t>5.3.8. 보안권고 및 보안정책 조치의무(개인정보보호 포함)</t>
    <phoneticPr fontId="2" type="noConversion"/>
  </si>
  <si>
    <t>o 개인을 식별할 수 있는 정보(사용자 인증 정보, 패스워드 등)를 운영DB 또는 개발DB에 저장할 경우 암호화하여 저장하며, 소스코드에 직접 하드코딩하지 않아야 함
o 개인정보 취급자가 개인정보처리 시스템에 접속하는 경우 접속 로그를 시스템에 기록 관리해야 함(최소 6개월 보관)
&lt;필수 관리 항목&gt;
• ID : 개인정보취급자 식별정보        • 날짜 및 시간 : 접속일시
• 접속자IP 주소 : 접속자 정보
• 수행업무 : 열람, 수정, 삭제, 인쇄, 입력 등
o 개인정보 취급자가 개인정보를 처리할 경우 해당 접근 로그를 시스템에 기록하여야 함
o 위원회 개인정보처리방침에 따라 개인정보를 처리∙파기하여야 하며 백업 데이터 생성을 금지함</t>
    <phoneticPr fontId="2" type="noConversion"/>
  </si>
  <si>
    <t>5.3.9. 데이터보안</t>
    <phoneticPr fontId="2" type="noConversion"/>
  </si>
  <si>
    <t>o 개발수행이 완료된 소스는 테스트 수행 후, 위원회에 확인을 받고 담당자 감독 하에 운영서버로 이관 작업을 수행해야 함
o 기존 시스템을 중단하게 될 경우에는 업무에 지장을 초래하지 않는 시간을 이용하여 작업하여야 함
o 사업자는 개발 시스템 설치 전 설치장소의 정보시스템 운영 환경에 관한 기술적 검토 및 안정성을 검증하여야 하며, 사전 검증 없이 발생된 제반 문제에 대해서는 사업자가 모든 책임을 짐
o 본 사업의 목표시스템 구성을 위한 기존 시스템에 대한 재배치, 환경설정, 정책 최적화 등에 비용이 발생하는 경우 사업자가 부담함
o 장애 발생 시에는 수행업체는 복구 예정시간을 담당자에게 보고하여 후속조치가 가능하도록 하여야 함</t>
    <phoneticPr fontId="2" type="noConversion"/>
  </si>
  <si>
    <t>7.1. 신뢰성</t>
    <phoneticPr fontId="2" type="noConversion"/>
  </si>
  <si>
    <t>o 수행 업체는 개발 시스템에 대하여 주관기관의 협의 및 교육 요청 시 적극적인 자세로 임하여야 함
 - 시스템 기능 습득을 위한 관리자 및 일반사용자를 위한 사용 절차별 상세 매뉴얼 배포
o 수행 업체는 대상시스템에 대한 제반정보 및 기술지원을 제공하여야 하며 시스템의 효율적인 운영을 위한 기술자문(감리)에 응하여야 함</t>
    <phoneticPr fontId="2" type="noConversion"/>
  </si>
  <si>
    <t>o 시스템 인터페이스 요구사항 및 어플리케이션과 정보간의 상호작용을 하는 기능은 기능 구현의 정확성뿐만 아니라 정보의 무결성, 데이터 정합성을 검증받아야 함</t>
    <phoneticPr fontId="2" type="noConversion"/>
  </si>
  <si>
    <t>7.3.  상호운영성(데이터교환성)</t>
    <phoneticPr fontId="2" type="noConversion"/>
  </si>
  <si>
    <t>7.2  사용의 용이성</t>
    <phoneticPr fontId="2" type="noConversion"/>
  </si>
  <si>
    <t>구현하고자 하는 기능을 통해 요구 성능이 충족되도록 방법론 및 분석 도구를 통하여 구체적인 내용으로 분석되고 구현 및 테스트 방안이 구체적으로 기술되어 있는가를 평가하고, 제안한 방안 및 기술을 통해 요구 성능을 충족시킬 수 있는지를 평가한다.</t>
    <phoneticPr fontId="2" type="noConversion"/>
  </si>
  <si>
    <t>․성능요구 사항의 충족도</t>
    <phoneticPr fontId="2" type="noConversion"/>
  </si>
  <si>
    <t>5.4.6. 데이터 품질 관리 체계</t>
    <phoneticPr fontId="2" type="noConversion"/>
  </si>
  <si>
    <t>5.4.7. 특징기반 필터링 원본 데이타셋 구성</t>
    <phoneticPr fontId="2" type="noConversion"/>
  </si>
  <si>
    <t>5.4.8. 특징기반 필터링 데이터셋 구축</t>
    <phoneticPr fontId="2" type="noConversion"/>
  </si>
  <si>
    <t>o 주관기관, 주관사업자 실무자들로 사업 추진 협의체를 구성, 주별, 월별로 회의를 개최하여 작업 진도, 향후 계획, 필요한 사항 등을 주관기관에 보고하여야 함
o 주관기관은 원활한 과업 추진을 위해 필요 시 비정기적인 보고를 요청할 수 있음</t>
    <phoneticPr fontId="2" type="noConversion"/>
  </si>
  <si>
    <t>PMR - 001 보고 관리</t>
    <phoneticPr fontId="2" type="noConversion"/>
  </si>
  <si>
    <t>o 주관사업자는 각 단계가 완료되면 단계별 산출물을 주관기관에 제출하여야 함
  ※ 단계별 산출물, 최종산출물의 경우 주관기관의 평가에 따라 평가내용을 산출물에 반영하여야 함
o 주관사업자는 사업 착수 시 사업 수행계획서를, 사업 완료 시 완료보고서를 주관기관에 제출하여야 함
o 과업 수행 중 발생된 모든 관련 자료는 일목요연하게 정리하여 보고서와 함께 제출하여야 함</t>
    <phoneticPr fontId="2" type="noConversion"/>
  </si>
  <si>
    <t>o 주관사업자는 사업수행 중 주관사업자의 귀책사유로 발생한 모든 손해에 대하여 위원회에 배상하여야 함
o 주관사업자는 보안 준수사항, 자료 반환 및 위반으로 인해 발생한 모든 손해를 위원회에 배상하여야 함</t>
    <phoneticPr fontId="2" type="noConversion"/>
  </si>
  <si>
    <t>PMR - 002 산출물의 종류 및 제출시기</t>
    <phoneticPr fontId="2" type="noConversion"/>
  </si>
  <si>
    <t>PMR - 003 손해배상 책임</t>
    <phoneticPr fontId="2" type="noConversion"/>
  </si>
  <si>
    <t>o 주관사업자는 사업수행 과정에서 발생되는 사업 산출물을 발생 시점에 맞게 위원회 정보화사업관리시스템에 입력하여야 함
  ※ 사업종료 전까지 정보화사업관리시스템에 모든 정보를 입력하고 정보화관리팀 담당자의 확인을 득해야 함
o 주관사업자는 기 등록된 관련 산출물, 내용을 어떠한 이유로 변경하든 필히 변경사항을 정보화사업관리시스템에 입력하여야 함
  ※ 주관사업자는 등록된 사항에 대해 정보화관리팀 담당자의 확인을 득해야 함</t>
    <phoneticPr fontId="2" type="noConversion"/>
  </si>
  <si>
    <t>PMR - 004 정보화사업관리시스템 정보 등록</t>
    <phoneticPr fontId="2" type="noConversion"/>
  </si>
  <si>
    <t>o 주관사업자의 품질보증 담당자는 사업수행 계획서 제출 후 7일 이내에 품질보증계획서를 위원회에 제출하여야 함
o 주관사업자의 품질보증 담당자는 사업 추진의 단계별, 공정별로 세부 품질보증 활동을 실시하여야 함
o 주관사업자는 사업 진행 단계에서 발생하는 문제점이나 위험요소 발견 시 바로 알려 해결할 수 있도록 하여야 함
o 주관사업자는 이해관계자를 대상으로 의견 수렴, 사업과 관련된 법제도를 파악하여, 이에 대한 반영계획 및 개선계획을 수립하여 추진하여야 함</t>
    <phoneticPr fontId="2" type="noConversion"/>
  </si>
  <si>
    <t>PSR - 001 품질보증 방안</t>
    <phoneticPr fontId="2" type="noConversion"/>
  </si>
  <si>
    <t>o 주관사업자는 사업수행을 위한 작업장소를 위원회와 상호협의하여 결정하여야 함
 - 단, 주관기관과 업무 협의, 산출물 관리, 감리업무 수행 지원 등 원활한 사업 수행에 지장이 없어야 함
o 원격지 개발 장소 제시·검토
 - 주관사업자는 작업장소 상호협의 시 제안요청서 내 명시된 보안요구사항을 준수한 작업장소를 제시할 수 있으며, 위원회에서는 제시된 작업장소에 관하여 우선 검토한다. 다만, 위원회에서는 주관사업자가 제시한 작업장소가 보안요구사항을 준수하지 못한 경우 거부할 수 있음</t>
    <phoneticPr fontId="2" type="noConversion"/>
  </si>
  <si>
    <t>PSR - 002 사업수행을 위한 작업공간</t>
    <phoneticPr fontId="2" type="noConversion"/>
  </si>
  <si>
    <t>o 주관사업자는 사업을 종료한 날로부터 1년간 하자에 대한 책임을 지고, 이를 무상으로 즉시 보완하여야 함
  ※ “하자”라 함은 사업 진행 과정에서 부주의 또는 실수로 인하여 제안요청서 상에 명시된 내용이나 위원회와 합의한대로 최종 산출물이 완성되지 못하는 경우를 말함
o 하자보수 지원방안을 구체적으로 제시하여야 하며, 하자보수 인력은 개발에 참여한 인력으로 구성해야 함
o 주관사업자는 사업 관련 발전방향 및 신규 정보를 정기적으로 전달하여야 하며, 관련 분야 정보에 대한 기술 자문에 성실히 응하여야 함</t>
    <phoneticPr fontId="2" type="noConversion"/>
  </si>
  <si>
    <t>PSR - 003 하자보수 및 기술지원 요건</t>
    <phoneticPr fontId="2" type="noConversion"/>
  </si>
  <si>
    <t>PSR - 004 지식재산권 및 임치에 관련한 사항</t>
    <phoneticPr fontId="2" type="noConversion"/>
  </si>
  <si>
    <t>․품질보증계획의 적정성 
․품질보증인력의 자질 
․사업자 보증 능력 
․국제 소프트웨어 개발 프로세스 품질인증 획득 여부</t>
    <phoneticPr fontId="2" type="noConversion"/>
  </si>
  <si>
    <t>․시험운영 방법의 적정성
․시험운영 내용의 적정성
․시험운영 일정의 적정성
․시험운영 조직의 적정성</t>
    <phoneticPr fontId="2" type="noConversion"/>
  </si>
  <si>
    <t>o 발주기관 요청 시 본 사업을 통해 구축·운영되는 데이터를 문화체육관광부 &lt;공공문화정보 통합관리시스템&gt;과 메타데이터 형태로
  - 문화체육관광부 정보화업무 규정(훈령290호) 준수
  - 공공문화정보 통합관리시스템 관리기관(한국문화정보원)과의 원활한 데이터 연계 협력 지원
    연계대상 DB 테이블 스키마 및 DB 코드 값, 데이터 수집 query 설정 등 제반사항 안내 및 기술지원
  ※ 자세한 정보 연계 세부 조치사항은 주관기관과 협의 후 진행함</t>
    <phoneticPr fontId="2" type="noConversion"/>
  </si>
  <si>
    <t>PSR - 005 문체부 &lt;공공문화정보 통합관리시스템&gt;과 정보 연계 추진</t>
    <phoneticPr fontId="2" type="noConversion"/>
  </si>
  <si>
    <t>ㅇ 본 사업은「소프트웨어산업진흥법 제22조」에 따라 사업 수주자는 SW사업정보(SW사업 수행 및 실적 정보) 데이터를 작성 및 제출하여야 함
 ※ SW사업정보 데이터 작성 및 제출에 관한 사항은 홈페이지(www.spir.kr) 자료실의 ‘SW사업정보 저장소 데이터 제출 안내’ 문서를 참조토록 함
ㅇ SW사업정보 데이터는 사업수행계획서 작성 시 단계별 산출물 리스트에 반드시 명시하도록 함
ㅇ SW사업정보 중 기능점수 데이터의 작성을 위해 사업수행 인원 중 기능점수 측정 전문가를 포함토록 함</t>
    <phoneticPr fontId="2" type="noConversion"/>
  </si>
  <si>
    <t>PSR - 006 SW사업정보 데이터 작성 지원</t>
    <phoneticPr fontId="2" type="noConversion"/>
  </si>
  <si>
    <t>PSR - 007 저작권기술 성능평가 기준개정 지원</t>
    <phoneticPr fontId="2" type="noConversion"/>
  </si>
  <si>
    <t>ㅇ새로운 코덱 유형 지원 등 평가 평가기준 개선 (MKV, HEVC/H.265, HE-AAC, AC3 등) 
ㅇ지상파 UHDTV 방송 송수신 정합 표준 관련 평가 항목 등 신규 평가항목 기준개선 지원</t>
    <phoneticPr fontId="2" type="noConversion"/>
  </si>
  <si>
    <t>PSR - 008 저작권기술 성능평가 운영 지원</t>
    <phoneticPr fontId="2" type="noConversion"/>
  </si>
  <si>
    <t xml:space="preserve"> </t>
    <phoneticPr fontId="2" type="noConversion"/>
  </si>
  <si>
    <t>전략 및 방법론
(28)</t>
    <phoneticPr fontId="2" type="noConversion"/>
  </si>
  <si>
    <t>프로젝트지원
(18)</t>
    <phoneticPr fontId="2" type="noConversion"/>
  </si>
  <si>
    <t>사업의 특성 및 목표에 대해 주변 환경분석과 업무내용의 연관관계의 이해를 바탕으로 일관성 있는 방향과 전략을 제시하고 있는가를 평가한다. 단, 당해 사업의 기획용역(ISP 등)을 수행한 자가 참여한 때에는 평가등급보다 한 단계 하위 등급의 점수를 부여한다.</t>
    <phoneticPr fontId="2" type="noConversion"/>
  </si>
  <si>
    <t>․개발목표 및 내용의 이해도</t>
    <phoneticPr fontId="2" type="noConversion"/>
  </si>
  <si>
    <t>․문제파악의 정확성</t>
    <phoneticPr fontId="2" type="noConversion"/>
  </si>
  <si>
    <t>․업무분석체계의 명확성</t>
    <phoneticPr fontId="2" type="noConversion"/>
  </si>
  <si>
    <t>․목표시스템 구성의 적정성</t>
    <phoneticPr fontId="2" type="noConversion"/>
  </si>
  <si>
    <t>․제안요청서와의 부합성</t>
    <phoneticPr fontId="2" type="noConversion"/>
  </si>
  <si>
    <t>개발업무 수행 시 위험요소를 고려하여 얼마나 창의적이며 타당한 대안을 제시하였는가를 평가한다.</t>
    <phoneticPr fontId="2" type="noConversion"/>
  </si>
  <si>
    <t>사업에서 적용하고자 하는 기술이 향후 확장성을 고려하여 현실적으로 실현 가능하게 제시되어 있는지를 평가한다.</t>
    <phoneticPr fontId="2" type="noConversion"/>
  </si>
  <si>
    <t>제공되는 분석 도구 및 구현 방안, 테스트 방안이 구체적으로 기술되어 있는가를 평가하고, 분석ㆍ설계 등 각 단계별 품질 요구사항의 점검 및 검토 방안이 구체적으로 계획되어 있는가를 평가한다.</t>
    <phoneticPr fontId="2" type="noConversion"/>
  </si>
  <si>
    <t>1. 관리방법론</t>
    <phoneticPr fontId="2" type="noConversion"/>
  </si>
  <si>
    <t>4. 보고 및 검토계획</t>
    <phoneticPr fontId="2" type="noConversion"/>
  </si>
  <si>
    <r>
      <rPr>
        <sz val="10"/>
        <color rgb="FF000000"/>
        <rFont val="맑은 고딕"/>
        <family val="3"/>
        <charset val="129"/>
      </rPr>
      <t>Ⅵ</t>
    </r>
    <r>
      <rPr>
        <sz val="10"/>
        <color rgb="FF000000"/>
        <rFont val="맑은 고딕"/>
        <family val="3"/>
        <charset val="129"/>
        <scheme val="minor"/>
      </rPr>
      <t>. 기타</t>
    </r>
    <phoneticPr fontId="2" type="noConversion"/>
  </si>
  <si>
    <r>
      <rPr>
        <sz val="10"/>
        <color rgb="FF000000"/>
        <rFont val="맑은 고딕"/>
        <family val="3"/>
        <charset val="129"/>
      </rPr>
      <t>Ⅶ</t>
    </r>
    <r>
      <rPr>
        <sz val="10"/>
        <color rgb="FF000000"/>
        <rFont val="맑은 고딕"/>
        <family val="3"/>
        <charset val="129"/>
        <scheme val="minor"/>
      </rPr>
      <t>. 첨부</t>
    </r>
    <phoneticPr fontId="2" type="noConversion"/>
  </si>
  <si>
    <r>
      <t xml:space="preserve">o 본 사업과 관련하여 산출물의 지식재산권(저작권의 경우, 2차적저작물 작성권과 편집저작물 작성권 포함)은 위원회와 주관사업자가 공동으로 소유하며 지분은 균등함
o 다만, 개발의 기여도 및 계약목적물의 특수성(보안, 영업비밀 등)을 고려하여 계약당사자간의 협의를 통해 지식재산권 귀속주체 등에 대해 공동소유와 달리 정할 수 있음
  ※ &lt;참고:공공저작물 자유이용 고려시&gt; 본 과업수행의 결과로 발생하는 모든 결과물의 지식재산권은 일반용역 계약특수조건 및 용역계약일반조건(계약예규)에 의한다. 다만, 그 결과물이 공공저작물로서 자유이용이 바람직하다고 판단되는 경우, 계약예규 제56조 단서에 따라 추후 협의를 통해「저작재산권 양도계약서」를 체결하여 공동소유와 달리 정할 수 있다.
o 주관사업자는 계약목적물의 사용을 보장하고, 지식재산권을 보호하기 위해서 사업수행에 따른 계약목적물의 “기술자료”를 제3의 기관(이하“임치기관”)에 임치하여야 함
  - 임치기관은 위원회와 협의하여 선정하며, 임치수수료는 주관사업자가 부담하여야 함
  - 임치대상 “기술자료”는 위원회와 협의하여 선정하여야 함
o 조달청 지침 “일반용역계약특수조건” 제14조(특허권 또는 저작권의 침해)에 따라 본 용역의 수행에 있어 제3자의 특허권 또는 저작권을 침해하였다하여 손해배상 청구 소송이 제기되면 계약상대자는 배상 및 모든 책임을 진다
o 본 사업을 통해 개발되는 소프트웨어는 용역계약일반조건 제56조(계약목적물의 지식재산권 귀속 등)에 따라 타 기관과 공동 활용할 계획이 없음
</t>
    </r>
    <r>
      <rPr>
        <sz val="10"/>
        <color rgb="FFFF0000"/>
        <rFont val="맑은 고딕"/>
        <family val="3"/>
        <charset val="129"/>
        <scheme val="minor"/>
      </rPr>
      <t>o SW산출물 반출 절차 등
 - 주관사업자는 지식재산권의 활용을 위하여 SW산출물의 반출을 요청할 수 있으며, 위원회에서는 「보안업무규정」 제4조 및 제안요청서에 명시된 누출금지정보에 해당하지 않을 경우 SW산출물을 제공함.(단 공급자는 아래 내용을 준수하여야 함)
 - 주관사업자는 공급받은 SW산출물에 대하여 제안요청서, 계약서 등에 누출금지정보로 명시한 정보를 삭제하고 활용하여야 하며, 이를 확인하는 주관사업자 대표명의의 확약서를 위원회에 제출하여야 함
 - 주관사업자가 반출된 SW산출물을 제3자에게 제공하려는 경우 반드시 위원회로부터 사전승인을 받아야 함
 - 위원회는 주관사업자가 제공받은 SW산출물을 무단으로 유출하거나 누출되는 경우 및 누출금지정보를 삭제하지 않고 활용하는 경우에는 「국가계약법」제76조제1항제3호 및 「지방계약법」제92조제1항제19호에 따라 입찰참가자격을 제한함</t>
    </r>
    <phoneticPr fontId="2" type="noConversion"/>
  </si>
  <si>
    <t xml:space="preserve">ㅇ저작권기술 성능평가 운영 지원(오디오, 비디오, 이미지, 워터마크/포렌식마크, 모바일앱, 모바일웹하드 성능평가 지원)
ㅇ저작권기술 상호운용성평가 지원(데이터 평가, 기능 평가 지원)
ㅇ저작권기술 성능평가 확인서 발급 지원
ㅇ공용특징정보 DB구축 서비스 운영 지원
</t>
    <phoneticPr fontId="2" type="noConversion"/>
  </si>
  <si>
    <t>배정예산</t>
    <phoneticPr fontId="2" type="noConversion"/>
  </si>
  <si>
    <t>예산</t>
    <phoneticPr fontId="2" type="noConversion"/>
  </si>
  <si>
    <t>할인율</t>
    <phoneticPr fontId="2" type="noConversion"/>
  </si>
  <si>
    <t>수주 금액</t>
    <phoneticPr fontId="2" type="noConversion"/>
  </si>
  <si>
    <t>차액</t>
    <phoneticPr fontId="2" type="noConversion"/>
  </si>
  <si>
    <t>가격 점수</t>
    <phoneticPr fontId="2" type="noConversion"/>
  </si>
  <si>
    <t>점수 차</t>
    <phoneticPr fontId="2" type="noConversion"/>
  </si>
  <si>
    <t>월단위</t>
    <phoneticPr fontId="2" type="noConversion"/>
  </si>
  <si>
    <t>추정가격</t>
    <phoneticPr fontId="2" type="noConversion"/>
  </si>
  <si>
    <t>품대</t>
    <phoneticPr fontId="2" type="noConversion"/>
  </si>
  <si>
    <t>(최저할인율)</t>
    <phoneticPr fontId="2" type="noConversion"/>
  </si>
  <si>
    <t>(최저금액)</t>
    <phoneticPr fontId="2" type="noConversion"/>
  </si>
  <si>
    <t>사업기간</t>
    <phoneticPr fontId="2" type="noConversion"/>
  </si>
  <si>
    <t>투찰가</t>
    <phoneticPr fontId="2" type="noConversion"/>
  </si>
  <si>
    <t>최저금액 대비 가격 점수</t>
    <phoneticPr fontId="2" type="noConversion"/>
  </si>
  <si>
    <t>최저금액 대비 가격 점수 차</t>
    <phoneticPr fontId="2" type="noConversion"/>
  </si>
  <si>
    <t>엘에스웨어㈜</t>
    <phoneticPr fontId="2" type="noConversion"/>
  </si>
  <si>
    <t>상대 업체</t>
    <phoneticPr fontId="2" type="noConversion"/>
  </si>
  <si>
    <t>투찰가</t>
    <phoneticPr fontId="2" type="noConversion"/>
  </si>
  <si>
    <t>항목(배점기준)</t>
  </si>
  <si>
    <t>배점</t>
    <phoneticPr fontId="2" type="noConversion"/>
  </si>
  <si>
    <t>평가위원1</t>
  </si>
  <si>
    <t>평가위원2</t>
  </si>
  <si>
    <t>평가위원3</t>
  </si>
  <si>
    <t>평가위원4</t>
  </si>
  <si>
    <t>평가위원5</t>
  </si>
  <si>
    <t>평가위원6</t>
  </si>
  <si>
    <t>평가위원7</t>
  </si>
  <si>
    <t>평가위원8</t>
  </si>
  <si>
    <t>상호명</t>
  </si>
  <si>
    <t>입찰가격점수</t>
  </si>
  <si>
    <t>기술평가점수</t>
  </si>
  <si>
    <t>종합평점</t>
  </si>
  <si>
    <t>합계</t>
  </si>
  <si>
    <t>배점</t>
    <phoneticPr fontId="2" type="noConversion"/>
  </si>
  <si>
    <t>엘에스웨어(주)</t>
  </si>
  <si>
    <t>최고점수</t>
    <phoneticPr fontId="2" type="noConversion"/>
  </si>
  <si>
    <t>점수 차</t>
    <phoneticPr fontId="2" type="noConversion"/>
  </si>
  <si>
    <t>최하점수</t>
    <phoneticPr fontId="2" type="noConversion"/>
  </si>
  <si>
    <t>입찰가격점수 차</t>
    <phoneticPr fontId="2" type="noConversion"/>
  </si>
  <si>
    <t>기술평가점수 차</t>
    <phoneticPr fontId="2" type="noConversion"/>
  </si>
  <si>
    <t>종합평점 차</t>
    <phoneticPr fontId="2" type="noConversion"/>
  </si>
  <si>
    <t>(주)에스앤비솔루션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</si>
</sst>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_-;\-* #,##0_-;_-* &quot;-&quot;_-;_-@_-"/>
    <numFmt numFmtId="43" formatCode="_-* #,##0.00_-;\-* #,##0.00_-;_-* &quot;-&quot;??_-;_-@_-"/>
    <numFmt numFmtId="176" formatCode="&quot;선금(&quot;\ 0%\ &quot;)&quot;"/>
    <numFmt numFmtId="177" formatCode="_-* #,##0.00000_-;\-* #,##0.00000_-;_-* &quot;-&quot;_-;_-@_-"/>
    <numFmt numFmtId="178" formatCode="_-* #,##0.00_-;\-* #,##0.00_-;_-* &quot;-&quot;_-;_-@_-"/>
    <numFmt numFmtId="179" formatCode="0.0000"/>
    <numFmt numFmtId="180" formatCode="_-* #,##0.000_-;\-* #,##0.000_-;_-* &quot;-&quot;_-;_-@_-"/>
    <numFmt numFmtId="181" formatCode="_-* #,##0.0000_-;\-* #,##0.0000_-;_-* &quot;-&quot;_-;_-@_-"/>
  </numFmts>
  <fonts count="20"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36"/>
      <scheme val="minor"/>
    </font>
    <font>
      <sz val="9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9"/>
      <color rgb="FF000000"/>
      <name val="돋움"/>
      <family val="3"/>
      <charset val="129"/>
    </font>
    <font>
      <b/>
      <sz val="9"/>
      <color rgb="FF000000"/>
      <name val="Arial"/>
      <family val="2"/>
    </font>
    <font>
      <b/>
      <sz val="10"/>
      <color rgb="FF6D6D6D"/>
      <name val="맑은 고딕"/>
      <family val="3"/>
      <charset val="129"/>
      <scheme val="minor"/>
    </font>
    <font>
      <sz val="10"/>
      <color theme="1"/>
      <name val="NanumBarunGothic"/>
      <family val="3"/>
    </font>
    <font>
      <sz val="10"/>
      <color rgb="FF6D6D6D"/>
      <name val="NanumBarunGothic"/>
      <family val="3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</cellStyleXfs>
  <cellXfs count="149"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Border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 indent="1"/>
    </xf>
    <xf numFmtId="0" fontId="1" fillId="0" borderId="0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left" vertical="center" wrapText="1" indent="2"/>
    </xf>
    <xf numFmtId="0" fontId="4" fillId="0" borderId="0" xfId="0" applyFont="1" applyBorder="1" applyAlignment="1">
      <alignment horizontal="justify" vertical="center" wrapText="1"/>
    </xf>
    <xf numFmtId="0" fontId="5" fillId="0" borderId="0" xfId="0" applyFont="1" applyBorder="1" applyAlignment="1">
      <alignment horizontal="left" vertical="center" indent="2"/>
    </xf>
    <xf numFmtId="0" fontId="1" fillId="0" borderId="0" xfId="0" applyFont="1" applyBorder="1" applyAlignment="1">
      <alignment horizontal="left" vertical="center" wrapText="1" indent="3"/>
    </xf>
    <xf numFmtId="0" fontId="5" fillId="0" borderId="0" xfId="0" applyFont="1" applyBorder="1" applyAlignment="1">
      <alignment vertical="center" wrapText="1"/>
    </xf>
    <xf numFmtId="0" fontId="4" fillId="0" borderId="2" xfId="0" applyFont="1" applyBorder="1" applyAlignment="1">
      <alignment horizontal="justify" vertical="center"/>
    </xf>
    <xf numFmtId="0" fontId="4" fillId="0" borderId="5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justify" vertical="center"/>
    </xf>
    <xf numFmtId="0" fontId="9" fillId="0" borderId="0" xfId="0" applyFont="1" applyBorder="1" applyAlignment="1">
      <alignment horizontal="left" vertical="center" wrapText="1" inden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justify" vertical="center"/>
    </xf>
    <xf numFmtId="0" fontId="4" fillId="0" borderId="4" xfId="0" applyFont="1" applyBorder="1" applyAlignment="1">
      <alignment horizontal="justify" vertical="center"/>
    </xf>
    <xf numFmtId="0" fontId="4" fillId="0" borderId="5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4" fillId="0" borderId="9" xfId="0" applyFont="1" applyBorder="1" applyAlignment="1">
      <alignment horizontal="justify" vertical="center" wrapText="1"/>
    </xf>
    <xf numFmtId="0" fontId="4" fillId="0" borderId="10" xfId="0" applyFont="1" applyBorder="1" applyAlignment="1">
      <alignment horizontal="justify" vertical="center" wrapText="1"/>
    </xf>
    <xf numFmtId="0" fontId="4" fillId="2" borderId="2" xfId="0" applyFont="1" applyFill="1" applyBorder="1" applyAlignment="1">
      <alignment horizontal="justify" vertical="center" wrapText="1"/>
    </xf>
    <xf numFmtId="0" fontId="4" fillId="2" borderId="3" xfId="0" applyFont="1" applyFill="1" applyBorder="1" applyAlignment="1">
      <alignment horizontal="justify" vertical="center" wrapText="1"/>
    </xf>
    <xf numFmtId="0" fontId="4" fillId="2" borderId="4" xfId="0" applyFont="1" applyFill="1" applyBorder="1" applyAlignment="1">
      <alignment horizontal="justify" vertical="center" wrapText="1"/>
    </xf>
    <xf numFmtId="0" fontId="4" fillId="2" borderId="5" xfId="0" applyFont="1" applyFill="1" applyBorder="1" applyAlignment="1">
      <alignment horizontal="justify" vertical="center" wrapText="1"/>
    </xf>
    <xf numFmtId="0" fontId="4" fillId="2" borderId="6" xfId="0" applyFont="1" applyFill="1" applyBorder="1" applyAlignment="1">
      <alignment horizontal="justify" vertical="center" wrapText="1"/>
    </xf>
    <xf numFmtId="0" fontId="4" fillId="2" borderId="9" xfId="0" applyFont="1" applyFill="1" applyBorder="1" applyAlignment="1">
      <alignment horizontal="justify" vertical="center" wrapText="1"/>
    </xf>
    <xf numFmtId="0" fontId="4" fillId="2" borderId="10" xfId="0" applyFont="1" applyFill="1" applyBorder="1" applyAlignment="1">
      <alignment horizontal="justify" vertical="center" wrapText="1"/>
    </xf>
    <xf numFmtId="0" fontId="4" fillId="2" borderId="7" xfId="0" applyFont="1" applyFill="1" applyBorder="1" applyAlignment="1">
      <alignment horizontal="justify" vertical="center" wrapText="1"/>
    </xf>
    <xf numFmtId="0" fontId="4" fillId="2" borderId="8" xfId="0" applyFont="1" applyFill="1" applyBorder="1" applyAlignment="1">
      <alignment horizontal="justify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41" fontId="12" fillId="0" borderId="14" xfId="1" applyFont="1" applyBorder="1">
      <alignment vertical="center"/>
    </xf>
    <xf numFmtId="41" fontId="13" fillId="3" borderId="14" xfId="1" applyFont="1" applyFill="1" applyBorder="1">
      <alignment vertical="center"/>
    </xf>
    <xf numFmtId="41" fontId="12" fillId="0" borderId="0" xfId="1" applyFont="1">
      <alignment vertical="center"/>
    </xf>
    <xf numFmtId="0" fontId="14" fillId="4" borderId="14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176" fontId="12" fillId="0" borderId="0" xfId="1" applyNumberFormat="1" applyFont="1" applyAlignment="1">
      <alignment horizontal="center" vertical="center"/>
    </xf>
    <xf numFmtId="41" fontId="12" fillId="3" borderId="14" xfId="1" applyFont="1" applyFill="1" applyBorder="1">
      <alignment vertical="center"/>
    </xf>
    <xf numFmtId="41" fontId="12" fillId="5" borderId="15" xfId="1" applyFont="1" applyFill="1" applyBorder="1" applyAlignment="1">
      <alignment horizontal="center" vertical="center"/>
    </xf>
    <xf numFmtId="177" fontId="12" fillId="0" borderId="14" xfId="1" applyNumberFormat="1" applyFont="1" applyFill="1" applyBorder="1">
      <alignment vertical="center"/>
    </xf>
    <xf numFmtId="178" fontId="12" fillId="0" borderId="14" xfId="1" applyNumberFormat="1" applyFont="1" applyFill="1" applyBorder="1">
      <alignment vertical="center"/>
    </xf>
    <xf numFmtId="41" fontId="12" fillId="0" borderId="14" xfId="1" applyFont="1" applyFill="1" applyBorder="1">
      <alignment vertical="center"/>
    </xf>
    <xf numFmtId="41" fontId="12" fillId="0" borderId="14" xfId="0" applyNumberFormat="1" applyFont="1" applyFill="1" applyBorder="1">
      <alignment vertical="center"/>
    </xf>
    <xf numFmtId="0" fontId="12" fillId="0" borderId="14" xfId="0" applyFont="1" applyFill="1" applyBorder="1">
      <alignment vertical="center"/>
    </xf>
    <xf numFmtId="179" fontId="12" fillId="0" borderId="14" xfId="0" applyNumberFormat="1" applyFont="1" applyFill="1" applyBorder="1">
      <alignment vertical="center"/>
    </xf>
    <xf numFmtId="43" fontId="12" fillId="0" borderId="14" xfId="0" applyNumberFormat="1" applyFont="1" applyFill="1" applyBorder="1">
      <alignment vertical="center"/>
    </xf>
    <xf numFmtId="41" fontId="12" fillId="5" borderId="16" xfId="1" applyFont="1" applyFill="1" applyBorder="1" applyAlignment="1">
      <alignment horizontal="center" vertical="center"/>
    </xf>
    <xf numFmtId="41" fontId="12" fillId="0" borderId="0" xfId="1" applyFont="1" applyFill="1">
      <alignment vertical="center"/>
    </xf>
    <xf numFmtId="41" fontId="12" fillId="6" borderId="14" xfId="1" applyFont="1" applyFill="1" applyBorder="1">
      <alignment vertical="center"/>
    </xf>
    <xf numFmtId="180" fontId="12" fillId="5" borderId="14" xfId="1" applyNumberFormat="1" applyFont="1" applyFill="1" applyBorder="1">
      <alignment vertical="center"/>
    </xf>
    <xf numFmtId="10" fontId="12" fillId="0" borderId="0" xfId="2" applyNumberFormat="1" applyFont="1">
      <alignment vertical="center"/>
    </xf>
    <xf numFmtId="177" fontId="12" fillId="2" borderId="14" xfId="1" applyNumberFormat="1" applyFont="1" applyFill="1" applyBorder="1">
      <alignment vertical="center"/>
    </xf>
    <xf numFmtId="0" fontId="12" fillId="6" borderId="14" xfId="0" applyFont="1" applyFill="1" applyBorder="1">
      <alignment vertical="center"/>
    </xf>
    <xf numFmtId="177" fontId="12" fillId="7" borderId="14" xfId="1" applyNumberFormat="1" applyFont="1" applyFill="1" applyBorder="1">
      <alignment vertical="center"/>
    </xf>
    <xf numFmtId="178" fontId="12" fillId="7" borderId="14" xfId="1" applyNumberFormat="1" applyFont="1" applyFill="1" applyBorder="1">
      <alignment vertical="center"/>
    </xf>
    <xf numFmtId="41" fontId="12" fillId="7" borderId="14" xfId="1" applyFont="1" applyFill="1" applyBorder="1">
      <alignment vertical="center"/>
    </xf>
    <xf numFmtId="41" fontId="12" fillId="7" borderId="14" xfId="0" applyNumberFormat="1" applyFont="1" applyFill="1" applyBorder="1">
      <alignment vertical="center"/>
    </xf>
    <xf numFmtId="0" fontId="12" fillId="7" borderId="14" xfId="0" applyFont="1" applyFill="1" applyBorder="1">
      <alignment vertical="center"/>
    </xf>
    <xf numFmtId="179" fontId="12" fillId="7" borderId="14" xfId="0" applyNumberFormat="1" applyFont="1" applyFill="1" applyBorder="1">
      <alignment vertical="center"/>
    </xf>
    <xf numFmtId="43" fontId="12" fillId="7" borderId="14" xfId="0" applyNumberFormat="1" applyFont="1" applyFill="1" applyBorder="1">
      <alignment vertical="center"/>
    </xf>
    <xf numFmtId="177" fontId="12" fillId="0" borderId="14" xfId="1" applyNumberFormat="1" applyFont="1" applyBorder="1">
      <alignment vertical="center"/>
    </xf>
    <xf numFmtId="41" fontId="12" fillId="8" borderId="14" xfId="1" applyFont="1" applyFill="1" applyBorder="1" applyAlignment="1">
      <alignment horizontal="center" vertical="center"/>
    </xf>
    <xf numFmtId="41" fontId="12" fillId="5" borderId="14" xfId="1" applyFont="1" applyFill="1" applyBorder="1">
      <alignment vertical="center"/>
    </xf>
    <xf numFmtId="181" fontId="12" fillId="9" borderId="14" xfId="1" applyNumberFormat="1" applyFont="1" applyFill="1" applyBorder="1">
      <alignment vertical="center"/>
    </xf>
    <xf numFmtId="41" fontId="12" fillId="7" borderId="14" xfId="1" applyFont="1" applyFill="1" applyBorder="1" applyAlignment="1">
      <alignment horizontal="center" vertical="center"/>
    </xf>
    <xf numFmtId="180" fontId="12" fillId="7" borderId="14" xfId="1" applyNumberFormat="1" applyFont="1" applyFill="1" applyBorder="1">
      <alignment vertical="center"/>
    </xf>
    <xf numFmtId="178" fontId="12" fillId="0" borderId="14" xfId="1" applyNumberFormat="1" applyFont="1" applyBorder="1">
      <alignment vertical="center"/>
    </xf>
    <xf numFmtId="41" fontId="12" fillId="0" borderId="14" xfId="0" applyNumberFormat="1" applyFont="1" applyBorder="1">
      <alignment vertical="center"/>
    </xf>
    <xf numFmtId="0" fontId="12" fillId="0" borderId="14" xfId="0" applyFont="1" applyBorder="1">
      <alignment vertical="center"/>
    </xf>
    <xf numFmtId="179" fontId="12" fillId="0" borderId="14" xfId="0" applyNumberFormat="1" applyFont="1" applyBorder="1">
      <alignment vertical="center"/>
    </xf>
    <xf numFmtId="43" fontId="12" fillId="0" borderId="14" xfId="0" applyNumberFormat="1" applyFont="1" applyBorder="1">
      <alignment vertical="center"/>
    </xf>
    <xf numFmtId="3" fontId="15" fillId="0" borderId="0" xfId="0" applyNumberFormat="1" applyFont="1" applyFill="1" applyBorder="1" applyAlignment="1">
      <alignment horizontal="right" vertical="center" wrapText="1"/>
    </xf>
    <xf numFmtId="0" fontId="15" fillId="0" borderId="0" xfId="0" applyFont="1" applyFill="1" applyBorder="1" applyAlignment="1">
      <alignment horizontal="right" vertical="center" wrapText="1"/>
    </xf>
    <xf numFmtId="41" fontId="12" fillId="7" borderId="14" xfId="1" applyFont="1" applyFill="1" applyBorder="1" applyAlignment="1">
      <alignment horizontal="center" vertical="center"/>
    </xf>
    <xf numFmtId="181" fontId="12" fillId="7" borderId="14" xfId="1" applyNumberFormat="1" applyFont="1" applyFill="1" applyBorder="1">
      <alignment vertical="center"/>
    </xf>
    <xf numFmtId="178" fontId="12" fillId="2" borderId="14" xfId="1" applyNumberFormat="1" applyFont="1" applyFill="1" applyBorder="1">
      <alignment vertical="center"/>
    </xf>
    <xf numFmtId="41" fontId="12" fillId="2" borderId="14" xfId="1" applyFont="1" applyFill="1" applyBorder="1">
      <alignment vertical="center"/>
    </xf>
    <xf numFmtId="41" fontId="12" fillId="2" borderId="14" xfId="0" applyNumberFormat="1" applyFont="1" applyFill="1" applyBorder="1">
      <alignment vertical="center"/>
    </xf>
    <xf numFmtId="0" fontId="12" fillId="2" borderId="14" xfId="0" applyFont="1" applyFill="1" applyBorder="1">
      <alignment vertical="center"/>
    </xf>
    <xf numFmtId="179" fontId="12" fillId="2" borderId="14" xfId="0" applyNumberFormat="1" applyFont="1" applyFill="1" applyBorder="1">
      <alignment vertical="center"/>
    </xf>
    <xf numFmtId="43" fontId="12" fillId="2" borderId="14" xfId="0" applyNumberFormat="1" applyFont="1" applyFill="1" applyBorder="1">
      <alignment vertical="center"/>
    </xf>
    <xf numFmtId="181" fontId="12" fillId="0" borderId="0" xfId="1" applyNumberFormat="1" applyFont="1">
      <alignment vertical="center"/>
    </xf>
    <xf numFmtId="41" fontId="12" fillId="10" borderId="14" xfId="1" applyFont="1" applyFill="1" applyBorder="1" applyAlignment="1">
      <alignment horizontal="center" vertical="center"/>
    </xf>
    <xf numFmtId="41" fontId="12" fillId="5" borderId="17" xfId="1" applyFont="1" applyFill="1" applyBorder="1" applyAlignment="1">
      <alignment horizontal="center" vertical="center"/>
    </xf>
    <xf numFmtId="177" fontId="12" fillId="6" borderId="14" xfId="1" applyNumberFormat="1" applyFont="1" applyFill="1" applyBorder="1">
      <alignment vertical="center"/>
    </xf>
    <xf numFmtId="178" fontId="12" fillId="6" borderId="14" xfId="1" applyNumberFormat="1" applyFont="1" applyFill="1" applyBorder="1">
      <alignment vertical="center"/>
    </xf>
    <xf numFmtId="41" fontId="12" fillId="6" borderId="14" xfId="0" applyNumberFormat="1" applyFont="1" applyFill="1" applyBorder="1">
      <alignment vertical="center"/>
    </xf>
    <xf numFmtId="179" fontId="12" fillId="6" borderId="14" xfId="0" applyNumberFormat="1" applyFont="1" applyFill="1" applyBorder="1">
      <alignment vertical="center"/>
    </xf>
    <xf numFmtId="43" fontId="12" fillId="6" borderId="14" xfId="0" applyNumberFormat="1" applyFont="1" applyFill="1" applyBorder="1">
      <alignment vertical="center"/>
    </xf>
    <xf numFmtId="41" fontId="12" fillId="0" borderId="0" xfId="1" applyFont="1" applyBorder="1">
      <alignment vertical="center"/>
    </xf>
    <xf numFmtId="0" fontId="5" fillId="11" borderId="1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12" borderId="14" xfId="0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5" fillId="0" borderId="0" xfId="0" applyFont="1">
      <alignment vertical="center"/>
    </xf>
    <xf numFmtId="0" fontId="5" fillId="0" borderId="14" xfId="0" applyFont="1" applyBorder="1" applyAlignment="1">
      <alignment horizontal="center" vertical="center" wrapText="1"/>
    </xf>
    <xf numFmtId="3" fontId="5" fillId="0" borderId="0" xfId="0" applyNumberFormat="1" applyFont="1">
      <alignment vertical="center"/>
    </xf>
    <xf numFmtId="0" fontId="5" fillId="0" borderId="0" xfId="0" applyFont="1" applyFill="1" applyBorder="1">
      <alignment vertical="center"/>
    </xf>
    <xf numFmtId="0" fontId="5" fillId="0" borderId="14" xfId="0" applyFont="1" applyFill="1" applyBorder="1" applyAlignment="1">
      <alignment horizontal="center" vertical="center" wrapText="1"/>
    </xf>
    <xf numFmtId="0" fontId="5" fillId="13" borderId="14" xfId="0" applyFont="1" applyFill="1" applyBorder="1">
      <alignment vertical="center"/>
    </xf>
    <xf numFmtId="0" fontId="5" fillId="4" borderId="14" xfId="0" applyFont="1" applyFill="1" applyBorder="1" applyAlignment="1">
      <alignment horizontal="left" vertical="center" wrapText="1"/>
    </xf>
    <xf numFmtId="0" fontId="15" fillId="0" borderId="0" xfId="0" applyFont="1">
      <alignment vertical="center"/>
    </xf>
    <xf numFmtId="0" fontId="5" fillId="14" borderId="14" xfId="0" applyFont="1" applyFill="1" applyBorder="1">
      <alignment vertical="center"/>
    </xf>
    <xf numFmtId="0" fontId="5" fillId="0" borderId="14" xfId="0" applyFont="1" applyBorder="1" applyAlignment="1">
      <alignment horizontal="center" vertical="center"/>
    </xf>
    <xf numFmtId="0" fontId="5" fillId="14" borderId="18" xfId="0" applyFont="1" applyFill="1" applyBorder="1" applyAlignment="1">
      <alignment horizontal="center" vertical="center"/>
    </xf>
    <xf numFmtId="0" fontId="5" fillId="14" borderId="19" xfId="0" applyFont="1" applyFill="1" applyBorder="1" applyAlignment="1">
      <alignment horizontal="center" vertical="center"/>
    </xf>
    <xf numFmtId="0" fontId="5" fillId="9" borderId="14" xfId="0" applyFont="1" applyFill="1" applyBorder="1">
      <alignment vertical="center"/>
    </xf>
    <xf numFmtId="0" fontId="5" fillId="15" borderId="14" xfId="0" applyFont="1" applyFill="1" applyBorder="1" applyAlignment="1">
      <alignment horizontal="left" vertical="center" wrapText="1"/>
    </xf>
    <xf numFmtId="0" fontId="5" fillId="0" borderId="14" xfId="0" applyFont="1" applyFill="1" applyBorder="1">
      <alignment vertical="center"/>
    </xf>
    <xf numFmtId="0" fontId="16" fillId="0" borderId="14" xfId="0" applyFont="1" applyFill="1" applyBorder="1" applyAlignment="1">
      <alignment horizontal="left" vertical="center" wrapText="1"/>
    </xf>
    <xf numFmtId="0" fontId="15" fillId="0" borderId="14" xfId="0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orajus\Desktop\&#49884;&#48044;&#47112;&#51060;&#49496;_2018&#45380;%20&#50724;&#54536;&#49548;&#49828;SW%20&#46972;&#51060;&#49440;&#49828;%20&#51333;&#54633;&#51221;&#48372;&#49884;&#49828;&#53596;%20&#44592;&#45733;&#44060;&#49440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투찰가 시뮬레이션"/>
      <sheetName val="Sheet1"/>
      <sheetName val="개찰결과분석"/>
    </sheetNames>
    <sheetDataSet>
      <sheetData sheetId="0">
        <row r="12">
          <cell r="C12">
            <v>351000000</v>
          </cell>
        </row>
        <row r="30">
          <cell r="J30">
            <v>304000000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1"/>
  <sheetViews>
    <sheetView tabSelected="1" topLeftCell="A4" workbookViewId="0">
      <selection activeCell="E42" sqref="E42"/>
    </sheetView>
  </sheetViews>
  <sheetFormatPr defaultRowHeight="13.5"/>
  <cols>
    <col min="1" max="1" width="9" style="67"/>
    <col min="2" max="2" width="26" style="67" customWidth="1"/>
    <col min="3" max="3" width="16.375" style="67" customWidth="1"/>
    <col min="4" max="4" width="11.125" style="67" customWidth="1"/>
    <col min="5" max="5" width="6.875" style="67" bestFit="1" customWidth="1"/>
    <col min="6" max="6" width="5.875" style="67" customWidth="1"/>
    <col min="7" max="7" width="16.75" style="67" customWidth="1"/>
    <col min="8" max="8" width="11.25" style="67" customWidth="1"/>
    <col min="9" max="9" width="0.75" style="67" customWidth="1"/>
    <col min="10" max="11" width="13" style="67" bestFit="1" customWidth="1"/>
    <col min="12" max="12" width="0.625" style="67" customWidth="1"/>
    <col min="13" max="13" width="9.125" style="67" bestFit="1" customWidth="1"/>
    <col min="14" max="15" width="14.625" style="67" bestFit="1" customWidth="1"/>
    <col min="16" max="16" width="0.625" style="67" customWidth="1"/>
    <col min="17" max="17" width="14.875" style="67" customWidth="1"/>
    <col min="18" max="18" width="13.875" style="67" bestFit="1" customWidth="1"/>
    <col min="19" max="16384" width="9" style="67"/>
  </cols>
  <sheetData>
    <row r="1" spans="2:18">
      <c r="B1" s="65" t="s">
        <v>332</v>
      </c>
      <c r="C1" s="66">
        <v>205000000</v>
      </c>
      <c r="G1" s="68" t="s">
        <v>333</v>
      </c>
      <c r="H1" s="69" t="s">
        <v>334</v>
      </c>
      <c r="I1" s="69"/>
      <c r="J1" s="68" t="s">
        <v>335</v>
      </c>
      <c r="K1" s="68" t="s">
        <v>336</v>
      </c>
      <c r="L1" s="68"/>
      <c r="M1" s="68" t="s">
        <v>337</v>
      </c>
      <c r="N1" s="68" t="s">
        <v>338</v>
      </c>
      <c r="O1" s="68" t="s">
        <v>339</v>
      </c>
      <c r="Q1" s="70">
        <v>0.7</v>
      </c>
      <c r="R1" s="70">
        <v>0.3</v>
      </c>
    </row>
    <row r="2" spans="2:18">
      <c r="B2" s="65" t="s">
        <v>340</v>
      </c>
      <c r="C2" s="71">
        <v>205000000</v>
      </c>
      <c r="G2" s="72">
        <f>C1</f>
        <v>205000000</v>
      </c>
      <c r="H2" s="73">
        <v>0.999999999999999</v>
      </c>
      <c r="I2" s="74"/>
      <c r="J2" s="75">
        <f>G2*H2</f>
        <v>204999999.99999979</v>
      </c>
      <c r="K2" s="76">
        <f>G2-J2</f>
        <v>0</v>
      </c>
      <c r="L2" s="77"/>
      <c r="M2" s="78">
        <f>10*(C8/J2)</f>
        <v>8.048780487804887</v>
      </c>
      <c r="N2" s="78">
        <f t="shared" ref="N2:N30" si="0">10-M2</f>
        <v>1.951219512195113</v>
      </c>
      <c r="O2" s="79">
        <f>J2/C9</f>
        <v>29285714.285714258</v>
      </c>
      <c r="Q2" s="67">
        <f>J2*Q1</f>
        <v>143499999.99999985</v>
      </c>
      <c r="R2" s="67">
        <f>J2*R1</f>
        <v>61499999.999999933</v>
      </c>
    </row>
    <row r="3" spans="2:18">
      <c r="B3" s="65" t="s">
        <v>341</v>
      </c>
      <c r="C3" s="71"/>
      <c r="G3" s="80"/>
      <c r="H3" s="73">
        <v>0.98999999999999899</v>
      </c>
      <c r="I3" s="74"/>
      <c r="J3" s="75">
        <f>G2*H3</f>
        <v>202949999.99999979</v>
      </c>
      <c r="K3" s="76">
        <f>G2-J3</f>
        <v>2050000.0000002086</v>
      </c>
      <c r="L3" s="77"/>
      <c r="M3" s="78">
        <f>10*(C8/J3)</f>
        <v>8.1300813008130177</v>
      </c>
      <c r="N3" s="78">
        <f t="shared" si="0"/>
        <v>1.8699186991869823</v>
      </c>
      <c r="O3" s="79">
        <f>J3/C9</f>
        <v>28992857.142857112</v>
      </c>
      <c r="Q3" s="67">
        <f>J3*Q1</f>
        <v>142064999.99999985</v>
      </c>
      <c r="R3" s="67">
        <f>J3*R1</f>
        <v>60884999.999999933</v>
      </c>
    </row>
    <row r="4" spans="2:18">
      <c r="B4" s="65"/>
      <c r="C4" s="71"/>
      <c r="G4" s="80"/>
      <c r="H4" s="73">
        <v>0.98699999999999999</v>
      </c>
      <c r="I4" s="74"/>
      <c r="J4" s="75">
        <f>G2*H4</f>
        <v>202335000</v>
      </c>
      <c r="K4" s="76">
        <f>G2-J4</f>
        <v>2665000</v>
      </c>
      <c r="L4" s="77"/>
      <c r="M4" s="78">
        <f>10*(C8/J4)</f>
        <v>8.1547927941285501</v>
      </c>
      <c r="N4" s="78">
        <f t="shared" si="0"/>
        <v>1.8452072058714499</v>
      </c>
      <c r="O4" s="79">
        <f>J4/C9</f>
        <v>28905000</v>
      </c>
      <c r="Q4" s="67">
        <f>J4*Q1</f>
        <v>141634500</v>
      </c>
      <c r="R4" s="67">
        <f>J4*R1</f>
        <v>60700500</v>
      </c>
    </row>
    <row r="5" spans="2:18">
      <c r="G5" s="80"/>
      <c r="H5" s="73">
        <v>0.98</v>
      </c>
      <c r="I5" s="74"/>
      <c r="J5" s="75">
        <f>G2*H5</f>
        <v>200900000</v>
      </c>
      <c r="K5" s="76">
        <f>G2-J5</f>
        <v>4100000</v>
      </c>
      <c r="L5" s="77"/>
      <c r="M5" s="78">
        <f>10*(C8/J5)</f>
        <v>8.2130413140866096</v>
      </c>
      <c r="N5" s="78">
        <f t="shared" si="0"/>
        <v>1.7869586859133904</v>
      </c>
      <c r="O5" s="79">
        <f>J5/C9</f>
        <v>28700000</v>
      </c>
      <c r="Q5" s="67">
        <f>J4*Q1</f>
        <v>141634500</v>
      </c>
      <c r="R5" s="67">
        <f>J5*R1</f>
        <v>60270000</v>
      </c>
    </row>
    <row r="6" spans="2:18">
      <c r="G6" s="80"/>
      <c r="H6" s="73">
        <v>0.97</v>
      </c>
      <c r="I6" s="74"/>
      <c r="J6" s="75">
        <f>G2*H6</f>
        <v>198850000</v>
      </c>
      <c r="K6" s="76">
        <f>G2-J6</f>
        <v>6150000</v>
      </c>
      <c r="L6" s="77"/>
      <c r="M6" s="78">
        <f>10*(C8/J6)</f>
        <v>8.2977118430978116</v>
      </c>
      <c r="N6" s="78">
        <f t="shared" si="0"/>
        <v>1.7022881569021884</v>
      </c>
      <c r="O6" s="79">
        <f>J6/C9</f>
        <v>28407142.857142858</v>
      </c>
      <c r="P6" s="81"/>
      <c r="Q6" s="67">
        <f>J6*Q1</f>
        <v>139195000</v>
      </c>
      <c r="R6" s="67">
        <f>J6*R1</f>
        <v>59655000</v>
      </c>
    </row>
    <row r="7" spans="2:18">
      <c r="B7" s="82" t="s">
        <v>342</v>
      </c>
      <c r="C7" s="83">
        <f>H30</f>
        <v>0.8</v>
      </c>
      <c r="E7" s="84"/>
      <c r="G7" s="80"/>
      <c r="H7" s="85">
        <v>0.96776758241758298</v>
      </c>
      <c r="I7" s="74"/>
      <c r="J7" s="75">
        <f>G2*H7</f>
        <v>198392354.39560452</v>
      </c>
      <c r="K7" s="76">
        <f>G2-J7</f>
        <v>6607645.604395479</v>
      </c>
      <c r="L7" s="77"/>
      <c r="M7" s="78">
        <f>10*(C8/J7)</f>
        <v>8.3168527589012591</v>
      </c>
      <c r="N7" s="78">
        <f t="shared" si="0"/>
        <v>1.6831472410987409</v>
      </c>
      <c r="O7" s="79">
        <f>J7/C9</f>
        <v>28341764.913657788</v>
      </c>
      <c r="P7" s="81"/>
      <c r="Q7" s="67">
        <f>J7*Q1</f>
        <v>138874648.07692316</v>
      </c>
      <c r="R7" s="67">
        <f>J7*R1</f>
        <v>59517706.318681352</v>
      </c>
    </row>
    <row r="8" spans="2:18">
      <c r="B8" s="82" t="s">
        <v>343</v>
      </c>
      <c r="C8" s="82">
        <f>C28</f>
        <v>165000000</v>
      </c>
      <c r="G8" s="80"/>
      <c r="H8" s="85">
        <v>0.96079340659340695</v>
      </c>
      <c r="I8" s="74"/>
      <c r="J8" s="75">
        <f>G2*H8</f>
        <v>196962648.35164842</v>
      </c>
      <c r="K8" s="76">
        <f>G2-J8</f>
        <v>8037351.6483515799</v>
      </c>
      <c r="L8" s="77"/>
      <c r="M8" s="78">
        <f>10*(C8/J8)</f>
        <v>8.3772228582861192</v>
      </c>
      <c r="N8" s="78">
        <f t="shared" si="0"/>
        <v>1.6227771417138808</v>
      </c>
      <c r="O8" s="79">
        <f>J8/C9</f>
        <v>28137521.193092633</v>
      </c>
      <c r="P8" s="81"/>
      <c r="Q8" s="67">
        <f>J8*Q1</f>
        <v>137873853.84615389</v>
      </c>
      <c r="R8" s="67">
        <f>J8*R1</f>
        <v>59088794.505494528</v>
      </c>
    </row>
    <row r="9" spans="2:18">
      <c r="B9" s="82" t="s">
        <v>344</v>
      </c>
      <c r="C9" s="86">
        <v>7</v>
      </c>
      <c r="G9" s="80"/>
      <c r="H9" s="87">
        <v>0.95381923076923103</v>
      </c>
      <c r="I9" s="88"/>
      <c r="J9" s="89">
        <f>G2*H9</f>
        <v>195532942.30769235</v>
      </c>
      <c r="K9" s="90">
        <f>G2-J9</f>
        <v>9467057.692307651</v>
      </c>
      <c r="L9" s="91"/>
      <c r="M9" s="92">
        <f>10*(C8/J9)</f>
        <v>8.4384757909669545</v>
      </c>
      <c r="N9" s="92">
        <f t="shared" si="0"/>
        <v>1.5615242090330455</v>
      </c>
      <c r="O9" s="93">
        <f>J9/C9</f>
        <v>27933277.472527478</v>
      </c>
      <c r="P9" s="81"/>
      <c r="Q9" s="67">
        <f>J9*Q1</f>
        <v>136873059.61538464</v>
      </c>
      <c r="R9" s="67">
        <f>J9*R1</f>
        <v>58659882.692307703</v>
      </c>
    </row>
    <row r="10" spans="2:18">
      <c r="G10" s="80"/>
      <c r="H10" s="94">
        <v>0.946845054945055</v>
      </c>
      <c r="I10" s="74"/>
      <c r="J10" s="75">
        <f>G2*H10</f>
        <v>194103236.26373628</v>
      </c>
      <c r="K10" s="76">
        <f>G2-J10</f>
        <v>10896763.736263722</v>
      </c>
      <c r="L10" s="77"/>
      <c r="M10" s="78">
        <f>10*(C8/J10)</f>
        <v>8.5006310649971599</v>
      </c>
      <c r="N10" s="78">
        <f t="shared" si="0"/>
        <v>1.4993689350028401</v>
      </c>
      <c r="O10" s="79">
        <f>J10/C9</f>
        <v>27729033.751962326</v>
      </c>
      <c r="P10" s="81"/>
      <c r="Q10" s="67">
        <f>J10*Q1</f>
        <v>135872265.38461539</v>
      </c>
      <c r="R10" s="67">
        <f>J10*R1</f>
        <v>58230970.879120879</v>
      </c>
    </row>
    <row r="11" spans="2:18">
      <c r="G11" s="80"/>
      <c r="H11" s="94">
        <v>0.93987087912087897</v>
      </c>
      <c r="I11" s="74"/>
      <c r="J11" s="75">
        <f>G2*H11</f>
        <v>192673530.21978018</v>
      </c>
      <c r="K11" s="76">
        <f>G2-J11</f>
        <v>12326469.780219823</v>
      </c>
      <c r="L11" s="77"/>
      <c r="M11" s="78">
        <f>10*(C8/J11)</f>
        <v>8.5637087674568821</v>
      </c>
      <c r="N11" s="78">
        <f t="shared" si="0"/>
        <v>1.4362912325431179</v>
      </c>
      <c r="O11" s="79">
        <f>J11/C9</f>
        <v>27524790.031397168</v>
      </c>
      <c r="P11" s="81"/>
      <c r="Q11" s="67">
        <f>J11*Q1</f>
        <v>134871471.15384611</v>
      </c>
      <c r="R11" s="67">
        <f>J11*R1</f>
        <v>57802059.065934055</v>
      </c>
    </row>
    <row r="12" spans="2:18">
      <c r="B12" s="95" t="s">
        <v>345</v>
      </c>
      <c r="C12" s="96">
        <v>196000000</v>
      </c>
      <c r="G12" s="80"/>
      <c r="H12" s="73">
        <v>0.93289670329670304</v>
      </c>
      <c r="I12" s="74"/>
      <c r="J12" s="75">
        <f>G2*H12</f>
        <v>191243824.17582414</v>
      </c>
      <c r="K12" s="76">
        <f>G2-J12</f>
        <v>13756175.824175864</v>
      </c>
      <c r="L12" s="77"/>
      <c r="M12" s="78">
        <f>10*(C8/J12)</f>
        <v>8.6277295860965264</v>
      </c>
      <c r="N12" s="78">
        <f t="shared" si="0"/>
        <v>1.3722704139034736</v>
      </c>
      <c r="O12" s="79">
        <f>J12/C9</f>
        <v>27320546.31083202</v>
      </c>
      <c r="P12" s="81"/>
      <c r="Q12" s="67">
        <f>J12*Q1</f>
        <v>133870676.92307688</v>
      </c>
      <c r="R12" s="67">
        <f>J12*R1</f>
        <v>57373147.252747238</v>
      </c>
    </row>
    <row r="13" spans="2:18">
      <c r="B13" s="95"/>
      <c r="C13" s="97">
        <f>(C12/G2)*100</f>
        <v>95.609756097560975</v>
      </c>
      <c r="G13" s="80"/>
      <c r="H13" s="94">
        <v>0.92592252747252801</v>
      </c>
      <c r="I13" s="74"/>
      <c r="J13" s="75">
        <f>G2*H13</f>
        <v>189814118.13186824</v>
      </c>
      <c r="K13" s="76">
        <f>G2-J13</f>
        <v>15185881.868131757</v>
      </c>
      <c r="L13" s="77"/>
      <c r="M13" s="78">
        <f>10*(C8/J13)</f>
        <v>8.6927148319584262</v>
      </c>
      <c r="N13" s="78">
        <f t="shared" si="0"/>
        <v>1.3072851680415738</v>
      </c>
      <c r="O13" s="79">
        <f>J13/C9</f>
        <v>27116302.590266891</v>
      </c>
      <c r="P13" s="81"/>
      <c r="Q13" s="67">
        <f>J13*Q1</f>
        <v>132869882.69230776</v>
      </c>
      <c r="R13" s="67">
        <f>J13*R1</f>
        <v>56944235.439560473</v>
      </c>
    </row>
    <row r="14" spans="2:18">
      <c r="B14" s="98" t="s">
        <v>346</v>
      </c>
      <c r="C14" s="99">
        <f>10*(C8/C12)</f>
        <v>8.4183673469387763</v>
      </c>
      <c r="G14" s="80"/>
      <c r="H14" s="94">
        <v>0.91894835164835198</v>
      </c>
      <c r="I14" s="74"/>
      <c r="J14" s="75">
        <f>G2*H14</f>
        <v>188384412.08791214</v>
      </c>
      <c r="K14" s="76">
        <f>G2-J14</f>
        <v>16615587.912087858</v>
      </c>
      <c r="L14" s="77"/>
      <c r="M14" s="78">
        <f>10*(C8/J14)</f>
        <v>8.7586864630286136</v>
      </c>
      <c r="N14" s="78">
        <f t="shared" si="0"/>
        <v>1.2413135369713864</v>
      </c>
      <c r="O14" s="79">
        <f>J14/C9</f>
        <v>26912058.869701736</v>
      </c>
      <c r="P14" s="81"/>
      <c r="Q14" s="67">
        <f>J14*Q1</f>
        <v>131869088.46153849</v>
      </c>
      <c r="R14" s="67">
        <f>J14*R1</f>
        <v>56515323.626373641</v>
      </c>
    </row>
    <row r="15" spans="2:18">
      <c r="B15" s="89" t="s">
        <v>347</v>
      </c>
      <c r="C15" s="99">
        <f>10-C14</f>
        <v>1.5816326530612237</v>
      </c>
      <c r="G15" s="80"/>
      <c r="H15" s="94">
        <v>0.91197417582417595</v>
      </c>
      <c r="I15" s="74"/>
      <c r="J15" s="75">
        <f>G2*H15</f>
        <v>186954706.04395607</v>
      </c>
      <c r="K15" s="76">
        <f>G2-J15</f>
        <v>18045293.956043929</v>
      </c>
      <c r="L15" s="77"/>
      <c r="M15" s="78">
        <f>10*(C8/J15)</f>
        <v>8.8256671089737555</v>
      </c>
      <c r="N15" s="78">
        <f t="shared" si="0"/>
        <v>1.1743328910262445</v>
      </c>
      <c r="O15" s="79">
        <f>J15/C9</f>
        <v>26707815.149136581</v>
      </c>
      <c r="P15" s="81"/>
      <c r="Q15" s="67">
        <f>J15*Q1</f>
        <v>130868294.23076925</v>
      </c>
      <c r="R15" s="67">
        <f>J15*R1</f>
        <v>56086411.813186817</v>
      </c>
    </row>
    <row r="16" spans="2:18">
      <c r="G16" s="80"/>
      <c r="H16" s="94">
        <v>0.90500000000000003</v>
      </c>
      <c r="I16" s="74"/>
      <c r="J16" s="75">
        <f>G2*H16</f>
        <v>185525000</v>
      </c>
      <c r="K16" s="76">
        <f>G2-J16</f>
        <v>19475000</v>
      </c>
      <c r="L16" s="77"/>
      <c r="M16" s="78">
        <f>10*(C8/J16)</f>
        <v>8.8936800970219636</v>
      </c>
      <c r="N16" s="78">
        <f t="shared" si="0"/>
        <v>1.1063199029780364</v>
      </c>
      <c r="O16" s="79">
        <f>J16/C9</f>
        <v>26503571.428571429</v>
      </c>
      <c r="P16" s="81"/>
      <c r="Q16" s="67">
        <f>J16*Q1</f>
        <v>129867499.99999999</v>
      </c>
      <c r="R16" s="67">
        <f>J16*R1</f>
        <v>55657500</v>
      </c>
    </row>
    <row r="17" spans="2:18">
      <c r="G17" s="80"/>
      <c r="H17" s="73">
        <v>0.9</v>
      </c>
      <c r="I17" s="74"/>
      <c r="J17" s="75">
        <f>G2*H17</f>
        <v>184500000</v>
      </c>
      <c r="K17" s="76">
        <f>G2-J17</f>
        <v>20500000</v>
      </c>
      <c r="L17" s="77"/>
      <c r="M17" s="78">
        <f>10*(C8/J17)</f>
        <v>8.9430894308943092</v>
      </c>
      <c r="N17" s="78">
        <f t="shared" si="0"/>
        <v>1.0569105691056908</v>
      </c>
      <c r="O17" s="79">
        <f>J17/C9</f>
        <v>26357142.857142858</v>
      </c>
      <c r="P17" s="81"/>
      <c r="Q17" s="67">
        <f>J17*Q1</f>
        <v>129149999.99999999</v>
      </c>
      <c r="R17" s="67">
        <f>J17*R1</f>
        <v>55350000</v>
      </c>
    </row>
    <row r="18" spans="2:18">
      <c r="G18" s="80"/>
      <c r="H18" s="94">
        <v>0.89</v>
      </c>
      <c r="I18" s="100"/>
      <c r="J18" s="65">
        <f>G2*H18</f>
        <v>182450000</v>
      </c>
      <c r="K18" s="101">
        <f>G2-J18</f>
        <v>22550000</v>
      </c>
      <c r="L18" s="102"/>
      <c r="M18" s="103">
        <f>10*(C8/J18)</f>
        <v>9.0435735818032335</v>
      </c>
      <c r="N18" s="103">
        <f t="shared" si="0"/>
        <v>0.95642641819676655</v>
      </c>
      <c r="O18" s="104">
        <f>J18/C9</f>
        <v>26064285.714285713</v>
      </c>
      <c r="P18" s="81"/>
      <c r="Q18" s="67">
        <f>J18*Q1</f>
        <v>127714999.99999999</v>
      </c>
      <c r="R18" s="67">
        <f>J18*R1</f>
        <v>54735000</v>
      </c>
    </row>
    <row r="19" spans="2:18">
      <c r="B19" s="105"/>
      <c r="C19" s="106"/>
      <c r="G19" s="80"/>
      <c r="H19" s="94">
        <v>0.88</v>
      </c>
      <c r="I19" s="100"/>
      <c r="J19" s="65">
        <f>G2*H19</f>
        <v>180400000</v>
      </c>
      <c r="K19" s="101">
        <f>G2-J19</f>
        <v>24600000</v>
      </c>
      <c r="L19" s="102"/>
      <c r="M19" s="103">
        <f>10*(C8/J19)</f>
        <v>9.1463414634146343</v>
      </c>
      <c r="N19" s="103">
        <f t="shared" si="0"/>
        <v>0.85365853658536572</v>
      </c>
      <c r="O19" s="104">
        <f>J19/C9</f>
        <v>25771428.571428571</v>
      </c>
      <c r="Q19" s="67">
        <f>J19*Q1</f>
        <v>126279999.99999999</v>
      </c>
      <c r="R19" s="67">
        <f>J19*R1</f>
        <v>54120000</v>
      </c>
    </row>
    <row r="20" spans="2:18">
      <c r="B20" s="107" t="s">
        <v>348</v>
      </c>
      <c r="C20" s="108">
        <f>C13</f>
        <v>95.609756097560975</v>
      </c>
      <c r="G20" s="80"/>
      <c r="H20" s="85">
        <v>0.875</v>
      </c>
      <c r="I20" s="74"/>
      <c r="J20" s="75">
        <f>G2*H20</f>
        <v>179375000</v>
      </c>
      <c r="K20" s="76">
        <f>G2-J20</f>
        <v>25625000</v>
      </c>
      <c r="L20" s="77"/>
      <c r="M20" s="78">
        <f>10*(C8/J20)</f>
        <v>9.1986062717770025</v>
      </c>
      <c r="N20" s="78">
        <f t="shared" si="0"/>
        <v>0.80139372822299748</v>
      </c>
      <c r="O20" s="79">
        <f>J20/C9</f>
        <v>25625000</v>
      </c>
      <c r="Q20" s="67">
        <f>J20*Q1</f>
        <v>125562499.99999999</v>
      </c>
      <c r="R20" s="67">
        <f>J20*R1</f>
        <v>53812500</v>
      </c>
    </row>
    <row r="21" spans="2:18">
      <c r="B21" s="107"/>
      <c r="C21" s="65">
        <f>C12</f>
        <v>196000000</v>
      </c>
      <c r="G21" s="80"/>
      <c r="H21" s="85">
        <v>0.87</v>
      </c>
      <c r="I21" s="109"/>
      <c r="J21" s="110">
        <f>G2*H21</f>
        <v>178350000</v>
      </c>
      <c r="K21" s="111">
        <f>G2-J21</f>
        <v>26650000</v>
      </c>
      <c r="L21" s="112"/>
      <c r="M21" s="113">
        <f>10*(C8/J21)</f>
        <v>9.2514718250630779</v>
      </c>
      <c r="N21" s="113">
        <f t="shared" si="0"/>
        <v>0.74852817493692214</v>
      </c>
      <c r="O21" s="114">
        <f>J21/C9</f>
        <v>25478571.428571429</v>
      </c>
      <c r="Q21" s="67">
        <f>J21*Q1</f>
        <v>124844999.99999999</v>
      </c>
      <c r="R21" s="67">
        <f>J21*R1</f>
        <v>53505000</v>
      </c>
    </row>
    <row r="22" spans="2:18">
      <c r="G22" s="80"/>
      <c r="H22" s="94">
        <v>0.86499999999999999</v>
      </c>
      <c r="I22" s="100"/>
      <c r="J22" s="65">
        <f>G2*H22</f>
        <v>177325000</v>
      </c>
      <c r="K22" s="101">
        <f>G2-J22</f>
        <v>27675000</v>
      </c>
      <c r="L22" s="102"/>
      <c r="M22" s="103">
        <f>10*(C8/J22)</f>
        <v>9.3049485408148875</v>
      </c>
      <c r="N22" s="103">
        <f t="shared" si="0"/>
        <v>0.69505145918511246</v>
      </c>
      <c r="O22" s="104">
        <f>J22/C9</f>
        <v>25332142.857142858</v>
      </c>
      <c r="Q22" s="67">
        <f>J22*Q1</f>
        <v>124127499.99999999</v>
      </c>
      <c r="R22" s="67">
        <f>J22*R1</f>
        <v>53197500</v>
      </c>
    </row>
    <row r="23" spans="2:18">
      <c r="C23" s="67">
        <f>C21</f>
        <v>196000000</v>
      </c>
      <c r="G23" s="80"/>
      <c r="H23" s="94">
        <v>0.86</v>
      </c>
      <c r="I23" s="100"/>
      <c r="J23" s="65">
        <f>G2*H23</f>
        <v>176300000</v>
      </c>
      <c r="K23" s="101">
        <f>G2-J23</f>
        <v>28700000</v>
      </c>
      <c r="L23" s="102"/>
      <c r="M23" s="103">
        <f>10*(C8/J23)</f>
        <v>9.359047078842881</v>
      </c>
      <c r="N23" s="103">
        <f t="shared" si="0"/>
        <v>0.64095292115711899</v>
      </c>
      <c r="O23" s="104">
        <f>J23/C9</f>
        <v>25185714.285714287</v>
      </c>
      <c r="Q23" s="67">
        <f>J23*Q1</f>
        <v>123409999.99999999</v>
      </c>
      <c r="R23" s="67">
        <f>J23*R1</f>
        <v>52890000</v>
      </c>
    </row>
    <row r="24" spans="2:18">
      <c r="G24" s="80"/>
      <c r="H24" s="94">
        <v>0.85</v>
      </c>
      <c r="I24" s="100"/>
      <c r="J24" s="65">
        <f>G2*H24</f>
        <v>174250000</v>
      </c>
      <c r="K24" s="101">
        <f>G2-J24</f>
        <v>30750000</v>
      </c>
      <c r="L24" s="102"/>
      <c r="M24" s="103">
        <f>10*(C8/J24)</f>
        <v>9.469153515064562</v>
      </c>
      <c r="N24" s="103">
        <f t="shared" si="0"/>
        <v>0.53084648493543796</v>
      </c>
      <c r="O24" s="104">
        <f>J24/C9</f>
        <v>24892857.142857142</v>
      </c>
      <c r="Q24" s="67">
        <f>J24*Q1</f>
        <v>121974999.99999999</v>
      </c>
      <c r="R24" s="67">
        <f>J24*R1</f>
        <v>52275000</v>
      </c>
    </row>
    <row r="25" spans="2:18">
      <c r="D25" s="115"/>
      <c r="G25" s="80"/>
      <c r="H25" s="73">
        <v>0.84035000000000004</v>
      </c>
      <c r="I25" s="74"/>
      <c r="J25" s="75">
        <f>G2*H25</f>
        <v>172271750</v>
      </c>
      <c r="K25" s="76">
        <f>G2-J25</f>
        <v>32728250</v>
      </c>
      <c r="L25" s="77"/>
      <c r="M25" s="78">
        <f>10*(C8/J25)</f>
        <v>9.5778907452905067</v>
      </c>
      <c r="N25" s="78">
        <f t="shared" si="0"/>
        <v>0.42210925470949334</v>
      </c>
      <c r="O25" s="79">
        <f>J25/C9</f>
        <v>24610250</v>
      </c>
      <c r="Q25" s="67">
        <f>J25*Q1</f>
        <v>120590224.99999999</v>
      </c>
      <c r="R25" s="67">
        <f>J25*R1</f>
        <v>51681525</v>
      </c>
    </row>
    <row r="26" spans="2:18">
      <c r="G26" s="80"/>
      <c r="H26" s="94">
        <v>0.84</v>
      </c>
      <c r="I26" s="100"/>
      <c r="J26" s="65">
        <f>G2*H26</f>
        <v>172200000</v>
      </c>
      <c r="K26" s="101">
        <f>G2-J26</f>
        <v>32800000</v>
      </c>
      <c r="L26" s="102"/>
      <c r="M26" s="103">
        <f>10*(C8/J26)</f>
        <v>9.5818815331010452</v>
      </c>
      <c r="N26" s="103">
        <f t="shared" si="0"/>
        <v>0.41811846689895482</v>
      </c>
      <c r="O26" s="104">
        <f>J26/C9</f>
        <v>24600000</v>
      </c>
      <c r="Q26" s="67">
        <f>J26*Q1</f>
        <v>120539999.99999999</v>
      </c>
      <c r="R26" s="67">
        <f>J26*R1</f>
        <v>51660000</v>
      </c>
    </row>
    <row r="27" spans="2:18">
      <c r="B27" s="116" t="s">
        <v>349</v>
      </c>
      <c r="C27" s="116"/>
      <c r="G27" s="80"/>
      <c r="H27" s="94">
        <v>0.83</v>
      </c>
      <c r="I27" s="100"/>
      <c r="J27" s="65">
        <f>G2*H27</f>
        <v>170150000</v>
      </c>
      <c r="K27" s="101">
        <f>G2-J27</f>
        <v>34850000</v>
      </c>
      <c r="L27" s="102"/>
      <c r="M27" s="103">
        <f>10*(C8/J27)</f>
        <v>9.6973258889215401</v>
      </c>
      <c r="N27" s="103">
        <f t="shared" si="0"/>
        <v>0.30267411107845987</v>
      </c>
      <c r="O27" s="104">
        <f>J27/C9</f>
        <v>24307142.857142858</v>
      </c>
      <c r="Q27" s="67">
        <f>J27*Q1</f>
        <v>119104999.99999999</v>
      </c>
      <c r="R27" s="67">
        <f>J27*R1</f>
        <v>51045000</v>
      </c>
    </row>
    <row r="28" spans="2:18">
      <c r="B28" s="95" t="s">
        <v>350</v>
      </c>
      <c r="C28" s="96">
        <v>165000000</v>
      </c>
      <c r="G28" s="80"/>
      <c r="H28" s="94">
        <v>0.82</v>
      </c>
      <c r="I28" s="100"/>
      <c r="J28" s="65">
        <f>G2*H28</f>
        <v>168100000</v>
      </c>
      <c r="K28" s="101">
        <f>G2-J28</f>
        <v>36900000</v>
      </c>
      <c r="L28" s="102"/>
      <c r="M28" s="103">
        <f>10*(C8/J28)</f>
        <v>9.815585960737657</v>
      </c>
      <c r="N28" s="103">
        <f t="shared" si="0"/>
        <v>0.18441403926234301</v>
      </c>
      <c r="O28" s="104">
        <f>J28/C9</f>
        <v>24014285.714285713</v>
      </c>
      <c r="Q28" s="67">
        <f>J28*Q1</f>
        <v>117669999.99999999</v>
      </c>
      <c r="R28" s="67">
        <f>J28*R1</f>
        <v>50430000</v>
      </c>
    </row>
    <row r="29" spans="2:18">
      <c r="B29" s="95"/>
      <c r="C29" s="97">
        <f>(C28/G2)*100</f>
        <v>80.487804878048792</v>
      </c>
      <c r="G29" s="80"/>
      <c r="H29" s="94">
        <v>0.81</v>
      </c>
      <c r="I29" s="100"/>
      <c r="J29" s="65">
        <f>G2*H29</f>
        <v>166050000</v>
      </c>
      <c r="K29" s="101">
        <f>G2-J29</f>
        <v>38950000</v>
      </c>
      <c r="L29" s="102"/>
      <c r="M29" s="103">
        <f>10*(C8/J29)</f>
        <v>9.936766034327011</v>
      </c>
      <c r="N29" s="103">
        <f t="shared" si="0"/>
        <v>6.3233965672989001E-2</v>
      </c>
      <c r="O29" s="104">
        <f>J29/C9</f>
        <v>23721428.571428571</v>
      </c>
      <c r="Q29" s="67">
        <f>J29*Q1</f>
        <v>116235000</v>
      </c>
      <c r="R29" s="67">
        <f>J29*R1</f>
        <v>49815000</v>
      </c>
    </row>
    <row r="30" spans="2:18">
      <c r="B30" s="98" t="s">
        <v>346</v>
      </c>
      <c r="C30" s="99">
        <f>10*(C8/C28)</f>
        <v>10</v>
      </c>
      <c r="G30" s="117"/>
      <c r="H30" s="118">
        <v>0.8</v>
      </c>
      <c r="I30" s="119"/>
      <c r="J30" s="82">
        <f>G2*H30</f>
        <v>164000000</v>
      </c>
      <c r="K30" s="120">
        <f>G2-J30</f>
        <v>41000000</v>
      </c>
      <c r="L30" s="86"/>
      <c r="M30" s="121">
        <f>10*(C8/J30)</f>
        <v>10.060975609756097</v>
      </c>
      <c r="N30" s="121">
        <f t="shared" si="0"/>
        <v>-6.0975609756097171E-2</v>
      </c>
      <c r="O30" s="122">
        <f>J30/C9</f>
        <v>23428571.428571429</v>
      </c>
      <c r="Q30" s="67">
        <f>J30*Q1</f>
        <v>114800000</v>
      </c>
      <c r="R30" s="67">
        <f>J30*R1</f>
        <v>49200000</v>
      </c>
    </row>
    <row r="31" spans="2:18">
      <c r="B31" s="89" t="s">
        <v>347</v>
      </c>
      <c r="C31" s="99">
        <f>10-C30</f>
        <v>0</v>
      </c>
    </row>
    <row r="41" spans="5:5">
      <c r="E41" s="123"/>
    </row>
  </sheetData>
  <mergeCells count="6">
    <mergeCell ref="H1:I1"/>
    <mergeCell ref="G2:G30"/>
    <mergeCell ref="B12:B13"/>
    <mergeCell ref="B20:B21"/>
    <mergeCell ref="B27:C27"/>
    <mergeCell ref="B28:B29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59"/>
  <sheetViews>
    <sheetView workbookViewId="0">
      <selection activeCell="H35" sqref="H35"/>
    </sheetView>
  </sheetViews>
  <sheetFormatPr defaultColWidth="4" defaultRowHeight="13.5"/>
  <cols>
    <col min="1" max="1" width="4" style="128"/>
    <col min="2" max="2" width="12.25" style="128" bestFit="1" customWidth="1"/>
    <col min="3" max="3" width="8.125" style="128" customWidth="1"/>
    <col min="4" max="11" width="10.375" style="128" customWidth="1"/>
    <col min="12" max="12" width="2.625" style="128" customWidth="1"/>
    <col min="13" max="13" width="16.5" style="128" customWidth="1"/>
    <col min="14" max="14" width="24.5" style="128" customWidth="1"/>
    <col min="15" max="15" width="15.125" style="128" customWidth="1"/>
    <col min="16" max="16" width="14.625" style="128" customWidth="1"/>
    <col min="17" max="16384" width="4" style="128"/>
  </cols>
  <sheetData>
    <row r="3" spans="2:15">
      <c r="B3" s="124" t="s">
        <v>351</v>
      </c>
      <c r="C3" s="124" t="s">
        <v>352</v>
      </c>
      <c r="D3" s="124" t="s">
        <v>353</v>
      </c>
      <c r="E3" s="124" t="s">
        <v>354</v>
      </c>
      <c r="F3" s="124" t="s">
        <v>355</v>
      </c>
      <c r="G3" s="124" t="s">
        <v>356</v>
      </c>
      <c r="H3" s="124" t="s">
        <v>357</v>
      </c>
      <c r="I3" s="124" t="s">
        <v>358</v>
      </c>
      <c r="J3" s="124" t="s">
        <v>359</v>
      </c>
      <c r="K3" s="124" t="s">
        <v>360</v>
      </c>
      <c r="L3" s="125"/>
      <c r="M3" s="126" t="s">
        <v>361</v>
      </c>
      <c r="N3" s="127"/>
    </row>
    <row r="4" spans="2:15">
      <c r="B4" s="129" t="s">
        <v>34</v>
      </c>
      <c r="C4" s="129"/>
      <c r="D4" s="129"/>
      <c r="E4" s="129"/>
      <c r="F4" s="129"/>
      <c r="G4" s="129"/>
      <c r="H4" s="129"/>
      <c r="I4" s="129"/>
      <c r="J4" s="129"/>
      <c r="K4" s="129"/>
      <c r="L4" s="125"/>
      <c r="M4" s="126" t="s">
        <v>362</v>
      </c>
      <c r="N4" s="127">
        <v>10</v>
      </c>
      <c r="O4" s="130">
        <f>'[1]투찰가 시뮬레이션'!J30</f>
        <v>304000000</v>
      </c>
    </row>
    <row r="5" spans="2:15">
      <c r="B5" s="129" t="s">
        <v>35</v>
      </c>
      <c r="C5" s="129"/>
      <c r="D5" s="129"/>
      <c r="E5" s="129"/>
      <c r="F5" s="129"/>
      <c r="G5" s="129"/>
      <c r="H5" s="129"/>
      <c r="I5" s="129"/>
      <c r="J5" s="129"/>
      <c r="K5" s="129"/>
      <c r="L5" s="125"/>
      <c r="M5" s="126" t="s">
        <v>363</v>
      </c>
      <c r="N5" s="127">
        <f>(E9+K9+G9+F9+I9+J9)/6</f>
        <v>0</v>
      </c>
    </row>
    <row r="6" spans="2:15">
      <c r="B6" s="129" t="s">
        <v>36</v>
      </c>
      <c r="C6" s="129"/>
      <c r="D6" s="129"/>
      <c r="E6" s="129"/>
      <c r="F6" s="129"/>
      <c r="G6" s="129"/>
      <c r="H6" s="129"/>
      <c r="I6" s="129"/>
      <c r="J6" s="129"/>
      <c r="K6" s="129"/>
      <c r="L6" s="125"/>
      <c r="M6" s="126" t="s">
        <v>364</v>
      </c>
      <c r="N6" s="127">
        <f>N4+N5</f>
        <v>10</v>
      </c>
    </row>
    <row r="7" spans="2:15">
      <c r="B7" s="129" t="s">
        <v>37</v>
      </c>
      <c r="C7" s="129"/>
      <c r="D7" s="129"/>
      <c r="E7" s="129"/>
      <c r="F7" s="129"/>
      <c r="G7" s="129"/>
      <c r="H7" s="129"/>
      <c r="I7" s="129"/>
      <c r="J7" s="129"/>
      <c r="K7" s="129"/>
      <c r="L7" s="125"/>
      <c r="M7" s="131"/>
      <c r="N7" s="131"/>
    </row>
    <row r="8" spans="2:15">
      <c r="B8" s="129" t="s">
        <v>38</v>
      </c>
      <c r="C8" s="129"/>
      <c r="D8" s="129"/>
      <c r="E8" s="129"/>
      <c r="F8" s="129"/>
      <c r="G8" s="129"/>
      <c r="H8" s="129"/>
      <c r="I8" s="129"/>
      <c r="J8" s="129"/>
      <c r="K8" s="129"/>
      <c r="L8" s="125"/>
      <c r="M8" s="131"/>
      <c r="N8" s="131"/>
    </row>
    <row r="9" spans="2:15">
      <c r="B9" s="129" t="s">
        <v>365</v>
      </c>
      <c r="C9" s="129">
        <f t="shared" ref="C9:K9" si="0">SUM(C4:C8)</f>
        <v>0</v>
      </c>
      <c r="D9" s="132">
        <f t="shared" si="0"/>
        <v>0</v>
      </c>
      <c r="E9" s="129">
        <f t="shared" si="0"/>
        <v>0</v>
      </c>
      <c r="F9" s="129">
        <f t="shared" si="0"/>
        <v>0</v>
      </c>
      <c r="G9" s="129">
        <f t="shared" si="0"/>
        <v>0</v>
      </c>
      <c r="H9" s="132">
        <f t="shared" si="0"/>
        <v>0</v>
      </c>
      <c r="I9" s="129">
        <f t="shared" si="0"/>
        <v>0</v>
      </c>
      <c r="J9" s="129">
        <f t="shared" si="0"/>
        <v>0</v>
      </c>
      <c r="K9" s="129">
        <f t="shared" si="0"/>
        <v>0</v>
      </c>
      <c r="L9" s="125"/>
      <c r="M9" s="131"/>
      <c r="N9" s="131"/>
      <c r="O9" s="133">
        <f>SUM(D9:K9)/8</f>
        <v>0</v>
      </c>
    </row>
    <row r="10" spans="2:15">
      <c r="M10" s="131"/>
      <c r="N10" s="131"/>
    </row>
    <row r="11" spans="2:15">
      <c r="M11" s="131"/>
      <c r="N11" s="131"/>
    </row>
    <row r="12" spans="2:15">
      <c r="M12" s="131"/>
      <c r="N12" s="131"/>
    </row>
    <row r="13" spans="2:15">
      <c r="B13" s="124" t="s">
        <v>351</v>
      </c>
      <c r="C13" s="124" t="s">
        <v>366</v>
      </c>
      <c r="D13" s="124" t="s">
        <v>353</v>
      </c>
      <c r="E13" s="124" t="s">
        <v>354</v>
      </c>
      <c r="F13" s="124" t="s">
        <v>355</v>
      </c>
      <c r="G13" s="124" t="s">
        <v>356</v>
      </c>
      <c r="H13" s="124" t="s">
        <v>357</v>
      </c>
      <c r="I13" s="124" t="s">
        <v>358</v>
      </c>
      <c r="J13" s="124" t="s">
        <v>359</v>
      </c>
      <c r="K13" s="124" t="s">
        <v>360</v>
      </c>
      <c r="L13" s="125"/>
      <c r="M13" s="134" t="s">
        <v>361</v>
      </c>
      <c r="N13" s="127" t="s">
        <v>367</v>
      </c>
    </row>
    <row r="14" spans="2:15">
      <c r="B14" s="129" t="s">
        <v>34</v>
      </c>
      <c r="C14" s="132"/>
      <c r="D14" s="132"/>
      <c r="E14" s="132"/>
      <c r="F14" s="132"/>
      <c r="G14" s="132"/>
      <c r="H14" s="132"/>
      <c r="I14" s="132"/>
      <c r="J14" s="132"/>
      <c r="K14" s="132"/>
      <c r="L14" s="125"/>
      <c r="M14" s="134" t="s">
        <v>362</v>
      </c>
      <c r="N14" s="127">
        <v>9.9221000000000004</v>
      </c>
      <c r="O14" s="130">
        <f>'[1]투찰가 시뮬레이션'!C12</f>
        <v>351000000</v>
      </c>
    </row>
    <row r="15" spans="2:15">
      <c r="B15" s="129" t="s">
        <v>35</v>
      </c>
      <c r="C15" s="132"/>
      <c r="D15" s="132"/>
      <c r="E15" s="132"/>
      <c r="F15" s="132"/>
      <c r="G15" s="132"/>
      <c r="H15" s="132"/>
      <c r="I15" s="132"/>
      <c r="J15" s="132"/>
      <c r="K15" s="132"/>
      <c r="L15" s="125"/>
      <c r="M15" s="134" t="s">
        <v>363</v>
      </c>
      <c r="N15" s="135"/>
    </row>
    <row r="16" spans="2:15">
      <c r="B16" s="129" t="s">
        <v>36</v>
      </c>
      <c r="C16" s="132"/>
      <c r="D16" s="132"/>
      <c r="E16" s="132"/>
      <c r="F16" s="132"/>
      <c r="G16" s="132"/>
      <c r="H16" s="132"/>
      <c r="I16" s="132"/>
      <c r="J16" s="132"/>
      <c r="K16" s="132"/>
      <c r="L16" s="125"/>
      <c r="M16" s="134" t="s">
        <v>364</v>
      </c>
      <c r="N16" s="127">
        <f>N14+N15</f>
        <v>9.9221000000000004</v>
      </c>
    </row>
    <row r="17" spans="2:15">
      <c r="B17" s="129" t="s">
        <v>37</v>
      </c>
      <c r="C17" s="132"/>
      <c r="D17" s="132"/>
      <c r="E17" s="132"/>
      <c r="F17" s="132"/>
      <c r="G17" s="132"/>
      <c r="H17" s="132"/>
      <c r="I17" s="132"/>
      <c r="J17" s="132"/>
      <c r="K17" s="132"/>
      <c r="L17" s="125"/>
      <c r="M17" s="131"/>
      <c r="N17" s="131"/>
    </row>
    <row r="18" spans="2:15">
      <c r="B18" s="129" t="s">
        <v>38</v>
      </c>
      <c r="C18" s="132"/>
      <c r="D18" s="132"/>
      <c r="E18" s="132"/>
      <c r="F18" s="132"/>
      <c r="G18" s="132"/>
      <c r="H18" s="132"/>
      <c r="I18" s="132"/>
      <c r="J18" s="132"/>
      <c r="K18" s="132"/>
      <c r="L18" s="125"/>
      <c r="M18" s="131"/>
      <c r="N18" s="131"/>
    </row>
    <row r="19" spans="2:15">
      <c r="B19" s="129" t="s">
        <v>365</v>
      </c>
      <c r="C19" s="129">
        <f>SUM(C14:C18)</f>
        <v>0</v>
      </c>
      <c r="D19" s="132">
        <f>SUM(D14:D18)</f>
        <v>0</v>
      </c>
      <c r="E19" s="132">
        <f t="shared" ref="E19:K19" si="1">SUM(E14:E18)</f>
        <v>0</v>
      </c>
      <c r="F19" s="132">
        <f t="shared" si="1"/>
        <v>0</v>
      </c>
      <c r="G19" s="132">
        <f t="shared" si="1"/>
        <v>0</v>
      </c>
      <c r="H19" s="132">
        <f t="shared" si="1"/>
        <v>0</v>
      </c>
      <c r="I19" s="132">
        <f t="shared" si="1"/>
        <v>0</v>
      </c>
      <c r="J19" s="132">
        <f t="shared" si="1"/>
        <v>0</v>
      </c>
      <c r="K19" s="132">
        <f t="shared" si="1"/>
        <v>0</v>
      </c>
      <c r="L19" s="125"/>
      <c r="M19" s="131"/>
      <c r="N19" s="131"/>
      <c r="O19" s="133">
        <f>SUM(D19:K19)/8</f>
        <v>0</v>
      </c>
    </row>
    <row r="20" spans="2:15">
      <c r="M20" s="131"/>
      <c r="N20" s="131"/>
    </row>
    <row r="21" spans="2:15">
      <c r="M21" s="131"/>
      <c r="N21" s="131"/>
    </row>
    <row r="22" spans="2:15">
      <c r="B22" s="124" t="s">
        <v>351</v>
      </c>
      <c r="C22" s="124" t="s">
        <v>366</v>
      </c>
      <c r="D22" s="124" t="s">
        <v>353</v>
      </c>
      <c r="E22" s="124" t="s">
        <v>354</v>
      </c>
      <c r="F22" s="124" t="s">
        <v>355</v>
      </c>
      <c r="G22" s="124" t="s">
        <v>356</v>
      </c>
      <c r="H22" s="124" t="s">
        <v>357</v>
      </c>
      <c r="I22" s="124" t="s">
        <v>358</v>
      </c>
      <c r="J22" s="124" t="s">
        <v>359</v>
      </c>
      <c r="K22" s="124" t="s">
        <v>360</v>
      </c>
      <c r="L22" s="125"/>
      <c r="M22" s="134" t="s">
        <v>361</v>
      </c>
      <c r="N22" s="127"/>
    </row>
    <row r="23" spans="2:15">
      <c r="B23" s="129" t="s">
        <v>34</v>
      </c>
      <c r="C23" s="129"/>
      <c r="D23" s="129"/>
      <c r="E23" s="129"/>
      <c r="F23" s="129"/>
      <c r="G23" s="129"/>
      <c r="H23" s="129"/>
      <c r="I23" s="129"/>
      <c r="J23" s="129"/>
      <c r="K23" s="129"/>
      <c r="L23" s="125"/>
      <c r="M23" s="134" t="s">
        <v>362</v>
      </c>
      <c r="N23" s="127"/>
    </row>
    <row r="24" spans="2:15">
      <c r="B24" s="129" t="s">
        <v>35</v>
      </c>
      <c r="C24" s="129"/>
      <c r="D24" s="129"/>
      <c r="E24" s="129"/>
      <c r="F24" s="129"/>
      <c r="G24" s="129"/>
      <c r="H24" s="129"/>
      <c r="I24" s="129"/>
      <c r="J24" s="129"/>
      <c r="K24" s="129"/>
      <c r="L24" s="125"/>
      <c r="M24" s="134" t="s">
        <v>363</v>
      </c>
      <c r="N24" s="127">
        <f>(E28+K28+G28+H28+I28+J28)/6</f>
        <v>0</v>
      </c>
    </row>
    <row r="25" spans="2:15">
      <c r="B25" s="129" t="s">
        <v>36</v>
      </c>
      <c r="C25" s="129"/>
      <c r="D25" s="129"/>
      <c r="E25" s="129"/>
      <c r="F25" s="129"/>
      <c r="G25" s="129"/>
      <c r="H25" s="129"/>
      <c r="I25" s="129"/>
      <c r="J25" s="129"/>
      <c r="K25" s="129"/>
      <c r="L25" s="125"/>
      <c r="M25" s="134" t="s">
        <v>364</v>
      </c>
      <c r="N25" s="127">
        <f>N23+N24</f>
        <v>0</v>
      </c>
    </row>
    <row r="26" spans="2:15">
      <c r="B26" s="129" t="s">
        <v>37</v>
      </c>
      <c r="C26" s="129"/>
      <c r="D26" s="129"/>
      <c r="E26" s="129"/>
      <c r="F26" s="129"/>
      <c r="G26" s="129"/>
      <c r="H26" s="129"/>
      <c r="I26" s="129"/>
      <c r="J26" s="129"/>
      <c r="K26" s="129"/>
      <c r="L26" s="125"/>
      <c r="M26" s="131"/>
      <c r="N26" s="131"/>
    </row>
    <row r="27" spans="2:15">
      <c r="B27" s="129" t="s">
        <v>38</v>
      </c>
      <c r="C27" s="132"/>
      <c r="D27" s="132"/>
      <c r="E27" s="132"/>
      <c r="F27" s="132"/>
      <c r="G27" s="132"/>
      <c r="H27" s="132"/>
      <c r="I27" s="132"/>
      <c r="J27" s="132"/>
      <c r="K27" s="132"/>
      <c r="L27" s="125"/>
      <c r="M27" s="131"/>
      <c r="N27" s="131"/>
    </row>
    <row r="28" spans="2:15">
      <c r="B28" s="129" t="s">
        <v>365</v>
      </c>
      <c r="C28" s="132">
        <f t="shared" ref="C28:K28" si="2">SUM(C23:C27)</f>
        <v>0</v>
      </c>
      <c r="D28" s="132">
        <f t="shared" si="2"/>
        <v>0</v>
      </c>
      <c r="E28" s="132">
        <f t="shared" si="2"/>
        <v>0</v>
      </c>
      <c r="F28" s="132">
        <f t="shared" si="2"/>
        <v>0</v>
      </c>
      <c r="G28" s="132">
        <f t="shared" si="2"/>
        <v>0</v>
      </c>
      <c r="H28" s="132">
        <f t="shared" si="2"/>
        <v>0</v>
      </c>
      <c r="I28" s="132">
        <f t="shared" si="2"/>
        <v>0</v>
      </c>
      <c r="J28" s="132">
        <f t="shared" si="2"/>
        <v>0</v>
      </c>
      <c r="K28" s="132">
        <f t="shared" si="2"/>
        <v>0</v>
      </c>
      <c r="L28" s="125"/>
      <c r="M28" s="131"/>
      <c r="N28" s="131"/>
      <c r="O28" s="133">
        <f>SUM(D28:K28)/8</f>
        <v>0</v>
      </c>
    </row>
    <row r="30" spans="2:15">
      <c r="B30" s="136"/>
      <c r="C30" s="137" t="s">
        <v>368</v>
      </c>
      <c r="M30" s="138" t="s">
        <v>369</v>
      </c>
      <c r="N30" s="139"/>
    </row>
    <row r="31" spans="2:15">
      <c r="B31" s="140"/>
      <c r="C31" s="137" t="s">
        <v>370</v>
      </c>
      <c r="M31" s="141" t="s">
        <v>371</v>
      </c>
      <c r="N31" s="142">
        <f>N4-N14</f>
        <v>7.7899999999999636E-2</v>
      </c>
    </row>
    <row r="32" spans="2:15">
      <c r="M32" s="141" t="s">
        <v>372</v>
      </c>
      <c r="N32" s="142">
        <f>N5-N15</f>
        <v>0</v>
      </c>
    </row>
    <row r="33" spans="13:16">
      <c r="M33" s="141" t="s">
        <v>373</v>
      </c>
      <c r="N33" s="142">
        <f>N6-N16</f>
        <v>7.7899999999999636E-2</v>
      </c>
    </row>
    <row r="36" spans="13:16">
      <c r="M36" s="143" t="s">
        <v>361</v>
      </c>
      <c r="N36" s="144" t="s">
        <v>367</v>
      </c>
      <c r="O36" s="144" t="s">
        <v>374</v>
      </c>
      <c r="P36" s="145" t="s">
        <v>369</v>
      </c>
    </row>
    <row r="37" spans="13:16">
      <c r="M37" s="143" t="s">
        <v>362</v>
      </c>
      <c r="N37" s="144">
        <v>10</v>
      </c>
      <c r="O37" s="144">
        <v>9.6418999999999997</v>
      </c>
      <c r="P37" s="142">
        <f>N37-O37</f>
        <v>0.35810000000000031</v>
      </c>
    </row>
    <row r="38" spans="13:16">
      <c r="M38" s="143" t="s">
        <v>363</v>
      </c>
      <c r="N38" s="144">
        <v>78.599999999999994</v>
      </c>
      <c r="O38" s="144">
        <v>78</v>
      </c>
      <c r="P38" s="142">
        <f>N38-O38</f>
        <v>0.59999999999999432</v>
      </c>
    </row>
    <row r="39" spans="13:16">
      <c r="M39" s="143" t="s">
        <v>364</v>
      </c>
      <c r="N39" s="144">
        <v>88.6</v>
      </c>
      <c r="O39" s="144">
        <v>87.641900000000007</v>
      </c>
      <c r="P39" s="142">
        <f>N39-O39</f>
        <v>0.95809999999998752</v>
      </c>
    </row>
    <row r="49" spans="2:10">
      <c r="J49" s="146" t="s">
        <v>360</v>
      </c>
    </row>
    <row r="50" spans="2:10">
      <c r="J50" s="147">
        <v>18.399999999999999</v>
      </c>
    </row>
    <row r="51" spans="2:10">
      <c r="J51" s="147">
        <v>23.5</v>
      </c>
    </row>
    <row r="52" spans="2:10">
      <c r="J52" s="147">
        <v>14</v>
      </c>
    </row>
    <row r="53" spans="2:10">
      <c r="B53" s="146" t="s">
        <v>351</v>
      </c>
      <c r="C53" s="146" t="s">
        <v>353</v>
      </c>
      <c r="D53" s="146" t="s">
        <v>354</v>
      </c>
      <c r="E53" s="146" t="s">
        <v>355</v>
      </c>
      <c r="F53" s="146" t="s">
        <v>356</v>
      </c>
      <c r="G53" s="146" t="s">
        <v>357</v>
      </c>
      <c r="H53" s="146" t="s">
        <v>358</v>
      </c>
      <c r="I53" s="146" t="s">
        <v>359</v>
      </c>
      <c r="J53" s="147">
        <v>14</v>
      </c>
    </row>
    <row r="54" spans="2:10">
      <c r="B54" s="148" t="s">
        <v>34</v>
      </c>
      <c r="C54" s="147">
        <v>20</v>
      </c>
      <c r="D54" s="147">
        <v>18.8</v>
      </c>
      <c r="E54" s="147">
        <v>17.100000000000001</v>
      </c>
      <c r="F54" s="147">
        <v>18.399999999999999</v>
      </c>
      <c r="G54" s="147">
        <v>18</v>
      </c>
      <c r="H54" s="147">
        <v>20</v>
      </c>
      <c r="I54" s="147">
        <v>18.8</v>
      </c>
      <c r="J54" s="147">
        <v>13.7</v>
      </c>
    </row>
    <row r="55" spans="2:10">
      <c r="B55" s="148" t="s">
        <v>35</v>
      </c>
      <c r="C55" s="147">
        <v>24.5</v>
      </c>
      <c r="D55" s="147">
        <v>23</v>
      </c>
      <c r="E55" s="147">
        <v>21.5</v>
      </c>
      <c r="F55" s="147">
        <v>23</v>
      </c>
      <c r="G55" s="147">
        <v>22</v>
      </c>
      <c r="H55" s="147">
        <v>24.5</v>
      </c>
      <c r="I55" s="147">
        <v>23</v>
      </c>
      <c r="J55" s="146">
        <v>79.540000000000006</v>
      </c>
    </row>
    <row r="56" spans="2:10">
      <c r="B56" s="148" t="s">
        <v>36</v>
      </c>
      <c r="C56" s="147">
        <v>15</v>
      </c>
      <c r="D56" s="147">
        <v>14</v>
      </c>
      <c r="E56" s="147">
        <v>12.824999999999999</v>
      </c>
      <c r="F56" s="147">
        <v>13.5</v>
      </c>
      <c r="G56" s="147">
        <v>13</v>
      </c>
      <c r="H56" s="147">
        <v>13.5</v>
      </c>
      <c r="I56" s="147">
        <v>13.5</v>
      </c>
    </row>
    <row r="57" spans="2:10">
      <c r="B57" s="148" t="s">
        <v>37</v>
      </c>
      <c r="C57" s="147">
        <v>14.5</v>
      </c>
      <c r="D57" s="147">
        <v>13.5</v>
      </c>
      <c r="E57" s="147">
        <v>13.775</v>
      </c>
      <c r="F57" s="147">
        <v>14</v>
      </c>
      <c r="G57" s="147">
        <v>13</v>
      </c>
      <c r="H57" s="147">
        <v>15</v>
      </c>
      <c r="I57" s="147">
        <v>13.5</v>
      </c>
    </row>
    <row r="58" spans="2:10">
      <c r="B58" s="148" t="s">
        <v>38</v>
      </c>
      <c r="C58" s="147">
        <v>15</v>
      </c>
      <c r="D58" s="147">
        <v>14.1</v>
      </c>
      <c r="E58" s="147">
        <v>13.3</v>
      </c>
      <c r="F58" s="147">
        <v>13.9</v>
      </c>
      <c r="G58" s="147">
        <v>13.5</v>
      </c>
      <c r="H58" s="147">
        <v>15</v>
      </c>
      <c r="I58" s="147">
        <v>13.5</v>
      </c>
    </row>
    <row r="59" spans="2:10">
      <c r="B59" s="146" t="s">
        <v>365</v>
      </c>
      <c r="C59" s="146">
        <v>88</v>
      </c>
      <c r="D59" s="146">
        <v>85</v>
      </c>
      <c r="E59" s="146">
        <v>80.584999999999994</v>
      </c>
      <c r="F59" s="146">
        <v>84.9</v>
      </c>
      <c r="G59" s="146">
        <v>81.400000000000006</v>
      </c>
      <c r="H59" s="146">
        <v>84.174999999999997</v>
      </c>
      <c r="I59" s="146">
        <v>80.7</v>
      </c>
    </row>
  </sheetData>
  <mergeCells count="1">
    <mergeCell ref="M30:N3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6"/>
  <sheetViews>
    <sheetView topLeftCell="A73" workbookViewId="0">
      <selection activeCell="C32" sqref="C32"/>
    </sheetView>
  </sheetViews>
  <sheetFormatPr defaultRowHeight="13.5"/>
  <cols>
    <col min="1" max="1" width="6.5" style="3" customWidth="1"/>
    <col min="2" max="2" width="46.625" style="3" customWidth="1"/>
    <col min="3" max="3" width="102.25" style="3" customWidth="1"/>
    <col min="4" max="4" width="54" style="3" customWidth="1"/>
    <col min="5" max="5" width="9" style="3"/>
    <col min="6" max="6" width="41.75" style="3" customWidth="1"/>
    <col min="7" max="16384" width="9" style="3"/>
  </cols>
  <sheetData>
    <row r="2" spans="2:7">
      <c r="B2" s="4" t="s">
        <v>0</v>
      </c>
      <c r="D2" s="4" t="s">
        <v>33</v>
      </c>
    </row>
    <row r="3" spans="2:7">
      <c r="B3" s="5" t="s">
        <v>1</v>
      </c>
      <c r="D3" s="5" t="s">
        <v>34</v>
      </c>
    </row>
    <row r="4" spans="2:7">
      <c r="B4" s="6" t="s">
        <v>2</v>
      </c>
      <c r="D4" s="7" t="s">
        <v>39</v>
      </c>
      <c r="F4" s="14" t="s">
        <v>179</v>
      </c>
      <c r="G4" s="17"/>
    </row>
    <row r="5" spans="2:7">
      <c r="B5" s="6" t="s">
        <v>181</v>
      </c>
      <c r="F5" s="15" t="s">
        <v>180</v>
      </c>
      <c r="G5" s="16"/>
    </row>
    <row r="6" spans="2:7">
      <c r="B6" s="6" t="s">
        <v>3</v>
      </c>
      <c r="F6" s="15" t="s">
        <v>62</v>
      </c>
      <c r="G6" s="16"/>
    </row>
    <row r="7" spans="2:7">
      <c r="B7" s="6" t="s">
        <v>4</v>
      </c>
      <c r="F7" s="15" t="s">
        <v>63</v>
      </c>
      <c r="G7" s="16"/>
    </row>
    <row r="8" spans="2:7">
      <c r="B8" s="6" t="s">
        <v>5</v>
      </c>
      <c r="F8" s="18" t="s">
        <v>182</v>
      </c>
      <c r="G8" s="19"/>
    </row>
    <row r="9" spans="2:7">
      <c r="B9" s="6"/>
      <c r="F9" s="9"/>
      <c r="G9" s="9"/>
    </row>
    <row r="10" spans="2:7">
      <c r="B10" s="5" t="s">
        <v>6</v>
      </c>
      <c r="D10" s="7"/>
    </row>
    <row r="11" spans="2:7">
      <c r="B11" s="6" t="s">
        <v>7</v>
      </c>
    </row>
    <row r="12" spans="2:7">
      <c r="B12" s="6" t="s">
        <v>8</v>
      </c>
    </row>
    <row r="13" spans="2:7">
      <c r="B13" s="6" t="s">
        <v>9</v>
      </c>
    </row>
    <row r="14" spans="2:7">
      <c r="B14" s="6" t="s">
        <v>10</v>
      </c>
    </row>
    <row r="15" spans="2:7">
      <c r="B15" s="6"/>
    </row>
    <row r="16" spans="2:7">
      <c r="B16" s="5" t="s">
        <v>11</v>
      </c>
      <c r="D16" s="5" t="s">
        <v>34</v>
      </c>
    </row>
    <row r="17" spans="2:4">
      <c r="B17" s="6" t="s">
        <v>12</v>
      </c>
      <c r="D17" s="7" t="s">
        <v>40</v>
      </c>
    </row>
    <row r="18" spans="2:4">
      <c r="B18" s="6" t="s">
        <v>13</v>
      </c>
      <c r="D18" s="7"/>
    </row>
    <row r="19" spans="2:4">
      <c r="B19" s="6" t="s">
        <v>14</v>
      </c>
      <c r="D19" s="7" t="s">
        <v>41</v>
      </c>
    </row>
    <row r="20" spans="2:4">
      <c r="B20" s="6" t="s">
        <v>15</v>
      </c>
    </row>
    <row r="21" spans="2:4">
      <c r="B21" s="8" t="s">
        <v>188</v>
      </c>
    </row>
    <row r="22" spans="2:4">
      <c r="B22" s="8" t="s">
        <v>189</v>
      </c>
    </row>
    <row r="23" spans="2:4">
      <c r="B23" s="6" t="s">
        <v>16</v>
      </c>
      <c r="D23" s="5" t="s">
        <v>35</v>
      </c>
    </row>
    <row r="24" spans="2:4">
      <c r="B24" s="8" t="s">
        <v>190</v>
      </c>
      <c r="D24" s="7" t="s">
        <v>42</v>
      </c>
    </row>
    <row r="25" spans="2:4">
      <c r="B25" s="11" t="s">
        <v>187</v>
      </c>
      <c r="D25" s="7"/>
    </row>
    <row r="26" spans="2:4">
      <c r="B26" s="8" t="s">
        <v>17</v>
      </c>
      <c r="D26" s="7" t="s">
        <v>43</v>
      </c>
    </row>
    <row r="27" spans="2:4">
      <c r="B27" s="11" t="s">
        <v>193</v>
      </c>
      <c r="C27" s="3" t="s">
        <v>200</v>
      </c>
      <c r="D27" s="7"/>
    </row>
    <row r="28" spans="2:4">
      <c r="B28" s="11" t="s">
        <v>194</v>
      </c>
      <c r="C28" s="3" t="s">
        <v>201</v>
      </c>
      <c r="D28" s="7"/>
    </row>
    <row r="29" spans="2:4" ht="27">
      <c r="B29" s="11" t="s">
        <v>195</v>
      </c>
      <c r="C29" s="12" t="s">
        <v>202</v>
      </c>
      <c r="D29" s="7"/>
    </row>
    <row r="30" spans="2:4" ht="27">
      <c r="B30" s="11" t="s">
        <v>196</v>
      </c>
      <c r="C30" s="12" t="s">
        <v>199</v>
      </c>
      <c r="D30" s="7"/>
    </row>
    <row r="31" spans="2:4" ht="27">
      <c r="B31" s="11" t="s">
        <v>197</v>
      </c>
      <c r="C31" s="12" t="s">
        <v>198</v>
      </c>
      <c r="D31" s="7"/>
    </row>
    <row r="32" spans="2:4" ht="27">
      <c r="B32" s="11" t="s">
        <v>205</v>
      </c>
      <c r="C32" s="12" t="s">
        <v>206</v>
      </c>
      <c r="D32" s="7"/>
    </row>
    <row r="33" spans="2:4">
      <c r="B33" s="11" t="s">
        <v>207</v>
      </c>
      <c r="C33" s="3" t="s">
        <v>208</v>
      </c>
      <c r="D33" s="7"/>
    </row>
    <row r="34" spans="2:4" ht="27">
      <c r="B34" s="11" t="s">
        <v>209</v>
      </c>
      <c r="C34" s="12" t="s">
        <v>210</v>
      </c>
      <c r="D34" s="7"/>
    </row>
    <row r="35" spans="2:4">
      <c r="B35" s="11" t="s">
        <v>211</v>
      </c>
      <c r="C35" s="3" t="s">
        <v>212</v>
      </c>
      <c r="D35" s="7"/>
    </row>
    <row r="36" spans="2:4">
      <c r="B36" s="11" t="s">
        <v>214</v>
      </c>
      <c r="C36" s="3" t="s">
        <v>213</v>
      </c>
      <c r="D36" s="7"/>
    </row>
    <row r="37" spans="2:4">
      <c r="B37" s="11" t="s">
        <v>215</v>
      </c>
      <c r="C37" s="3" t="s">
        <v>216</v>
      </c>
      <c r="D37" s="7"/>
    </row>
    <row r="38" spans="2:4">
      <c r="B38" s="11" t="s">
        <v>217</v>
      </c>
      <c r="C38" s="3" t="s">
        <v>218</v>
      </c>
      <c r="D38" s="7"/>
    </row>
    <row r="39" spans="2:4" ht="54">
      <c r="B39" s="11" t="s">
        <v>219</v>
      </c>
      <c r="C39" s="12" t="s">
        <v>221</v>
      </c>
      <c r="D39" s="7"/>
    </row>
    <row r="40" spans="2:4" ht="27">
      <c r="B40" s="11" t="s">
        <v>220</v>
      </c>
      <c r="C40" s="12" t="s">
        <v>222</v>
      </c>
      <c r="D40" s="7"/>
    </row>
    <row r="41" spans="2:4">
      <c r="B41" s="8" t="s">
        <v>239</v>
      </c>
      <c r="D41" s="7" t="s">
        <v>44</v>
      </c>
    </row>
    <row r="42" spans="2:4" ht="175.5">
      <c r="B42" s="11" t="s">
        <v>262</v>
      </c>
      <c r="C42" s="12" t="s">
        <v>261</v>
      </c>
      <c r="D42" s="7"/>
    </row>
    <row r="43" spans="2:4" ht="310.5">
      <c r="B43" s="11" t="s">
        <v>264</v>
      </c>
      <c r="C43" s="12" t="s">
        <v>263</v>
      </c>
      <c r="D43" s="7"/>
    </row>
    <row r="44" spans="2:4" ht="135">
      <c r="B44" s="11" t="s">
        <v>266</v>
      </c>
      <c r="C44" s="12" t="s">
        <v>265</v>
      </c>
      <c r="D44" s="7"/>
    </row>
    <row r="45" spans="2:4" ht="409.5">
      <c r="B45" s="11" t="s">
        <v>268</v>
      </c>
      <c r="C45" s="12" t="s">
        <v>267</v>
      </c>
      <c r="D45" s="7"/>
    </row>
    <row r="46" spans="2:4" ht="121.5">
      <c r="B46" s="11" t="s">
        <v>270</v>
      </c>
      <c r="C46" s="12" t="s">
        <v>269</v>
      </c>
      <c r="D46" s="7"/>
    </row>
    <row r="47" spans="2:4" ht="229.5">
      <c r="B47" s="11" t="s">
        <v>272</v>
      </c>
      <c r="C47" s="12" t="s">
        <v>271</v>
      </c>
      <c r="D47" s="7"/>
    </row>
    <row r="48" spans="2:4" ht="148.5">
      <c r="B48" s="11" t="s">
        <v>275</v>
      </c>
      <c r="C48" s="12" t="s">
        <v>273</v>
      </c>
      <c r="D48" s="7"/>
    </row>
    <row r="49" spans="2:4" ht="135">
      <c r="B49" s="11" t="s">
        <v>276</v>
      </c>
      <c r="C49" s="12" t="s">
        <v>274</v>
      </c>
      <c r="D49" s="7"/>
    </row>
    <row r="50" spans="2:4" ht="148.5">
      <c r="B50" s="11" t="s">
        <v>278</v>
      </c>
      <c r="C50" s="12" t="s">
        <v>277</v>
      </c>
      <c r="D50" s="7"/>
    </row>
    <row r="51" spans="2:4">
      <c r="B51" s="8" t="s">
        <v>240</v>
      </c>
      <c r="D51" s="7" t="s">
        <v>45</v>
      </c>
    </row>
    <row r="52" spans="2:4" ht="67.5">
      <c r="B52" s="11" t="s">
        <v>238</v>
      </c>
      <c r="C52" s="12" t="s">
        <v>237</v>
      </c>
      <c r="D52" s="7"/>
    </row>
    <row r="53" spans="2:4" ht="40.5">
      <c r="B53" s="11" t="s">
        <v>244</v>
      </c>
      <c r="C53" s="12" t="s">
        <v>243</v>
      </c>
      <c r="D53" s="7"/>
    </row>
    <row r="54" spans="2:4" ht="40.5">
      <c r="B54" s="11" t="s">
        <v>245</v>
      </c>
      <c r="C54" s="12" t="s">
        <v>246</v>
      </c>
      <c r="D54" s="7"/>
    </row>
    <row r="55" spans="2:4" ht="27">
      <c r="B55" s="11" t="s">
        <v>247</v>
      </c>
      <c r="C55" s="12" t="s">
        <v>248</v>
      </c>
      <c r="D55" s="7"/>
    </row>
    <row r="56" spans="2:4" ht="40.5">
      <c r="B56" s="11" t="s">
        <v>249</v>
      </c>
      <c r="C56" s="12" t="s">
        <v>251</v>
      </c>
      <c r="D56" s="7"/>
    </row>
    <row r="57" spans="2:4" ht="27">
      <c r="B57" s="11" t="s">
        <v>287</v>
      </c>
      <c r="C57" s="12" t="s">
        <v>250</v>
      </c>
      <c r="D57" s="7"/>
    </row>
    <row r="58" spans="2:4" ht="27">
      <c r="B58" s="11" t="s">
        <v>288</v>
      </c>
      <c r="C58" s="12" t="s">
        <v>252</v>
      </c>
      <c r="D58" s="7"/>
    </row>
    <row r="59" spans="2:4" ht="94.5">
      <c r="B59" s="11" t="s">
        <v>289</v>
      </c>
      <c r="C59" s="12" t="s">
        <v>253</v>
      </c>
      <c r="D59" s="7"/>
    </row>
    <row r="60" spans="2:4">
      <c r="B60" s="8" t="s">
        <v>242</v>
      </c>
      <c r="D60" s="7" t="s">
        <v>46</v>
      </c>
    </row>
    <row r="61" spans="2:4" ht="94.5">
      <c r="B61" s="11" t="s">
        <v>254</v>
      </c>
      <c r="C61" s="12" t="s">
        <v>255</v>
      </c>
      <c r="D61" s="7"/>
    </row>
    <row r="62" spans="2:4" ht="40.5">
      <c r="B62" s="11" t="s">
        <v>258</v>
      </c>
      <c r="C62" s="12" t="s">
        <v>257</v>
      </c>
      <c r="D62" s="7"/>
    </row>
    <row r="63" spans="2:4" ht="40.5">
      <c r="B63" s="11" t="s">
        <v>260</v>
      </c>
      <c r="C63" s="12" t="s">
        <v>259</v>
      </c>
      <c r="D63" s="7"/>
    </row>
    <row r="64" spans="2:4">
      <c r="B64" s="8" t="s">
        <v>241</v>
      </c>
      <c r="D64" s="7" t="s">
        <v>256</v>
      </c>
    </row>
    <row r="65" spans="2:4">
      <c r="B65" s="8"/>
      <c r="D65" s="5" t="s">
        <v>36</v>
      </c>
    </row>
    <row r="66" spans="2:4">
      <c r="B66" s="6" t="s">
        <v>18</v>
      </c>
      <c r="D66" s="7" t="s">
        <v>47</v>
      </c>
    </row>
    <row r="67" spans="2:4" ht="27">
      <c r="B67" s="8" t="s">
        <v>224</v>
      </c>
      <c r="C67" s="12" t="s">
        <v>223</v>
      </c>
      <c r="D67" s="7"/>
    </row>
    <row r="68" spans="2:4" ht="54">
      <c r="B68" s="8" t="s">
        <v>225</v>
      </c>
      <c r="C68" s="12" t="s">
        <v>227</v>
      </c>
      <c r="D68" s="7"/>
    </row>
    <row r="69" spans="2:4" ht="27">
      <c r="B69" s="8" t="s">
        <v>226</v>
      </c>
      <c r="C69" s="12" t="s">
        <v>228</v>
      </c>
      <c r="D69" s="7"/>
    </row>
    <row r="70" spans="2:4" ht="27">
      <c r="B70" s="8" t="s">
        <v>230</v>
      </c>
      <c r="C70" s="12" t="s">
        <v>229</v>
      </c>
      <c r="D70" s="7"/>
    </row>
    <row r="71" spans="2:4">
      <c r="B71" s="6" t="s">
        <v>19</v>
      </c>
      <c r="D71" s="7" t="s">
        <v>48</v>
      </c>
    </row>
    <row r="72" spans="2:4" ht="81">
      <c r="B72" s="8" t="s">
        <v>280</v>
      </c>
      <c r="C72" s="12" t="s">
        <v>279</v>
      </c>
      <c r="D72" s="7"/>
    </row>
    <row r="73" spans="2:4" ht="40.5">
      <c r="B73" s="8" t="s">
        <v>284</v>
      </c>
      <c r="C73" s="12" t="s">
        <v>281</v>
      </c>
      <c r="D73" s="7"/>
    </row>
    <row r="74" spans="2:4">
      <c r="B74" s="8" t="s">
        <v>283</v>
      </c>
      <c r="C74" s="3" t="s">
        <v>282</v>
      </c>
      <c r="D74" s="7"/>
    </row>
    <row r="75" spans="2:4">
      <c r="B75" s="6" t="s">
        <v>20</v>
      </c>
      <c r="D75" s="7" t="s">
        <v>49</v>
      </c>
    </row>
    <row r="76" spans="2:4" ht="54">
      <c r="B76" s="8" t="s">
        <v>233</v>
      </c>
      <c r="C76" s="12" t="s">
        <v>231</v>
      </c>
      <c r="D76" s="7" t="s">
        <v>314</v>
      </c>
    </row>
    <row r="77" spans="2:4" ht="67.5">
      <c r="B77" s="8" t="s">
        <v>234</v>
      </c>
      <c r="C77" s="12" t="s">
        <v>232</v>
      </c>
      <c r="D77" s="7"/>
    </row>
    <row r="78" spans="2:4" ht="135">
      <c r="B78" s="8" t="s">
        <v>235</v>
      </c>
      <c r="C78" s="12" t="s">
        <v>236</v>
      </c>
      <c r="D78" s="7"/>
    </row>
    <row r="79" spans="2:4">
      <c r="B79" s="8"/>
      <c r="D79" s="7"/>
    </row>
    <row r="80" spans="2:4">
      <c r="B80" s="8"/>
      <c r="D80" s="7"/>
    </row>
    <row r="81" spans="2:7">
      <c r="B81" s="5" t="s">
        <v>21</v>
      </c>
      <c r="D81" s="5" t="s">
        <v>37</v>
      </c>
    </row>
    <row r="82" spans="2:7">
      <c r="B82" s="23" t="s">
        <v>326</v>
      </c>
      <c r="D82" s="7" t="s">
        <v>50</v>
      </c>
    </row>
    <row r="83" spans="2:7">
      <c r="B83" s="8" t="s">
        <v>191</v>
      </c>
      <c r="D83" s="7"/>
    </row>
    <row r="84" spans="2:7">
      <c r="B84" s="8" t="s">
        <v>192</v>
      </c>
      <c r="D84" s="7"/>
    </row>
    <row r="85" spans="2:7">
      <c r="B85" s="6" t="s">
        <v>22</v>
      </c>
      <c r="D85" s="7" t="s">
        <v>51</v>
      </c>
    </row>
    <row r="86" spans="2:7">
      <c r="B86" s="6" t="s">
        <v>23</v>
      </c>
      <c r="D86" s="7" t="s">
        <v>52</v>
      </c>
    </row>
    <row r="87" spans="2:7">
      <c r="B87" s="6" t="s">
        <v>327</v>
      </c>
      <c r="D87" s="7"/>
    </row>
    <row r="88" spans="2:7" ht="40.5">
      <c r="B88" s="6"/>
      <c r="C88" s="12" t="s">
        <v>290</v>
      </c>
      <c r="D88" s="7" t="s">
        <v>291</v>
      </c>
    </row>
    <row r="89" spans="2:7" ht="54">
      <c r="B89" s="6"/>
      <c r="C89" s="12" t="s">
        <v>292</v>
      </c>
      <c r="D89" s="7" t="s">
        <v>294</v>
      </c>
    </row>
    <row r="90" spans="2:7" ht="27">
      <c r="B90" s="6"/>
      <c r="C90" s="12" t="s">
        <v>293</v>
      </c>
      <c r="D90" s="7" t="s">
        <v>295</v>
      </c>
    </row>
    <row r="91" spans="2:7" ht="54">
      <c r="B91" s="6"/>
      <c r="C91" s="12" t="s">
        <v>296</v>
      </c>
      <c r="D91" s="7" t="s">
        <v>297</v>
      </c>
    </row>
    <row r="92" spans="2:7">
      <c r="B92" s="6" t="s">
        <v>24</v>
      </c>
    </row>
    <row r="93" spans="2:7">
      <c r="B93" s="6"/>
    </row>
    <row r="94" spans="2:7">
      <c r="B94" s="5" t="s">
        <v>25</v>
      </c>
      <c r="D94" s="5" t="s">
        <v>38</v>
      </c>
    </row>
    <row r="95" spans="2:7" ht="65.25" customHeight="1">
      <c r="B95" s="6" t="s">
        <v>26</v>
      </c>
      <c r="D95" s="7" t="s">
        <v>53</v>
      </c>
      <c r="F95" s="20" t="s">
        <v>305</v>
      </c>
      <c r="G95" s="21"/>
    </row>
    <row r="96" spans="2:7">
      <c r="B96" s="10" t="s">
        <v>184</v>
      </c>
      <c r="F96" s="20"/>
      <c r="G96" s="20"/>
    </row>
    <row r="97" spans="2:7" ht="67.5">
      <c r="B97" s="10"/>
      <c r="C97" s="12" t="s">
        <v>298</v>
      </c>
      <c r="D97" s="3" t="s">
        <v>299</v>
      </c>
      <c r="F97" s="9"/>
      <c r="G97" s="9"/>
    </row>
    <row r="98" spans="2:7" ht="81">
      <c r="B98" s="10"/>
      <c r="C98" s="12" t="s">
        <v>300</v>
      </c>
      <c r="D98" s="3" t="s">
        <v>301</v>
      </c>
      <c r="F98" s="9"/>
      <c r="G98" s="9"/>
    </row>
    <row r="99" spans="2:7" ht="67.5">
      <c r="B99" s="10"/>
      <c r="C99" s="12" t="s">
        <v>302</v>
      </c>
      <c r="D99" s="3" t="s">
        <v>303</v>
      </c>
      <c r="F99" s="9"/>
      <c r="G99" s="9"/>
    </row>
    <row r="100" spans="2:7" ht="310.5">
      <c r="B100" s="10"/>
      <c r="C100" s="12" t="s">
        <v>330</v>
      </c>
      <c r="D100" s="3" t="s">
        <v>304</v>
      </c>
      <c r="F100" s="9"/>
      <c r="G100" s="9"/>
    </row>
    <row r="101" spans="2:7" ht="67.5">
      <c r="B101" s="10"/>
      <c r="C101" s="12" t="s">
        <v>307</v>
      </c>
      <c r="D101" s="3" t="s">
        <v>308</v>
      </c>
      <c r="F101" s="9"/>
      <c r="G101" s="9"/>
    </row>
    <row r="102" spans="2:7" ht="81">
      <c r="B102" s="10"/>
      <c r="C102" s="12" t="s">
        <v>309</v>
      </c>
      <c r="D102" s="3" t="s">
        <v>310</v>
      </c>
      <c r="F102" s="9"/>
      <c r="G102" s="9"/>
    </row>
    <row r="103" spans="2:7" ht="27">
      <c r="B103" s="10"/>
      <c r="C103" s="12" t="s">
        <v>312</v>
      </c>
      <c r="D103" s="3" t="s">
        <v>311</v>
      </c>
      <c r="F103" s="9"/>
      <c r="G103" s="9"/>
    </row>
    <row r="104" spans="2:7" ht="67.5">
      <c r="B104" s="10"/>
      <c r="C104" s="12" t="s">
        <v>331</v>
      </c>
      <c r="D104" s="3" t="s">
        <v>313</v>
      </c>
      <c r="F104" s="9"/>
      <c r="G104" s="9"/>
    </row>
    <row r="105" spans="2:7">
      <c r="F105" s="20"/>
      <c r="G105" s="20"/>
    </row>
    <row r="106" spans="2:7">
      <c r="F106" s="20"/>
      <c r="G106" s="20"/>
    </row>
    <row r="107" spans="2:7" ht="54">
      <c r="B107" s="6" t="s">
        <v>27</v>
      </c>
      <c r="D107" s="7" t="s">
        <v>54</v>
      </c>
      <c r="F107" s="12" t="s">
        <v>306</v>
      </c>
    </row>
    <row r="108" spans="2:7">
      <c r="B108" s="10" t="s">
        <v>185</v>
      </c>
      <c r="F108" s="20"/>
      <c r="G108" s="20"/>
    </row>
    <row r="109" spans="2:7">
      <c r="B109" s="10" t="s">
        <v>186</v>
      </c>
      <c r="F109" s="20"/>
      <c r="G109" s="20"/>
    </row>
    <row r="110" spans="2:7">
      <c r="F110" s="20"/>
      <c r="G110" s="20"/>
    </row>
    <row r="111" spans="2:7">
      <c r="F111" s="20"/>
      <c r="G111" s="20"/>
    </row>
    <row r="116" spans="2:4">
      <c r="B116" s="6" t="s">
        <v>28</v>
      </c>
      <c r="D116" s="7" t="s">
        <v>55</v>
      </c>
    </row>
    <row r="117" spans="2:4">
      <c r="B117" s="6" t="s">
        <v>29</v>
      </c>
      <c r="D117" s="7" t="s">
        <v>56</v>
      </c>
    </row>
    <row r="118" spans="2:4">
      <c r="B118" s="6" t="s">
        <v>30</v>
      </c>
      <c r="D118" s="7" t="s">
        <v>57</v>
      </c>
    </row>
    <row r="119" spans="2:4">
      <c r="B119" s="6" t="s">
        <v>31</v>
      </c>
      <c r="D119" s="7" t="s">
        <v>58</v>
      </c>
    </row>
    <row r="120" spans="2:4">
      <c r="B120" s="6" t="s">
        <v>32</v>
      </c>
    </row>
    <row r="121" spans="2:4">
      <c r="B121" s="6"/>
    </row>
    <row r="122" spans="2:4">
      <c r="B122" s="6"/>
    </row>
    <row r="123" spans="2:4">
      <c r="B123" s="6"/>
    </row>
    <row r="124" spans="2:4">
      <c r="B124" s="6"/>
    </row>
    <row r="125" spans="2:4">
      <c r="B125" s="5" t="s">
        <v>328</v>
      </c>
    </row>
    <row r="126" spans="2:4">
      <c r="B126" s="5" t="s">
        <v>329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3"/>
  <sheetViews>
    <sheetView workbookViewId="0">
      <selection activeCell="J24" sqref="J24"/>
    </sheetView>
  </sheetViews>
  <sheetFormatPr defaultRowHeight="16.5"/>
  <cols>
    <col min="2" max="2" width="14.375" customWidth="1"/>
    <col min="3" max="3" width="20" bestFit="1" customWidth="1"/>
    <col min="4" max="4" width="98.75" customWidth="1"/>
    <col min="5" max="5" width="25.875" customWidth="1"/>
    <col min="6" max="6" width="11.875" customWidth="1"/>
  </cols>
  <sheetData>
    <row r="2" spans="2:8">
      <c r="B2" s="1" t="s">
        <v>176</v>
      </c>
      <c r="C2" s="1" t="s">
        <v>175</v>
      </c>
      <c r="D2" s="1" t="s">
        <v>59</v>
      </c>
      <c r="E2" s="63" t="s">
        <v>60</v>
      </c>
      <c r="F2" s="64"/>
      <c r="G2" s="1" t="s">
        <v>61</v>
      </c>
    </row>
    <row r="3" spans="2:8">
      <c r="B3" s="24" t="s">
        <v>315</v>
      </c>
      <c r="C3" s="30" t="s">
        <v>174</v>
      </c>
      <c r="D3" s="44" t="s">
        <v>317</v>
      </c>
      <c r="E3" s="40" t="s">
        <v>318</v>
      </c>
      <c r="F3" s="41"/>
      <c r="G3" s="30">
        <v>10</v>
      </c>
      <c r="H3" s="22"/>
    </row>
    <row r="4" spans="2:8">
      <c r="B4" s="25"/>
      <c r="C4" s="31"/>
      <c r="D4" s="46"/>
      <c r="E4" s="47" t="s">
        <v>319</v>
      </c>
      <c r="F4" s="48"/>
      <c r="G4" s="31"/>
      <c r="H4" s="22"/>
    </row>
    <row r="5" spans="2:8">
      <c r="B5" s="25"/>
      <c r="C5" s="31"/>
      <c r="D5" s="46"/>
      <c r="E5" s="47" t="s">
        <v>320</v>
      </c>
      <c r="F5" s="48"/>
      <c r="G5" s="31"/>
      <c r="H5" s="22"/>
    </row>
    <row r="6" spans="2:8">
      <c r="B6" s="25"/>
      <c r="C6" s="31"/>
      <c r="D6" s="46"/>
      <c r="E6" s="47" t="s">
        <v>321</v>
      </c>
      <c r="F6" s="48"/>
      <c r="G6" s="31"/>
      <c r="H6" s="22"/>
    </row>
    <row r="7" spans="2:8">
      <c r="B7" s="25"/>
      <c r="C7" s="32"/>
      <c r="D7" s="45"/>
      <c r="E7" s="42" t="s">
        <v>322</v>
      </c>
      <c r="F7" s="43"/>
      <c r="G7" s="32"/>
      <c r="H7" s="22"/>
    </row>
    <row r="8" spans="2:8">
      <c r="B8" s="25"/>
      <c r="C8" s="30" t="s">
        <v>64</v>
      </c>
      <c r="D8" s="44" t="s">
        <v>323</v>
      </c>
      <c r="E8" s="40" t="s">
        <v>65</v>
      </c>
      <c r="F8" s="41"/>
      <c r="G8" s="24">
        <v>7</v>
      </c>
    </row>
    <row r="9" spans="2:8">
      <c r="B9" s="25"/>
      <c r="C9" s="32"/>
      <c r="D9" s="45"/>
      <c r="E9" s="42" t="s">
        <v>66</v>
      </c>
      <c r="F9" s="43"/>
      <c r="G9" s="26"/>
    </row>
    <row r="10" spans="2:8">
      <c r="B10" s="25"/>
      <c r="C10" s="30" t="s">
        <v>67</v>
      </c>
      <c r="D10" s="44" t="s">
        <v>324</v>
      </c>
      <c r="E10" s="40" t="s">
        <v>68</v>
      </c>
      <c r="F10" s="41"/>
      <c r="G10" s="30">
        <v>5</v>
      </c>
    </row>
    <row r="11" spans="2:8">
      <c r="B11" s="25"/>
      <c r="C11" s="31"/>
      <c r="D11" s="46"/>
      <c r="E11" s="47" t="s">
        <v>69</v>
      </c>
      <c r="F11" s="48"/>
      <c r="G11" s="31"/>
    </row>
    <row r="12" spans="2:8">
      <c r="B12" s="25"/>
      <c r="C12" s="32"/>
      <c r="D12" s="45"/>
      <c r="E12" s="42" t="s">
        <v>70</v>
      </c>
      <c r="F12" s="43"/>
      <c r="G12" s="32"/>
    </row>
    <row r="13" spans="2:8">
      <c r="B13" s="25"/>
      <c r="C13" s="30" t="s">
        <v>71</v>
      </c>
      <c r="D13" s="44" t="s">
        <v>72</v>
      </c>
      <c r="E13" s="40" t="s">
        <v>73</v>
      </c>
      <c r="F13" s="41"/>
      <c r="G13" s="30">
        <v>3</v>
      </c>
    </row>
    <row r="14" spans="2:8">
      <c r="B14" s="25"/>
      <c r="C14" s="31"/>
      <c r="D14" s="46"/>
      <c r="E14" s="47" t="s">
        <v>74</v>
      </c>
      <c r="F14" s="48"/>
      <c r="G14" s="31"/>
    </row>
    <row r="15" spans="2:8">
      <c r="B15" s="25"/>
      <c r="C15" s="31"/>
      <c r="D15" s="46"/>
      <c r="E15" s="61" t="s">
        <v>75</v>
      </c>
      <c r="F15" s="62"/>
      <c r="G15" s="31"/>
    </row>
    <row r="16" spans="2:8">
      <c r="B16" s="25"/>
      <c r="C16" s="32"/>
      <c r="D16" s="45"/>
      <c r="E16" s="42" t="s">
        <v>76</v>
      </c>
      <c r="F16" s="43"/>
      <c r="G16" s="32"/>
    </row>
    <row r="17" spans="2:7">
      <c r="B17" s="25"/>
      <c r="C17" s="30" t="s">
        <v>173</v>
      </c>
      <c r="D17" s="44" t="s">
        <v>77</v>
      </c>
      <c r="E17" s="40" t="s">
        <v>78</v>
      </c>
      <c r="F17" s="41"/>
      <c r="G17" s="30">
        <v>3</v>
      </c>
    </row>
    <row r="18" spans="2:7">
      <c r="B18" s="25"/>
      <c r="C18" s="31"/>
      <c r="D18" s="46"/>
      <c r="E18" s="47" t="s">
        <v>79</v>
      </c>
      <c r="F18" s="48"/>
      <c r="G18" s="31"/>
    </row>
    <row r="19" spans="2:7">
      <c r="B19" s="25"/>
      <c r="C19" s="31"/>
      <c r="D19" s="46"/>
      <c r="E19" s="47" t="s">
        <v>80</v>
      </c>
      <c r="F19" s="48"/>
      <c r="G19" s="31"/>
    </row>
    <row r="20" spans="2:7">
      <c r="B20" s="26"/>
      <c r="C20" s="32"/>
      <c r="D20" s="45"/>
      <c r="E20" s="42" t="s">
        <v>81</v>
      </c>
      <c r="F20" s="43"/>
      <c r="G20" s="32"/>
    </row>
    <row r="21" spans="2:7">
      <c r="B21" s="27" t="s">
        <v>170</v>
      </c>
      <c r="C21" s="27" t="s">
        <v>177</v>
      </c>
      <c r="D21" s="49" t="s">
        <v>82</v>
      </c>
      <c r="E21" s="52" t="s">
        <v>83</v>
      </c>
      <c r="F21" s="53"/>
      <c r="G21" s="27">
        <v>5</v>
      </c>
    </row>
    <row r="22" spans="2:7">
      <c r="B22" s="28"/>
      <c r="C22" s="28"/>
      <c r="D22" s="50"/>
      <c r="E22" s="54" t="s">
        <v>84</v>
      </c>
      <c r="F22" s="55"/>
      <c r="G22" s="28"/>
    </row>
    <row r="23" spans="2:7">
      <c r="B23" s="28"/>
      <c r="C23" s="28"/>
      <c r="D23" s="50"/>
      <c r="E23" s="54" t="s">
        <v>85</v>
      </c>
      <c r="F23" s="55"/>
      <c r="G23" s="28"/>
    </row>
    <row r="24" spans="2:7">
      <c r="B24" s="28"/>
      <c r="C24" s="28"/>
      <c r="D24" s="50"/>
      <c r="E24" s="54" t="s">
        <v>86</v>
      </c>
      <c r="F24" s="55"/>
      <c r="G24" s="28"/>
    </row>
    <row r="25" spans="2:7">
      <c r="B25" s="28"/>
      <c r="C25" s="28"/>
      <c r="D25" s="50"/>
      <c r="E25" s="54" t="s">
        <v>87</v>
      </c>
      <c r="F25" s="55"/>
      <c r="G25" s="28"/>
    </row>
    <row r="26" spans="2:7">
      <c r="B26" s="28"/>
      <c r="C26" s="29"/>
      <c r="D26" s="51"/>
      <c r="E26" s="56" t="s">
        <v>88</v>
      </c>
      <c r="F26" s="57"/>
      <c r="G26" s="29"/>
    </row>
    <row r="27" spans="2:7">
      <c r="B27" s="28"/>
      <c r="C27" s="27" t="s">
        <v>89</v>
      </c>
      <c r="D27" s="49" t="s">
        <v>90</v>
      </c>
      <c r="E27" s="52" t="s">
        <v>91</v>
      </c>
      <c r="F27" s="53"/>
      <c r="G27" s="58">
        <v>8</v>
      </c>
    </row>
    <row r="28" spans="2:7">
      <c r="B28" s="28"/>
      <c r="C28" s="28"/>
      <c r="D28" s="50"/>
      <c r="E28" s="54" t="s">
        <v>92</v>
      </c>
      <c r="F28" s="55"/>
      <c r="G28" s="59"/>
    </row>
    <row r="29" spans="2:7">
      <c r="B29" s="28"/>
      <c r="C29" s="29"/>
      <c r="D29" s="51"/>
      <c r="E29" s="56" t="s">
        <v>93</v>
      </c>
      <c r="F29" s="57"/>
      <c r="G29" s="60"/>
    </row>
    <row r="30" spans="2:7">
      <c r="B30" s="28"/>
      <c r="C30" s="27" t="s">
        <v>94</v>
      </c>
      <c r="D30" s="49" t="s">
        <v>95</v>
      </c>
      <c r="E30" s="52" t="s">
        <v>96</v>
      </c>
      <c r="F30" s="53"/>
      <c r="G30" s="58">
        <v>4</v>
      </c>
    </row>
    <row r="31" spans="2:7">
      <c r="B31" s="28"/>
      <c r="C31" s="28"/>
      <c r="D31" s="50"/>
      <c r="E31" s="54" t="s">
        <v>97</v>
      </c>
      <c r="F31" s="55"/>
      <c r="G31" s="59"/>
    </row>
    <row r="32" spans="2:7">
      <c r="B32" s="28"/>
      <c r="C32" s="29"/>
      <c r="D32" s="51"/>
      <c r="E32" s="56" t="s">
        <v>93</v>
      </c>
      <c r="F32" s="57"/>
      <c r="G32" s="60"/>
    </row>
    <row r="33" spans="2:7">
      <c r="B33" s="28"/>
      <c r="C33" s="27" t="s">
        <v>98</v>
      </c>
      <c r="D33" s="49" t="s">
        <v>99</v>
      </c>
      <c r="E33" s="52" t="s">
        <v>100</v>
      </c>
      <c r="F33" s="53"/>
      <c r="G33" s="58">
        <v>4</v>
      </c>
    </row>
    <row r="34" spans="2:7">
      <c r="B34" s="28"/>
      <c r="C34" s="29"/>
      <c r="D34" s="51"/>
      <c r="E34" s="56"/>
      <c r="F34" s="57"/>
      <c r="G34" s="60"/>
    </row>
    <row r="35" spans="2:7">
      <c r="B35" s="28"/>
      <c r="C35" s="27" t="s">
        <v>172</v>
      </c>
      <c r="D35" s="49" t="s">
        <v>101</v>
      </c>
      <c r="E35" s="52" t="s">
        <v>102</v>
      </c>
      <c r="F35" s="53"/>
      <c r="G35" s="58">
        <v>7</v>
      </c>
    </row>
    <row r="36" spans="2:7">
      <c r="B36" s="28"/>
      <c r="C36" s="29"/>
      <c r="D36" s="51"/>
      <c r="E36" s="56" t="s">
        <v>103</v>
      </c>
      <c r="F36" s="57"/>
      <c r="G36" s="60"/>
    </row>
    <row r="37" spans="2:7">
      <c r="B37" s="28"/>
      <c r="C37" s="27" t="s">
        <v>104</v>
      </c>
      <c r="D37" s="49" t="s">
        <v>105</v>
      </c>
      <c r="E37" s="52" t="s">
        <v>106</v>
      </c>
      <c r="F37" s="53"/>
      <c r="G37" s="58">
        <v>2</v>
      </c>
    </row>
    <row r="38" spans="2:7">
      <c r="B38" s="28"/>
      <c r="C38" s="28"/>
      <c r="D38" s="50"/>
      <c r="E38" s="54" t="s">
        <v>107</v>
      </c>
      <c r="F38" s="55"/>
      <c r="G38" s="59"/>
    </row>
    <row r="39" spans="2:7">
      <c r="B39" s="29"/>
      <c r="C39" s="29"/>
      <c r="D39" s="51"/>
      <c r="E39" s="56" t="s">
        <v>108</v>
      </c>
      <c r="F39" s="57"/>
      <c r="G39" s="60"/>
    </row>
    <row r="40" spans="2:7">
      <c r="B40" s="30" t="s">
        <v>171</v>
      </c>
      <c r="C40" s="30" t="s">
        <v>109</v>
      </c>
      <c r="D40" s="38" t="s">
        <v>285</v>
      </c>
      <c r="E40" s="40" t="s">
        <v>110</v>
      </c>
      <c r="F40" s="41"/>
      <c r="G40" s="24">
        <v>5</v>
      </c>
    </row>
    <row r="41" spans="2:7">
      <c r="B41" s="31"/>
      <c r="C41" s="32"/>
      <c r="D41" s="39"/>
      <c r="E41" s="42" t="s">
        <v>286</v>
      </c>
      <c r="F41" s="43"/>
      <c r="G41" s="26"/>
    </row>
    <row r="42" spans="2:7">
      <c r="B42" s="31"/>
      <c r="C42" s="30" t="s">
        <v>111</v>
      </c>
      <c r="D42" s="44" t="s">
        <v>325</v>
      </c>
      <c r="E42" s="40" t="s">
        <v>112</v>
      </c>
      <c r="F42" s="41"/>
      <c r="G42" s="30">
        <v>4</v>
      </c>
    </row>
    <row r="43" spans="2:7">
      <c r="B43" s="31"/>
      <c r="C43" s="31"/>
      <c r="D43" s="46"/>
      <c r="E43" s="47" t="s">
        <v>113</v>
      </c>
      <c r="F43" s="48"/>
      <c r="G43" s="31"/>
    </row>
    <row r="44" spans="2:7">
      <c r="B44" s="31"/>
      <c r="C44" s="32"/>
      <c r="D44" s="45"/>
      <c r="E44" s="42"/>
      <c r="F44" s="43"/>
      <c r="G44" s="32"/>
    </row>
    <row r="45" spans="2:7" ht="24">
      <c r="B45" s="31"/>
      <c r="C45" s="30" t="s">
        <v>169</v>
      </c>
      <c r="D45" s="13" t="s">
        <v>204</v>
      </c>
      <c r="E45" s="40" t="s">
        <v>114</v>
      </c>
      <c r="F45" s="41"/>
      <c r="G45" s="24">
        <v>3</v>
      </c>
    </row>
    <row r="46" spans="2:7">
      <c r="B46" s="31"/>
      <c r="C46" s="31"/>
      <c r="D46" s="36" t="s">
        <v>178</v>
      </c>
      <c r="E46" s="47" t="s">
        <v>115</v>
      </c>
      <c r="F46" s="48"/>
      <c r="G46" s="25"/>
    </row>
    <row r="47" spans="2:7">
      <c r="B47" s="32"/>
      <c r="C47" s="32"/>
      <c r="D47" s="37"/>
      <c r="E47" s="42"/>
      <c r="F47" s="43"/>
      <c r="G47" s="26"/>
    </row>
    <row r="48" spans="2:7">
      <c r="B48" s="30" t="s">
        <v>183</v>
      </c>
      <c r="C48" s="30" t="s">
        <v>168</v>
      </c>
      <c r="D48" s="44" t="s">
        <v>116</v>
      </c>
      <c r="E48" s="40" t="s">
        <v>117</v>
      </c>
      <c r="F48" s="41"/>
      <c r="G48" s="30">
        <v>4</v>
      </c>
    </row>
    <row r="49" spans="2:7">
      <c r="B49" s="31"/>
      <c r="C49" s="31"/>
      <c r="D49" s="46"/>
      <c r="E49" s="47" t="s">
        <v>118</v>
      </c>
      <c r="F49" s="48"/>
      <c r="G49" s="31"/>
    </row>
    <row r="50" spans="2:7">
      <c r="B50" s="31"/>
      <c r="C50" s="31"/>
      <c r="D50" s="46"/>
      <c r="E50" s="47" t="s">
        <v>119</v>
      </c>
      <c r="F50" s="48"/>
      <c r="G50" s="31"/>
    </row>
    <row r="51" spans="2:7">
      <c r="B51" s="31"/>
      <c r="C51" s="31"/>
      <c r="D51" s="46"/>
      <c r="E51" s="47" t="s">
        <v>120</v>
      </c>
      <c r="F51" s="48"/>
      <c r="G51" s="31"/>
    </row>
    <row r="52" spans="2:7">
      <c r="B52" s="31"/>
      <c r="C52" s="31"/>
      <c r="D52" s="46"/>
      <c r="E52" s="47" t="s">
        <v>121</v>
      </c>
      <c r="F52" s="48"/>
      <c r="G52" s="31"/>
    </row>
    <row r="53" spans="2:7">
      <c r="B53" s="31"/>
      <c r="C53" s="31"/>
      <c r="D53" s="46"/>
      <c r="E53" s="47" t="s">
        <v>122</v>
      </c>
      <c r="F53" s="48"/>
      <c r="G53" s="31"/>
    </row>
    <row r="54" spans="2:7">
      <c r="B54" s="31"/>
      <c r="C54" s="32"/>
      <c r="D54" s="45"/>
      <c r="E54" s="42" t="s">
        <v>123</v>
      </c>
      <c r="F54" s="43"/>
      <c r="G54" s="32"/>
    </row>
    <row r="55" spans="2:7">
      <c r="B55" s="31"/>
      <c r="C55" s="30" t="s">
        <v>124</v>
      </c>
      <c r="D55" s="44" t="s">
        <v>125</v>
      </c>
      <c r="E55" s="40" t="s">
        <v>126</v>
      </c>
      <c r="F55" s="41"/>
      <c r="G55" s="30">
        <v>4</v>
      </c>
    </row>
    <row r="56" spans="2:7">
      <c r="B56" s="31"/>
      <c r="C56" s="31"/>
      <c r="D56" s="46"/>
      <c r="E56" s="47" t="s">
        <v>127</v>
      </c>
      <c r="F56" s="48"/>
      <c r="G56" s="31"/>
    </row>
    <row r="57" spans="2:7">
      <c r="B57" s="31"/>
      <c r="C57" s="31"/>
      <c r="D57" s="46"/>
      <c r="E57" s="47" t="s">
        <v>128</v>
      </c>
      <c r="F57" s="48"/>
      <c r="G57" s="31"/>
    </row>
    <row r="58" spans="2:7">
      <c r="B58" s="31"/>
      <c r="C58" s="32"/>
      <c r="D58" s="45"/>
      <c r="E58" s="42" t="s">
        <v>129</v>
      </c>
      <c r="F58" s="43"/>
      <c r="G58" s="32"/>
    </row>
    <row r="59" spans="2:7">
      <c r="B59" s="31"/>
      <c r="C59" s="30" t="s">
        <v>130</v>
      </c>
      <c r="D59" s="44" t="s">
        <v>131</v>
      </c>
      <c r="E59" s="40" t="s">
        <v>132</v>
      </c>
      <c r="F59" s="41"/>
      <c r="G59" s="30">
        <v>4</v>
      </c>
    </row>
    <row r="60" spans="2:7">
      <c r="B60" s="31"/>
      <c r="C60" s="31"/>
      <c r="D60" s="46"/>
      <c r="E60" s="47" t="s">
        <v>133</v>
      </c>
      <c r="F60" s="48"/>
      <c r="G60" s="31"/>
    </row>
    <row r="61" spans="2:7">
      <c r="B61" s="32"/>
      <c r="C61" s="32"/>
      <c r="D61" s="45"/>
      <c r="E61" s="42" t="s">
        <v>134</v>
      </c>
      <c r="F61" s="43"/>
      <c r="G61" s="32"/>
    </row>
    <row r="62" spans="2:7">
      <c r="B62" s="24" t="s">
        <v>316</v>
      </c>
      <c r="C62" s="30" t="s">
        <v>135</v>
      </c>
      <c r="D62" s="44" t="s">
        <v>136</v>
      </c>
      <c r="E62" s="40" t="s">
        <v>137</v>
      </c>
      <c r="F62" s="41"/>
      <c r="G62" s="24">
        <v>4</v>
      </c>
    </row>
    <row r="63" spans="2:7">
      <c r="B63" s="25"/>
      <c r="C63" s="31"/>
      <c r="D63" s="46"/>
      <c r="E63" s="47" t="s">
        <v>138</v>
      </c>
      <c r="F63" s="48"/>
      <c r="G63" s="25"/>
    </row>
    <row r="64" spans="2:7">
      <c r="B64" s="25"/>
      <c r="C64" s="31"/>
      <c r="D64" s="46"/>
      <c r="E64" s="47" t="s">
        <v>203</v>
      </c>
      <c r="F64" s="48"/>
      <c r="G64" s="25"/>
    </row>
    <row r="65" spans="2:7">
      <c r="B65" s="25"/>
      <c r="C65" s="32"/>
      <c r="D65" s="45"/>
      <c r="E65" s="42" t="s">
        <v>139</v>
      </c>
      <c r="F65" s="43"/>
      <c r="G65" s="26"/>
    </row>
    <row r="66" spans="2:7">
      <c r="B66" s="25"/>
      <c r="C66" s="30" t="s">
        <v>140</v>
      </c>
      <c r="D66" s="44" t="s">
        <v>141</v>
      </c>
      <c r="E66" s="40" t="s">
        <v>142</v>
      </c>
      <c r="F66" s="41"/>
      <c r="G66" s="30">
        <v>3</v>
      </c>
    </row>
    <row r="67" spans="2:7">
      <c r="B67" s="25"/>
      <c r="C67" s="31"/>
      <c r="D67" s="46"/>
      <c r="E67" s="47" t="s">
        <v>143</v>
      </c>
      <c r="F67" s="48"/>
      <c r="G67" s="31"/>
    </row>
    <row r="68" spans="2:7">
      <c r="B68" s="25"/>
      <c r="C68" s="31"/>
      <c r="D68" s="46"/>
      <c r="E68" s="47" t="s">
        <v>144</v>
      </c>
      <c r="F68" s="48"/>
      <c r="G68" s="31"/>
    </row>
    <row r="69" spans="2:7">
      <c r="B69" s="25"/>
      <c r="C69" s="32"/>
      <c r="D69" s="45"/>
      <c r="E69" s="42" t="s">
        <v>145</v>
      </c>
      <c r="F69" s="43"/>
      <c r="G69" s="32"/>
    </row>
    <row r="70" spans="2:7">
      <c r="B70" s="25"/>
      <c r="C70" s="30" t="s">
        <v>146</v>
      </c>
      <c r="D70" s="44" t="s">
        <v>147</v>
      </c>
      <c r="E70" s="40" t="s">
        <v>148</v>
      </c>
      <c r="F70" s="41"/>
      <c r="G70" s="30">
        <v>3</v>
      </c>
    </row>
    <row r="71" spans="2:7">
      <c r="B71" s="25"/>
      <c r="C71" s="31"/>
      <c r="D71" s="46"/>
      <c r="E71" s="47" t="s">
        <v>149</v>
      </c>
      <c r="F71" s="48"/>
      <c r="G71" s="31"/>
    </row>
    <row r="72" spans="2:7">
      <c r="B72" s="25"/>
      <c r="C72" s="31"/>
      <c r="D72" s="46"/>
      <c r="E72" s="47" t="s">
        <v>150</v>
      </c>
      <c r="F72" s="48"/>
      <c r="G72" s="31"/>
    </row>
    <row r="73" spans="2:7">
      <c r="B73" s="25"/>
      <c r="C73" s="32"/>
      <c r="D73" s="45"/>
      <c r="E73" s="42" t="s">
        <v>151</v>
      </c>
      <c r="F73" s="43"/>
      <c r="G73" s="32"/>
    </row>
    <row r="74" spans="2:7">
      <c r="B74" s="25"/>
      <c r="C74" s="30" t="s">
        <v>152</v>
      </c>
      <c r="D74" s="44" t="s">
        <v>153</v>
      </c>
      <c r="E74" s="40" t="s">
        <v>154</v>
      </c>
      <c r="F74" s="41"/>
      <c r="G74" s="24">
        <v>4</v>
      </c>
    </row>
    <row r="75" spans="2:7">
      <c r="B75" s="25"/>
      <c r="C75" s="31"/>
      <c r="D75" s="46"/>
      <c r="E75" s="47" t="s">
        <v>155</v>
      </c>
      <c r="F75" s="48"/>
      <c r="G75" s="25"/>
    </row>
    <row r="76" spans="2:7">
      <c r="B76" s="25"/>
      <c r="C76" s="31"/>
      <c r="D76" s="46"/>
      <c r="E76" s="47" t="s">
        <v>156</v>
      </c>
      <c r="F76" s="48"/>
      <c r="G76" s="25"/>
    </row>
    <row r="77" spans="2:7">
      <c r="B77" s="25"/>
      <c r="C77" s="31"/>
      <c r="D77" s="46"/>
      <c r="E77" s="47" t="s">
        <v>157</v>
      </c>
      <c r="F77" s="48"/>
      <c r="G77" s="25"/>
    </row>
    <row r="78" spans="2:7">
      <c r="B78" s="25"/>
      <c r="C78" s="32"/>
      <c r="D78" s="45"/>
      <c r="E78" s="42" t="s">
        <v>158</v>
      </c>
      <c r="F78" s="43"/>
      <c r="G78" s="26"/>
    </row>
    <row r="79" spans="2:7">
      <c r="B79" s="25"/>
      <c r="C79" s="30" t="s">
        <v>159</v>
      </c>
      <c r="D79" s="44" t="s">
        <v>160</v>
      </c>
      <c r="E79" s="40" t="s">
        <v>161</v>
      </c>
      <c r="F79" s="41"/>
      <c r="G79" s="30">
        <v>2</v>
      </c>
    </row>
    <row r="80" spans="2:7">
      <c r="B80" s="25"/>
      <c r="C80" s="32"/>
      <c r="D80" s="45"/>
      <c r="E80" s="42" t="s">
        <v>162</v>
      </c>
      <c r="F80" s="43"/>
      <c r="G80" s="32"/>
    </row>
    <row r="81" spans="2:7">
      <c r="B81" s="25"/>
      <c r="C81" s="30" t="s">
        <v>163</v>
      </c>
      <c r="D81" s="44" t="s">
        <v>164</v>
      </c>
      <c r="E81" s="40" t="s">
        <v>165</v>
      </c>
      <c r="F81" s="41"/>
      <c r="G81" s="30">
        <v>2</v>
      </c>
    </row>
    <row r="82" spans="2:7">
      <c r="B82" s="26"/>
      <c r="C82" s="32"/>
      <c r="D82" s="45"/>
      <c r="E82" s="42" t="s">
        <v>166</v>
      </c>
      <c r="F82" s="43"/>
      <c r="G82" s="32"/>
    </row>
    <row r="83" spans="2:7">
      <c r="B83" s="33" t="s">
        <v>167</v>
      </c>
      <c r="C83" s="34"/>
      <c r="D83" s="35"/>
      <c r="E83" s="33"/>
      <c r="F83" s="35"/>
      <c r="G83" s="2">
        <v>100</v>
      </c>
    </row>
  </sheetData>
  <mergeCells count="157">
    <mergeCell ref="E2:F2"/>
    <mergeCell ref="D3:D7"/>
    <mergeCell ref="E3:F3"/>
    <mergeCell ref="E4:F4"/>
    <mergeCell ref="E5:F5"/>
    <mergeCell ref="E6:F6"/>
    <mergeCell ref="E7:F7"/>
    <mergeCell ref="G3:G7"/>
    <mergeCell ref="C8:C9"/>
    <mergeCell ref="D8:D9"/>
    <mergeCell ref="E8:F8"/>
    <mergeCell ref="E9:F9"/>
    <mergeCell ref="G8:G9"/>
    <mergeCell ref="G17:G20"/>
    <mergeCell ref="G10:G12"/>
    <mergeCell ref="C13:C16"/>
    <mergeCell ref="D13:D16"/>
    <mergeCell ref="E13:F13"/>
    <mergeCell ref="E14:F14"/>
    <mergeCell ref="E15:F15"/>
    <mergeCell ref="E16:F16"/>
    <mergeCell ref="G13:G16"/>
    <mergeCell ref="C10:C12"/>
    <mergeCell ref="D10:D12"/>
    <mergeCell ref="E10:F10"/>
    <mergeCell ref="E11:F11"/>
    <mergeCell ref="E12:F12"/>
    <mergeCell ref="D17:D20"/>
    <mergeCell ref="E17:F17"/>
    <mergeCell ref="E18:F18"/>
    <mergeCell ref="E19:F19"/>
    <mergeCell ref="E20:F20"/>
    <mergeCell ref="C30:C32"/>
    <mergeCell ref="D30:D32"/>
    <mergeCell ref="E30:F30"/>
    <mergeCell ref="E31:F31"/>
    <mergeCell ref="E32:F32"/>
    <mergeCell ref="G30:G32"/>
    <mergeCell ref="G21:G26"/>
    <mergeCell ref="C27:C29"/>
    <mergeCell ref="D27:D29"/>
    <mergeCell ref="E27:F27"/>
    <mergeCell ref="E28:F28"/>
    <mergeCell ref="E29:F29"/>
    <mergeCell ref="G27:G29"/>
    <mergeCell ref="D21:D26"/>
    <mergeCell ref="E21:F21"/>
    <mergeCell ref="E22:F22"/>
    <mergeCell ref="E23:F23"/>
    <mergeCell ref="E24:F24"/>
    <mergeCell ref="E25:F25"/>
    <mergeCell ref="E26:F26"/>
    <mergeCell ref="G37:G39"/>
    <mergeCell ref="G42:G44"/>
    <mergeCell ref="D33:D34"/>
    <mergeCell ref="E33:F33"/>
    <mergeCell ref="E34:F34"/>
    <mergeCell ref="G33:G34"/>
    <mergeCell ref="D35:D36"/>
    <mergeCell ref="E35:F35"/>
    <mergeCell ref="E36:F36"/>
    <mergeCell ref="G35:G36"/>
    <mergeCell ref="C42:C44"/>
    <mergeCell ref="D42:D44"/>
    <mergeCell ref="E42:F42"/>
    <mergeCell ref="E43:F43"/>
    <mergeCell ref="E44:F44"/>
    <mergeCell ref="C37:C39"/>
    <mergeCell ref="D37:D39"/>
    <mergeCell ref="E37:F37"/>
    <mergeCell ref="E38:F38"/>
    <mergeCell ref="E39:F39"/>
    <mergeCell ref="E46:F46"/>
    <mergeCell ref="E47:F47"/>
    <mergeCell ref="G45:G47"/>
    <mergeCell ref="D48:D54"/>
    <mergeCell ref="E48:F48"/>
    <mergeCell ref="E49:F49"/>
    <mergeCell ref="E50:F50"/>
    <mergeCell ref="E51:F51"/>
    <mergeCell ref="G40:G41"/>
    <mergeCell ref="G55:G58"/>
    <mergeCell ref="C59:C61"/>
    <mergeCell ref="D59:D61"/>
    <mergeCell ref="E59:F59"/>
    <mergeCell ref="E60:F60"/>
    <mergeCell ref="E61:F61"/>
    <mergeCell ref="G59:G61"/>
    <mergeCell ref="E52:F52"/>
    <mergeCell ref="E53:F53"/>
    <mergeCell ref="E54:F54"/>
    <mergeCell ref="G48:G54"/>
    <mergeCell ref="C55:C58"/>
    <mergeCell ref="D55:D58"/>
    <mergeCell ref="E55:F55"/>
    <mergeCell ref="E56:F56"/>
    <mergeCell ref="E57:F57"/>
    <mergeCell ref="E58:F58"/>
    <mergeCell ref="G62:G65"/>
    <mergeCell ref="C66:C69"/>
    <mergeCell ref="D66:D69"/>
    <mergeCell ref="E66:F66"/>
    <mergeCell ref="E67:F67"/>
    <mergeCell ref="E68:F68"/>
    <mergeCell ref="E69:F69"/>
    <mergeCell ref="G66:G69"/>
    <mergeCell ref="C62:C65"/>
    <mergeCell ref="D62:D65"/>
    <mergeCell ref="E62:F62"/>
    <mergeCell ref="E63:F63"/>
    <mergeCell ref="E64:F64"/>
    <mergeCell ref="E65:F65"/>
    <mergeCell ref="G79:G80"/>
    <mergeCell ref="C81:C82"/>
    <mergeCell ref="D81:D82"/>
    <mergeCell ref="E81:F81"/>
    <mergeCell ref="E82:F82"/>
    <mergeCell ref="G81:G82"/>
    <mergeCell ref="G70:G73"/>
    <mergeCell ref="C74:C78"/>
    <mergeCell ref="D74:D78"/>
    <mergeCell ref="E74:F74"/>
    <mergeCell ref="E75:F75"/>
    <mergeCell ref="E76:F76"/>
    <mergeCell ref="E77:F77"/>
    <mergeCell ref="E78:F78"/>
    <mergeCell ref="G74:G78"/>
    <mergeCell ref="C70:C73"/>
    <mergeCell ref="D70:D73"/>
    <mergeCell ref="E70:F70"/>
    <mergeCell ref="E71:F71"/>
    <mergeCell ref="E72:F72"/>
    <mergeCell ref="E73:F73"/>
    <mergeCell ref="B3:B20"/>
    <mergeCell ref="B21:B39"/>
    <mergeCell ref="B40:B47"/>
    <mergeCell ref="C35:C36"/>
    <mergeCell ref="C17:C20"/>
    <mergeCell ref="C3:C7"/>
    <mergeCell ref="C21:C26"/>
    <mergeCell ref="B83:D83"/>
    <mergeCell ref="E83:F83"/>
    <mergeCell ref="C48:C54"/>
    <mergeCell ref="C45:C47"/>
    <mergeCell ref="B48:B61"/>
    <mergeCell ref="B62:B82"/>
    <mergeCell ref="D46:D47"/>
    <mergeCell ref="C40:C41"/>
    <mergeCell ref="D40:D41"/>
    <mergeCell ref="E40:F40"/>
    <mergeCell ref="E41:F41"/>
    <mergeCell ref="C33:C34"/>
    <mergeCell ref="C79:C80"/>
    <mergeCell ref="D79:D80"/>
    <mergeCell ref="E79:F79"/>
    <mergeCell ref="E80:F80"/>
    <mergeCell ref="E45:F4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투찰가 시뮬레이션</vt:lpstr>
      <vt:lpstr>개찰결과분석</vt:lpstr>
      <vt:lpstr>목차</vt:lpstr>
      <vt:lpstr>평가표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borajus</dc:creator>
  <cp:lastModifiedBy>borajus</cp:lastModifiedBy>
  <dcterms:created xsi:type="dcterms:W3CDTF">2019-03-04T01:15:51Z</dcterms:created>
  <dcterms:modified xsi:type="dcterms:W3CDTF">2019-03-28T10:20:43Z</dcterms:modified>
</cp:coreProperties>
</file>