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회사\2019년도\2. 고객사\한국저작권위원회\2. 제안\2.2. 제안전략\"/>
    </mc:Choice>
  </mc:AlternateContent>
  <bookViews>
    <workbookView xWindow="0" yWindow="0" windowWidth="14370" windowHeight="12315" activeTab="1"/>
  </bookViews>
  <sheets>
    <sheet name="노임단가 기준 견적" sheetId="1" r:id="rId1"/>
    <sheet name="기능내용 견적서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2" i="3" l="1"/>
  <c r="F30" i="3"/>
  <c r="F27" i="3"/>
  <c r="C24" i="3"/>
  <c r="E16" i="3"/>
  <c r="E17" i="3"/>
  <c r="E18" i="3"/>
  <c r="E19" i="3"/>
  <c r="E20" i="3"/>
  <c r="E21" i="3"/>
  <c r="E22" i="3"/>
  <c r="E14" i="3"/>
  <c r="E15" i="3"/>
  <c r="C12" i="3" l="1"/>
  <c r="I38" i="3"/>
  <c r="H37" i="1"/>
  <c r="H38" i="1" s="1"/>
  <c r="F28" i="1"/>
  <c r="F27" i="1"/>
  <c r="B25" i="1" s="1"/>
  <c r="B35" i="1" s="1"/>
  <c r="F13" i="1"/>
  <c r="F14" i="1"/>
  <c r="F15" i="1"/>
  <c r="F16" i="1"/>
  <c r="F17" i="1"/>
  <c r="F18" i="1"/>
  <c r="F19" i="1"/>
  <c r="F12" i="1"/>
  <c r="C37" i="3" l="1"/>
  <c r="I39" i="3"/>
  <c r="B36" i="1"/>
  <c r="B10" i="1"/>
  <c r="C34" i="3" l="1"/>
  <c r="C35" i="3" s="1"/>
  <c r="B32" i="1"/>
  <c r="B21" i="1"/>
  <c r="B33" i="1" s="1"/>
  <c r="C36" i="3" l="1"/>
  <c r="C38" i="3" s="1"/>
  <c r="C40" i="3" s="1"/>
  <c r="B23" i="1"/>
  <c r="B34" i="1" s="1"/>
  <c r="B37" i="1" s="1"/>
  <c r="C41" i="3" l="1"/>
  <c r="C42" i="3" s="1"/>
  <c r="B38" i="1"/>
  <c r="B39" i="1" s="1"/>
  <c r="C8" i="3" l="1"/>
</calcChain>
</file>

<file path=xl/sharedStrings.xml><?xml version="1.0" encoding="utf-8"?>
<sst xmlns="http://schemas.openxmlformats.org/spreadsheetml/2006/main" count="138" uniqueCount="87">
  <si>
    <t>수신</t>
    <phoneticPr fontId="2" type="noConversion"/>
  </si>
  <si>
    <t>받는기관</t>
    <phoneticPr fontId="2" type="noConversion"/>
  </si>
  <si>
    <t>참조</t>
    <phoneticPr fontId="2" type="noConversion"/>
  </si>
  <si>
    <t>받는기관 담당자</t>
    <phoneticPr fontId="2" type="noConversion"/>
  </si>
  <si>
    <t>건명</t>
    <phoneticPr fontId="2" type="noConversion"/>
  </si>
  <si>
    <t>OO시스템 개발</t>
    <phoneticPr fontId="2" type="noConversion"/>
  </si>
  <si>
    <t>견적번호</t>
    <phoneticPr fontId="2" type="noConversion"/>
  </si>
  <si>
    <t>작성일</t>
    <phoneticPr fontId="2" type="noConversion"/>
  </si>
  <si>
    <t>2019-001</t>
    <phoneticPr fontId="2" type="noConversion"/>
  </si>
  <si>
    <t>담당자</t>
    <phoneticPr fontId="2" type="noConversion"/>
  </si>
  <si>
    <t>홍 길 동 팀장</t>
    <phoneticPr fontId="2" type="noConversion"/>
  </si>
  <si>
    <t>견적금액</t>
    <phoneticPr fontId="2" type="noConversion"/>
  </si>
  <si>
    <t>회사명</t>
    <phoneticPr fontId="2" type="noConversion"/>
  </si>
  <si>
    <t>홍길동주식회사</t>
    <phoneticPr fontId="2" type="noConversion"/>
  </si>
  <si>
    <t>대표이사</t>
    <phoneticPr fontId="2" type="noConversion"/>
  </si>
  <si>
    <t>홍길동</t>
    <phoneticPr fontId="2" type="noConversion"/>
  </si>
  <si>
    <t>전화번호</t>
    <phoneticPr fontId="2" type="noConversion"/>
  </si>
  <si>
    <t>123-123-1234</t>
    <phoneticPr fontId="2" type="noConversion"/>
  </si>
  <si>
    <t>팩스</t>
    <phoneticPr fontId="2" type="noConversion"/>
  </si>
  <si>
    <t>주소</t>
    <phoneticPr fontId="2" type="noConversion"/>
  </si>
  <si>
    <t>OOO</t>
    <phoneticPr fontId="2" type="noConversion"/>
  </si>
  <si>
    <t>작성일로부터 1개월</t>
    <phoneticPr fontId="2" type="noConversion"/>
  </si>
  <si>
    <t>견적유효기간</t>
    <phoneticPr fontId="2" type="noConversion"/>
  </si>
  <si>
    <t>직접인건비</t>
    <phoneticPr fontId="2" type="noConversion"/>
  </si>
  <si>
    <t>등급</t>
    <phoneticPr fontId="2" type="noConversion"/>
  </si>
  <si>
    <t>참여일</t>
    <phoneticPr fontId="2" type="noConversion"/>
  </si>
  <si>
    <t>금액</t>
    <phoneticPr fontId="2" type="noConversion"/>
  </si>
  <si>
    <t>참여율</t>
    <phoneticPr fontId="2" type="noConversion"/>
  </si>
  <si>
    <t>기술사</t>
    <phoneticPr fontId="2" type="noConversion"/>
  </si>
  <si>
    <t>특급기술자</t>
    <phoneticPr fontId="2" type="noConversion"/>
  </si>
  <si>
    <t>고급기술자</t>
    <phoneticPr fontId="2" type="noConversion"/>
  </si>
  <si>
    <t>중급기술자</t>
    <phoneticPr fontId="2" type="noConversion"/>
  </si>
  <si>
    <t>초급기술자</t>
    <phoneticPr fontId="2" type="noConversion"/>
  </si>
  <si>
    <t>고급기능사</t>
    <phoneticPr fontId="2" type="noConversion"/>
  </si>
  <si>
    <t>초급기능사</t>
    <phoneticPr fontId="2" type="noConversion"/>
  </si>
  <si>
    <t>중급기능사</t>
    <phoneticPr fontId="2" type="noConversion"/>
  </si>
  <si>
    <t xml:space="preserve">견 적 서 </t>
    <phoneticPr fontId="2" type="noConversion"/>
  </si>
  <si>
    <t>제경비</t>
    <phoneticPr fontId="2" type="noConversion"/>
  </si>
  <si>
    <t>기술료</t>
    <phoneticPr fontId="2" type="noConversion"/>
  </si>
  <si>
    <t>(직접인건비+제경비)의 20%</t>
  </si>
  <si>
    <t>직접인건비의 110%</t>
    <phoneticPr fontId="2" type="noConversion"/>
  </si>
  <si>
    <t>직접경비</t>
    <phoneticPr fontId="2" type="noConversion"/>
  </si>
  <si>
    <t>세목</t>
    <phoneticPr fontId="2" type="noConversion"/>
  </si>
  <si>
    <t>내용</t>
    <phoneticPr fontId="2" type="noConversion"/>
  </si>
  <si>
    <t>자문비</t>
    <phoneticPr fontId="2" type="noConversion"/>
  </si>
  <si>
    <t>박사급(300,000원)*3명*3회</t>
    <phoneticPr fontId="2" type="noConversion"/>
  </si>
  <si>
    <t>회의비</t>
    <phoneticPr fontId="2" type="noConversion"/>
  </si>
  <si>
    <t>회의실 대여비(200,000원)*2회</t>
    <phoneticPr fontId="2" type="noConversion"/>
  </si>
  <si>
    <t>총괄금액</t>
    <phoneticPr fontId="2" type="noConversion"/>
  </si>
  <si>
    <t>총원가</t>
    <phoneticPr fontId="2" type="noConversion"/>
  </si>
  <si>
    <t>절사금액</t>
    <phoneticPr fontId="2" type="noConversion"/>
  </si>
  <si>
    <t>부가가치세</t>
    <phoneticPr fontId="2" type="noConversion"/>
  </si>
  <si>
    <t>합계</t>
    <phoneticPr fontId="2" type="noConversion"/>
  </si>
  <si>
    <t>비고</t>
    <phoneticPr fontId="2" type="noConversion"/>
  </si>
  <si>
    <t>10만단위 금액 절사</t>
    <phoneticPr fontId="2" type="noConversion"/>
  </si>
  <si>
    <t>직접사용되는 비용</t>
    <phoneticPr fontId="2" type="noConversion"/>
  </si>
  <si>
    <t>단가(일)</t>
    <phoneticPr fontId="2" type="noConversion"/>
  </si>
  <si>
    <t>인원(명)</t>
    <phoneticPr fontId="2" type="noConversion"/>
  </si>
  <si>
    <t>직접인건비+제경비+기술료+직접경비-절사금액</t>
    <phoneticPr fontId="2" type="noConversion"/>
  </si>
  <si>
    <t>* 업무내용
- OOO 시스템 개발
- OOO 모듈 개발
- OOO 기능 연계
- OOO 웹페이지 개발</t>
    <phoneticPr fontId="2" type="noConversion"/>
  </si>
  <si>
    <t>* 한국소프트웨어 산업협회 2018~2019 기준 준수
* 월 21일 기준</t>
    <phoneticPr fontId="2" type="noConversion"/>
  </si>
  <si>
    <t>목표금액</t>
    <phoneticPr fontId="2" type="noConversion"/>
  </si>
  <si>
    <t>목표원가</t>
    <phoneticPr fontId="2" type="noConversion"/>
  </si>
  <si>
    <t>목표부가가치세</t>
    <phoneticPr fontId="2" type="noConversion"/>
  </si>
  <si>
    <t>투입M/M</t>
    <phoneticPr fontId="2" type="noConversion"/>
  </si>
  <si>
    <t>금액</t>
    <phoneticPr fontId="2" type="noConversion"/>
  </si>
  <si>
    <t>자료입력원</t>
    <phoneticPr fontId="2" type="noConversion"/>
  </si>
  <si>
    <t>장비구입</t>
  </si>
  <si>
    <t>운영요원장비렌탈</t>
  </si>
  <si>
    <t>데이타셋구입</t>
  </si>
  <si>
    <t>완료 제본</t>
  </si>
  <si>
    <t>출장비</t>
  </si>
  <si>
    <t>데스크톱 5대 (400만원 * 5ea)</t>
    <phoneticPr fontId="2" type="noConversion"/>
  </si>
  <si>
    <t>데스크톱 + 모니터2대 (7개월)</t>
    <phoneticPr fontId="2" type="noConversion"/>
  </si>
  <si>
    <t>오디오, 비디오 콘텐츠 구입</t>
    <phoneticPr fontId="2" type="noConversion"/>
  </si>
  <si>
    <t>최종 보고서 인쇄</t>
    <phoneticPr fontId="2" type="noConversion"/>
  </si>
  <si>
    <t>숙발, 교통비 등</t>
    <phoneticPr fontId="2" type="noConversion"/>
  </si>
  <si>
    <t>운영지원, 데이타셋 구축</t>
    <phoneticPr fontId="2" type="noConversion"/>
  </si>
  <si>
    <t>디자인, 퍼블리싱</t>
    <phoneticPr fontId="2" type="noConversion"/>
  </si>
  <si>
    <t>서버 이관 지원</t>
    <phoneticPr fontId="2" type="noConversion"/>
  </si>
  <si>
    <t>PM</t>
    <phoneticPr fontId="2" type="noConversion"/>
  </si>
  <si>
    <t>JAVA, C# 개발자</t>
    <phoneticPr fontId="2" type="noConversion"/>
  </si>
  <si>
    <t>할인율</t>
    <phoneticPr fontId="2" type="noConversion"/>
  </si>
  <si>
    <t>할인율</t>
    <phoneticPr fontId="2" type="noConversion"/>
  </si>
  <si>
    <t>제안원가+부가가치세</t>
    <phoneticPr fontId="2" type="noConversion"/>
  </si>
  <si>
    <t>제안원가*10%</t>
    <phoneticPr fontId="2" type="noConversion"/>
  </si>
  <si>
    <t>제안원가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</si>
</sst>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_-* #,##0_-;\-* #,##0_-;_-* &quot;-&quot;?_-;_-@_-"/>
    <numFmt numFmtId="177" formatCode="_-* #,##0.0_-;\-* #,##0.0_-;_-* &quot;-&quot;_-;_-@_-"/>
    <numFmt numFmtId="178" formatCode="_-* #,##0_-;\-* #,##0_-;_-* &quot;-&quot;??_-;_-@_-"/>
  </numFmts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rgb="FF7030A0"/>
      <name val="맑은 고딕"/>
      <family val="2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name val="맑은 고딕"/>
      <family val="3"/>
      <charset val="129"/>
      <scheme val="minor"/>
    </font>
    <font>
      <sz val="12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5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41" fontId="5" fillId="0" borderId="1" xfId="0" applyNumberFormat="1" applyFont="1" applyBorder="1" applyAlignment="1">
      <alignment horizontal="center" vertical="center"/>
    </xf>
    <xf numFmtId="41" fontId="5" fillId="0" borderId="1" xfId="1" applyFont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41" fontId="0" fillId="0" borderId="1" xfId="0" applyNumberForma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41" fontId="3" fillId="4" borderId="1" xfId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1" fontId="7" fillId="0" borderId="1" xfId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41" fontId="7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41" fontId="11" fillId="0" borderId="1" xfId="0" applyNumberFormat="1" applyFont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41" fontId="11" fillId="0" borderId="1" xfId="1" applyFont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41" fontId="8" fillId="8" borderId="1" xfId="1" applyFont="1" applyFill="1" applyBorder="1" applyAlignment="1">
      <alignment horizontal="center" vertical="center"/>
    </xf>
    <xf numFmtId="177" fontId="0" fillId="0" borderId="1" xfId="1" applyNumberFormat="1" applyFont="1" applyBorder="1" applyAlignment="1">
      <alignment horizontal="center" vertical="center"/>
    </xf>
    <xf numFmtId="9" fontId="0" fillId="0" borderId="0" xfId="2" applyFont="1">
      <alignment vertical="center"/>
    </xf>
    <xf numFmtId="9" fontId="0" fillId="0" borderId="1" xfId="2" applyFont="1" applyBorder="1" applyAlignment="1">
      <alignment horizontal="right" vertical="center"/>
    </xf>
    <xf numFmtId="178" fontId="0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41" fontId="9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895350</xdr:colOff>
      <xdr:row>1</xdr:row>
      <xdr:rowOff>102682</xdr:rowOff>
    </xdr:from>
    <xdr:to>
      <xdr:col>5</xdr:col>
      <xdr:colOff>1304925</xdr:colOff>
      <xdr:row>3</xdr:row>
      <xdr:rowOff>94709</xdr:rowOff>
    </xdr:to>
    <xdr:pic>
      <xdr:nvPicPr>
        <xdr:cNvPr id="2" name="그림 1" descr="ì§ì¸ìíì ëí ì´ë¯¸ì§ ê²ìê²°ê³¼">
          <a:extLst>
            <a:ext uri="{FF2B5EF4-FFF2-40B4-BE49-F238E27FC236}">
              <a16:creationId xmlns="" xmlns:a16="http://schemas.microsoft.com/office/drawing/2014/main" id="{D3B93386-ED1A-4724-A493-C5DA325CE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5425" y="502732"/>
          <a:ext cx="409575" cy="4111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>
      <selection activeCell="A30" sqref="A30"/>
    </sheetView>
  </sheetViews>
  <sheetFormatPr defaultRowHeight="16.5" x14ac:dyDescent="0.3"/>
  <cols>
    <col min="1" max="1" width="11" style="1" bestFit="1" customWidth="1"/>
    <col min="2" max="2" width="15.875" style="1" bestFit="1" customWidth="1"/>
    <col min="3" max="4" width="9" style="1"/>
    <col min="5" max="5" width="13" style="1" bestFit="1" customWidth="1"/>
    <col min="6" max="6" width="19" style="1" bestFit="1" customWidth="1"/>
    <col min="7" max="8" width="14.625" bestFit="1" customWidth="1"/>
  </cols>
  <sheetData>
    <row r="1" spans="1:6" ht="31.5" customHeight="1" x14ac:dyDescent="0.3">
      <c r="A1" s="44" t="s">
        <v>36</v>
      </c>
      <c r="B1" s="44"/>
      <c r="C1" s="44"/>
      <c r="D1" s="44"/>
      <c r="E1" s="44"/>
      <c r="F1" s="44"/>
    </row>
    <row r="2" spans="1:6" x14ac:dyDescent="0.3">
      <c r="A2" s="5" t="s">
        <v>0</v>
      </c>
      <c r="B2" s="5" t="s">
        <v>1</v>
      </c>
      <c r="C2" s="5"/>
      <c r="D2" s="5"/>
      <c r="E2" s="5" t="s">
        <v>12</v>
      </c>
      <c r="F2" s="5" t="s">
        <v>13</v>
      </c>
    </row>
    <row r="3" spans="1:6" x14ac:dyDescent="0.3">
      <c r="A3" s="5" t="s">
        <v>2</v>
      </c>
      <c r="B3" s="5" t="s">
        <v>3</v>
      </c>
      <c r="C3" s="5"/>
      <c r="D3" s="5"/>
      <c r="E3" s="5" t="s">
        <v>14</v>
      </c>
      <c r="F3" s="5" t="s">
        <v>15</v>
      </c>
    </row>
    <row r="4" spans="1:6" x14ac:dyDescent="0.3">
      <c r="A4" s="5" t="s">
        <v>4</v>
      </c>
      <c r="B4" s="5" t="s">
        <v>5</v>
      </c>
      <c r="C4" s="5"/>
      <c r="D4" s="5"/>
      <c r="E4" s="5" t="s">
        <v>16</v>
      </c>
      <c r="F4" s="5" t="s">
        <v>17</v>
      </c>
    </row>
    <row r="5" spans="1:6" x14ac:dyDescent="0.3">
      <c r="A5" s="5" t="s">
        <v>6</v>
      </c>
      <c r="B5" s="5" t="s">
        <v>8</v>
      </c>
      <c r="C5" s="5"/>
      <c r="D5" s="5"/>
      <c r="E5" s="5" t="s">
        <v>18</v>
      </c>
      <c r="F5" s="5" t="s">
        <v>17</v>
      </c>
    </row>
    <row r="6" spans="1:6" x14ac:dyDescent="0.3">
      <c r="A6" s="5" t="s">
        <v>7</v>
      </c>
      <c r="B6" s="8">
        <v>43466</v>
      </c>
      <c r="C6" s="5"/>
      <c r="D6" s="5"/>
      <c r="E6" s="5" t="s">
        <v>19</v>
      </c>
      <c r="F6" s="5" t="s">
        <v>20</v>
      </c>
    </row>
    <row r="7" spans="1:6" x14ac:dyDescent="0.3">
      <c r="A7" s="5" t="s">
        <v>9</v>
      </c>
      <c r="B7" s="10" t="s">
        <v>10</v>
      </c>
      <c r="C7" s="5"/>
      <c r="D7" s="5"/>
      <c r="E7" s="5" t="s">
        <v>22</v>
      </c>
      <c r="F7" s="5" t="s">
        <v>21</v>
      </c>
    </row>
    <row r="8" spans="1:6" x14ac:dyDescent="0.3">
      <c r="A8" s="9" t="s">
        <v>11</v>
      </c>
      <c r="B8" s="5"/>
      <c r="C8" s="11"/>
      <c r="D8" s="11"/>
      <c r="E8" s="11"/>
      <c r="F8" s="11"/>
    </row>
    <row r="10" spans="1:6" x14ac:dyDescent="0.3">
      <c r="A10" s="7" t="s">
        <v>23</v>
      </c>
      <c r="B10" s="14">
        <f>SUM(F12:F19)</f>
        <v>420632200</v>
      </c>
    </row>
    <row r="11" spans="1:6" x14ac:dyDescent="0.3">
      <c r="A11" s="22" t="s">
        <v>24</v>
      </c>
      <c r="B11" s="22" t="s">
        <v>56</v>
      </c>
      <c r="C11" s="22" t="s">
        <v>57</v>
      </c>
      <c r="D11" s="22" t="s">
        <v>25</v>
      </c>
      <c r="E11" s="22" t="s">
        <v>27</v>
      </c>
      <c r="F11" s="22" t="s">
        <v>26</v>
      </c>
    </row>
    <row r="12" spans="1:6" x14ac:dyDescent="0.3">
      <c r="A12" s="5" t="s">
        <v>28</v>
      </c>
      <c r="B12" s="6">
        <v>462072</v>
      </c>
      <c r="C12" s="6">
        <v>1</v>
      </c>
      <c r="D12" s="6">
        <v>10</v>
      </c>
      <c r="E12" s="6">
        <v>20</v>
      </c>
      <c r="F12" s="6">
        <f>ROUNDDOWN(PRODUCT(B12:E12),0)</f>
        <v>92414400</v>
      </c>
    </row>
    <row r="13" spans="1:6" x14ac:dyDescent="0.3">
      <c r="A13" s="5" t="s">
        <v>29</v>
      </c>
      <c r="B13" s="6">
        <v>406342</v>
      </c>
      <c r="C13" s="6">
        <v>1</v>
      </c>
      <c r="D13" s="6">
        <v>10</v>
      </c>
      <c r="E13" s="6">
        <v>20</v>
      </c>
      <c r="F13" s="6">
        <f t="shared" ref="F13:F19" si="0">ROUNDDOWN(PRODUCT(B13:E13),0)</f>
        <v>81268400</v>
      </c>
    </row>
    <row r="14" spans="1:6" x14ac:dyDescent="0.3">
      <c r="A14" s="5" t="s">
        <v>30</v>
      </c>
      <c r="B14" s="6">
        <v>305433</v>
      </c>
      <c r="C14" s="6">
        <v>1</v>
      </c>
      <c r="D14" s="6">
        <v>10</v>
      </c>
      <c r="E14" s="6">
        <v>20</v>
      </c>
      <c r="F14" s="6">
        <f t="shared" si="0"/>
        <v>61086600</v>
      </c>
    </row>
    <row r="15" spans="1:6" x14ac:dyDescent="0.3">
      <c r="A15" s="5" t="s">
        <v>31</v>
      </c>
      <c r="B15" s="6">
        <v>239748</v>
      </c>
      <c r="C15" s="6">
        <v>1</v>
      </c>
      <c r="D15" s="6">
        <v>10</v>
      </c>
      <c r="E15" s="6">
        <v>20</v>
      </c>
      <c r="F15" s="6">
        <f t="shared" si="0"/>
        <v>47949600</v>
      </c>
    </row>
    <row r="16" spans="1:6" x14ac:dyDescent="0.3">
      <c r="A16" s="5" t="s">
        <v>32</v>
      </c>
      <c r="B16" s="6">
        <v>215681</v>
      </c>
      <c r="C16" s="6">
        <v>1</v>
      </c>
      <c r="D16" s="6">
        <v>10</v>
      </c>
      <c r="E16" s="6">
        <v>20</v>
      </c>
      <c r="F16" s="6">
        <f t="shared" si="0"/>
        <v>43136200</v>
      </c>
    </row>
    <row r="17" spans="1:6" x14ac:dyDescent="0.3">
      <c r="A17" s="5" t="s">
        <v>33</v>
      </c>
      <c r="B17" s="6">
        <v>194340</v>
      </c>
      <c r="C17" s="6">
        <v>1</v>
      </c>
      <c r="D17" s="6">
        <v>10</v>
      </c>
      <c r="E17" s="6">
        <v>20</v>
      </c>
      <c r="F17" s="6">
        <f t="shared" si="0"/>
        <v>38868000</v>
      </c>
    </row>
    <row r="18" spans="1:6" x14ac:dyDescent="0.3">
      <c r="A18" s="5" t="s">
        <v>35</v>
      </c>
      <c r="B18" s="6">
        <v>158597</v>
      </c>
      <c r="C18" s="6">
        <v>1</v>
      </c>
      <c r="D18" s="6">
        <v>10</v>
      </c>
      <c r="E18" s="6">
        <v>20</v>
      </c>
      <c r="F18" s="6">
        <f t="shared" si="0"/>
        <v>31719400</v>
      </c>
    </row>
    <row r="19" spans="1:6" x14ac:dyDescent="0.3">
      <c r="A19" s="5" t="s">
        <v>34</v>
      </c>
      <c r="B19" s="6">
        <v>120948</v>
      </c>
      <c r="C19" s="6">
        <v>1</v>
      </c>
      <c r="D19" s="6">
        <v>10</v>
      </c>
      <c r="E19" s="6">
        <v>20</v>
      </c>
      <c r="F19" s="6">
        <f t="shared" si="0"/>
        <v>24189600</v>
      </c>
    </row>
    <row r="21" spans="1:6" x14ac:dyDescent="0.3">
      <c r="A21" s="7" t="s">
        <v>37</v>
      </c>
      <c r="B21" s="14">
        <f>B10*110%</f>
        <v>462695420.00000006</v>
      </c>
      <c r="C21" s="12"/>
    </row>
    <row r="23" spans="1:6" x14ac:dyDescent="0.3">
      <c r="A23" s="7" t="s">
        <v>38</v>
      </c>
      <c r="B23" s="14">
        <f>(B10+B21)</f>
        <v>883327620</v>
      </c>
      <c r="C23" s="12"/>
    </row>
    <row r="25" spans="1:6" x14ac:dyDescent="0.3">
      <c r="A25" s="7" t="s">
        <v>41</v>
      </c>
      <c r="B25" s="15">
        <f>SUM(F27:F28)</f>
        <v>3100000</v>
      </c>
    </row>
    <row r="26" spans="1:6" x14ac:dyDescent="0.3">
      <c r="A26" s="19" t="s">
        <v>42</v>
      </c>
      <c r="B26" s="43" t="s">
        <v>43</v>
      </c>
      <c r="C26" s="43"/>
      <c r="D26" s="43"/>
      <c r="E26" s="43"/>
      <c r="F26" s="19" t="s">
        <v>26</v>
      </c>
    </row>
    <row r="27" spans="1:6" x14ac:dyDescent="0.3">
      <c r="A27" s="5" t="s">
        <v>44</v>
      </c>
      <c r="B27" s="42" t="s">
        <v>45</v>
      </c>
      <c r="C27" s="42"/>
      <c r="D27" s="42"/>
      <c r="E27" s="42"/>
      <c r="F27" s="6">
        <f>300000*3*3</f>
        <v>2700000</v>
      </c>
    </row>
    <row r="28" spans="1:6" x14ac:dyDescent="0.3">
      <c r="A28" s="5" t="s">
        <v>46</v>
      </c>
      <c r="B28" s="42" t="s">
        <v>47</v>
      </c>
      <c r="C28" s="42"/>
      <c r="D28" s="42"/>
      <c r="E28" s="42"/>
      <c r="F28" s="6">
        <f>200000*2</f>
        <v>400000</v>
      </c>
    </row>
    <row r="30" spans="1:6" x14ac:dyDescent="0.3">
      <c r="A30" s="4" t="s">
        <v>48</v>
      </c>
    </row>
    <row r="31" spans="1:6" x14ac:dyDescent="0.3">
      <c r="A31" s="18" t="s">
        <v>43</v>
      </c>
      <c r="B31" s="19" t="s">
        <v>26</v>
      </c>
      <c r="C31" s="43" t="s">
        <v>53</v>
      </c>
      <c r="D31" s="43"/>
      <c r="E31" s="43"/>
      <c r="F31" s="43"/>
    </row>
    <row r="32" spans="1:6" x14ac:dyDescent="0.3">
      <c r="A32" s="5" t="s">
        <v>23</v>
      </c>
      <c r="B32" s="17">
        <f>B10</f>
        <v>420632200</v>
      </c>
      <c r="C32" s="42"/>
      <c r="D32" s="42"/>
      <c r="E32" s="42"/>
      <c r="F32" s="42"/>
    </row>
    <row r="33" spans="1:8" x14ac:dyDescent="0.3">
      <c r="A33" s="5" t="s">
        <v>37</v>
      </c>
      <c r="B33" s="17">
        <f>B21</f>
        <v>462695420.00000006</v>
      </c>
      <c r="C33" s="42" t="s">
        <v>40</v>
      </c>
      <c r="D33" s="42"/>
      <c r="E33" s="42"/>
      <c r="F33" s="42"/>
    </row>
    <row r="34" spans="1:8" x14ac:dyDescent="0.3">
      <c r="A34" s="5" t="s">
        <v>38</v>
      </c>
      <c r="B34" s="17">
        <f>B23</f>
        <v>883327620</v>
      </c>
      <c r="C34" s="42" t="s">
        <v>39</v>
      </c>
      <c r="D34" s="42"/>
      <c r="E34" s="42"/>
      <c r="F34" s="42"/>
    </row>
    <row r="35" spans="1:8" x14ac:dyDescent="0.3">
      <c r="A35" s="5" t="s">
        <v>41</v>
      </c>
      <c r="B35" s="17">
        <f>B25</f>
        <v>3100000</v>
      </c>
      <c r="C35" s="42" t="s">
        <v>55</v>
      </c>
      <c r="D35" s="42"/>
      <c r="E35" s="42"/>
      <c r="F35" s="42"/>
    </row>
    <row r="36" spans="1:8" x14ac:dyDescent="0.3">
      <c r="A36" s="5" t="s">
        <v>50</v>
      </c>
      <c r="B36" s="6">
        <f>B37-H37</f>
        <v>664330.90909099579</v>
      </c>
      <c r="C36" s="42" t="s">
        <v>54</v>
      </c>
      <c r="D36" s="42"/>
      <c r="E36" s="42"/>
      <c r="F36" s="42"/>
    </row>
    <row r="37" spans="1:8" x14ac:dyDescent="0.3">
      <c r="A37" s="5" t="s">
        <v>49</v>
      </c>
      <c r="B37" s="17">
        <f>SUM(B32:B35)</f>
        <v>1769755240</v>
      </c>
      <c r="C37" s="42"/>
      <c r="D37" s="42"/>
      <c r="E37" s="42"/>
      <c r="F37" s="42"/>
      <c r="H37" s="16">
        <f>H39/1.1</f>
        <v>1769090909.090909</v>
      </c>
    </row>
    <row r="38" spans="1:8" x14ac:dyDescent="0.3">
      <c r="A38" s="5" t="s">
        <v>51</v>
      </c>
      <c r="B38" s="6">
        <f>(B37-B36)*10%</f>
        <v>176909090.90909091</v>
      </c>
      <c r="C38" s="42"/>
      <c r="D38" s="42"/>
      <c r="E38" s="42"/>
      <c r="F38" s="42"/>
      <c r="H38" s="3">
        <f>H39-H37</f>
        <v>176909090.909091</v>
      </c>
    </row>
    <row r="39" spans="1:8" x14ac:dyDescent="0.3">
      <c r="A39" s="20" t="s">
        <v>52</v>
      </c>
      <c r="B39" s="21">
        <f>B37-B36+B38</f>
        <v>1946000000</v>
      </c>
      <c r="C39" s="42"/>
      <c r="D39" s="42"/>
      <c r="E39" s="42"/>
      <c r="F39" s="42"/>
      <c r="H39" s="2">
        <v>1946000000</v>
      </c>
    </row>
  </sheetData>
  <mergeCells count="13">
    <mergeCell ref="C34:F34"/>
    <mergeCell ref="C35:F35"/>
    <mergeCell ref="C37:F37"/>
    <mergeCell ref="C38:F38"/>
    <mergeCell ref="C39:F39"/>
    <mergeCell ref="C36:F36"/>
    <mergeCell ref="C33:F33"/>
    <mergeCell ref="C31:F31"/>
    <mergeCell ref="A1:F1"/>
    <mergeCell ref="B26:E26"/>
    <mergeCell ref="B27:E27"/>
    <mergeCell ref="B28:E28"/>
    <mergeCell ref="C32:F3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3"/>
  <sheetViews>
    <sheetView tabSelected="1" topLeftCell="A4" zoomScale="85" zoomScaleNormal="85" workbookViewId="0">
      <selection activeCell="D16" sqref="D16"/>
    </sheetView>
  </sheetViews>
  <sheetFormatPr defaultRowHeight="16.5" x14ac:dyDescent="0.3"/>
  <cols>
    <col min="2" max="2" width="16.25" style="1" customWidth="1"/>
    <col min="3" max="3" width="15.875" style="1" bestFit="1" customWidth="1"/>
    <col min="4" max="4" width="13.25" style="1" customWidth="1"/>
    <col min="5" max="5" width="17" style="1" customWidth="1"/>
    <col min="6" max="6" width="24.875" style="1" customWidth="1"/>
    <col min="7" max="7" width="14.625" bestFit="1" customWidth="1"/>
    <col min="8" max="8" width="15.125" bestFit="1" customWidth="1"/>
    <col min="9" max="9" width="13.625" bestFit="1" customWidth="1"/>
  </cols>
  <sheetData>
    <row r="1" spans="2:6" ht="31.5" customHeight="1" x14ac:dyDescent="0.3">
      <c r="B1" s="44" t="s">
        <v>36</v>
      </c>
      <c r="C1" s="44"/>
      <c r="D1" s="44"/>
      <c r="E1" s="44"/>
      <c r="F1" s="44"/>
    </row>
    <row r="2" spans="2:6" x14ac:dyDescent="0.3">
      <c r="B2" s="29" t="s">
        <v>0</v>
      </c>
      <c r="C2" s="42"/>
      <c r="D2" s="42"/>
      <c r="E2" s="29" t="s">
        <v>12</v>
      </c>
      <c r="F2" s="28"/>
    </row>
    <row r="3" spans="2:6" x14ac:dyDescent="0.3">
      <c r="B3" s="29" t="s">
        <v>2</v>
      </c>
      <c r="C3" s="42"/>
      <c r="D3" s="42"/>
      <c r="E3" s="29" t="s">
        <v>14</v>
      </c>
      <c r="F3" s="28"/>
    </row>
    <row r="4" spans="2:6" x14ac:dyDescent="0.3">
      <c r="B4" s="29" t="s">
        <v>4</v>
      </c>
      <c r="C4" s="42"/>
      <c r="D4" s="42"/>
      <c r="E4" s="29" t="s">
        <v>16</v>
      </c>
      <c r="F4" s="28"/>
    </row>
    <row r="5" spans="2:6" x14ac:dyDescent="0.3">
      <c r="B5" s="29" t="s">
        <v>6</v>
      </c>
      <c r="C5" s="42"/>
      <c r="D5" s="42"/>
      <c r="E5" s="29" t="s">
        <v>18</v>
      </c>
      <c r="F5" s="28"/>
    </row>
    <row r="6" spans="2:6" x14ac:dyDescent="0.3">
      <c r="B6" s="29" t="s">
        <v>19</v>
      </c>
      <c r="C6" s="46"/>
      <c r="D6" s="46"/>
      <c r="E6" s="29" t="s">
        <v>7</v>
      </c>
      <c r="F6" s="28"/>
    </row>
    <row r="7" spans="2:6" x14ac:dyDescent="0.3">
      <c r="B7" s="29" t="s">
        <v>9</v>
      </c>
      <c r="C7" s="42"/>
      <c r="D7" s="42"/>
      <c r="E7" s="29" t="s">
        <v>22</v>
      </c>
      <c r="F7" s="28"/>
    </row>
    <row r="8" spans="2:6" ht="31.5" customHeight="1" x14ac:dyDescent="0.3">
      <c r="B8" s="30" t="s">
        <v>11</v>
      </c>
      <c r="C8" s="47">
        <f>C42</f>
        <v>144544765.98848</v>
      </c>
      <c r="D8" s="47"/>
      <c r="E8" s="47"/>
      <c r="F8" s="47"/>
    </row>
    <row r="9" spans="2:6" x14ac:dyDescent="0.3">
      <c r="B9" s="11"/>
      <c r="C9" s="11"/>
      <c r="D9" s="11"/>
      <c r="E9" s="11"/>
      <c r="F9" s="11"/>
    </row>
    <row r="10" spans="2:6" ht="102.75" customHeight="1" x14ac:dyDescent="0.3">
      <c r="B10" s="50" t="s">
        <v>59</v>
      </c>
      <c r="C10" s="51"/>
      <c r="D10" s="51"/>
      <c r="E10" s="51"/>
      <c r="F10" s="52"/>
    </row>
    <row r="12" spans="2:6" ht="26.25" customHeight="1" x14ac:dyDescent="0.3">
      <c r="B12" s="32" t="s">
        <v>23</v>
      </c>
      <c r="C12" s="33">
        <f>SUM(E14:E22)</f>
        <v>86629046.400000006</v>
      </c>
      <c r="F12" s="28" t="str">
        <f>CONCATENATE("(투입인원 합계 : ", SUM(D14:D22), " M/M)")</f>
        <v>(투입인원 합계 : 20 M/M)</v>
      </c>
    </row>
    <row r="13" spans="2:6" x14ac:dyDescent="0.3">
      <c r="B13" s="31" t="s">
        <v>24</v>
      </c>
      <c r="C13" s="31" t="s">
        <v>56</v>
      </c>
      <c r="D13" s="31" t="s">
        <v>64</v>
      </c>
      <c r="E13" s="31" t="s">
        <v>65</v>
      </c>
      <c r="F13" s="31"/>
    </row>
    <row r="14" spans="2:6" x14ac:dyDescent="0.3">
      <c r="B14" s="5" t="s">
        <v>28</v>
      </c>
      <c r="C14" s="6">
        <v>462072</v>
      </c>
      <c r="D14" s="38"/>
      <c r="E14" s="6">
        <f>C14*D14*20.8</f>
        <v>0</v>
      </c>
      <c r="F14" s="6"/>
    </row>
    <row r="15" spans="2:6" x14ac:dyDescent="0.3">
      <c r="B15" s="5" t="s">
        <v>29</v>
      </c>
      <c r="C15" s="6">
        <v>406342</v>
      </c>
      <c r="D15" s="38">
        <v>2</v>
      </c>
      <c r="E15" s="6">
        <f>C15*D15*20.8</f>
        <v>16903827.199999999</v>
      </c>
      <c r="F15" s="6" t="s">
        <v>80</v>
      </c>
    </row>
    <row r="16" spans="2:6" x14ac:dyDescent="0.3">
      <c r="B16" s="5" t="s">
        <v>30</v>
      </c>
      <c r="C16" s="6">
        <v>305433</v>
      </c>
      <c r="D16" s="38">
        <v>4</v>
      </c>
      <c r="E16" s="6">
        <f t="shared" ref="E16:E22" si="0">C16*D16*20.8</f>
        <v>25412025.600000001</v>
      </c>
      <c r="F16" s="6" t="s">
        <v>81</v>
      </c>
    </row>
    <row r="17" spans="2:6" x14ac:dyDescent="0.3">
      <c r="B17" s="5" t="s">
        <v>31</v>
      </c>
      <c r="C17" s="6">
        <v>239748</v>
      </c>
      <c r="D17" s="38">
        <v>4</v>
      </c>
      <c r="E17" s="6">
        <f t="shared" si="0"/>
        <v>19947033.600000001</v>
      </c>
      <c r="F17" s="6" t="s">
        <v>79</v>
      </c>
    </row>
    <row r="18" spans="2:6" x14ac:dyDescent="0.3">
      <c r="B18" s="5" t="s">
        <v>32</v>
      </c>
      <c r="C18" s="6">
        <v>215681</v>
      </c>
      <c r="D18" s="38"/>
      <c r="E18" s="6">
        <f t="shared" si="0"/>
        <v>0</v>
      </c>
      <c r="F18" s="6" t="s">
        <v>78</v>
      </c>
    </row>
    <row r="19" spans="2:6" x14ac:dyDescent="0.3">
      <c r="B19" s="5" t="s">
        <v>33</v>
      </c>
      <c r="C19" s="6">
        <v>194340</v>
      </c>
      <c r="D19" s="38"/>
      <c r="E19" s="6">
        <f t="shared" si="0"/>
        <v>0</v>
      </c>
      <c r="F19" s="6"/>
    </row>
    <row r="20" spans="2:6" x14ac:dyDescent="0.3">
      <c r="B20" s="5" t="s">
        <v>35</v>
      </c>
      <c r="C20" s="6">
        <v>158597</v>
      </c>
      <c r="D20" s="38"/>
      <c r="E20" s="6">
        <f t="shared" si="0"/>
        <v>0</v>
      </c>
      <c r="F20" s="6"/>
    </row>
    <row r="21" spans="2:6" x14ac:dyDescent="0.3">
      <c r="B21" s="28" t="s">
        <v>34</v>
      </c>
      <c r="C21" s="6">
        <v>120948</v>
      </c>
      <c r="D21" s="38"/>
      <c r="E21" s="6">
        <f t="shared" si="0"/>
        <v>0</v>
      </c>
      <c r="F21" s="6"/>
    </row>
    <row r="22" spans="2:6" x14ac:dyDescent="0.3">
      <c r="B22" s="5" t="s">
        <v>66</v>
      </c>
      <c r="C22" s="6">
        <v>117145</v>
      </c>
      <c r="D22" s="6">
        <v>10</v>
      </c>
      <c r="E22" s="6">
        <f t="shared" si="0"/>
        <v>24366160</v>
      </c>
      <c r="F22" s="6" t="s">
        <v>77</v>
      </c>
    </row>
    <row r="24" spans="2:6" ht="27" customHeight="1" x14ac:dyDescent="0.3">
      <c r="B24" s="34" t="s">
        <v>41</v>
      </c>
      <c r="C24" s="35">
        <f>SUM(F26:F30)</f>
        <v>27850000</v>
      </c>
    </row>
    <row r="25" spans="2:6" x14ac:dyDescent="0.3">
      <c r="B25" s="31" t="s">
        <v>42</v>
      </c>
      <c r="C25" s="45" t="s">
        <v>43</v>
      </c>
      <c r="D25" s="45"/>
      <c r="E25" s="45"/>
      <c r="F25" s="31" t="s">
        <v>26</v>
      </c>
    </row>
    <row r="26" spans="2:6" x14ac:dyDescent="0.3">
      <c r="B26" s="28" t="s">
        <v>67</v>
      </c>
      <c r="C26" s="55" t="s">
        <v>72</v>
      </c>
      <c r="D26" s="51"/>
      <c r="E26" s="52"/>
      <c r="F26" s="6">
        <v>20000000</v>
      </c>
    </row>
    <row r="27" spans="2:6" x14ac:dyDescent="0.3">
      <c r="B27" s="28" t="s">
        <v>68</v>
      </c>
      <c r="C27" s="55" t="s">
        <v>73</v>
      </c>
      <c r="D27" s="51"/>
      <c r="E27" s="52"/>
      <c r="F27" s="6">
        <f>250000*7</f>
        <v>1750000</v>
      </c>
    </row>
    <row r="28" spans="2:6" x14ac:dyDescent="0.3">
      <c r="B28" s="28" t="s">
        <v>69</v>
      </c>
      <c r="C28" s="48" t="s">
        <v>74</v>
      </c>
      <c r="D28" s="48"/>
      <c r="E28" s="48"/>
      <c r="F28" s="6">
        <v>400000</v>
      </c>
    </row>
    <row r="29" spans="2:6" x14ac:dyDescent="0.3">
      <c r="B29" s="28" t="s">
        <v>70</v>
      </c>
      <c r="C29" s="48" t="s">
        <v>75</v>
      </c>
      <c r="D29" s="48"/>
      <c r="E29" s="48"/>
      <c r="F29" s="6">
        <v>700000</v>
      </c>
    </row>
    <row r="30" spans="2:6" x14ac:dyDescent="0.3">
      <c r="B30" s="28" t="s">
        <v>71</v>
      </c>
      <c r="C30" s="48" t="s">
        <v>76</v>
      </c>
      <c r="D30" s="48"/>
      <c r="E30" s="48"/>
      <c r="F30" s="6">
        <f>5000000</f>
        <v>5000000</v>
      </c>
    </row>
    <row r="32" spans="2:6" ht="17.25" x14ac:dyDescent="0.3">
      <c r="B32" s="32" t="s">
        <v>48</v>
      </c>
    </row>
    <row r="33" spans="2:9" x14ac:dyDescent="0.3">
      <c r="B33" s="31" t="s">
        <v>43</v>
      </c>
      <c r="C33" s="31" t="s">
        <v>26</v>
      </c>
      <c r="D33" s="45" t="s">
        <v>53</v>
      </c>
      <c r="E33" s="45"/>
      <c r="F33" s="45"/>
    </row>
    <row r="34" spans="2:9" x14ac:dyDescent="0.3">
      <c r="B34" s="5" t="s">
        <v>23</v>
      </c>
      <c r="C34" s="17">
        <f>C12</f>
        <v>86629046.400000006</v>
      </c>
      <c r="D34" s="42"/>
      <c r="E34" s="42"/>
      <c r="F34" s="42"/>
    </row>
    <row r="35" spans="2:9" x14ac:dyDescent="0.3">
      <c r="B35" s="5" t="s">
        <v>37</v>
      </c>
      <c r="C35" s="17">
        <f>(C12+C34)*20%</f>
        <v>34651618.560000002</v>
      </c>
      <c r="D35" s="42" t="s">
        <v>40</v>
      </c>
      <c r="E35" s="42"/>
      <c r="F35" s="42"/>
    </row>
    <row r="36" spans="2:9" x14ac:dyDescent="0.3">
      <c r="B36" s="5" t="s">
        <v>38</v>
      </c>
      <c r="C36" s="17">
        <f>(C12+C34)*20%</f>
        <v>34651618.560000002</v>
      </c>
      <c r="D36" s="42" t="s">
        <v>39</v>
      </c>
      <c r="E36" s="42"/>
      <c r="F36" s="42"/>
      <c r="H36" t="s">
        <v>82</v>
      </c>
      <c r="I36" s="39">
        <v>0.1</v>
      </c>
    </row>
    <row r="37" spans="2:9" x14ac:dyDescent="0.3">
      <c r="B37" s="5" t="s">
        <v>41</v>
      </c>
      <c r="C37" s="17">
        <f>C24</f>
        <v>27850000</v>
      </c>
      <c r="D37" s="42" t="s">
        <v>55</v>
      </c>
      <c r="E37" s="42"/>
      <c r="F37" s="42"/>
      <c r="H37" s="23" t="s">
        <v>61</v>
      </c>
      <c r="I37" s="24">
        <v>21000000</v>
      </c>
    </row>
    <row r="38" spans="2:9" x14ac:dyDescent="0.3">
      <c r="B38" s="13" t="s">
        <v>49</v>
      </c>
      <c r="C38" s="17">
        <f>SUM(C34:C37)</f>
        <v>183782283.52000001</v>
      </c>
      <c r="D38" s="42" t="s">
        <v>58</v>
      </c>
      <c r="E38" s="42"/>
      <c r="F38" s="42"/>
      <c r="H38" s="25" t="s">
        <v>62</v>
      </c>
      <c r="I38" s="26">
        <f>I37/1.1</f>
        <v>19090909.09090909</v>
      </c>
    </row>
    <row r="39" spans="2:9" x14ac:dyDescent="0.3">
      <c r="B39" s="28" t="s">
        <v>83</v>
      </c>
      <c r="C39" s="40">
        <v>0.28499999999999998</v>
      </c>
      <c r="D39" s="42"/>
      <c r="E39" s="42"/>
      <c r="F39" s="42"/>
      <c r="H39" s="25" t="s">
        <v>63</v>
      </c>
      <c r="I39" s="27">
        <f>I37-I38</f>
        <v>1909090.9090909101</v>
      </c>
    </row>
    <row r="40" spans="2:9" x14ac:dyDescent="0.3">
      <c r="B40" s="5" t="s">
        <v>86</v>
      </c>
      <c r="C40" s="41">
        <f>C38-(C38*C39)</f>
        <v>131404332.7168</v>
      </c>
      <c r="D40" s="42"/>
      <c r="E40" s="42"/>
      <c r="F40" s="42"/>
    </row>
    <row r="41" spans="2:9" ht="18.75" customHeight="1" x14ac:dyDescent="0.3">
      <c r="B41" s="5" t="s">
        <v>51</v>
      </c>
      <c r="C41" s="6">
        <f>C40*0.1</f>
        <v>13140433.271680001</v>
      </c>
      <c r="D41" s="42" t="s">
        <v>85</v>
      </c>
      <c r="E41" s="42"/>
      <c r="F41" s="42"/>
    </row>
    <row r="42" spans="2:9" ht="17.25" x14ac:dyDescent="0.3">
      <c r="B42" s="36" t="s">
        <v>52</v>
      </c>
      <c r="C42" s="37">
        <f>C40+C41</f>
        <v>144544765.98848</v>
      </c>
      <c r="D42" s="49" t="s">
        <v>84</v>
      </c>
      <c r="E42" s="49"/>
      <c r="F42" s="49"/>
    </row>
    <row r="43" spans="2:9" x14ac:dyDescent="0.3">
      <c r="B43" s="53" t="s">
        <v>60</v>
      </c>
      <c r="C43" s="54"/>
      <c r="D43" s="54"/>
      <c r="E43" s="54"/>
      <c r="F43" s="54"/>
    </row>
  </sheetData>
  <mergeCells count="26">
    <mergeCell ref="D42:F42"/>
    <mergeCell ref="B10:F10"/>
    <mergeCell ref="B43:F43"/>
    <mergeCell ref="D35:F35"/>
    <mergeCell ref="D36:F36"/>
    <mergeCell ref="D37:F37"/>
    <mergeCell ref="D40:F40"/>
    <mergeCell ref="D41:F41"/>
    <mergeCell ref="D34:F34"/>
    <mergeCell ref="D38:F38"/>
    <mergeCell ref="C26:E26"/>
    <mergeCell ref="C27:E27"/>
    <mergeCell ref="C28:E28"/>
    <mergeCell ref="C29:E29"/>
    <mergeCell ref="D39:F39"/>
    <mergeCell ref="B1:F1"/>
    <mergeCell ref="C25:E25"/>
    <mergeCell ref="D33:F33"/>
    <mergeCell ref="C2:D2"/>
    <mergeCell ref="C3:D3"/>
    <mergeCell ref="C4:D4"/>
    <mergeCell ref="C5:D5"/>
    <mergeCell ref="C6:D6"/>
    <mergeCell ref="C7:D7"/>
    <mergeCell ref="C8:F8"/>
    <mergeCell ref="C30:E30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노임단가 기준 견적</vt:lpstr>
      <vt:lpstr>기능내용 견적서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TaekJoo Jeong</dc:creator>
  <cp:lastModifiedBy>worryscg</cp:lastModifiedBy>
  <dcterms:created xsi:type="dcterms:W3CDTF">2019-01-17T14:36:33Z</dcterms:created>
  <dcterms:modified xsi:type="dcterms:W3CDTF">2019-04-17T10:01:04Z</dcterms:modified>
</cp:coreProperties>
</file>