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315-성능평가\1 제안\1-1 제안준비\"/>
    </mc:Choice>
  </mc:AlternateContent>
  <bookViews>
    <workbookView xWindow="0" yWindow="0" windowWidth="28800" windowHeight="12390"/>
  </bookViews>
  <sheets>
    <sheet name="투찰금액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D14" i="2" l="1"/>
  <c r="G2" i="2" l="1"/>
  <c r="I41" i="2" l="1"/>
  <c r="I37" i="2"/>
  <c r="I33" i="2"/>
  <c r="I29" i="2"/>
  <c r="I40" i="2"/>
  <c r="I36" i="2"/>
  <c r="I32" i="2"/>
  <c r="I28" i="2"/>
  <c r="I39" i="2"/>
  <c r="I35" i="2"/>
  <c r="I31" i="2"/>
  <c r="I38" i="2"/>
  <c r="I34" i="2"/>
  <c r="I30" i="2"/>
  <c r="I23" i="2"/>
  <c r="M23" i="2" s="1"/>
  <c r="N23" i="2" s="1"/>
  <c r="I20" i="2"/>
  <c r="M20" i="2" s="1"/>
  <c r="N20" i="2" s="1"/>
  <c r="C9" i="2"/>
  <c r="I27" i="2"/>
  <c r="M27" i="2" s="1"/>
  <c r="N27" i="2" s="1"/>
  <c r="I26" i="2"/>
  <c r="I25" i="2"/>
  <c r="M25" i="2" s="1"/>
  <c r="N25" i="2" s="1"/>
  <c r="I14" i="2"/>
  <c r="M14" i="2" s="1"/>
  <c r="N14" i="2" s="1"/>
  <c r="I9" i="2"/>
  <c r="M9" i="2" s="1"/>
  <c r="N9" i="2" s="1"/>
  <c r="I17" i="2"/>
  <c r="M17" i="2" s="1"/>
  <c r="N17" i="2" s="1"/>
  <c r="I12" i="2"/>
  <c r="J12" i="2" s="1"/>
  <c r="I21" i="2"/>
  <c r="J21" i="2" s="1"/>
  <c r="I13" i="2"/>
  <c r="M13" i="2" s="1"/>
  <c r="N13" i="2" s="1"/>
  <c r="I6" i="2"/>
  <c r="I4" i="2"/>
  <c r="M4" i="2" s="1"/>
  <c r="N4" i="2" s="1"/>
  <c r="I3" i="2"/>
  <c r="M3" i="2" s="1"/>
  <c r="N3" i="2" s="1"/>
  <c r="I5" i="2"/>
  <c r="M5" i="2" s="1"/>
  <c r="N5" i="2" s="1"/>
  <c r="I8" i="2"/>
  <c r="I7" i="2"/>
  <c r="M7" i="2" s="1"/>
  <c r="N7" i="2" s="1"/>
  <c r="I10" i="2"/>
  <c r="M10" i="2" s="1"/>
  <c r="N10" i="2" s="1"/>
  <c r="I16" i="2"/>
  <c r="J16" i="2" s="1"/>
  <c r="I22" i="2"/>
  <c r="J22" i="2" s="1"/>
  <c r="I18" i="2"/>
  <c r="M18" i="2" s="1"/>
  <c r="N18" i="2" s="1"/>
  <c r="I24" i="2"/>
  <c r="M24" i="2" s="1"/>
  <c r="N24" i="2" s="1"/>
  <c r="I2" i="2"/>
  <c r="M2" i="2" s="1"/>
  <c r="N2" i="2" s="1"/>
  <c r="I11" i="2"/>
  <c r="M11" i="2" s="1"/>
  <c r="N11" i="2" s="1"/>
  <c r="I15" i="2"/>
  <c r="M15" i="2" s="1"/>
  <c r="N15" i="2" s="1"/>
  <c r="I19" i="2"/>
  <c r="M19" i="2" s="1"/>
  <c r="N19" i="2" s="1"/>
  <c r="J23" i="2" l="1"/>
  <c r="K8" i="2"/>
  <c r="M28" i="2"/>
  <c r="N28" i="2" s="1"/>
  <c r="J28" i="2"/>
  <c r="J38" i="2"/>
  <c r="M38" i="2"/>
  <c r="N38" i="2" s="1"/>
  <c r="J29" i="2"/>
  <c r="M29" i="2"/>
  <c r="N29" i="2" s="1"/>
  <c r="J31" i="2"/>
  <c r="M31" i="2"/>
  <c r="N31" i="2" s="1"/>
  <c r="J32" i="2"/>
  <c r="M32" i="2"/>
  <c r="N32" i="2" s="1"/>
  <c r="M33" i="2"/>
  <c r="N33" i="2" s="1"/>
  <c r="J33" i="2"/>
  <c r="J30" i="2"/>
  <c r="M30" i="2"/>
  <c r="N30" i="2" s="1"/>
  <c r="J35" i="2"/>
  <c r="M35" i="2"/>
  <c r="N35" i="2" s="1"/>
  <c r="M36" i="2"/>
  <c r="N36" i="2" s="1"/>
  <c r="J36" i="2"/>
  <c r="J37" i="2"/>
  <c r="M37" i="2"/>
  <c r="N37" i="2" s="1"/>
  <c r="K39" i="2"/>
  <c r="L39" i="2" s="1"/>
  <c r="K35" i="2"/>
  <c r="L35" i="2" s="1"/>
  <c r="K31" i="2"/>
  <c r="L31" i="2" s="1"/>
  <c r="K38" i="2"/>
  <c r="L38" i="2" s="1"/>
  <c r="K34" i="2"/>
  <c r="L34" i="2" s="1"/>
  <c r="K30" i="2"/>
  <c r="L30" i="2" s="1"/>
  <c r="K41" i="2"/>
  <c r="L41" i="2" s="1"/>
  <c r="K37" i="2"/>
  <c r="L37" i="2" s="1"/>
  <c r="K33" i="2"/>
  <c r="L33" i="2" s="1"/>
  <c r="K29" i="2"/>
  <c r="L29" i="2" s="1"/>
  <c r="K40" i="2"/>
  <c r="L40" i="2" s="1"/>
  <c r="K36" i="2"/>
  <c r="L36" i="2" s="1"/>
  <c r="K32" i="2"/>
  <c r="L32" i="2" s="1"/>
  <c r="K28" i="2"/>
  <c r="L28" i="2" s="1"/>
  <c r="J34" i="2"/>
  <c r="M34" i="2"/>
  <c r="N34" i="2" s="1"/>
  <c r="M39" i="2"/>
  <c r="N39" i="2" s="1"/>
  <c r="J39" i="2"/>
  <c r="J40" i="2"/>
  <c r="M40" i="2"/>
  <c r="N40" i="2" s="1"/>
  <c r="J41" i="2"/>
  <c r="M41" i="2"/>
  <c r="N41" i="2" s="1"/>
  <c r="M16" i="2"/>
  <c r="N16" i="2" s="1"/>
  <c r="J25" i="2"/>
  <c r="K26" i="2"/>
  <c r="L26" i="2" s="1"/>
  <c r="K25" i="2"/>
  <c r="L25" i="2" s="1"/>
  <c r="K20" i="2"/>
  <c r="L20" i="2" s="1"/>
  <c r="K27" i="2"/>
  <c r="L27" i="2" s="1"/>
  <c r="J27" i="2"/>
  <c r="M26" i="2"/>
  <c r="N26" i="2" s="1"/>
  <c r="J14" i="2"/>
  <c r="J20" i="2"/>
  <c r="M21" i="2"/>
  <c r="N21" i="2" s="1"/>
  <c r="J24" i="2"/>
  <c r="J26" i="2"/>
  <c r="J19" i="2"/>
  <c r="J9" i="2"/>
  <c r="J4" i="2"/>
  <c r="J7" i="2"/>
  <c r="J13" i="2"/>
  <c r="M6" i="2"/>
  <c r="N6" i="2" s="1"/>
  <c r="M12" i="2"/>
  <c r="N12" i="2" s="1"/>
  <c r="J18" i="2"/>
  <c r="J6" i="2"/>
  <c r="J3" i="2"/>
  <c r="K7" i="2"/>
  <c r="L7" i="2" s="1"/>
  <c r="J17" i="2"/>
  <c r="K22" i="2"/>
  <c r="L22" i="2" s="1"/>
  <c r="K3" i="2"/>
  <c r="L3" i="2" s="1"/>
  <c r="K16" i="2"/>
  <c r="L16" i="2" s="1"/>
  <c r="K23" i="2"/>
  <c r="L23" i="2" s="1"/>
  <c r="K14" i="2"/>
  <c r="L14" i="2" s="1"/>
  <c r="K9" i="2"/>
  <c r="L9" i="2" s="1"/>
  <c r="K6" i="2"/>
  <c r="L6" i="2" s="1"/>
  <c r="K15" i="2"/>
  <c r="L15" i="2" s="1"/>
  <c r="K13" i="2"/>
  <c r="L13" i="2" s="1"/>
  <c r="K24" i="2"/>
  <c r="L24" i="2" s="1"/>
  <c r="K17" i="2"/>
  <c r="L17" i="2" s="1"/>
  <c r="K12" i="2"/>
  <c r="L12" i="2" s="1"/>
  <c r="K21" i="2"/>
  <c r="L21" i="2" s="1"/>
  <c r="J10" i="2"/>
  <c r="K2" i="2"/>
  <c r="L2" i="2" s="1"/>
  <c r="K18" i="2"/>
  <c r="L18" i="2" s="1"/>
  <c r="K10" i="2"/>
  <c r="L10" i="2" s="1"/>
  <c r="K4" i="2"/>
  <c r="L4" i="2" s="1"/>
  <c r="M22" i="2"/>
  <c r="N22" i="2" s="1"/>
  <c r="L8" i="2"/>
  <c r="K5" i="2"/>
  <c r="L5" i="2" s="1"/>
  <c r="J8" i="2"/>
  <c r="M8" i="2"/>
  <c r="N8" i="2" s="1"/>
  <c r="J5" i="2"/>
  <c r="J15" i="2"/>
  <c r="K11" i="2"/>
  <c r="L11" i="2" s="1"/>
  <c r="J2" i="2"/>
  <c r="K19" i="2"/>
  <c r="L19" i="2" s="1"/>
  <c r="J11" i="2"/>
</calcChain>
</file>

<file path=xl/sharedStrings.xml><?xml version="1.0" encoding="utf-8"?>
<sst xmlns="http://schemas.openxmlformats.org/spreadsheetml/2006/main" count="16" uniqueCount="15">
  <si>
    <t>추정 단가</t>
    <phoneticPr fontId="2" type="noConversion"/>
  </si>
  <si>
    <t>배정예산</t>
    <phoneticPr fontId="2" type="noConversion"/>
  </si>
  <si>
    <t>추정가격</t>
    <phoneticPr fontId="2" type="noConversion"/>
  </si>
  <si>
    <t>품대</t>
    <phoneticPr fontId="2" type="noConversion"/>
  </si>
  <si>
    <t>할인율</t>
    <phoneticPr fontId="2" type="noConversion"/>
  </si>
  <si>
    <t>수주 금액</t>
    <phoneticPr fontId="2" type="noConversion"/>
  </si>
  <si>
    <t>차액</t>
    <phoneticPr fontId="2" type="noConversion"/>
  </si>
  <si>
    <t>가격 점수</t>
    <phoneticPr fontId="2" type="noConversion"/>
  </si>
  <si>
    <t>점수 차</t>
    <phoneticPr fontId="2" type="noConversion"/>
  </si>
  <si>
    <t>월단위</t>
    <phoneticPr fontId="2" type="noConversion"/>
  </si>
  <si>
    <t>(최저금액)</t>
    <phoneticPr fontId="2" type="noConversion"/>
  </si>
  <si>
    <t>예산</t>
    <phoneticPr fontId="2" type="noConversion"/>
  </si>
  <si>
    <t>개발기간</t>
    <phoneticPr fontId="2" type="noConversion"/>
  </si>
  <si>
    <t>투찰가</t>
    <phoneticPr fontId="2" type="noConversion"/>
  </si>
  <si>
    <t>원(VAT별도)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</si>
</sst>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43" formatCode="_-* #,##0.00_-;\-* #,##0.00_-;_-* &quot;-&quot;??_-;_-@_-"/>
    <numFmt numFmtId="176" formatCode="_-* #,##0.000_-;\-* #,##0.000_-;_-* &quot;-&quot;_-;_-@_-"/>
    <numFmt numFmtId="177" formatCode="0.0000"/>
    <numFmt numFmtId="178" formatCode="0.000%"/>
    <numFmt numFmtId="179" formatCode="_-* #,##0.0000_-;\-* #,##0.000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1" fontId="3" fillId="0" borderId="0" xfId="1" applyFont="1">
      <alignment vertical="center"/>
    </xf>
    <xf numFmtId="41" fontId="3" fillId="0" borderId="1" xfId="1" applyFont="1" applyBorder="1">
      <alignment vertical="center"/>
    </xf>
    <xf numFmtId="10" fontId="3" fillId="0" borderId="0" xfId="2" applyNumberFormat="1" applyFont="1">
      <alignment vertical="center"/>
    </xf>
    <xf numFmtId="0" fontId="3" fillId="0" borderId="1" xfId="0" applyFont="1" applyBorder="1">
      <alignment vertical="center"/>
    </xf>
    <xf numFmtId="176" fontId="3" fillId="2" borderId="1" xfId="1" applyNumberFormat="1" applyFont="1" applyFill="1" applyBorder="1">
      <alignment vertical="center"/>
    </xf>
    <xf numFmtId="41" fontId="3" fillId="2" borderId="1" xfId="1" applyFont="1" applyFill="1" applyBorder="1">
      <alignment vertical="center"/>
    </xf>
    <xf numFmtId="41" fontId="4" fillId="2" borderId="1" xfId="1" applyFont="1" applyFill="1" applyBorder="1">
      <alignment vertical="center"/>
    </xf>
    <xf numFmtId="178" fontId="3" fillId="0" borderId="0" xfId="2" applyNumberFormat="1" applyFont="1">
      <alignment vertical="center"/>
    </xf>
    <xf numFmtId="176" fontId="3" fillId="0" borderId="1" xfId="1" applyNumberFormat="1" applyFont="1" applyFill="1" applyBorder="1">
      <alignment vertical="center"/>
    </xf>
    <xf numFmtId="41" fontId="3" fillId="0" borderId="1" xfId="1" applyFont="1" applyFill="1" applyBorder="1">
      <alignment vertical="center"/>
    </xf>
    <xf numFmtId="41" fontId="3" fillId="0" borderId="1" xfId="0" applyNumberFormat="1" applyFont="1" applyFill="1" applyBorder="1">
      <alignment vertical="center"/>
    </xf>
    <xf numFmtId="177" fontId="3" fillId="0" borderId="1" xfId="0" applyNumberFormat="1" applyFont="1" applyFill="1" applyBorder="1">
      <alignment vertical="center"/>
    </xf>
    <xf numFmtId="43" fontId="3" fillId="0" borderId="1" xfId="0" applyNumberFormat="1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41" fontId="5" fillId="3" borderId="1" xfId="1" applyFont="1" applyFill="1" applyBorder="1" applyAlignment="1">
      <alignment horizontal="center" vertical="center"/>
    </xf>
    <xf numFmtId="179" fontId="3" fillId="0" borderId="0" xfId="1" applyNumberFormat="1" applyFont="1">
      <alignment vertical="center"/>
    </xf>
    <xf numFmtId="41" fontId="3" fillId="0" borderId="1" xfId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1"/>
  <sheetViews>
    <sheetView tabSelected="1" workbookViewId="0">
      <selection activeCell="C6" sqref="C6"/>
    </sheetView>
  </sheetViews>
  <sheetFormatPr defaultRowHeight="13.5" x14ac:dyDescent="0.3"/>
  <cols>
    <col min="1" max="1" width="9" style="1"/>
    <col min="2" max="2" width="11.75" style="1" customWidth="1"/>
    <col min="3" max="3" width="13.625" style="1" customWidth="1"/>
    <col min="4" max="4" width="11.5" style="1" bestFit="1" customWidth="1"/>
    <col min="5" max="5" width="6.875" style="1" bestFit="1" customWidth="1"/>
    <col min="6" max="6" width="5.875" style="1" customWidth="1"/>
    <col min="7" max="7" width="10.875" style="1" customWidth="1"/>
    <col min="8" max="8" width="7.75" style="1" customWidth="1"/>
    <col min="9" max="9" width="12" style="1" customWidth="1"/>
    <col min="10" max="10" width="11.375" style="1" customWidth="1"/>
    <col min="11" max="11" width="9.125" style="1" bestFit="1" customWidth="1"/>
    <col min="12" max="12" width="9" style="1" customWidth="1"/>
    <col min="13" max="13" width="14.625" style="1" bestFit="1" customWidth="1"/>
    <col min="14" max="14" width="12.25" style="1" customWidth="1"/>
    <col min="15" max="15" width="14.875" style="1" customWidth="1"/>
    <col min="16" max="16384" width="9" style="1"/>
  </cols>
  <sheetData>
    <row r="1" spans="2:14" x14ac:dyDescent="0.3">
      <c r="G1" s="14" t="s">
        <v>11</v>
      </c>
      <c r="H1" s="14" t="s">
        <v>4</v>
      </c>
      <c r="I1" s="14" t="s">
        <v>5</v>
      </c>
      <c r="J1" s="14" t="s">
        <v>6</v>
      </c>
      <c r="K1" s="14" t="s">
        <v>7</v>
      </c>
      <c r="L1" s="14" t="s">
        <v>8</v>
      </c>
      <c r="M1" s="14" t="s">
        <v>9</v>
      </c>
      <c r="N1" s="15" t="s">
        <v>14</v>
      </c>
    </row>
    <row r="2" spans="2:14" x14ac:dyDescent="0.3">
      <c r="B2" s="2" t="s">
        <v>1</v>
      </c>
      <c r="C2" s="7">
        <f>C6*1.1</f>
        <v>251999999.90000001</v>
      </c>
      <c r="G2" s="17">
        <f>C2</f>
        <v>251999999.90000001</v>
      </c>
      <c r="H2" s="9">
        <v>0.995</v>
      </c>
      <c r="I2" s="10">
        <f>G2*H2</f>
        <v>250739999.9005</v>
      </c>
      <c r="J2" s="11">
        <f>G2-I2</f>
        <v>1259999.9995000064</v>
      </c>
      <c r="K2" s="12">
        <f>10*(C9/I2)</f>
        <v>8.3417085427135671</v>
      </c>
      <c r="L2" s="12">
        <f t="shared" ref="L2" si="0">10-K2</f>
        <v>1.6582914572864329</v>
      </c>
      <c r="M2" s="13">
        <f>I2/C10</f>
        <v>34347945.191849314</v>
      </c>
      <c r="N2" s="10">
        <f>M2/1.1</f>
        <v>31225404.719863009</v>
      </c>
    </row>
    <row r="3" spans="2:14" x14ac:dyDescent="0.3">
      <c r="B3" s="2" t="s">
        <v>2</v>
      </c>
      <c r="C3" s="2"/>
      <c r="G3" s="17"/>
      <c r="H3" s="9">
        <v>0.99</v>
      </c>
      <c r="I3" s="10">
        <f>G2*H3</f>
        <v>249479999.90099999</v>
      </c>
      <c r="J3" s="11">
        <f>G2-I3</f>
        <v>2519999.9990000129</v>
      </c>
      <c r="K3" s="12">
        <f>10*(C9/I3)</f>
        <v>8.3838383838383841</v>
      </c>
      <c r="L3" s="12">
        <f t="shared" ref="L3:L27" si="1">10-K3</f>
        <v>1.6161616161616159</v>
      </c>
      <c r="M3" s="13">
        <f>I3/C10</f>
        <v>34175342.452191778</v>
      </c>
      <c r="N3" s="10">
        <f t="shared" ref="N3:N27" si="2">M3/1.1</f>
        <v>31068493.13835616</v>
      </c>
    </row>
    <row r="4" spans="2:14" x14ac:dyDescent="0.3">
      <c r="B4" s="2" t="s">
        <v>3</v>
      </c>
      <c r="C4" s="2"/>
      <c r="G4" s="17"/>
      <c r="H4" s="9">
        <v>0.98499999999999999</v>
      </c>
      <c r="I4" s="10">
        <f>G2*H4</f>
        <v>248219999.90150002</v>
      </c>
      <c r="J4" s="11">
        <f>G2-I4</f>
        <v>3779999.9984999895</v>
      </c>
      <c r="K4" s="12">
        <f>10*(C9/I4)</f>
        <v>8.4263959390862944</v>
      </c>
      <c r="L4" s="12">
        <f t="shared" si="1"/>
        <v>1.5736040609137056</v>
      </c>
      <c r="M4" s="13">
        <f>I4/C10</f>
        <v>34002739.712534249</v>
      </c>
      <c r="N4" s="10">
        <f t="shared" si="2"/>
        <v>30911581.556849316</v>
      </c>
    </row>
    <row r="5" spans="2:14" x14ac:dyDescent="0.3">
      <c r="B5" s="2" t="s">
        <v>0</v>
      </c>
      <c r="C5" s="2"/>
      <c r="E5" s="3"/>
      <c r="G5" s="17"/>
      <c r="H5" s="9">
        <v>0.98</v>
      </c>
      <c r="I5" s="10">
        <f>G2*H5</f>
        <v>246959999.90200001</v>
      </c>
      <c r="J5" s="11">
        <f>G2-I5</f>
        <v>5039999.9979999959</v>
      </c>
      <c r="K5" s="12">
        <f>10*(C9/I5)</f>
        <v>8.4693877551020407</v>
      </c>
      <c r="L5" s="12">
        <f t="shared" si="1"/>
        <v>1.5306122448979593</v>
      </c>
      <c r="M5" s="13">
        <f>I5/C10</f>
        <v>33830136.972876713</v>
      </c>
      <c r="N5" s="10">
        <f t="shared" si="2"/>
        <v>30754669.975342464</v>
      </c>
    </row>
    <row r="6" spans="2:14" x14ac:dyDescent="0.3">
      <c r="C6" s="1">
        <v>229090909</v>
      </c>
      <c r="G6" s="17"/>
      <c r="H6" s="9">
        <v>0.97499999999999998</v>
      </c>
      <c r="I6" s="10">
        <f>G2*H6</f>
        <v>245699999.9025</v>
      </c>
      <c r="J6" s="11">
        <f>G2-I6</f>
        <v>6299999.9975000024</v>
      </c>
      <c r="K6" s="12">
        <f>10*(C9/I6)</f>
        <v>8.5128205128205128</v>
      </c>
      <c r="L6" s="12">
        <f t="shared" si="1"/>
        <v>1.4871794871794872</v>
      </c>
      <c r="M6" s="13">
        <f>I6/C10</f>
        <v>33657534.233219177</v>
      </c>
      <c r="N6" s="10">
        <f t="shared" si="2"/>
        <v>30597758.393835612</v>
      </c>
    </row>
    <row r="7" spans="2:14" x14ac:dyDescent="0.3">
      <c r="G7" s="17"/>
      <c r="H7" s="9">
        <v>0.97</v>
      </c>
      <c r="I7" s="10">
        <f>G2*H7</f>
        <v>244439999.903</v>
      </c>
      <c r="J7" s="11">
        <f>G2-I7</f>
        <v>7559999.9970000088</v>
      </c>
      <c r="K7" s="12">
        <f>10*(C9/I7)</f>
        <v>8.5567010309278349</v>
      </c>
      <c r="L7" s="12">
        <f t="shared" si="1"/>
        <v>1.4432989690721651</v>
      </c>
      <c r="M7" s="13">
        <f>I7/C10</f>
        <v>33484931.493561644</v>
      </c>
      <c r="N7" s="10">
        <f t="shared" si="2"/>
        <v>30440846.812328763</v>
      </c>
    </row>
    <row r="8" spans="2:14" x14ac:dyDescent="0.3">
      <c r="B8" s="2" t="s">
        <v>10</v>
      </c>
      <c r="C8" s="5">
        <v>0.83</v>
      </c>
      <c r="D8" s="16"/>
      <c r="G8" s="17"/>
      <c r="H8" s="9">
        <v>0.96499999999999997</v>
      </c>
      <c r="I8" s="10">
        <f>G2*H8</f>
        <v>243179999.90349999</v>
      </c>
      <c r="J8" s="11">
        <f>G2-I8</f>
        <v>8819999.9965000153</v>
      </c>
      <c r="K8" s="12">
        <f>10*(C9/I8)</f>
        <v>8.6010362694300522</v>
      </c>
      <c r="L8" s="12">
        <f t="shared" si="1"/>
        <v>1.3989637305699478</v>
      </c>
      <c r="M8" s="13">
        <f>I8/C10</f>
        <v>33312328.753904108</v>
      </c>
      <c r="N8" s="10">
        <f t="shared" si="2"/>
        <v>30283935.230821915</v>
      </c>
    </row>
    <row r="9" spans="2:14" x14ac:dyDescent="0.3">
      <c r="B9" s="2" t="s">
        <v>10</v>
      </c>
      <c r="C9" s="2">
        <f>G2*C8</f>
        <v>209159999.917</v>
      </c>
      <c r="G9" s="17"/>
      <c r="H9" s="9">
        <v>0.96</v>
      </c>
      <c r="I9" s="10">
        <f>G2*H9</f>
        <v>241919999.90399998</v>
      </c>
      <c r="J9" s="11">
        <f>G2-I9</f>
        <v>10079999.996000022</v>
      </c>
      <c r="K9" s="12">
        <f>10*(C9/I9)</f>
        <v>8.6458333333333339</v>
      </c>
      <c r="L9" s="12">
        <f t="shared" si="1"/>
        <v>1.3541666666666661</v>
      </c>
      <c r="M9" s="13">
        <f>I9/C10</f>
        <v>33139726.014246576</v>
      </c>
      <c r="N9" s="10">
        <f t="shared" si="2"/>
        <v>30127023.649315067</v>
      </c>
    </row>
    <row r="10" spans="2:14" x14ac:dyDescent="0.3">
      <c r="B10" s="2" t="s">
        <v>12</v>
      </c>
      <c r="C10" s="4">
        <v>7.3</v>
      </c>
      <c r="G10" s="17"/>
      <c r="H10" s="9">
        <v>0.95499999999999996</v>
      </c>
      <c r="I10" s="10">
        <f>G2*H10</f>
        <v>240659999.90450001</v>
      </c>
      <c r="J10" s="11">
        <f>G2-I10</f>
        <v>11339999.995499998</v>
      </c>
      <c r="K10" s="12">
        <f>10*(C9/I10)</f>
        <v>8.6910994764397902</v>
      </c>
      <c r="L10" s="12">
        <f t="shared" si="1"/>
        <v>1.3089005235602098</v>
      </c>
      <c r="M10" s="13">
        <f>I10/C10</f>
        <v>32967123.274589043</v>
      </c>
      <c r="N10" s="10">
        <f t="shared" si="2"/>
        <v>29970112.067808218</v>
      </c>
    </row>
    <row r="11" spans="2:14" x14ac:dyDescent="0.3">
      <c r="G11" s="17"/>
      <c r="H11" s="9">
        <v>0.95</v>
      </c>
      <c r="I11" s="10">
        <f>G2*H11</f>
        <v>239399999.905</v>
      </c>
      <c r="J11" s="11">
        <f>G2-I11</f>
        <v>12599999.995000005</v>
      </c>
      <c r="K11" s="12">
        <f>10*(C9/I11)</f>
        <v>8.7368421052631575</v>
      </c>
      <c r="L11" s="12">
        <f t="shared" si="1"/>
        <v>1.2631578947368425</v>
      </c>
      <c r="M11" s="13">
        <f>I11/C10</f>
        <v>32794520.534931507</v>
      </c>
      <c r="N11" s="10">
        <f t="shared" si="2"/>
        <v>29813200.486301366</v>
      </c>
    </row>
    <row r="12" spans="2:14" x14ac:dyDescent="0.3">
      <c r="G12" s="17"/>
      <c r="H12" s="9">
        <v>0.94499999999999995</v>
      </c>
      <c r="I12" s="10">
        <f>G2*H12</f>
        <v>238139999.90549999</v>
      </c>
      <c r="J12" s="11">
        <f>G2-I12</f>
        <v>13859999.994500011</v>
      </c>
      <c r="K12" s="12">
        <f>10*(C9/I12)</f>
        <v>8.7830687830687832</v>
      </c>
      <c r="L12" s="12">
        <f t="shared" si="1"/>
        <v>1.2169312169312168</v>
      </c>
      <c r="M12" s="13">
        <f>I12/C10</f>
        <v>32621917.795273975</v>
      </c>
      <c r="N12" s="10">
        <f t="shared" si="2"/>
        <v>29656288.904794522</v>
      </c>
    </row>
    <row r="13" spans="2:14" x14ac:dyDescent="0.3">
      <c r="G13" s="17"/>
      <c r="H13" s="9">
        <v>0.94</v>
      </c>
      <c r="I13" s="10">
        <f>G2*H13</f>
        <v>236879999.90599999</v>
      </c>
      <c r="J13" s="11">
        <f>G2-I13</f>
        <v>15119999.994000018</v>
      </c>
      <c r="K13" s="12">
        <f>10*(C9/I13)</f>
        <v>8.8297872340425538</v>
      </c>
      <c r="L13" s="12">
        <f t="shared" si="1"/>
        <v>1.1702127659574462</v>
      </c>
      <c r="M13" s="13">
        <f>I13/C10</f>
        <v>32449315.055616438</v>
      </c>
      <c r="N13" s="10">
        <f t="shared" si="2"/>
        <v>29499377.32328767</v>
      </c>
    </row>
    <row r="14" spans="2:14" x14ac:dyDescent="0.3">
      <c r="B14" s="2" t="s">
        <v>13</v>
      </c>
      <c r="C14" s="6">
        <v>249000000</v>
      </c>
      <c r="D14" s="8">
        <f>C14/C2</f>
        <v>0.98809523848733938</v>
      </c>
      <c r="G14" s="17"/>
      <c r="H14" s="9">
        <v>0.93500000000000005</v>
      </c>
      <c r="I14" s="10">
        <f>G2*H14</f>
        <v>235619999.90650001</v>
      </c>
      <c r="J14" s="11">
        <f>G2-I14</f>
        <v>16379999.993499994</v>
      </c>
      <c r="K14" s="12">
        <f>10*(C9/I14)</f>
        <v>8.8770053475935811</v>
      </c>
      <c r="L14" s="12">
        <f t="shared" si="1"/>
        <v>1.1229946524064189</v>
      </c>
      <c r="M14" s="13">
        <f>I14/C10</f>
        <v>32276712.315958906</v>
      </c>
      <c r="N14" s="10">
        <f t="shared" si="2"/>
        <v>29342465.741780821</v>
      </c>
    </row>
    <row r="15" spans="2:14" x14ac:dyDescent="0.3">
      <c r="G15" s="17"/>
      <c r="H15" s="9">
        <v>0.93</v>
      </c>
      <c r="I15" s="10">
        <f>G2*H15</f>
        <v>234359999.90700001</v>
      </c>
      <c r="J15" s="11">
        <f>G2-I15</f>
        <v>17639999.993000001</v>
      </c>
      <c r="K15" s="12">
        <f>10*(C9/I15)</f>
        <v>8.9247311827956981</v>
      </c>
      <c r="L15" s="12">
        <f t="shared" si="1"/>
        <v>1.0752688172043019</v>
      </c>
      <c r="M15" s="13">
        <f>I15/C10</f>
        <v>32104109.57630137</v>
      </c>
      <c r="N15" s="10">
        <f t="shared" si="2"/>
        <v>29185554.160273969</v>
      </c>
    </row>
    <row r="16" spans="2:14" x14ac:dyDescent="0.3">
      <c r="G16" s="17"/>
      <c r="H16" s="9">
        <v>0.92500000000000004</v>
      </c>
      <c r="I16" s="10">
        <f>G2*H16</f>
        <v>233099999.90750003</v>
      </c>
      <c r="J16" s="11">
        <f>G2-I16</f>
        <v>18899999.992499977</v>
      </c>
      <c r="K16" s="12">
        <f>10*(C9/I16)</f>
        <v>8.9729729729729719</v>
      </c>
      <c r="L16" s="12">
        <f t="shared" si="1"/>
        <v>1.0270270270270281</v>
      </c>
      <c r="M16" s="13">
        <f>I16/C10</f>
        <v>31931506.836643841</v>
      </c>
      <c r="N16" s="10">
        <f t="shared" si="2"/>
        <v>29028642.578767125</v>
      </c>
    </row>
    <row r="17" spans="7:14" x14ac:dyDescent="0.3">
      <c r="G17" s="17"/>
      <c r="H17" s="9">
        <v>0.92</v>
      </c>
      <c r="I17" s="10">
        <f>G2*H17</f>
        <v>231839999.90800002</v>
      </c>
      <c r="J17" s="11">
        <f>G2-I17</f>
        <v>20159999.991999984</v>
      </c>
      <c r="K17" s="12">
        <f>10*(C9/I17)</f>
        <v>9.0217391304347814</v>
      </c>
      <c r="L17" s="12">
        <f t="shared" si="1"/>
        <v>0.97826086956521863</v>
      </c>
      <c r="M17" s="13">
        <f>I17/C10</f>
        <v>31758904.096986305</v>
      </c>
      <c r="N17" s="10">
        <f t="shared" si="2"/>
        <v>28871730.997260276</v>
      </c>
    </row>
    <row r="18" spans="7:14" x14ac:dyDescent="0.3">
      <c r="G18" s="17"/>
      <c r="H18" s="9">
        <v>0.91500000000000004</v>
      </c>
      <c r="I18" s="10">
        <f>G2*H18</f>
        <v>230579999.90850002</v>
      </c>
      <c r="J18" s="11">
        <f>G2-I18</f>
        <v>21419999.99149999</v>
      </c>
      <c r="K18" s="12">
        <f>10*(C9/I18)</f>
        <v>9.0710382513661187</v>
      </c>
      <c r="L18" s="12">
        <f t="shared" si="1"/>
        <v>0.92896174863388126</v>
      </c>
      <c r="M18" s="13">
        <f>I18/C10</f>
        <v>31586301.357328769</v>
      </c>
      <c r="N18" s="10">
        <f t="shared" si="2"/>
        <v>28714819.415753424</v>
      </c>
    </row>
    <row r="19" spans="7:14" x14ac:dyDescent="0.3">
      <c r="G19" s="17"/>
      <c r="H19" s="9">
        <v>0.91</v>
      </c>
      <c r="I19" s="10">
        <f>G2*H19</f>
        <v>229319999.90900001</v>
      </c>
      <c r="J19" s="11">
        <f>G2-I19</f>
        <v>22679999.990999997</v>
      </c>
      <c r="K19" s="12">
        <f>10*(C9/I19)</f>
        <v>9.1208791208791204</v>
      </c>
      <c r="L19" s="12">
        <f t="shared" si="1"/>
        <v>0.87912087912087955</v>
      </c>
      <c r="M19" s="13">
        <f>I19/C10</f>
        <v>31413698.617671236</v>
      </c>
      <c r="N19" s="10">
        <f t="shared" si="2"/>
        <v>28557907.834246576</v>
      </c>
    </row>
    <row r="20" spans="7:14" x14ac:dyDescent="0.3">
      <c r="G20" s="17"/>
      <c r="H20" s="9">
        <v>0.90500000000000003</v>
      </c>
      <c r="I20" s="10">
        <f>G2*H20</f>
        <v>228059999.9095</v>
      </c>
      <c r="J20" s="11">
        <f>G2-I20</f>
        <v>23939999.990500003</v>
      </c>
      <c r="K20" s="12">
        <f>10*(C9/I20)</f>
        <v>9.1712707182320443</v>
      </c>
      <c r="L20" s="12">
        <f t="shared" si="1"/>
        <v>0.82872928176795568</v>
      </c>
      <c r="M20" s="13">
        <f>I20/C10</f>
        <v>31241095.8780137</v>
      </c>
      <c r="N20" s="10">
        <f t="shared" si="2"/>
        <v>28400996.252739724</v>
      </c>
    </row>
    <row r="21" spans="7:14" x14ac:dyDescent="0.3">
      <c r="G21" s="17"/>
      <c r="H21" s="9">
        <v>0.9</v>
      </c>
      <c r="I21" s="10">
        <f>G2*H21</f>
        <v>226799999.91</v>
      </c>
      <c r="J21" s="11">
        <f>G2-I21</f>
        <v>25199999.99000001</v>
      </c>
      <c r="K21" s="12">
        <f>10*(C9/I21)</f>
        <v>9.2222222222222214</v>
      </c>
      <c r="L21" s="12">
        <f t="shared" si="1"/>
        <v>0.77777777777777857</v>
      </c>
      <c r="M21" s="13">
        <f>I21/C10</f>
        <v>31068493.138356164</v>
      </c>
      <c r="N21" s="10">
        <f t="shared" si="2"/>
        <v>28244084.671232875</v>
      </c>
    </row>
    <row r="22" spans="7:14" x14ac:dyDescent="0.3">
      <c r="G22" s="17"/>
      <c r="H22" s="9">
        <v>0.89500000000000002</v>
      </c>
      <c r="I22" s="10">
        <f>G2*H22</f>
        <v>225539999.91050002</v>
      </c>
      <c r="J22" s="11">
        <f>G2-I22</f>
        <v>26459999.989499986</v>
      </c>
      <c r="K22" s="12">
        <f>10*(C9/I22)</f>
        <v>9.2737430167597754</v>
      </c>
      <c r="L22" s="12">
        <f t="shared" si="1"/>
        <v>0.72625698324022459</v>
      </c>
      <c r="M22" s="13">
        <f>I22/C10</f>
        <v>30895890.398698635</v>
      </c>
      <c r="N22" s="10">
        <f t="shared" si="2"/>
        <v>28087173.089726031</v>
      </c>
    </row>
    <row r="23" spans="7:14" x14ac:dyDescent="0.3">
      <c r="G23" s="17"/>
      <c r="H23" s="9">
        <v>0.89</v>
      </c>
      <c r="I23" s="10">
        <f>G2*H23</f>
        <v>224279999.91100001</v>
      </c>
      <c r="J23" s="11">
        <f>G2-I23</f>
        <v>27719999.988999993</v>
      </c>
      <c r="K23" s="12">
        <f>10*(C9/I23)</f>
        <v>9.3258426966292127</v>
      </c>
      <c r="L23" s="12">
        <f t="shared" si="1"/>
        <v>0.67415730337078728</v>
      </c>
      <c r="M23" s="13">
        <f>I23/C10</f>
        <v>30723287.659041099</v>
      </c>
      <c r="N23" s="10">
        <f t="shared" si="2"/>
        <v>27930261.508219179</v>
      </c>
    </row>
    <row r="24" spans="7:14" x14ac:dyDescent="0.3">
      <c r="G24" s="17"/>
      <c r="H24" s="9">
        <v>0.88500000000000001</v>
      </c>
      <c r="I24" s="10">
        <f>G2*H24</f>
        <v>223019999.91150001</v>
      </c>
      <c r="J24" s="11">
        <f>G2-I24</f>
        <v>28979999.988499999</v>
      </c>
      <c r="K24" s="12">
        <f>10*(C9/I24)</f>
        <v>9.378531073446327</v>
      </c>
      <c r="L24" s="12">
        <f t="shared" si="1"/>
        <v>0.62146892655367303</v>
      </c>
      <c r="M24" s="13">
        <f>I24/C10</f>
        <v>30550684.919383563</v>
      </c>
      <c r="N24" s="10">
        <f t="shared" si="2"/>
        <v>27773349.926712327</v>
      </c>
    </row>
    <row r="25" spans="7:14" x14ac:dyDescent="0.3">
      <c r="G25" s="17"/>
      <c r="H25" s="9">
        <v>0.88</v>
      </c>
      <c r="I25" s="10">
        <f>G2*H25</f>
        <v>221759999.912</v>
      </c>
      <c r="J25" s="11">
        <f>G2-I25</f>
        <v>30239999.988000005</v>
      </c>
      <c r="K25" s="12">
        <f>10*(C9/I25)</f>
        <v>9.4318181818181817</v>
      </c>
      <c r="L25" s="12">
        <f t="shared" si="1"/>
        <v>0.56818181818181834</v>
      </c>
      <c r="M25" s="13">
        <f>I25/C10</f>
        <v>30378082.179726027</v>
      </c>
      <c r="N25" s="10">
        <f t="shared" si="2"/>
        <v>27616438.345205478</v>
      </c>
    </row>
    <row r="26" spans="7:14" x14ac:dyDescent="0.3">
      <c r="G26" s="17"/>
      <c r="H26" s="9">
        <v>0.875</v>
      </c>
      <c r="I26" s="10">
        <f>G2*H26</f>
        <v>220499999.91249999</v>
      </c>
      <c r="J26" s="11">
        <f>G2-I26</f>
        <v>31499999.987500012</v>
      </c>
      <c r="K26" s="12">
        <f>10*(C9/I26)</f>
        <v>9.4857142857142858</v>
      </c>
      <c r="L26" s="12">
        <f t="shared" si="1"/>
        <v>0.51428571428571423</v>
      </c>
      <c r="M26" s="13">
        <f>I26/C10</f>
        <v>30205479.440068495</v>
      </c>
      <c r="N26" s="10">
        <f t="shared" si="2"/>
        <v>27459526.76369863</v>
      </c>
    </row>
    <row r="27" spans="7:14" x14ac:dyDescent="0.3">
      <c r="G27" s="17"/>
      <c r="H27" s="9">
        <v>0.87</v>
      </c>
      <c r="I27" s="10">
        <f>G2*H27</f>
        <v>219239999.91300002</v>
      </c>
      <c r="J27" s="11">
        <f>G2-I27</f>
        <v>32759999.986999989</v>
      </c>
      <c r="K27" s="12">
        <f>10*(C9/I27)</f>
        <v>9.5402298850574709</v>
      </c>
      <c r="L27" s="12">
        <f t="shared" si="1"/>
        <v>0.45977011494252906</v>
      </c>
      <c r="M27" s="13">
        <f>I27/C10</f>
        <v>30032876.700410962</v>
      </c>
      <c r="N27" s="10">
        <f t="shared" si="2"/>
        <v>27302615.182191782</v>
      </c>
    </row>
    <row r="28" spans="7:14" x14ac:dyDescent="0.3">
      <c r="G28" s="17"/>
      <c r="H28" s="9">
        <v>0.86499999999999999</v>
      </c>
      <c r="I28" s="10">
        <f>G2*H28</f>
        <v>217979999.91350001</v>
      </c>
      <c r="J28" s="11">
        <f>G6-I28</f>
        <v>-217979999.91350001</v>
      </c>
      <c r="K28" s="12">
        <f>10*(C9/I28)</f>
        <v>9.595375722543352</v>
      </c>
      <c r="L28" s="12">
        <f t="shared" ref="L28:L41" si="3">10-K28</f>
        <v>0.40462427745664797</v>
      </c>
      <c r="M28" s="13">
        <f>I28/C10</f>
        <v>29860273.960753426</v>
      </c>
      <c r="N28" s="10">
        <f t="shared" ref="N28:N41" si="4">M28/1.1</f>
        <v>27145703.60068493</v>
      </c>
    </row>
    <row r="29" spans="7:14" x14ac:dyDescent="0.3">
      <c r="G29" s="17"/>
      <c r="H29" s="9">
        <v>0.86</v>
      </c>
      <c r="I29" s="10">
        <f>G2*H29</f>
        <v>216719999.914</v>
      </c>
      <c r="J29" s="11">
        <f>G6-I29</f>
        <v>-216719999.914</v>
      </c>
      <c r="K29" s="12">
        <f>10*(C9/I29)</f>
        <v>9.6511627906976738</v>
      </c>
      <c r="L29" s="12">
        <f t="shared" si="3"/>
        <v>0.3488372093023262</v>
      </c>
      <c r="M29" s="13">
        <f>I29/C10</f>
        <v>29687671.221095894</v>
      </c>
      <c r="N29" s="10">
        <f t="shared" si="4"/>
        <v>26988792.019178081</v>
      </c>
    </row>
    <row r="30" spans="7:14" x14ac:dyDescent="0.3">
      <c r="G30" s="17"/>
      <c r="H30" s="9">
        <v>0.85499999999999998</v>
      </c>
      <c r="I30" s="10">
        <f>G2*H30</f>
        <v>215459999.9145</v>
      </c>
      <c r="J30" s="11">
        <f>G6-I30</f>
        <v>-215459999.9145</v>
      </c>
      <c r="K30" s="12">
        <f>10*(C9/I30)</f>
        <v>9.7076023391812853</v>
      </c>
      <c r="L30" s="12">
        <f t="shared" si="3"/>
        <v>0.29239766081871466</v>
      </c>
      <c r="M30" s="13">
        <f>I30/C10</f>
        <v>29515068.481438357</v>
      </c>
      <c r="N30" s="10">
        <f t="shared" si="4"/>
        <v>26831880.437671233</v>
      </c>
    </row>
    <row r="31" spans="7:14" x14ac:dyDescent="0.3">
      <c r="G31" s="17"/>
      <c r="H31" s="9">
        <v>0.85</v>
      </c>
      <c r="I31" s="10">
        <f>G2*H31</f>
        <v>214199999.91499999</v>
      </c>
      <c r="J31" s="11">
        <f>G6-I31</f>
        <v>-214199999.91499999</v>
      </c>
      <c r="K31" s="12">
        <f>10*(C9/I31)</f>
        <v>9.7647058823529402</v>
      </c>
      <c r="L31" s="12">
        <f t="shared" si="3"/>
        <v>0.23529411764705976</v>
      </c>
      <c r="M31" s="13">
        <f>I31/C10</f>
        <v>29342465.741780821</v>
      </c>
      <c r="N31" s="10">
        <f t="shared" si="4"/>
        <v>26674968.856164381</v>
      </c>
    </row>
    <row r="32" spans="7:14" x14ac:dyDescent="0.3">
      <c r="G32" s="17"/>
      <c r="H32" s="9">
        <v>0.84499999999999997</v>
      </c>
      <c r="I32" s="10">
        <f>G2*H32</f>
        <v>212939999.91549999</v>
      </c>
      <c r="J32" s="11">
        <f>G10-I32</f>
        <v>-212939999.91549999</v>
      </c>
      <c r="K32" s="12">
        <f>10*(C9/I32)</f>
        <v>9.8224852071005913</v>
      </c>
      <c r="L32" s="12">
        <f t="shared" si="3"/>
        <v>0.17751479289940875</v>
      </c>
      <c r="M32" s="13">
        <f>I32/C10</f>
        <v>29169863.002123285</v>
      </c>
      <c r="N32" s="10">
        <f t="shared" si="4"/>
        <v>26518057.274657529</v>
      </c>
    </row>
    <row r="33" spans="7:14" x14ac:dyDescent="0.3">
      <c r="G33" s="17"/>
      <c r="H33" s="9">
        <v>0.84</v>
      </c>
      <c r="I33" s="10">
        <f>G2*H33</f>
        <v>211679999.91600001</v>
      </c>
      <c r="J33" s="11">
        <f>G10-I33</f>
        <v>-211679999.91600001</v>
      </c>
      <c r="K33" s="12">
        <f>10*(C9/I33)</f>
        <v>9.8809523809523796</v>
      </c>
      <c r="L33" s="12">
        <f t="shared" si="3"/>
        <v>0.1190476190476204</v>
      </c>
      <c r="M33" s="13">
        <f>I33/C10</f>
        <v>28997260.262465756</v>
      </c>
      <c r="N33" s="10">
        <f t="shared" si="4"/>
        <v>26361145.693150684</v>
      </c>
    </row>
    <row r="34" spans="7:14" x14ac:dyDescent="0.3">
      <c r="G34" s="17"/>
      <c r="H34" s="9">
        <v>0.83499999999999996</v>
      </c>
      <c r="I34" s="10">
        <f>G2*H34</f>
        <v>210419999.9165</v>
      </c>
      <c r="J34" s="11">
        <f>G10-I34</f>
        <v>-210419999.9165</v>
      </c>
      <c r="K34" s="12">
        <f>10*(C9/I34)</f>
        <v>9.9401197604790408</v>
      </c>
      <c r="L34" s="12">
        <f t="shared" si="3"/>
        <v>5.9880239520959222E-2</v>
      </c>
      <c r="M34" s="13">
        <f>I34/C10</f>
        <v>28824657.52280822</v>
      </c>
      <c r="N34" s="10">
        <f t="shared" si="4"/>
        <v>26204234.111643836</v>
      </c>
    </row>
    <row r="35" spans="7:14" x14ac:dyDescent="0.3">
      <c r="G35" s="17"/>
      <c r="H35" s="9">
        <v>0.83</v>
      </c>
      <c r="I35" s="10">
        <f>G2*H35</f>
        <v>209159999.917</v>
      </c>
      <c r="J35" s="11">
        <f>G10-I35</f>
        <v>-209159999.917</v>
      </c>
      <c r="K35" s="12">
        <f>10*(C9/I35)</f>
        <v>10</v>
      </c>
      <c r="L35" s="12">
        <f t="shared" si="3"/>
        <v>0</v>
      </c>
      <c r="M35" s="13">
        <f>I35/C10</f>
        <v>28652054.783150684</v>
      </c>
      <c r="N35" s="10">
        <f t="shared" si="4"/>
        <v>26047322.530136984</v>
      </c>
    </row>
    <row r="36" spans="7:14" x14ac:dyDescent="0.3">
      <c r="G36" s="17"/>
      <c r="H36" s="9">
        <v>0.82499999999999996</v>
      </c>
      <c r="I36" s="10">
        <f>G2*H36</f>
        <v>207899999.91749999</v>
      </c>
      <c r="J36" s="11">
        <f>G14-I36</f>
        <v>-207899999.91749999</v>
      </c>
      <c r="K36" s="12">
        <f>10*(C9/I36)</f>
        <v>10.060606060606061</v>
      </c>
      <c r="L36" s="12">
        <f t="shared" si="3"/>
        <v>-6.0606060606060552E-2</v>
      </c>
      <c r="M36" s="13">
        <f>I36/C10</f>
        <v>28479452.043493152</v>
      </c>
      <c r="N36" s="10">
        <f t="shared" si="4"/>
        <v>25890410.948630136</v>
      </c>
    </row>
    <row r="37" spans="7:14" x14ac:dyDescent="0.3">
      <c r="G37" s="17"/>
      <c r="H37" s="9">
        <v>0.82</v>
      </c>
      <c r="I37" s="10">
        <f>G2*H37</f>
        <v>206639999.91799998</v>
      </c>
      <c r="J37" s="11">
        <f>G14-I37</f>
        <v>-206639999.91799998</v>
      </c>
      <c r="K37" s="12">
        <f>10*(C9/I37)</f>
        <v>10.121951219512194</v>
      </c>
      <c r="L37" s="12">
        <f t="shared" si="3"/>
        <v>-0.12195121951219434</v>
      </c>
      <c r="M37" s="13">
        <f>I37/C10</f>
        <v>28306849.303835616</v>
      </c>
      <c r="N37" s="10">
        <f t="shared" si="4"/>
        <v>25733499.367123283</v>
      </c>
    </row>
    <row r="38" spans="7:14" x14ac:dyDescent="0.3">
      <c r="G38" s="17"/>
      <c r="H38" s="9">
        <v>0.81499999999999995</v>
      </c>
      <c r="I38" s="10">
        <f>G2*H38</f>
        <v>205379999.91850001</v>
      </c>
      <c r="J38" s="11">
        <f>G14-I38</f>
        <v>-205379999.91850001</v>
      </c>
      <c r="K38" s="12">
        <f>10*(C9/I38)</f>
        <v>10.184049079754601</v>
      </c>
      <c r="L38" s="12">
        <f t="shared" si="3"/>
        <v>-0.18404907975460105</v>
      </c>
      <c r="M38" s="13">
        <f>I38/C10</f>
        <v>28134246.564178083</v>
      </c>
      <c r="N38" s="10">
        <f t="shared" si="4"/>
        <v>25576587.785616439</v>
      </c>
    </row>
    <row r="39" spans="7:14" x14ac:dyDescent="0.3">
      <c r="G39" s="17"/>
      <c r="H39" s="9">
        <v>0.81</v>
      </c>
      <c r="I39" s="10">
        <f>G2*H39</f>
        <v>204119999.91900003</v>
      </c>
      <c r="J39" s="11">
        <f>G14-I39</f>
        <v>-204119999.91900003</v>
      </c>
      <c r="K39" s="12">
        <f>10*(C9/I39)</f>
        <v>10.246913580246913</v>
      </c>
      <c r="L39" s="12">
        <f t="shared" si="3"/>
        <v>-0.2469135802469129</v>
      </c>
      <c r="M39" s="13">
        <f>I39/C10</f>
        <v>27961643.824520554</v>
      </c>
      <c r="N39" s="10">
        <f t="shared" si="4"/>
        <v>25419676.204109594</v>
      </c>
    </row>
    <row r="40" spans="7:14" x14ac:dyDescent="0.3">
      <c r="G40" s="17"/>
      <c r="H40" s="9">
        <v>0.80500000000000005</v>
      </c>
      <c r="I40" s="10">
        <f>G2*H40</f>
        <v>202859999.91950002</v>
      </c>
      <c r="J40" s="11">
        <f>G18-I40</f>
        <v>-202859999.91950002</v>
      </c>
      <c r="K40" s="12">
        <f>10*(C9/I40)</f>
        <v>10.310559006211179</v>
      </c>
      <c r="L40" s="12">
        <f t="shared" si="3"/>
        <v>-0.31055900621117871</v>
      </c>
      <c r="M40" s="13">
        <f>I40/C10</f>
        <v>27789041.084863018</v>
      </c>
      <c r="N40" s="10">
        <f t="shared" si="4"/>
        <v>25262764.622602742</v>
      </c>
    </row>
    <row r="41" spans="7:14" x14ac:dyDescent="0.3">
      <c r="G41" s="17"/>
      <c r="H41" s="9">
        <v>0.8</v>
      </c>
      <c r="I41" s="10">
        <f>G2*H41</f>
        <v>201599999.92000002</v>
      </c>
      <c r="J41" s="11">
        <f>G18-I41</f>
        <v>-201599999.92000002</v>
      </c>
      <c r="K41" s="12">
        <f>10*(C9/I41)</f>
        <v>10.374999999999998</v>
      </c>
      <c r="L41" s="12">
        <f t="shared" si="3"/>
        <v>-0.37499999999999822</v>
      </c>
      <c r="M41" s="13">
        <f>I41/C10</f>
        <v>27616438.345205482</v>
      </c>
      <c r="N41" s="10">
        <f t="shared" si="4"/>
        <v>25105853.04109589</v>
      </c>
    </row>
  </sheetData>
  <mergeCells count="1">
    <mergeCell ref="G2:G41"/>
  </mergeCells>
  <phoneticPr fontId="2" type="noConversion"/>
  <conditionalFormatting sqref="H2:N41">
    <cfRule type="cellIs" dxfId="0" priority="1" operator="greaterThanOrEqual">
      <formula>$C$14</formula>
    </cfRule>
  </conditionalFormatting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투찰금액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borajus</dc:creator>
  <cp:lastModifiedBy>worryscg</cp:lastModifiedBy>
  <cp:lastPrinted>2016-04-20T10:43:28Z</cp:lastPrinted>
  <dcterms:created xsi:type="dcterms:W3CDTF">2016-02-25T04:32:54Z</dcterms:created>
  <dcterms:modified xsi:type="dcterms:W3CDTF">2018-04-11T07:01:45Z</dcterms:modified>
</cp:coreProperties>
</file>