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회사\2019년도\2. 고객사\한국저작권위원회\2. 제안\2.2. 제안전략\"/>
    </mc:Choice>
  </mc:AlternateContent>
  <bookViews>
    <workbookView xWindow="0" yWindow="0" windowWidth="22695" windowHeight="10080"/>
  </bookViews>
  <sheets>
    <sheet name="공수" sheetId="1" r:id="rId1"/>
    <sheet name="비용" sheetId="2" r:id="rId2"/>
    <sheet name="개발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C32" i="1"/>
  <c r="C30" i="1"/>
  <c r="I29" i="1"/>
  <c r="I26" i="1"/>
  <c r="I23" i="1"/>
  <c r="I15" i="1"/>
  <c r="I10" i="1"/>
  <c r="I5" i="1"/>
  <c r="C43" i="1"/>
  <c r="D7" i="2"/>
  <c r="I33" i="1" l="1"/>
  <c r="D46" i="1" l="1"/>
  <c r="O46" i="1" s="1"/>
  <c r="D45" i="1"/>
  <c r="N45" i="1" s="1"/>
  <c r="N43" i="1"/>
  <c r="D42" i="1"/>
  <c r="C51" i="1"/>
  <c r="C50" i="1"/>
  <c r="N42" i="1" l="1"/>
  <c r="D4" i="2"/>
  <c r="E53" i="1"/>
  <c r="G53" i="1"/>
  <c r="H53" i="1"/>
  <c r="I53" i="1"/>
  <c r="J53" i="1"/>
  <c r="O40" i="1"/>
  <c r="D44" i="1" l="1"/>
  <c r="D47" i="1"/>
  <c r="N47" i="1" l="1"/>
  <c r="O44" i="1"/>
  <c r="P19" i="1"/>
  <c r="C39" i="1"/>
  <c r="O43" i="1" l="1"/>
  <c r="C45" i="1"/>
  <c r="O45" i="1" s="1"/>
  <c r="C42" i="1"/>
  <c r="O42" i="1" s="1"/>
  <c r="C41" i="1"/>
  <c r="C48" i="1"/>
  <c r="C47" i="1"/>
  <c r="O47" i="1" s="1"/>
  <c r="D50" i="1"/>
  <c r="D51" i="1"/>
  <c r="D41" i="1"/>
  <c r="D48" i="1"/>
  <c r="D49" i="1"/>
  <c r="D39" i="1"/>
  <c r="N39" i="1" s="1"/>
  <c r="O48" i="1" l="1"/>
  <c r="N48" i="1"/>
  <c r="O50" i="1"/>
  <c r="N50" i="1"/>
  <c r="O49" i="1"/>
  <c r="O41" i="1"/>
  <c r="N41" i="1"/>
  <c r="O51" i="1"/>
  <c r="N51" i="1"/>
  <c r="O39" i="1"/>
  <c r="D53" i="1"/>
  <c r="O53" i="1" l="1"/>
  <c r="C31" i="1"/>
  <c r="C28" i="1"/>
  <c r="C27" i="1"/>
  <c r="C25" i="1"/>
  <c r="C24" i="1"/>
  <c r="C22" i="1"/>
  <c r="C21" i="1"/>
  <c r="C12" i="1"/>
  <c r="C13" i="1"/>
  <c r="C14" i="1"/>
  <c r="C11" i="1"/>
  <c r="C7" i="1"/>
  <c r="C8" i="1"/>
  <c r="C9" i="1"/>
  <c r="C6" i="1"/>
  <c r="C4" i="1"/>
  <c r="C3" i="1"/>
  <c r="D29" i="1"/>
  <c r="E29" i="1"/>
  <c r="F29" i="1"/>
  <c r="G29" i="1"/>
  <c r="H29" i="1"/>
  <c r="J29" i="1"/>
  <c r="D26" i="1"/>
  <c r="E26" i="1"/>
  <c r="F26" i="1"/>
  <c r="G26" i="1"/>
  <c r="H26" i="1"/>
  <c r="J26" i="1"/>
  <c r="D23" i="1"/>
  <c r="E23" i="1"/>
  <c r="F23" i="1"/>
  <c r="G23" i="1"/>
  <c r="H23" i="1"/>
  <c r="J23" i="1"/>
  <c r="D15" i="1"/>
  <c r="E15" i="1"/>
  <c r="F15" i="1"/>
  <c r="G15" i="1"/>
  <c r="H15" i="1"/>
  <c r="J15" i="1"/>
  <c r="D10" i="1"/>
  <c r="E10" i="1"/>
  <c r="F10" i="1"/>
  <c r="G10" i="1"/>
  <c r="H10" i="1"/>
  <c r="J10" i="1"/>
  <c r="D5" i="1"/>
  <c r="E5" i="1"/>
  <c r="F5" i="1"/>
  <c r="G5" i="1"/>
  <c r="H5" i="1"/>
  <c r="J5" i="1"/>
  <c r="D2" i="2" l="1"/>
  <c r="D9" i="2" s="1"/>
  <c r="C15" i="1"/>
  <c r="D33" i="1"/>
  <c r="J33" i="1"/>
  <c r="E33" i="1"/>
  <c r="H33" i="1"/>
  <c r="G33" i="1"/>
  <c r="F33" i="1"/>
  <c r="C10" i="1"/>
  <c r="C29" i="1"/>
  <c r="C26" i="1"/>
  <c r="C23" i="1"/>
  <c r="C5" i="1"/>
  <c r="C33" i="1" l="1"/>
</calcChain>
</file>

<file path=xl/sharedStrings.xml><?xml version="1.0" encoding="utf-8"?>
<sst xmlns="http://schemas.openxmlformats.org/spreadsheetml/2006/main" count="112" uniqueCount="92">
  <si>
    <t>구분</t>
  </si>
  <si>
    <t>인원계획</t>
  </si>
  <si>
    <t>(M/M)</t>
  </si>
  <si>
    <t>M</t>
  </si>
  <si>
    <t>M+1</t>
  </si>
  <si>
    <t>M+2</t>
  </si>
  <si>
    <t>M+3</t>
  </si>
  <si>
    <t>M+4</t>
  </si>
  <si>
    <t>M+5</t>
  </si>
  <si>
    <t>PMO</t>
  </si>
  <si>
    <t>사업관리</t>
  </si>
  <si>
    <t>개발관리</t>
  </si>
  <si>
    <t>계</t>
  </si>
  <si>
    <t>성능평가 시스템 고도화</t>
  </si>
  <si>
    <t>분석</t>
  </si>
  <si>
    <t>설계</t>
  </si>
  <si>
    <t>구현</t>
  </si>
  <si>
    <t>테스트</t>
  </si>
  <si>
    <t>성능평가 도구 고도화</t>
  </si>
  <si>
    <t>품질관리</t>
  </si>
  <si>
    <t>산출물 품질 활동</t>
  </si>
  <si>
    <t>디자인</t>
  </si>
  <si>
    <t>퍼블리싱</t>
  </si>
  <si>
    <t>데이타셋</t>
  </si>
  <si>
    <t>원본 구축</t>
  </si>
  <si>
    <t>변형물 구축</t>
  </si>
  <si>
    <t>기타</t>
  </si>
  <si>
    <t>성능평가 운영</t>
  </si>
  <si>
    <t>총계</t>
  </si>
  <si>
    <t>특급</t>
    <phoneticPr fontId="5" type="noConversion"/>
  </si>
  <si>
    <t>신창권</t>
    <phoneticPr fontId="5" type="noConversion"/>
  </si>
  <si>
    <t>신규</t>
    <phoneticPr fontId="5" type="noConversion"/>
  </si>
  <si>
    <t>운영지원</t>
    <phoneticPr fontId="5" type="noConversion"/>
  </si>
  <si>
    <t>데이터셋</t>
    <phoneticPr fontId="5" type="noConversion"/>
  </si>
  <si>
    <t>참여율</t>
    <phoneticPr fontId="5" type="noConversion"/>
  </si>
  <si>
    <t>기술사</t>
    <phoneticPr fontId="12" type="noConversion"/>
  </si>
  <si>
    <t>특급기술자</t>
    <phoneticPr fontId="12" type="noConversion"/>
  </si>
  <si>
    <t>고급기술자</t>
    <phoneticPr fontId="12" type="noConversion"/>
  </si>
  <si>
    <t>중급기술자</t>
    <phoneticPr fontId="12" type="noConversion"/>
  </si>
  <si>
    <t>초급기술자</t>
    <phoneticPr fontId="12" type="noConversion"/>
  </si>
  <si>
    <t>비용</t>
    <phoneticPr fontId="5" type="noConversion"/>
  </si>
  <si>
    <t>중급기능사</t>
    <phoneticPr fontId="5" type="noConversion"/>
  </si>
  <si>
    <t>일단가*20.8</t>
    <phoneticPr fontId="5" type="noConversion"/>
  </si>
  <si>
    <t>단가</t>
    <phoneticPr fontId="5" type="noConversion"/>
  </si>
  <si>
    <t>개발(JAVA)</t>
    <phoneticPr fontId="5" type="noConversion"/>
  </si>
  <si>
    <t>퍼블리싱</t>
    <phoneticPr fontId="5" type="noConversion"/>
  </si>
  <si>
    <t>디자이너</t>
    <phoneticPr fontId="5" type="noConversion"/>
  </si>
  <si>
    <t>개발자</t>
    <phoneticPr fontId="5" type="noConversion"/>
  </si>
  <si>
    <t>25만원 * 7개월</t>
    <phoneticPr fontId="5" type="noConversion"/>
  </si>
  <si>
    <t>완료 제본</t>
    <phoneticPr fontId="5" type="noConversion"/>
  </si>
  <si>
    <t>합계</t>
    <phoneticPr fontId="5" type="noConversion"/>
  </si>
  <si>
    <t>근거</t>
    <phoneticPr fontId="5" type="noConversion"/>
  </si>
  <si>
    <t>내역</t>
    <phoneticPr fontId="5" type="noConversion"/>
  </si>
  <si>
    <t>금액</t>
    <phoneticPr fontId="5" type="noConversion"/>
  </si>
  <si>
    <t>개발 파트</t>
    <phoneticPr fontId="5" type="noConversion"/>
  </si>
  <si>
    <t>내용</t>
    <phoneticPr fontId="5" type="noConversion"/>
  </si>
  <si>
    <t>검토사항</t>
    <phoneticPr fontId="5" type="noConversion"/>
  </si>
  <si>
    <t>변형물 생성 도구</t>
    <phoneticPr fontId="5" type="noConversion"/>
  </si>
  <si>
    <t>o 평가기준 개선에 따른 새로운 코덱 유형 지원 등 평가 항목 추가 개발 
  (MKV, HEVC/H.265, HE-AAC, AC3 등)</t>
    <phoneticPr fontId="5" type="noConversion"/>
  </si>
  <si>
    <t>포렌식 성능 평가 도구</t>
    <phoneticPr fontId="5" type="noConversion"/>
  </si>
  <si>
    <t>o 지상파 UHDTV 방송 송수신 정합 표준* 관련 평가 항목 등 신규 평가항목 기능 개발
   * 한국정보통신기술협회(TTA) 지상파 UHDTV 송수신정합-Part5 콘텐츠 보호 표준</t>
    <phoneticPr fontId="5" type="noConversion"/>
  </si>
  <si>
    <t>o 위원회 통합누리집 포털 연계 기능 강화
o 통합누리집을 통한 회원가입 및 성능평가 신청 시 사업자정보 동기화</t>
    <phoneticPr fontId="5" type="noConversion"/>
  </si>
  <si>
    <t>- 통합 누리집 연계 대상 데이터의 범위
- 회원가입을 통합 누리집에서?? (위원회 홈페이지와는??)</t>
    <phoneticPr fontId="5" type="noConversion"/>
  </si>
  <si>
    <t>위원회 홈페이지(JAVA)</t>
    <phoneticPr fontId="5" type="noConversion"/>
  </si>
  <si>
    <t>o 사용자 중심의 UI 개선
o 수요조사 메뉴 사업관리시스템으로 이동 등</t>
    <phoneticPr fontId="5" type="noConversion"/>
  </si>
  <si>
    <t>- 신규 평가 항목에 대한 범위 확인 필요</t>
    <phoneticPr fontId="5" type="noConversion"/>
  </si>
  <si>
    <t>o 항목별 성능평가 시나리오 설정 등</t>
    <phoneticPr fontId="5" type="noConversion"/>
  </si>
  <si>
    <t>관리 홈페이지(JAVA)</t>
    <phoneticPr fontId="5" type="noConversion"/>
  </si>
  <si>
    <t xml:space="preserve">o OS : Linux 오픈소스 환경으로 전환(TMIS_DB 서버, TMIS_FTP 개발 서버)
o DB : 오픈소스 DBMS 환경으로 전환(오라클 DBMS) </t>
    <phoneticPr fontId="5" type="noConversion"/>
  </si>
  <si>
    <t>서버 이관</t>
    <phoneticPr fontId="5" type="noConversion"/>
  </si>
  <si>
    <t>o 국내 저작권기술 사업자 정보 리스트 및 현황 정보 제공</t>
    <phoneticPr fontId="5" type="noConversion"/>
  </si>
  <si>
    <t xml:space="preserve">o 국내 저작권기술 제품 및 솔루션 정보 수집 제공 </t>
    <phoneticPr fontId="5" type="noConversion"/>
  </si>
  <si>
    <t>o 국내 저작권 기술 분류별 현황 및 인증 정보 현황 제공</t>
    <phoneticPr fontId="5" type="noConversion"/>
  </si>
  <si>
    <t>o 저작권기술 활용 사례/레퍼런스 수집 및 현황 제공</t>
    <phoneticPr fontId="5" type="noConversion"/>
  </si>
  <si>
    <t>o 특징기반 필터링 기술
ㅇ워터마크/포렌식마크 기술 
ㅇ전자책 DRM 기술
ㅇ모니터링 기술 등</t>
    <phoneticPr fontId="5" type="noConversion"/>
  </si>
  <si>
    <t>- 영상물 제공?</t>
    <phoneticPr fontId="5" type="noConversion"/>
  </si>
  <si>
    <t>o 사이트 담당자 관리
o 권한관리 등</t>
    <phoneticPr fontId="5" type="noConversion"/>
  </si>
  <si>
    <t>- 기본적인 세션 및 권한 관리 기능 추가 필요</t>
    <phoneticPr fontId="5" type="noConversion"/>
  </si>
  <si>
    <t>기타</t>
    <phoneticPr fontId="5" type="noConversion"/>
  </si>
  <si>
    <t>최저임금</t>
    <phoneticPr fontId="5" type="noConversion"/>
  </si>
  <si>
    <t>개발(C#)</t>
    <phoneticPr fontId="5" type="noConversion"/>
  </si>
  <si>
    <t>이관지원</t>
    <phoneticPr fontId="5" type="noConversion"/>
  </si>
  <si>
    <t>품질관리</t>
    <phoneticPr fontId="5" type="noConversion"/>
  </si>
  <si>
    <t>데이타셋구입</t>
    <phoneticPr fontId="5" type="noConversion"/>
  </si>
  <si>
    <t>출장비</t>
    <phoneticPr fontId="5" type="noConversion"/>
  </si>
  <si>
    <t>운영요원장비렌탈</t>
    <phoneticPr fontId="5" type="noConversion"/>
  </si>
  <si>
    <t>장비구입</t>
    <phoneticPr fontId="5" type="noConversion"/>
  </si>
  <si>
    <t>400만원 * 5대</t>
    <phoneticPr fontId="5" type="noConversion"/>
  </si>
  <si>
    <t>중급</t>
    <phoneticPr fontId="5" type="noConversion"/>
  </si>
  <si>
    <t>고급</t>
    <phoneticPr fontId="5" type="noConversion"/>
  </si>
  <si>
    <t>초급</t>
    <phoneticPr fontId="5" type="noConversion"/>
  </si>
  <si>
    <t>이관지원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</si>
</sst>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-* #,##0.0_-;\-* #,##0.0_-;_-* &quot;-&quot;_-;_-@_-"/>
    <numFmt numFmtId="177" formatCode="#,##0_);[Red]\(#,##0\)"/>
    <numFmt numFmtId="178" formatCode="#,##0.0_);[Red]\(#,##0.0\)"/>
  </numFmts>
  <fonts count="17">
    <font>
      <sz val="11"/>
      <color theme="1"/>
      <name val="맑은 고딕"/>
      <family val="2"/>
      <charset val="129"/>
      <scheme val="minor"/>
    </font>
    <font>
      <b/>
      <sz val="10"/>
      <color rgb="FFFFFFFF"/>
      <name val="나눔바른고딕"/>
      <family val="3"/>
      <charset val="129"/>
    </font>
    <font>
      <sz val="10"/>
      <color rgb="FF000000"/>
      <name val="나눔바른고딕"/>
      <family val="3"/>
      <charset val="129"/>
    </font>
    <font>
      <sz val="10"/>
      <color rgb="FF1F497D"/>
      <name val="나눔바른고딕"/>
      <family val="3"/>
      <charset val="129"/>
    </font>
    <font>
      <sz val="10"/>
      <color rgb="FFFFFFFF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나눔바른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494BA"/>
        <bgColor indexed="64"/>
      </patternFill>
    </fill>
    <fill>
      <patternFill patternType="solid">
        <fgColor rgb="FFAAD2DC"/>
        <bgColor indexed="64"/>
      </patternFill>
    </fill>
    <fill>
      <patternFill patternType="solid">
        <fgColor rgb="FFD4EAF3"/>
        <bgColor indexed="64"/>
      </patternFill>
    </fill>
    <fill>
      <patternFill patternType="solid">
        <fgColor rgb="FFAFBABB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/>
      <top style="thin">
        <color rgb="FF404040"/>
      </top>
      <bottom/>
      <diagonal/>
    </border>
    <border>
      <left/>
      <right style="thin">
        <color rgb="FF404040"/>
      </right>
      <top style="thin">
        <color rgb="FF404040"/>
      </top>
      <bottom/>
      <diagonal/>
    </border>
    <border>
      <left style="thin">
        <color rgb="FF404040"/>
      </left>
      <right/>
      <top/>
      <bottom style="thin">
        <color rgb="FF404040"/>
      </bottom>
      <diagonal/>
    </border>
    <border>
      <left/>
      <right style="thin">
        <color rgb="FF404040"/>
      </right>
      <top/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/>
      <diagonal/>
    </border>
    <border>
      <left style="thin">
        <color rgb="FF404040"/>
      </left>
      <right style="thin">
        <color rgb="FF404040"/>
      </right>
      <top/>
      <bottom style="thin">
        <color rgb="FF404040"/>
      </bottom>
      <diagonal/>
    </border>
    <border>
      <left style="thin">
        <color rgb="FF404040"/>
      </left>
      <right style="thin">
        <color rgb="FF404040"/>
      </right>
      <top/>
      <bottom/>
      <diagonal/>
    </border>
    <border>
      <left style="thin">
        <color rgb="FF404040"/>
      </left>
      <right/>
      <top style="thin">
        <color rgb="FF404040"/>
      </top>
      <bottom style="thin">
        <color rgb="FF40404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6" fillId="0" borderId="0" xfId="0" applyFont="1">
      <alignment vertical="center"/>
    </xf>
    <xf numFmtId="176" fontId="3" fillId="7" borderId="1" xfId="1" applyNumberFormat="1" applyFont="1" applyFill="1" applyBorder="1" applyAlignment="1">
      <alignment horizontal="center" vertical="center" wrapText="1" readingOrder="1"/>
    </xf>
    <xf numFmtId="176" fontId="2" fillId="0" borderId="1" xfId="1" applyNumberFormat="1" applyFont="1" applyBorder="1" applyAlignment="1">
      <alignment horizontal="center" vertical="center" wrapText="1" readingOrder="1"/>
    </xf>
    <xf numFmtId="176" fontId="3" fillId="5" borderId="1" xfId="1" applyNumberFormat="1" applyFont="1" applyFill="1" applyBorder="1" applyAlignment="1">
      <alignment horizontal="center" vertical="center" wrapText="1" readingOrder="1"/>
    </xf>
    <xf numFmtId="176" fontId="4" fillId="6" borderId="1" xfId="1" applyNumberFormat="1" applyFont="1" applyFill="1" applyBorder="1" applyAlignment="1">
      <alignment horizontal="center" vertical="center" wrapText="1" readingOrder="1"/>
    </xf>
    <xf numFmtId="176" fontId="8" fillId="7" borderId="1" xfId="1" applyNumberFormat="1" applyFont="1" applyFill="1" applyBorder="1" applyAlignment="1">
      <alignment horizontal="center" vertical="center" wrapText="1"/>
    </xf>
    <xf numFmtId="176" fontId="8" fillId="0" borderId="1" xfId="1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 readingOrder="1"/>
    </xf>
    <xf numFmtId="0" fontId="6" fillId="0" borderId="11" xfId="0" applyFont="1" applyBorder="1">
      <alignment vertical="center"/>
    </xf>
    <xf numFmtId="9" fontId="6" fillId="9" borderId="11" xfId="2" applyFont="1" applyFill="1" applyBorder="1">
      <alignment vertical="center"/>
    </xf>
    <xf numFmtId="177" fontId="10" fillId="10" borderId="11" xfId="3" applyNumberFormat="1" applyFont="1" applyFill="1" applyBorder="1" applyAlignment="1" applyProtection="1">
      <alignment horizontal="center" vertical="center" wrapText="1"/>
      <protection locked="0"/>
    </xf>
    <xf numFmtId="41" fontId="6" fillId="0" borderId="0" xfId="1" applyFont="1">
      <alignment vertical="center"/>
    </xf>
    <xf numFmtId="41" fontId="6" fillId="9" borderId="11" xfId="1" applyFon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4" fillId="0" borderId="11" xfId="0" applyFont="1" applyBorder="1">
      <alignment vertical="center"/>
    </xf>
    <xf numFmtId="0" fontId="15" fillId="0" borderId="11" xfId="0" applyFont="1" applyBorder="1">
      <alignment vertical="center"/>
    </xf>
    <xf numFmtId="41" fontId="6" fillId="0" borderId="11" xfId="1" applyFont="1" applyBorder="1">
      <alignment vertical="center"/>
    </xf>
    <xf numFmtId="41" fontId="15" fillId="0" borderId="11" xfId="1" applyFont="1" applyBorder="1">
      <alignment vertical="center"/>
    </xf>
    <xf numFmtId="176" fontId="6" fillId="0" borderId="11" xfId="1" applyNumberFormat="1" applyFont="1" applyBorder="1">
      <alignment vertical="center"/>
    </xf>
    <xf numFmtId="0" fontId="16" fillId="11" borderId="11" xfId="0" applyFont="1" applyFill="1" applyBorder="1" applyAlignment="1">
      <alignment horizontal="center" vertical="center"/>
    </xf>
    <xf numFmtId="41" fontId="16" fillId="11" borderId="11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6" fillId="0" borderId="11" xfId="0" quotePrefix="1" applyFont="1" applyBorder="1">
      <alignment vertical="center"/>
    </xf>
    <xf numFmtId="0" fontId="6" fillId="0" borderId="11" xfId="0" quotePrefix="1" applyFont="1" applyBorder="1" applyAlignment="1">
      <alignment vertical="center" wrapText="1"/>
    </xf>
    <xf numFmtId="0" fontId="16" fillId="12" borderId="11" xfId="0" applyFont="1" applyFill="1" applyBorder="1" applyAlignment="1">
      <alignment horizontal="center" vertical="center"/>
    </xf>
    <xf numFmtId="176" fontId="14" fillId="0" borderId="11" xfId="1" applyNumberFormat="1" applyFont="1" applyBorder="1">
      <alignment vertical="center"/>
    </xf>
    <xf numFmtId="178" fontId="11" fillId="0" borderId="11" xfId="4" applyNumberFormat="1" applyFont="1" applyBorder="1" applyAlignment="1">
      <alignment horizontal="center" vertical="center" wrapText="1"/>
    </xf>
    <xf numFmtId="41" fontId="11" fillId="0" borderId="11" xfId="1" applyFont="1" applyBorder="1" applyAlignment="1">
      <alignment vertical="center" wrapText="1"/>
    </xf>
    <xf numFmtId="41" fontId="13" fillId="0" borderId="11" xfId="1" applyFont="1" applyBorder="1">
      <alignment vertic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8" borderId="11" xfId="0" applyFont="1" applyFill="1" applyBorder="1" applyAlignment="1">
      <alignment horizontal="center" vertical="center" wrapText="1" readingOrder="1"/>
    </xf>
    <xf numFmtId="0" fontId="4" fillId="6" borderId="9" xfId="0" applyFont="1" applyFill="1" applyBorder="1" applyAlignment="1">
      <alignment horizontal="center" vertical="center" wrapText="1" readingOrder="1"/>
    </xf>
    <xf numFmtId="0" fontId="4" fillId="6" borderId="10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6" fillId="11" borderId="12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표준" xfId="0" builtinId="0"/>
    <cellStyle name="표준_국민참여_가격제안서_050601" xfId="4"/>
    <cellStyle name="표준_업무기능목록(박찬희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22" workbookViewId="0">
      <selection activeCell="K54" sqref="K54"/>
    </sheetView>
  </sheetViews>
  <sheetFormatPr defaultRowHeight="13.5"/>
  <cols>
    <col min="1" max="1" width="12.125" style="5" customWidth="1"/>
    <col min="2" max="2" width="15.125" style="5" customWidth="1"/>
    <col min="3" max="3" width="9.625" style="5" bestFit="1" customWidth="1"/>
    <col min="4" max="11" width="8" style="5" customWidth="1"/>
    <col min="12" max="12" width="9" style="5"/>
    <col min="13" max="13" width="10.875" style="5" customWidth="1"/>
    <col min="14" max="14" width="14.5" style="5" customWidth="1"/>
    <col min="15" max="15" width="10.875" style="5" bestFit="1" customWidth="1"/>
    <col min="16" max="16" width="12.5" style="5" customWidth="1"/>
    <col min="17" max="16384" width="9" style="5"/>
  </cols>
  <sheetData>
    <row r="1" spans="1:16">
      <c r="A1" s="44" t="s">
        <v>0</v>
      </c>
      <c r="B1" s="45"/>
      <c r="C1" s="1" t="s">
        <v>1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7</v>
      </c>
      <c r="J1" s="39" t="s">
        <v>8</v>
      </c>
    </row>
    <row r="2" spans="1:16">
      <c r="A2" s="46"/>
      <c r="B2" s="47"/>
      <c r="C2" s="2" t="s">
        <v>2</v>
      </c>
      <c r="D2" s="40"/>
      <c r="E2" s="40"/>
      <c r="F2" s="40"/>
      <c r="G2" s="40"/>
      <c r="H2" s="40"/>
      <c r="I2" s="40"/>
      <c r="J2" s="40"/>
    </row>
    <row r="3" spans="1:16">
      <c r="A3" s="41" t="s">
        <v>9</v>
      </c>
      <c r="B3" s="3" t="s">
        <v>10</v>
      </c>
      <c r="C3" s="6">
        <f>SUM(D3:J3)</f>
        <v>3.5</v>
      </c>
      <c r="D3" s="7">
        <v>0.5</v>
      </c>
      <c r="E3" s="7">
        <v>0.5</v>
      </c>
      <c r="F3" s="7">
        <v>0.5</v>
      </c>
      <c r="G3" s="7">
        <v>0.5</v>
      </c>
      <c r="H3" s="7">
        <v>0.5</v>
      </c>
      <c r="I3" s="7">
        <v>0.5</v>
      </c>
      <c r="J3" s="7">
        <v>0.5</v>
      </c>
    </row>
    <row r="4" spans="1:16">
      <c r="A4" s="42"/>
      <c r="B4" s="3" t="s">
        <v>11</v>
      </c>
      <c r="C4" s="6">
        <f>SUM(D4:J4)</f>
        <v>3.5</v>
      </c>
      <c r="D4" s="7">
        <v>0.5</v>
      </c>
      <c r="E4" s="7">
        <v>0.5</v>
      </c>
      <c r="F4" s="7">
        <v>0.5</v>
      </c>
      <c r="G4" s="7">
        <v>0.5</v>
      </c>
      <c r="H4" s="7">
        <v>0.5</v>
      </c>
      <c r="I4" s="7">
        <v>0.5</v>
      </c>
      <c r="J4" s="7">
        <v>0.5</v>
      </c>
    </row>
    <row r="5" spans="1:16">
      <c r="A5" s="43"/>
      <c r="B5" s="4" t="s">
        <v>12</v>
      </c>
      <c r="C5" s="8">
        <f>SUM(C3:C4)</f>
        <v>7</v>
      </c>
      <c r="D5" s="8">
        <f t="shared" ref="D5:J5" si="0">SUM(D3:D4)</f>
        <v>1</v>
      </c>
      <c r="E5" s="8">
        <f t="shared" si="0"/>
        <v>1</v>
      </c>
      <c r="F5" s="8">
        <f t="shared" si="0"/>
        <v>1</v>
      </c>
      <c r="G5" s="8">
        <f t="shared" si="0"/>
        <v>1</v>
      </c>
      <c r="H5" s="8">
        <f t="shared" si="0"/>
        <v>1</v>
      </c>
      <c r="I5" s="8">
        <f t="shared" ref="I5" si="1">SUM(I3:I4)</f>
        <v>1</v>
      </c>
      <c r="J5" s="8">
        <f t="shared" si="0"/>
        <v>1</v>
      </c>
    </row>
    <row r="6" spans="1:16">
      <c r="A6" s="41" t="s">
        <v>13</v>
      </c>
      <c r="B6" s="3" t="s">
        <v>14</v>
      </c>
      <c r="C6" s="10">
        <f>SUM(D6:J6)</f>
        <v>0.5</v>
      </c>
      <c r="D6" s="7"/>
      <c r="E6" s="7">
        <v>0.5</v>
      </c>
      <c r="F6" s="7"/>
      <c r="G6" s="7"/>
      <c r="H6" s="7"/>
      <c r="I6" s="7"/>
      <c r="J6" s="7"/>
    </row>
    <row r="7" spans="1:16">
      <c r="A7" s="42"/>
      <c r="B7" s="3" t="s">
        <v>15</v>
      </c>
      <c r="C7" s="10">
        <f>SUM(D7:J7)</f>
        <v>0.5</v>
      </c>
      <c r="D7" s="7"/>
      <c r="E7" s="7">
        <v>0.5</v>
      </c>
      <c r="F7" s="7"/>
      <c r="G7" s="7"/>
      <c r="H7" s="7"/>
      <c r="I7" s="7"/>
      <c r="J7" s="7"/>
    </row>
    <row r="8" spans="1:16">
      <c r="A8" s="42"/>
      <c r="B8" s="3" t="s">
        <v>16</v>
      </c>
      <c r="C8" s="10">
        <f>SUM(D8:J8)</f>
        <v>4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7"/>
    </row>
    <row r="9" spans="1:16">
      <c r="A9" s="42"/>
      <c r="B9" s="3" t="s">
        <v>17</v>
      </c>
      <c r="C9" s="10">
        <f>SUM(D9:J9)</f>
        <v>0.5</v>
      </c>
      <c r="D9" s="7"/>
      <c r="E9" s="7"/>
      <c r="F9" s="7"/>
      <c r="G9" s="7"/>
      <c r="H9" s="7"/>
      <c r="I9" s="7"/>
      <c r="J9" s="7">
        <v>0.5</v>
      </c>
    </row>
    <row r="10" spans="1:16">
      <c r="A10" s="43"/>
      <c r="B10" s="4" t="s">
        <v>12</v>
      </c>
      <c r="C10" s="8">
        <f>SUM(C6:C9)</f>
        <v>5.5</v>
      </c>
      <c r="D10" s="8">
        <f t="shared" ref="D10:J10" si="2">SUM(D6:D9)</f>
        <v>0</v>
      </c>
      <c r="E10" s="8">
        <f t="shared" si="2"/>
        <v>1</v>
      </c>
      <c r="F10" s="8">
        <f t="shared" si="2"/>
        <v>1</v>
      </c>
      <c r="G10" s="8">
        <f t="shared" si="2"/>
        <v>1</v>
      </c>
      <c r="H10" s="8">
        <f t="shared" si="2"/>
        <v>1</v>
      </c>
      <c r="I10" s="8">
        <f t="shared" ref="I10" si="3">SUM(I6:I9)</f>
        <v>1</v>
      </c>
      <c r="J10" s="8">
        <f t="shared" si="2"/>
        <v>0.5</v>
      </c>
    </row>
    <row r="11" spans="1:16">
      <c r="A11" s="41" t="s">
        <v>18</v>
      </c>
      <c r="B11" s="3" t="s">
        <v>14</v>
      </c>
      <c r="C11" s="6">
        <f>SUM(D11:J11)</f>
        <v>0.2</v>
      </c>
      <c r="D11" s="7">
        <v>0.2</v>
      </c>
      <c r="E11" s="7"/>
      <c r="F11" s="7"/>
      <c r="G11" s="7"/>
      <c r="H11" s="7"/>
      <c r="I11" s="7"/>
      <c r="J11" s="7"/>
    </row>
    <row r="12" spans="1:16">
      <c r="A12" s="42"/>
      <c r="B12" s="3" t="s">
        <v>15</v>
      </c>
      <c r="C12" s="6">
        <f>SUM(D12:J12)</f>
        <v>0.2</v>
      </c>
      <c r="D12" s="7"/>
      <c r="E12" s="7">
        <v>0.2</v>
      </c>
      <c r="F12" s="7"/>
      <c r="G12" s="7"/>
      <c r="H12" s="7"/>
      <c r="I12" s="7"/>
      <c r="J12" s="7"/>
    </row>
    <row r="13" spans="1:16">
      <c r="A13" s="42"/>
      <c r="B13" s="3" t="s">
        <v>16</v>
      </c>
      <c r="C13" s="6">
        <f>SUM(D13:J13)</f>
        <v>1.9</v>
      </c>
      <c r="D13" s="7"/>
      <c r="E13" s="7"/>
      <c r="F13" s="7">
        <v>0.5</v>
      </c>
      <c r="G13" s="7">
        <v>1</v>
      </c>
      <c r="H13" s="7">
        <v>0.2</v>
      </c>
      <c r="I13" s="7">
        <v>0.2</v>
      </c>
      <c r="J13" s="7"/>
      <c r="P13" s="5" t="s">
        <v>42</v>
      </c>
    </row>
    <row r="14" spans="1:16" ht="16.5">
      <c r="A14" s="42"/>
      <c r="B14" s="3" t="s">
        <v>17</v>
      </c>
      <c r="C14" s="6">
        <f>SUM(D14:J14)</f>
        <v>0.2</v>
      </c>
      <c r="D14" s="7"/>
      <c r="E14" s="7"/>
      <c r="F14" s="7"/>
      <c r="G14" s="7"/>
      <c r="H14" s="7"/>
      <c r="I14" s="7"/>
      <c r="J14" s="7">
        <v>0.2</v>
      </c>
      <c r="N14" s="32" t="s">
        <v>35</v>
      </c>
      <c r="O14" s="33"/>
      <c r="P14" s="34">
        <v>9611098</v>
      </c>
    </row>
    <row r="15" spans="1:16" ht="16.5">
      <c r="A15" s="43"/>
      <c r="B15" s="4" t="s">
        <v>12</v>
      </c>
      <c r="C15" s="8">
        <f>SUM(C11:C14)</f>
        <v>2.5</v>
      </c>
      <c r="D15" s="8">
        <f t="shared" ref="D15:J15" si="4">SUM(D11:D14)</f>
        <v>0.2</v>
      </c>
      <c r="E15" s="8">
        <f t="shared" si="4"/>
        <v>0.2</v>
      </c>
      <c r="F15" s="8">
        <f t="shared" si="4"/>
        <v>0.5</v>
      </c>
      <c r="G15" s="8">
        <f t="shared" si="4"/>
        <v>1</v>
      </c>
      <c r="H15" s="8">
        <f t="shared" si="4"/>
        <v>0.2</v>
      </c>
      <c r="I15" s="8">
        <f t="shared" ref="I15" si="5">SUM(I11:I14)</f>
        <v>0.2</v>
      </c>
      <c r="J15" s="8">
        <f t="shared" si="4"/>
        <v>0.2</v>
      </c>
      <c r="N15" s="32" t="s">
        <v>36</v>
      </c>
      <c r="O15" s="33"/>
      <c r="P15" s="34">
        <v>8451914</v>
      </c>
    </row>
    <row r="16" spans="1:16" ht="16.5">
      <c r="A16" s="41"/>
      <c r="B16" s="3"/>
      <c r="C16" s="6"/>
      <c r="D16" s="7"/>
      <c r="E16" s="7"/>
      <c r="F16" s="7"/>
      <c r="G16" s="7"/>
      <c r="H16" s="7"/>
      <c r="I16" s="7"/>
      <c r="J16" s="7"/>
      <c r="N16" s="32" t="s">
        <v>37</v>
      </c>
      <c r="O16" s="33"/>
      <c r="P16" s="34">
        <v>6353006</v>
      </c>
    </row>
    <row r="17" spans="1:16" ht="16.5">
      <c r="A17" s="42"/>
      <c r="B17" s="3"/>
      <c r="C17" s="6"/>
      <c r="D17" s="11"/>
      <c r="E17" s="11"/>
      <c r="F17" s="11"/>
      <c r="G17" s="11"/>
      <c r="H17" s="11"/>
      <c r="I17" s="11"/>
      <c r="J17" s="11"/>
      <c r="N17" s="32" t="s">
        <v>38</v>
      </c>
      <c r="O17" s="33"/>
      <c r="P17" s="34">
        <v>4986758</v>
      </c>
    </row>
    <row r="18" spans="1:16" ht="16.5">
      <c r="A18" s="42"/>
      <c r="B18" s="3"/>
      <c r="C18" s="6"/>
      <c r="D18" s="11"/>
      <c r="E18" s="11"/>
      <c r="F18" s="11"/>
      <c r="G18" s="11"/>
      <c r="H18" s="11"/>
      <c r="I18" s="11"/>
      <c r="J18" s="11"/>
      <c r="N18" s="32" t="s">
        <v>39</v>
      </c>
      <c r="O18" s="33"/>
      <c r="P18" s="34">
        <v>4486165</v>
      </c>
    </row>
    <row r="19" spans="1:16" ht="16.5">
      <c r="A19" s="42"/>
      <c r="B19" s="3"/>
      <c r="C19" s="6"/>
      <c r="D19" s="7"/>
      <c r="E19" s="7"/>
      <c r="F19" s="7"/>
      <c r="G19" s="7"/>
      <c r="H19" s="7"/>
      <c r="I19" s="7"/>
      <c r="J19" s="7"/>
      <c r="N19" s="15" t="s">
        <v>41</v>
      </c>
      <c r="O19" s="34"/>
      <c r="P19" s="34">
        <f>O19*20.8</f>
        <v>0</v>
      </c>
    </row>
    <row r="20" spans="1:16">
      <c r="A20" s="43"/>
      <c r="B20" s="4"/>
      <c r="C20" s="8"/>
      <c r="D20" s="8"/>
      <c r="E20" s="8"/>
      <c r="F20" s="8"/>
      <c r="G20" s="8"/>
      <c r="H20" s="8"/>
      <c r="I20" s="8"/>
      <c r="J20" s="8"/>
    </row>
    <row r="21" spans="1:16">
      <c r="A21" s="41" t="s">
        <v>19</v>
      </c>
      <c r="B21" s="3" t="s">
        <v>20</v>
      </c>
      <c r="C21" s="6">
        <f>SUM(D21:J21)</f>
        <v>0.60000000000000009</v>
      </c>
      <c r="D21" s="7"/>
      <c r="E21" s="7"/>
      <c r="F21" s="7">
        <v>0.2</v>
      </c>
      <c r="G21" s="7">
        <v>0.1</v>
      </c>
      <c r="H21" s="7">
        <v>0.1</v>
      </c>
      <c r="I21" s="7">
        <v>0.2</v>
      </c>
      <c r="J21" s="7"/>
      <c r="N21" s="5" t="s">
        <v>79</v>
      </c>
      <c r="P21" s="16">
        <v>1745150</v>
      </c>
    </row>
    <row r="22" spans="1:16">
      <c r="A22" s="42"/>
      <c r="B22" s="3" t="s">
        <v>17</v>
      </c>
      <c r="C22" s="6">
        <f>SUM(D22:J22)</f>
        <v>0.4</v>
      </c>
      <c r="D22" s="7"/>
      <c r="E22" s="7"/>
      <c r="F22" s="7"/>
      <c r="G22" s="7"/>
      <c r="H22" s="7">
        <v>0.2</v>
      </c>
      <c r="I22" s="7">
        <v>0.2</v>
      </c>
      <c r="J22" s="7"/>
    </row>
    <row r="23" spans="1:16">
      <c r="A23" s="43"/>
      <c r="B23" s="4" t="s">
        <v>12</v>
      </c>
      <c r="C23" s="8">
        <f>SUM(C21:C22)</f>
        <v>1</v>
      </c>
      <c r="D23" s="8">
        <f t="shared" ref="D23:J23" si="6">SUM(D21:D22)</f>
        <v>0</v>
      </c>
      <c r="E23" s="8">
        <f t="shared" si="6"/>
        <v>0</v>
      </c>
      <c r="F23" s="8">
        <f t="shared" si="6"/>
        <v>0.2</v>
      </c>
      <c r="G23" s="8">
        <f t="shared" si="6"/>
        <v>0.1</v>
      </c>
      <c r="H23" s="8">
        <f t="shared" si="6"/>
        <v>0.30000000000000004</v>
      </c>
      <c r="I23" s="8">
        <f t="shared" ref="I23" si="7">SUM(I21:I22)</f>
        <v>0.4</v>
      </c>
      <c r="J23" s="8">
        <f t="shared" si="6"/>
        <v>0</v>
      </c>
    </row>
    <row r="24" spans="1:16">
      <c r="A24" s="41" t="s">
        <v>21</v>
      </c>
      <c r="B24" s="3" t="s">
        <v>21</v>
      </c>
      <c r="C24" s="6">
        <f>SUM(D24:J24)</f>
        <v>1.1000000000000001</v>
      </c>
      <c r="D24" s="11"/>
      <c r="E24" s="7">
        <v>0.5</v>
      </c>
      <c r="F24" s="7">
        <v>0.1</v>
      </c>
      <c r="G24" s="7">
        <v>0.5</v>
      </c>
      <c r="H24" s="7"/>
      <c r="I24" s="7"/>
      <c r="J24" s="7"/>
    </row>
    <row r="25" spans="1:16">
      <c r="A25" s="42"/>
      <c r="B25" s="3" t="s">
        <v>22</v>
      </c>
      <c r="C25" s="6">
        <f>SUM(D25:J25)</f>
        <v>0.4</v>
      </c>
      <c r="D25" s="11"/>
      <c r="E25" s="11"/>
      <c r="F25" s="11">
        <v>0.4</v>
      </c>
      <c r="G25" s="11"/>
      <c r="H25" s="11"/>
      <c r="I25" s="11"/>
      <c r="J25" s="11"/>
    </row>
    <row r="26" spans="1:16">
      <c r="A26" s="43"/>
      <c r="B26" s="4" t="s">
        <v>12</v>
      </c>
      <c r="C26" s="8">
        <f>SUM(C24:C25)</f>
        <v>1.5</v>
      </c>
      <c r="D26" s="8">
        <f t="shared" ref="D26:J26" si="8">SUM(D24:D25)</f>
        <v>0</v>
      </c>
      <c r="E26" s="8">
        <f t="shared" si="8"/>
        <v>0.5</v>
      </c>
      <c r="F26" s="8">
        <f t="shared" si="8"/>
        <v>0.5</v>
      </c>
      <c r="G26" s="8">
        <f t="shared" si="8"/>
        <v>0.5</v>
      </c>
      <c r="H26" s="8">
        <f t="shared" si="8"/>
        <v>0</v>
      </c>
      <c r="I26" s="8">
        <f t="shared" ref="I26" si="9">SUM(I24:I25)</f>
        <v>0</v>
      </c>
      <c r="J26" s="8">
        <f t="shared" si="8"/>
        <v>0</v>
      </c>
    </row>
    <row r="27" spans="1:16">
      <c r="A27" s="41" t="s">
        <v>23</v>
      </c>
      <c r="B27" s="3" t="s">
        <v>24</v>
      </c>
      <c r="C27" s="6">
        <f>SUM(D27:J27)</f>
        <v>1</v>
      </c>
      <c r="D27" s="11"/>
      <c r="E27" s="7">
        <v>1</v>
      </c>
      <c r="F27" s="7"/>
      <c r="G27" s="7"/>
      <c r="H27" s="7"/>
      <c r="I27" s="7"/>
      <c r="J27" s="7"/>
    </row>
    <row r="28" spans="1:16">
      <c r="A28" s="42"/>
      <c r="B28" s="3" t="s">
        <v>25</v>
      </c>
      <c r="C28" s="6">
        <f>SUM(D28:J28)</f>
        <v>2</v>
      </c>
      <c r="D28" s="11"/>
      <c r="E28" s="7"/>
      <c r="F28" s="7">
        <v>1</v>
      </c>
      <c r="G28" s="7">
        <v>0.5</v>
      </c>
      <c r="H28" s="7">
        <v>0.5</v>
      </c>
      <c r="I28" s="7"/>
      <c r="J28" s="7"/>
    </row>
    <row r="29" spans="1:16">
      <c r="A29" s="43"/>
      <c r="B29" s="4" t="s">
        <v>12</v>
      </c>
      <c r="C29" s="8">
        <f>SUM(C27:C28)</f>
        <v>3</v>
      </c>
      <c r="D29" s="8">
        <f t="shared" ref="D29:J29" si="10">SUM(D27:D28)</f>
        <v>0</v>
      </c>
      <c r="E29" s="8">
        <f t="shared" si="10"/>
        <v>1</v>
      </c>
      <c r="F29" s="8">
        <f t="shared" si="10"/>
        <v>1</v>
      </c>
      <c r="G29" s="8">
        <f t="shared" si="10"/>
        <v>0.5</v>
      </c>
      <c r="H29" s="8">
        <f t="shared" si="10"/>
        <v>0.5</v>
      </c>
      <c r="I29" s="8">
        <f t="shared" ref="I29" si="11">SUM(I27:I28)</f>
        <v>0</v>
      </c>
      <c r="J29" s="8">
        <f t="shared" si="10"/>
        <v>0</v>
      </c>
    </row>
    <row r="30" spans="1:16" ht="16.5" customHeight="1">
      <c r="A30" s="41" t="s">
        <v>26</v>
      </c>
      <c r="B30" s="3" t="s">
        <v>27</v>
      </c>
      <c r="C30" s="6">
        <f>SUM(D30:J30)</f>
        <v>7</v>
      </c>
      <c r="D30" s="11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</row>
    <row r="31" spans="1:16">
      <c r="A31" s="42"/>
      <c r="B31" s="3" t="s">
        <v>91</v>
      </c>
      <c r="C31" s="6">
        <f>SUM(D31:J31)</f>
        <v>2</v>
      </c>
      <c r="D31" s="11"/>
      <c r="E31" s="7">
        <v>1</v>
      </c>
      <c r="F31" s="7">
        <v>1</v>
      </c>
      <c r="G31" s="7"/>
      <c r="H31" s="7"/>
      <c r="I31" s="7"/>
      <c r="J31" s="7"/>
    </row>
    <row r="32" spans="1:16">
      <c r="A32" s="43"/>
      <c r="B32" s="4" t="s">
        <v>12</v>
      </c>
      <c r="C32" s="8">
        <f>SUM(C30:C31)</f>
        <v>9</v>
      </c>
      <c r="D32" s="8">
        <f t="shared" ref="D32:J32" si="12">SUM(D30:D31)</f>
        <v>1</v>
      </c>
      <c r="E32" s="8">
        <f t="shared" si="12"/>
        <v>2</v>
      </c>
      <c r="F32" s="8">
        <f t="shared" si="12"/>
        <v>2</v>
      </c>
      <c r="G32" s="8">
        <f t="shared" si="12"/>
        <v>1</v>
      </c>
      <c r="H32" s="8">
        <f t="shared" si="12"/>
        <v>1</v>
      </c>
      <c r="I32" s="8">
        <f t="shared" si="12"/>
        <v>1</v>
      </c>
      <c r="J32" s="8">
        <f t="shared" si="12"/>
        <v>1</v>
      </c>
    </row>
    <row r="33" spans="1:15">
      <c r="A33" s="37" t="s">
        <v>28</v>
      </c>
      <c r="B33" s="38"/>
      <c r="C33" s="9">
        <f t="shared" ref="C33:J33" si="13">C5+C10+C15+C20+C23+C26+C29+C32</f>
        <v>29.5</v>
      </c>
      <c r="D33" s="9">
        <f t="shared" si="13"/>
        <v>2.2000000000000002</v>
      </c>
      <c r="E33" s="9">
        <f t="shared" si="13"/>
        <v>5.7</v>
      </c>
      <c r="F33" s="9">
        <f t="shared" si="13"/>
        <v>6.2</v>
      </c>
      <c r="G33" s="9">
        <f t="shared" si="13"/>
        <v>5.0999999999999996</v>
      </c>
      <c r="H33" s="9">
        <f t="shared" si="13"/>
        <v>4</v>
      </c>
      <c r="I33" s="9">
        <f t="shared" si="13"/>
        <v>3.6</v>
      </c>
      <c r="J33" s="9">
        <f t="shared" si="13"/>
        <v>2.7</v>
      </c>
    </row>
    <row r="37" spans="1:15">
      <c r="A37" s="35" t="s">
        <v>0</v>
      </c>
      <c r="B37" s="35"/>
      <c r="C37" s="18" t="s">
        <v>43</v>
      </c>
      <c r="D37" s="12" t="s">
        <v>1</v>
      </c>
      <c r="E37" s="35">
        <v>4</v>
      </c>
      <c r="F37" s="35">
        <v>5</v>
      </c>
      <c r="G37" s="35">
        <v>6</v>
      </c>
      <c r="H37" s="35">
        <v>7</v>
      </c>
      <c r="I37" s="35">
        <v>8</v>
      </c>
      <c r="J37" s="35">
        <v>9</v>
      </c>
      <c r="K37" s="35">
        <v>10</v>
      </c>
      <c r="L37" s="35">
        <v>11</v>
      </c>
      <c r="M37" s="35">
        <v>12</v>
      </c>
      <c r="N37" s="36" t="s">
        <v>34</v>
      </c>
      <c r="O37" s="36" t="s">
        <v>40</v>
      </c>
    </row>
    <row r="38" spans="1:15">
      <c r="A38" s="35"/>
      <c r="B38" s="35"/>
      <c r="C38" s="18"/>
      <c r="D38" s="12" t="s">
        <v>2</v>
      </c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6"/>
    </row>
    <row r="39" spans="1:15">
      <c r="A39" s="13" t="s">
        <v>29</v>
      </c>
      <c r="B39" s="13" t="s">
        <v>30</v>
      </c>
      <c r="C39" s="21">
        <f>P15</f>
        <v>8451914</v>
      </c>
      <c r="D39" s="31">
        <f>SUM(E39:M39)</f>
        <v>7</v>
      </c>
      <c r="E39" s="31">
        <v>0</v>
      </c>
      <c r="F39" s="31">
        <v>1</v>
      </c>
      <c r="G39" s="31">
        <v>1</v>
      </c>
      <c r="H39" s="31">
        <v>1</v>
      </c>
      <c r="I39" s="31">
        <v>1</v>
      </c>
      <c r="J39" s="31">
        <v>1</v>
      </c>
      <c r="K39" s="31">
        <v>1</v>
      </c>
      <c r="L39" s="31">
        <v>1</v>
      </c>
      <c r="M39" s="31"/>
      <c r="N39" s="14">
        <f>D39/7</f>
        <v>1</v>
      </c>
      <c r="O39" s="17">
        <f>C39*D39</f>
        <v>59163398</v>
      </c>
    </row>
    <row r="40" spans="1:15">
      <c r="A40" s="13"/>
      <c r="B40" s="13"/>
      <c r="C40" s="2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14"/>
      <c r="O40" s="17">
        <f t="shared" ref="O40:O51" si="14">C40*D40</f>
        <v>0</v>
      </c>
    </row>
    <row r="41" spans="1:15">
      <c r="A41" s="13" t="s">
        <v>89</v>
      </c>
      <c r="B41" s="13" t="s">
        <v>80</v>
      </c>
      <c r="C41" s="21">
        <f>P16</f>
        <v>6353006</v>
      </c>
      <c r="D41" s="31">
        <f t="shared" ref="D41:D51" si="15">SUM(E41:M41)</f>
        <v>2.5</v>
      </c>
      <c r="E41" s="31"/>
      <c r="F41" s="31"/>
      <c r="G41" s="31">
        <v>0.5</v>
      </c>
      <c r="H41" s="31">
        <v>1</v>
      </c>
      <c r="I41" s="31">
        <v>0.2</v>
      </c>
      <c r="J41" s="31">
        <v>0.2</v>
      </c>
      <c r="K41" s="31">
        <v>0.2</v>
      </c>
      <c r="L41" s="31">
        <v>0.4</v>
      </c>
      <c r="M41" s="31"/>
      <c r="N41" s="14">
        <f t="shared" ref="N41:N51" si="16">D41/7</f>
        <v>0.35714285714285715</v>
      </c>
      <c r="O41" s="17">
        <f t="shared" si="14"/>
        <v>15882515</v>
      </c>
    </row>
    <row r="42" spans="1:15">
      <c r="A42" s="13" t="s">
        <v>89</v>
      </c>
      <c r="B42" s="13" t="s">
        <v>44</v>
      </c>
      <c r="C42" s="21">
        <f>P16</f>
        <v>6353006</v>
      </c>
      <c r="D42" s="31">
        <f>SUM(E42:M42)</f>
        <v>6</v>
      </c>
      <c r="E42" s="31"/>
      <c r="F42" s="31"/>
      <c r="G42" s="31">
        <v>1</v>
      </c>
      <c r="H42" s="31">
        <v>1</v>
      </c>
      <c r="I42" s="31">
        <v>1</v>
      </c>
      <c r="J42" s="31">
        <v>1</v>
      </c>
      <c r="K42" s="31">
        <v>1</v>
      </c>
      <c r="L42" s="31">
        <v>1</v>
      </c>
      <c r="M42" s="31"/>
      <c r="N42" s="14">
        <f>D42/7</f>
        <v>0.8571428571428571</v>
      </c>
      <c r="O42" s="17">
        <f>C42*D42</f>
        <v>38118036</v>
      </c>
    </row>
    <row r="43" spans="1:15">
      <c r="A43" s="13" t="s">
        <v>88</v>
      </c>
      <c r="B43" s="13" t="s">
        <v>81</v>
      </c>
      <c r="C43" s="21">
        <f>P17</f>
        <v>4986758</v>
      </c>
      <c r="D43" s="31">
        <v>0</v>
      </c>
      <c r="E43" s="31"/>
      <c r="F43" s="31"/>
      <c r="G43" s="31">
        <v>1</v>
      </c>
      <c r="H43" s="31">
        <v>1</v>
      </c>
      <c r="I43" s="31"/>
      <c r="J43" s="31"/>
      <c r="K43" s="31"/>
      <c r="L43" s="31"/>
      <c r="M43" s="31"/>
      <c r="N43" s="14">
        <f>D43/7</f>
        <v>0</v>
      </c>
      <c r="O43" s="17">
        <f>C43*D43</f>
        <v>0</v>
      </c>
    </row>
    <row r="44" spans="1:15">
      <c r="A44" s="19"/>
      <c r="B44" s="20"/>
      <c r="C44" s="22"/>
      <c r="D44" s="31">
        <f t="shared" si="15"/>
        <v>0</v>
      </c>
      <c r="E44" s="31"/>
      <c r="F44" s="31"/>
      <c r="G44" s="31"/>
      <c r="H44" s="31"/>
      <c r="I44" s="31"/>
      <c r="J44" s="31"/>
      <c r="K44" s="31"/>
      <c r="L44" s="31"/>
      <c r="M44" s="31"/>
      <c r="N44" s="14"/>
      <c r="O44" s="17">
        <f t="shared" si="14"/>
        <v>0</v>
      </c>
    </row>
    <row r="45" spans="1:15">
      <c r="A45" s="13" t="s">
        <v>89</v>
      </c>
      <c r="B45" s="13" t="s">
        <v>82</v>
      </c>
      <c r="C45" s="21">
        <f>P16</f>
        <v>6353006</v>
      </c>
      <c r="D45" s="31">
        <f t="shared" si="15"/>
        <v>1</v>
      </c>
      <c r="E45" s="31"/>
      <c r="F45" s="31"/>
      <c r="G45" s="31"/>
      <c r="H45" s="31">
        <v>0.2</v>
      </c>
      <c r="I45" s="31">
        <v>0.3</v>
      </c>
      <c r="J45" s="31">
        <v>0.2</v>
      </c>
      <c r="K45" s="31">
        <v>0.3</v>
      </c>
      <c r="L45" s="31"/>
      <c r="M45" s="31"/>
      <c r="N45" s="14">
        <f t="shared" si="16"/>
        <v>0.14285714285714285</v>
      </c>
      <c r="O45" s="17">
        <f t="shared" si="14"/>
        <v>6353006</v>
      </c>
    </row>
    <row r="46" spans="1:15">
      <c r="A46" s="19"/>
      <c r="B46" s="20"/>
      <c r="C46" s="22"/>
      <c r="D46" s="31">
        <f>SUM(E46:M46)</f>
        <v>0</v>
      </c>
      <c r="E46" s="31"/>
      <c r="F46" s="31"/>
      <c r="G46" s="31"/>
      <c r="H46" s="31"/>
      <c r="I46" s="31"/>
      <c r="J46" s="31"/>
      <c r="K46" s="31"/>
      <c r="L46" s="31"/>
      <c r="M46" s="31"/>
      <c r="N46" s="14"/>
      <c r="O46" s="17">
        <f>C46*D46</f>
        <v>0</v>
      </c>
    </row>
    <row r="47" spans="1:15">
      <c r="A47" s="20" t="s">
        <v>90</v>
      </c>
      <c r="B47" s="20" t="s">
        <v>45</v>
      </c>
      <c r="C47" s="22">
        <f>P18</f>
        <v>4486165</v>
      </c>
      <c r="D47" s="31">
        <f t="shared" si="15"/>
        <v>0.9</v>
      </c>
      <c r="E47" s="31"/>
      <c r="F47" s="31"/>
      <c r="G47" s="31"/>
      <c r="H47" s="31">
        <v>0.4</v>
      </c>
      <c r="I47" s="31">
        <v>0.5</v>
      </c>
      <c r="J47" s="31"/>
      <c r="K47" s="31"/>
      <c r="L47" s="31"/>
      <c r="M47" s="31"/>
      <c r="N47" s="14">
        <f t="shared" si="16"/>
        <v>0.12857142857142859</v>
      </c>
      <c r="O47" s="17">
        <f t="shared" si="14"/>
        <v>4037548.5</v>
      </c>
    </row>
    <row r="48" spans="1:15">
      <c r="A48" s="20" t="s">
        <v>90</v>
      </c>
      <c r="B48" s="13" t="s">
        <v>46</v>
      </c>
      <c r="C48" s="21">
        <f>P18</f>
        <v>4486165</v>
      </c>
      <c r="D48" s="31">
        <f t="shared" si="15"/>
        <v>0.6</v>
      </c>
      <c r="E48" s="31"/>
      <c r="F48" s="31"/>
      <c r="G48" s="31">
        <v>0.5</v>
      </c>
      <c r="H48" s="31">
        <v>0.1</v>
      </c>
      <c r="I48" s="31"/>
      <c r="J48" s="31"/>
      <c r="K48" s="31"/>
      <c r="L48" s="31"/>
      <c r="M48" s="31"/>
      <c r="N48" s="14">
        <f t="shared" si="16"/>
        <v>8.5714285714285715E-2</v>
      </c>
      <c r="O48" s="17">
        <f t="shared" si="14"/>
        <v>2691699</v>
      </c>
    </row>
    <row r="49" spans="1:15">
      <c r="A49" s="13"/>
      <c r="B49" s="13"/>
      <c r="C49" s="21"/>
      <c r="D49" s="31">
        <f t="shared" si="15"/>
        <v>0</v>
      </c>
      <c r="E49" s="31"/>
      <c r="F49" s="31"/>
      <c r="G49" s="31"/>
      <c r="H49" s="31"/>
      <c r="I49" s="31"/>
      <c r="J49" s="31"/>
      <c r="K49" s="31"/>
      <c r="L49" s="31"/>
      <c r="M49" s="31"/>
      <c r="N49" s="14"/>
      <c r="O49" s="17">
        <f t="shared" si="14"/>
        <v>0</v>
      </c>
    </row>
    <row r="50" spans="1:15">
      <c r="A50" s="13" t="s">
        <v>32</v>
      </c>
      <c r="B50" s="13" t="s">
        <v>31</v>
      </c>
      <c r="C50" s="21">
        <f>P21</f>
        <v>1745150</v>
      </c>
      <c r="D50" s="31">
        <f t="shared" si="15"/>
        <v>7</v>
      </c>
      <c r="E50" s="31"/>
      <c r="F50" s="31">
        <v>1</v>
      </c>
      <c r="G50" s="31">
        <v>1</v>
      </c>
      <c r="H50" s="31">
        <v>1</v>
      </c>
      <c r="I50" s="31">
        <v>1</v>
      </c>
      <c r="J50" s="31">
        <v>1</v>
      </c>
      <c r="K50" s="31">
        <v>1</v>
      </c>
      <c r="L50" s="31">
        <v>1</v>
      </c>
      <c r="M50" s="31"/>
      <c r="N50" s="14">
        <f t="shared" si="16"/>
        <v>1</v>
      </c>
      <c r="O50" s="17">
        <f t="shared" si="14"/>
        <v>12216050</v>
      </c>
    </row>
    <row r="51" spans="1:15">
      <c r="A51" s="13" t="s">
        <v>33</v>
      </c>
      <c r="B51" s="13" t="s">
        <v>31</v>
      </c>
      <c r="C51" s="21">
        <f>P21</f>
        <v>1745150</v>
      </c>
      <c r="D51" s="31">
        <f t="shared" si="15"/>
        <v>3</v>
      </c>
      <c r="E51" s="31"/>
      <c r="F51" s="31"/>
      <c r="G51" s="31"/>
      <c r="H51" s="31">
        <v>1</v>
      </c>
      <c r="I51" s="31">
        <v>1</v>
      </c>
      <c r="J51" s="31">
        <v>0.5</v>
      </c>
      <c r="K51" s="31">
        <v>0.5</v>
      </c>
      <c r="L51" s="31"/>
      <c r="M51" s="31"/>
      <c r="N51" s="14">
        <f t="shared" si="16"/>
        <v>0.42857142857142855</v>
      </c>
      <c r="O51" s="17">
        <f t="shared" si="14"/>
        <v>5235450</v>
      </c>
    </row>
    <row r="52" spans="1:15">
      <c r="A52" s="13"/>
      <c r="B52" s="13"/>
      <c r="C52" s="2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14"/>
      <c r="O52" s="17"/>
    </row>
    <row r="53" spans="1:15">
      <c r="A53" s="13"/>
      <c r="B53" s="13"/>
      <c r="C53" s="21"/>
      <c r="D53" s="23">
        <f>SUM(D39:D51)</f>
        <v>28</v>
      </c>
      <c r="E53" s="23">
        <f>SUM(E39:E51)</f>
        <v>0</v>
      </c>
      <c r="F53" s="23"/>
      <c r="G53" s="23">
        <f>SUM(G39:G51)</f>
        <v>5</v>
      </c>
      <c r="H53" s="23">
        <f>SUM(H39:H51)</f>
        <v>6.7</v>
      </c>
      <c r="I53" s="23">
        <f>SUM(I39:I51)</f>
        <v>5</v>
      </c>
      <c r="J53" s="23">
        <f>SUM(J39:J51)</f>
        <v>3.9000000000000004</v>
      </c>
      <c r="K53" s="23"/>
      <c r="L53" s="23"/>
      <c r="M53" s="23"/>
      <c r="N53" s="14"/>
      <c r="O53" s="17">
        <f>SUM(O39:O51)</f>
        <v>143697702.5</v>
      </c>
    </row>
  </sheetData>
  <mergeCells count="29">
    <mergeCell ref="A27:A29"/>
    <mergeCell ref="A33:B33"/>
    <mergeCell ref="J1:J2"/>
    <mergeCell ref="A3:A5"/>
    <mergeCell ref="A6:A10"/>
    <mergeCell ref="A11:A15"/>
    <mergeCell ref="G1:G2"/>
    <mergeCell ref="H1:H2"/>
    <mergeCell ref="A16:A20"/>
    <mergeCell ref="A1:B2"/>
    <mergeCell ref="D1:D2"/>
    <mergeCell ref="E1:E2"/>
    <mergeCell ref="F1:F2"/>
    <mergeCell ref="I1:I2"/>
    <mergeCell ref="A30:A32"/>
    <mergeCell ref="A21:A23"/>
    <mergeCell ref="A24:A26"/>
    <mergeCell ref="M37:M38"/>
    <mergeCell ref="N37:N38"/>
    <mergeCell ref="O37:O38"/>
    <mergeCell ref="A37:B38"/>
    <mergeCell ref="E37:E38"/>
    <mergeCell ref="H37:H38"/>
    <mergeCell ref="I37:I38"/>
    <mergeCell ref="J37:J38"/>
    <mergeCell ref="G37:G38"/>
    <mergeCell ref="F37:F38"/>
    <mergeCell ref="K37:K38"/>
    <mergeCell ref="L37:L3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D3" sqref="D3:D7"/>
    </sheetView>
  </sheetViews>
  <sheetFormatPr defaultRowHeight="17.25" customHeight="1"/>
  <cols>
    <col min="1" max="1" width="9" style="5"/>
    <col min="2" max="2" width="25.375" style="5" customWidth="1"/>
    <col min="3" max="3" width="26.875" style="5" customWidth="1"/>
    <col min="4" max="4" width="18.625" style="5" customWidth="1"/>
    <col min="5" max="16384" width="9" style="5"/>
  </cols>
  <sheetData>
    <row r="1" spans="2:4" ht="17.25" customHeight="1">
      <c r="B1" s="24" t="s">
        <v>52</v>
      </c>
      <c r="C1" s="24" t="s">
        <v>51</v>
      </c>
      <c r="D1" s="25" t="s">
        <v>53</v>
      </c>
    </row>
    <row r="2" spans="2:4" ht="17.25" customHeight="1">
      <c r="B2" s="13" t="s">
        <v>47</v>
      </c>
      <c r="C2" s="13"/>
      <c r="D2" s="21">
        <f>공수!O53</f>
        <v>143697702.5</v>
      </c>
    </row>
    <row r="3" spans="2:4" ht="17.25" customHeight="1">
      <c r="B3" s="13" t="s">
        <v>86</v>
      </c>
      <c r="C3" s="13" t="s">
        <v>87</v>
      </c>
      <c r="D3" s="21">
        <v>20000000</v>
      </c>
    </row>
    <row r="4" spans="2:4" ht="17.25" customHeight="1">
      <c r="B4" s="13" t="s">
        <v>85</v>
      </c>
      <c r="C4" s="13" t="s">
        <v>48</v>
      </c>
      <c r="D4" s="21">
        <f>250000*7</f>
        <v>1750000</v>
      </c>
    </row>
    <row r="5" spans="2:4" ht="17.25" customHeight="1">
      <c r="B5" s="13" t="s">
        <v>83</v>
      </c>
      <c r="C5" s="13"/>
      <c r="D5" s="21">
        <v>400000</v>
      </c>
    </row>
    <row r="6" spans="2:4" ht="17.25" customHeight="1">
      <c r="B6" s="13" t="s">
        <v>49</v>
      </c>
      <c r="C6" s="13"/>
      <c r="D6" s="21">
        <v>700000</v>
      </c>
    </row>
    <row r="7" spans="2:4" ht="17.25" customHeight="1">
      <c r="B7" s="13" t="s">
        <v>84</v>
      </c>
      <c r="C7" s="13"/>
      <c r="D7" s="21">
        <f>5000000</f>
        <v>5000000</v>
      </c>
    </row>
    <row r="8" spans="2:4" ht="17.25" customHeight="1">
      <c r="B8" s="13"/>
      <c r="C8" s="13"/>
      <c r="D8" s="21"/>
    </row>
    <row r="9" spans="2:4" ht="17.25" customHeight="1">
      <c r="B9" s="48" t="s">
        <v>50</v>
      </c>
      <c r="C9" s="49"/>
      <c r="D9" s="25">
        <f>SUM(D2:D8)</f>
        <v>171547702.5</v>
      </c>
    </row>
    <row r="10" spans="2:4" ht="17.25" customHeight="1">
      <c r="D10" s="16"/>
    </row>
    <row r="11" spans="2:4" ht="17.25" customHeight="1">
      <c r="D11" s="16"/>
    </row>
    <row r="12" spans="2:4" ht="17.25" customHeight="1">
      <c r="D12" s="16"/>
    </row>
    <row r="13" spans="2:4" ht="17.25" customHeight="1">
      <c r="D13" s="16"/>
    </row>
    <row r="14" spans="2:4" ht="17.25" customHeight="1">
      <c r="D14" s="16"/>
    </row>
    <row r="15" spans="2:4" ht="17.25" customHeight="1">
      <c r="D15" s="16"/>
    </row>
    <row r="16" spans="2:4" ht="17.25" customHeight="1">
      <c r="D16" s="16"/>
    </row>
    <row r="17" spans="4:4" ht="17.25" customHeight="1">
      <c r="D17" s="16"/>
    </row>
    <row r="18" spans="4:4" ht="17.25" customHeight="1">
      <c r="D18" s="16"/>
    </row>
  </sheetData>
  <mergeCells count="1">
    <mergeCell ref="B9:C9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1" sqref="C21"/>
    </sheetView>
  </sheetViews>
  <sheetFormatPr defaultRowHeight="13.5"/>
  <cols>
    <col min="1" max="1" width="18.875" style="5" bestFit="1" customWidth="1"/>
    <col min="2" max="2" width="67.125" style="5" customWidth="1"/>
    <col min="3" max="3" width="43.375" style="5" customWidth="1"/>
    <col min="4" max="16384" width="9" style="5"/>
  </cols>
  <sheetData>
    <row r="1" spans="1:3">
      <c r="A1" s="30" t="s">
        <v>54</v>
      </c>
      <c r="B1" s="30" t="s">
        <v>55</v>
      </c>
      <c r="C1" s="30" t="s">
        <v>56</v>
      </c>
    </row>
    <row r="2" spans="1:3" ht="27">
      <c r="A2" s="26" t="s">
        <v>57</v>
      </c>
      <c r="B2" s="27" t="s">
        <v>58</v>
      </c>
      <c r="C2" s="13"/>
    </row>
    <row r="3" spans="1:3" ht="27">
      <c r="A3" s="26" t="s">
        <v>59</v>
      </c>
      <c r="B3" s="27" t="s">
        <v>60</v>
      </c>
      <c r="C3" s="28" t="s">
        <v>65</v>
      </c>
    </row>
    <row r="4" spans="1:3" ht="27">
      <c r="A4" s="50" t="s">
        <v>63</v>
      </c>
      <c r="B4" s="27" t="s">
        <v>61</v>
      </c>
      <c r="C4" s="29" t="s">
        <v>62</v>
      </c>
    </row>
    <row r="5" spans="1:3" ht="27">
      <c r="A5" s="50"/>
      <c r="B5" s="27" t="s">
        <v>64</v>
      </c>
      <c r="C5" s="13"/>
    </row>
    <row r="6" spans="1:3">
      <c r="A6" s="50" t="s">
        <v>67</v>
      </c>
      <c r="B6" s="13" t="s">
        <v>66</v>
      </c>
      <c r="C6" s="13"/>
    </row>
    <row r="7" spans="1:3">
      <c r="A7" s="50"/>
      <c r="B7" s="13" t="s">
        <v>70</v>
      </c>
      <c r="C7" s="13"/>
    </row>
    <row r="8" spans="1:3">
      <c r="A8" s="50"/>
      <c r="B8" s="13" t="s">
        <v>71</v>
      </c>
      <c r="C8" s="13"/>
    </row>
    <row r="9" spans="1:3">
      <c r="A9" s="50"/>
      <c r="B9" s="13" t="s">
        <v>72</v>
      </c>
      <c r="C9" s="13"/>
    </row>
    <row r="10" spans="1:3">
      <c r="A10" s="50"/>
      <c r="B10" s="13" t="s">
        <v>73</v>
      </c>
      <c r="C10" s="13"/>
    </row>
    <row r="11" spans="1:3" ht="27">
      <c r="A11" s="50"/>
      <c r="B11" s="27" t="s">
        <v>76</v>
      </c>
      <c r="C11" s="28" t="s">
        <v>77</v>
      </c>
    </row>
    <row r="12" spans="1:3" ht="54">
      <c r="A12" s="26" t="s">
        <v>78</v>
      </c>
      <c r="B12" s="27" t="s">
        <v>74</v>
      </c>
      <c r="C12" s="28" t="s">
        <v>75</v>
      </c>
    </row>
    <row r="13" spans="1:3" ht="27">
      <c r="A13" s="26" t="s">
        <v>69</v>
      </c>
      <c r="B13" s="27" t="s">
        <v>68</v>
      </c>
      <c r="C13" s="13"/>
    </row>
  </sheetData>
  <mergeCells count="2">
    <mergeCell ref="A4:A5"/>
    <mergeCell ref="A6:A1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공수</vt:lpstr>
      <vt:lpstr>비용</vt:lpstr>
      <vt:lpstr>개발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2018-04-11T05:29:30Z</dcterms:created>
  <dcterms:modified xsi:type="dcterms:W3CDTF">2019-04-19T04:40:26Z</dcterms:modified>
</cp:coreProperties>
</file>