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신창권\Documents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</sheets>
  <calcPr calcId="152511"/>
</workbook>
</file>

<file path=xl/calcChain.xml><?xml version="1.0" encoding="utf-8"?>
<calcChain xmlns="http://schemas.openxmlformats.org/spreadsheetml/2006/main">
  <c r="M82" i="8" l="1"/>
  <c r="G83" i="8"/>
  <c r="G82" i="8"/>
  <c r="G84" i="8"/>
  <c r="G85" i="8"/>
  <c r="G86" i="8"/>
  <c r="M76" i="8"/>
  <c r="G76" i="8"/>
  <c r="M81" i="8"/>
  <c r="G81" i="8"/>
  <c r="M80" i="8"/>
  <c r="G80" i="8"/>
  <c r="O70" i="8"/>
  <c r="M70" i="8"/>
  <c r="K70" i="8"/>
  <c r="I70" i="8"/>
  <c r="G70" i="8"/>
  <c r="E70" i="8" l="1"/>
  <c r="C70" i="8"/>
  <c r="N60" i="8" l="1"/>
  <c r="N33" i="8"/>
  <c r="N22" i="8"/>
  <c r="N12" i="8"/>
  <c r="C25" i="8"/>
  <c r="G63" i="8"/>
  <c r="N63" i="8"/>
  <c r="L25" i="8"/>
  <c r="E6" i="9"/>
  <c r="D6" i="9"/>
  <c r="Q71" i="8" l="1"/>
  <c r="Q72" i="8"/>
  <c r="I6" i="9" l="1"/>
  <c r="H6" i="9"/>
  <c r="G6" i="9"/>
  <c r="F6" i="9"/>
  <c r="C6" i="9"/>
  <c r="G41" i="8" l="1"/>
  <c r="G40" i="8"/>
  <c r="G39" i="8"/>
  <c r="G38" i="8"/>
  <c r="E42" i="8" l="1"/>
  <c r="C42" i="8"/>
  <c r="G42" i="8" l="1"/>
  <c r="G52" i="8"/>
  <c r="G51" i="8"/>
  <c r="G50" i="8"/>
</calcChain>
</file>

<file path=xl/sharedStrings.xml><?xml version="1.0" encoding="utf-8"?>
<sst xmlns="http://schemas.openxmlformats.org/spreadsheetml/2006/main" count="148" uniqueCount="112">
  <si>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</si>
  <si>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</si>
  <si>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</si>
  <si>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</si>
  <si>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</si>
  <si>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</si>
  <si>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</si>
  <si>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</si>
  <si>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</si>
  <si>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</si>
  <si>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구분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</si>
  <si>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</si>
  <si>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</si>
  <si>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</si>
  <si>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</si>
  <si>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</si>
  <si>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</si>
  <si>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</si>
  <si>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</si>
  <si>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</si>
  <si>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</si>
  <si>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위험요소</t>
    <phoneticPr fontId="2" type="noConversion"/>
  </si>
  <si>
    <t>평가일자</t>
    <phoneticPr fontId="2" type="noConversion"/>
  </si>
  <si>
    <t>평가 내역</t>
    <phoneticPr fontId="2" type="noConversion"/>
  </si>
  <si>
    <t>영향</t>
    <phoneticPr fontId="2" type="noConversion"/>
  </si>
  <si>
    <t>발생
가능성</t>
    <phoneticPr fontId="2" type="noConversion"/>
  </si>
  <si>
    <t>상태</t>
    <phoneticPr fontId="2" type="noConversion"/>
  </si>
  <si>
    <t>완료일</t>
    <phoneticPr fontId="2" type="noConversion"/>
  </si>
  <si>
    <t>▣ 미결(발생) 이슈 내역</t>
    <phoneticPr fontId="2" type="noConversion"/>
  </si>
  <si>
    <t>ID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</si>
  <si>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</si>
  <si>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</si>
  <si>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</si>
  <si>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</si>
  <si>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[ 5 ] 인력 투입 현황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</si>
  <si>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</si>
  <si>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</si>
  <si>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</si>
  <si>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비고 (특이사항)</t>
    <phoneticPr fontId="2" type="noConversion"/>
  </si>
  <si>
    <t>해결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</si>
  <si>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</si>
  <si>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</si>
  <si>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</si>
  <si>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</si>
  <si>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</si>
  <si>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</si>
  <si>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</si>
  <si>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</si>
  <si>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</si>
  <si>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</si>
  <si>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</si>
  <si>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[ 2 ] WBS</t>
    <phoneticPr fontId="2" type="noConversion"/>
  </si>
  <si>
    <t>[ 3 ] 사업 추진 현황</t>
    <phoneticPr fontId="2" type="noConversion"/>
  </si>
  <si>
    <t>[ 4 ] 이슈 및 위험 관리</t>
    <phoneticPr fontId="2" type="noConversion"/>
  </si>
  <si>
    <t>완료예정일/완료일</t>
    <phoneticPr fontId="2" type="noConversion"/>
  </si>
  <si>
    <t>[ 6 ] 공용특징정보 DB 구축 현황</t>
    <phoneticPr fontId="2" type="noConversion"/>
  </si>
  <si>
    <t>오디오</t>
    <phoneticPr fontId="2" type="noConversion"/>
  </si>
  <si>
    <t>비디오</t>
    <phoneticPr fontId="2" type="noConversion"/>
  </si>
  <si>
    <t>이미지</t>
    <phoneticPr fontId="2" type="noConversion"/>
  </si>
  <si>
    <t>모바일앱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</si>
  <si>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</si>
  <si>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</si>
  <si>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</si>
  <si>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</si>
  <si>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</si>
  <si>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</si>
  <si>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</si>
  <si>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</si>
  <si>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</si>
  <si>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</si>
  <si>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</si>
  <si>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</si>
  <si>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</si>
  <si>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t xml:space="preserve"> 3 명</t>
    <phoneticPr fontId="2" type="noConversion"/>
  </si>
  <si>
    <t xml:space="preserve"> 4 명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</si>
  <si>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</si>
  <si>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성능평가</t>
    </r>
    <r>
      <rPr>
        <sz val="9"/>
        <color indexed="8"/>
        <rFont val="맑은 고딕"/>
        <family val="3"/>
        <charset val="129"/>
        <scheme val="minor"/>
      </rPr>
      <t xml:space="preserve">
  - 트윈글로벌 오디오/비디오 성능평가 (강인성, 일관성, 인식정보량, 부분매칭)
</t>
    </r>
    <r>
      <rPr>
        <b/>
        <sz val="9"/>
        <color indexed="8"/>
        <rFont val="맑은 고딕"/>
        <family val="3"/>
        <charset val="129"/>
        <scheme val="minor"/>
      </rPr>
      <t/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</si>
  <si>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주요 진행 일정</t>
    </r>
    <r>
      <rPr>
        <sz val="9"/>
        <color indexed="8"/>
        <rFont val="맑은 고딕"/>
        <family val="3"/>
        <charset val="129"/>
        <scheme val="minor"/>
      </rPr>
      <t xml:space="preserve">
  - 착수보고 : 6/12(화) 10:00
  - 업무 분석 회의 (성능평가 관련, 사업관리시스템)
</t>
    </r>
    <r>
      <rPr>
        <b/>
        <sz val="9"/>
        <color indexed="8"/>
        <rFont val="맑은 고딕"/>
        <family val="3"/>
        <charset val="129"/>
        <scheme val="minor"/>
      </rPr>
      <t>* 사업 산출물 작성 (계속)</t>
    </r>
    <r>
      <rPr>
        <sz val="9"/>
        <color indexed="8"/>
        <rFont val="맑은 고딕"/>
        <family val="3"/>
        <charset val="129"/>
        <scheme val="minor"/>
      </rPr>
      <t xml:space="preserve">
  - 요구사항추적매트릭스, 시험계획서, 인수인계계획서, 데이터셋 구축 계획서
  - 요구사항 분석서 작성 (계속)
  - 위험 항목 도출
</t>
    </r>
    <r>
      <rPr>
        <b/>
        <sz val="9"/>
        <color indexed="8"/>
        <rFont val="맑은 고딕"/>
        <family val="3"/>
        <charset val="129"/>
        <scheme val="minor"/>
      </rPr>
      <t>* 운영 업무 지원 인원 출근 (6/12 ~ 11/30)</t>
    </r>
    <r>
      <rPr>
        <sz val="9"/>
        <color indexed="8"/>
        <rFont val="맑은 고딕"/>
        <family val="3"/>
        <charset val="129"/>
        <scheme val="minor"/>
      </rPr>
      <t xml:space="preserve">
  - 김설화(성능 평가 업무), 우지호(산출물 정리 업무)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</si>
  <si>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</si>
  <si>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</si>
  <si>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성능평가</t>
    </r>
    <r>
      <rPr>
        <sz val="9"/>
        <color indexed="8"/>
        <rFont val="맑은 고딕"/>
        <family val="3"/>
        <charset val="129"/>
        <scheme val="minor"/>
      </rPr>
      <t xml:space="preserve">
  - 트윈글로벌 오디오/비디오 성능평가 (DNA 추출 및 전송, 추출일관성)
</t>
    </r>
    <r>
      <rPr>
        <b/>
        <sz val="9"/>
        <color indexed="8"/>
        <rFont val="맑은 고딕"/>
        <family val="3"/>
        <charset val="129"/>
        <scheme val="minor"/>
      </rPr>
      <t/>
    </r>
    <phoneticPr fontId="2" type="noConversion"/>
  </si>
  <si>
    <t>(진행사항 없음)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</si>
  <si>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분석</t>
    </r>
    <r>
      <rPr>
        <sz val="9"/>
        <color indexed="8"/>
        <rFont val="맑은 고딕"/>
        <family val="3"/>
        <charset val="129"/>
        <scheme val="minor"/>
      </rPr>
      <t xml:space="preserve">
  - 업무 분석 회의</t>
    </r>
    <phoneticPr fontId="2" type="noConversion"/>
  </si>
  <si>
    <r>
      <rPr>
        <b/>
        <sz val="9"/>
        <rFont val="맑은 고딕"/>
        <family val="3"/>
        <charset val="129"/>
        <scheme val="minor"/>
      </rPr>
      <t>* 분석</t>
    </r>
    <r>
      <rPr>
        <sz val="9"/>
        <rFont val="맑은 고딕"/>
        <family val="3"/>
        <charset val="129"/>
        <scheme val="minor"/>
      </rPr>
      <t xml:space="preserve">
  - 2015년, 2017년 회의록 검토
  - 2017년 분석, 설계, 전략수립 자료 검토
  - NIPA 시스템 리뷰</t>
    </r>
    <phoneticPr fontId="2" type="noConversion"/>
  </si>
  <si>
    <r>
      <t xml:space="preserve">* 분석
</t>
    </r>
    <r>
      <rPr>
        <sz val="9"/>
        <rFont val="맑은 고딕"/>
        <family val="3"/>
        <charset val="129"/>
        <scheme val="minor"/>
      </rPr>
      <t xml:space="preserve">  - 업무 분석 회의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</si>
  <si>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주요 진행 일정</t>
    </r>
    <r>
      <rPr>
        <sz val="9"/>
        <color indexed="8"/>
        <rFont val="맑은 고딕"/>
        <family val="3"/>
        <charset val="129"/>
        <scheme val="minor"/>
      </rPr>
      <t xml:space="preserve">
  - 분석&amp;설계 단계 상주 시작 : 6/5 ~
  - 착수보고 자료 보완 
  - 착수보고 : 6/5(화) 10:00 (연기)
  - 업무 협의 회의 1차 : 6/5 14:00
</t>
    </r>
    <r>
      <rPr>
        <b/>
        <sz val="9"/>
        <color indexed="8"/>
        <rFont val="맑은 고딕"/>
        <family val="3"/>
        <charset val="129"/>
        <scheme val="minor"/>
      </rPr>
      <t>* 사업 산출물 작성 (계속)</t>
    </r>
    <r>
      <rPr>
        <sz val="9"/>
        <color indexed="8"/>
        <rFont val="맑은 고딕"/>
        <family val="3"/>
        <charset val="129"/>
        <scheme val="minor"/>
      </rPr>
      <t xml:space="preserve">
  - 과업범위비교표, 요구사항추적매트릭스, 사업수행계획서
</t>
    </r>
    <r>
      <rPr>
        <b/>
        <sz val="9"/>
        <color indexed="8"/>
        <rFont val="맑은 고딕"/>
        <family val="3"/>
        <charset val="129"/>
        <scheme val="minor"/>
      </rPr>
      <t>* 운영 업무 지원 인원 인터뷰 및 확정</t>
    </r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</si>
  <si>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</si>
  <si>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</si>
  <si>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공용특징정보DB구축 서비스</t>
    </r>
    <r>
      <rPr>
        <sz val="9"/>
        <color indexed="8"/>
        <rFont val="맑은 고딕"/>
        <family val="3"/>
        <charset val="129"/>
        <scheme val="minor"/>
      </rPr>
      <t xml:space="preserve">
  - 유투브 접속을 위한 문제 확인 중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</si>
  <si>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공용특징정보DB구축 서비스</t>
    </r>
    <r>
      <rPr>
        <sz val="9"/>
        <color indexed="8"/>
        <rFont val="맑은 고딕"/>
        <family val="3"/>
        <charset val="129"/>
        <scheme val="minor"/>
      </rPr>
      <t xml:space="preserve">
  - 유투브 접속을 위한 문제 확인
</t>
    </r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</si>
  <si>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</si>
  <si>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</si>
  <si>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</si>
  <si>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신창권</t>
    <phoneticPr fontId="2" type="noConversion"/>
  </si>
  <si>
    <t>곽귀종</t>
    <phoneticPr fontId="2" type="noConversion"/>
  </si>
  <si>
    <t>신창권</t>
    <phoneticPr fontId="2" type="noConversion"/>
  </si>
  <si>
    <t>김설화, 우지호</t>
    <phoneticPr fontId="2" type="noConversion"/>
  </si>
  <si>
    <t>김민, 김선영</t>
    <phoneticPr fontId="2" type="noConversion"/>
  </si>
  <si>
    <t>김선영</t>
    <phoneticPr fontId="2" type="noConversion"/>
  </si>
  <si>
    <t>2018 이전</t>
    <phoneticPr fontId="2" type="noConversion"/>
  </si>
  <si>
    <t>(해당없음)</t>
    <phoneticPr fontId="2" type="noConversion"/>
  </si>
  <si>
    <t>[ 7 ] 원본 데이터셋 DB 구축 현황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</si>
  <si>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</si>
  <si>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</si>
  <si>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</si>
  <si>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[ 8 ] 변형물 데이터셋 DB 구축 현황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</si>
  <si>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</si>
  <si>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</si>
  <si>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</si>
  <si>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</si>
  <si>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 (A-No)</t>
    <phoneticPr fontId="2" type="noConversion"/>
  </si>
  <si>
    <t>모바일웹 (A-No)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</si>
</sst>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1" fontId="1" fillId="0" borderId="1" xfId="2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1" fillId="7" borderId="1" xfId="2" applyFont="1" applyFill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5" borderId="0" xfId="0" applyFont="1" applyFill="1" applyBorder="1" applyAlignment="1">
      <alignment vertical="top" wrapText="1"/>
    </xf>
    <xf numFmtId="0" fontId="3" fillId="5" borderId="9" xfId="0" applyFont="1" applyFill="1" applyBorder="1" applyAlignment="1">
      <alignment vertical="top" wrapText="1"/>
    </xf>
    <xf numFmtId="0" fontId="0" fillId="5" borderId="0" xfId="0" applyFill="1" applyBorder="1">
      <alignment vertical="center"/>
    </xf>
    <xf numFmtId="0" fontId="0" fillId="5" borderId="9" xfId="0" applyFill="1" applyBorder="1">
      <alignment vertical="center"/>
    </xf>
    <xf numFmtId="0" fontId="3" fillId="5" borderId="0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공정률데이타!$C$12:$AA$12</c:f>
              <c:numCache>
                <c:formatCode>m"/"d;@</c:formatCode>
                <c:ptCount val="25"/>
                <c:pt idx="0">
                  <c:v>43263</c:v>
                </c:pt>
                <c:pt idx="1">
                  <c:v>43270</c:v>
                </c:pt>
                <c:pt idx="2">
                  <c:v>43277</c:v>
                </c:pt>
                <c:pt idx="3">
                  <c:v>43284</c:v>
                </c:pt>
                <c:pt idx="4">
                  <c:v>43291</c:v>
                </c:pt>
                <c:pt idx="5">
                  <c:v>43298</c:v>
                </c:pt>
                <c:pt idx="6">
                  <c:v>43305</c:v>
                </c:pt>
                <c:pt idx="7">
                  <c:v>43312</c:v>
                </c:pt>
                <c:pt idx="8">
                  <c:v>43319</c:v>
                </c:pt>
                <c:pt idx="9">
                  <c:v>43326</c:v>
                </c:pt>
                <c:pt idx="10">
                  <c:v>43333</c:v>
                </c:pt>
                <c:pt idx="11">
                  <c:v>43340</c:v>
                </c:pt>
                <c:pt idx="12">
                  <c:v>43347</c:v>
                </c:pt>
                <c:pt idx="13">
                  <c:v>43354</c:v>
                </c:pt>
                <c:pt idx="14">
                  <c:v>43361</c:v>
                </c:pt>
                <c:pt idx="15">
                  <c:v>43368</c:v>
                </c:pt>
                <c:pt idx="16">
                  <c:v>43375</c:v>
                </c:pt>
                <c:pt idx="17">
                  <c:v>43382</c:v>
                </c:pt>
                <c:pt idx="18">
                  <c:v>43389</c:v>
                </c:pt>
                <c:pt idx="19">
                  <c:v>43396</c:v>
                </c:pt>
                <c:pt idx="20">
                  <c:v>43403</c:v>
                </c:pt>
                <c:pt idx="21">
                  <c:v>43410</c:v>
                </c:pt>
                <c:pt idx="22">
                  <c:v>43417</c:v>
                </c:pt>
                <c:pt idx="23">
                  <c:v>43424</c:v>
                </c:pt>
                <c:pt idx="24">
                  <c:v>43431</c:v>
                </c:pt>
              </c:numCache>
            </c:numRef>
          </c:cat>
          <c:val>
            <c:numRef>
              <c:f>공정률데이타!$C$13:$AA$13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공정률데이타!$C$12:$AA$12</c:f>
              <c:numCache>
                <c:formatCode>m"/"d;@</c:formatCode>
                <c:ptCount val="25"/>
                <c:pt idx="0">
                  <c:v>43263</c:v>
                </c:pt>
                <c:pt idx="1">
                  <c:v>43270</c:v>
                </c:pt>
                <c:pt idx="2">
                  <c:v>43277</c:v>
                </c:pt>
                <c:pt idx="3">
                  <c:v>43284</c:v>
                </c:pt>
                <c:pt idx="4">
                  <c:v>43291</c:v>
                </c:pt>
                <c:pt idx="5">
                  <c:v>43298</c:v>
                </c:pt>
                <c:pt idx="6">
                  <c:v>43305</c:v>
                </c:pt>
                <c:pt idx="7">
                  <c:v>43312</c:v>
                </c:pt>
                <c:pt idx="8">
                  <c:v>43319</c:v>
                </c:pt>
                <c:pt idx="9">
                  <c:v>43326</c:v>
                </c:pt>
                <c:pt idx="10">
                  <c:v>43333</c:v>
                </c:pt>
                <c:pt idx="11">
                  <c:v>43340</c:v>
                </c:pt>
                <c:pt idx="12">
                  <c:v>43347</c:v>
                </c:pt>
                <c:pt idx="13">
                  <c:v>43354</c:v>
                </c:pt>
                <c:pt idx="14">
                  <c:v>43361</c:v>
                </c:pt>
                <c:pt idx="15">
                  <c:v>43368</c:v>
                </c:pt>
                <c:pt idx="16">
                  <c:v>43375</c:v>
                </c:pt>
                <c:pt idx="17">
                  <c:v>43382</c:v>
                </c:pt>
                <c:pt idx="18">
                  <c:v>43389</c:v>
                </c:pt>
                <c:pt idx="19">
                  <c:v>43396</c:v>
                </c:pt>
                <c:pt idx="20">
                  <c:v>43403</c:v>
                </c:pt>
                <c:pt idx="21">
                  <c:v>43410</c:v>
                </c:pt>
                <c:pt idx="22">
                  <c:v>43417</c:v>
                </c:pt>
                <c:pt idx="23">
                  <c:v>43424</c:v>
                </c:pt>
                <c:pt idx="24">
                  <c:v>43431</c:v>
                </c:pt>
              </c:numCache>
            </c:numRef>
          </c:cat>
          <c:val>
            <c:numRef>
              <c:f>공정률데이타!$C$14:$AA$14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568960"/>
        <c:axId val="172569352"/>
      </c:lineChart>
      <c:dateAx>
        <c:axId val="172568960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569352"/>
        <c:crosses val="autoZero"/>
        <c:auto val="1"/>
        <c:lblOffset val="100"/>
        <c:baseTimeUnit val="days"/>
      </c:dateAx>
      <c:valAx>
        <c:axId val="1725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56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180979</xdr:colOff>
      <xdr:row>20</xdr:row>
      <xdr:rowOff>114300</xdr:rowOff>
    </xdr:from>
    <xdr:to>
      <xdr:col>3</xdr:col>
      <xdr:colOff>398387</xdr:colOff>
      <xdr:row>20</xdr:row>
      <xdr:rowOff>445816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209554</xdr:colOff>
      <xdr:row>58</xdr:row>
      <xdr:rowOff>133352</xdr:rowOff>
    </xdr:from>
    <xdr:to>
      <xdr:col>3</xdr:col>
      <xdr:colOff>426962</xdr:colOff>
      <xdr:row>58</xdr:row>
      <xdr:rowOff>464868</xdr:rowOff>
    </xdr:to>
    <xdr:pic>
      <xdr:nvPicPr>
        <xdr:cNvPr id="6" name="그림 5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180979</xdr:colOff>
      <xdr:row>0</xdr:row>
      <xdr:rowOff>114300</xdr:rowOff>
    </xdr:from>
    <xdr:to>
      <xdr:col>3</xdr:col>
      <xdr:colOff>398387</xdr:colOff>
      <xdr:row>0</xdr:row>
      <xdr:rowOff>445816</xdr:rowOff>
    </xdr:to>
    <xdr:pic>
      <xdr:nvPicPr>
        <xdr:cNvPr id="12" name="그림 1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638300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0</xdr:row>
      <xdr:rowOff>99368</xdr:rowOff>
    </xdr:from>
    <xdr:to>
      <xdr:col>19</xdr:col>
      <xdr:colOff>285750</xdr:colOff>
      <xdr:row>0</xdr:row>
      <xdr:rowOff>426895</xdr:rowOff>
    </xdr:to>
    <xdr:pic>
      <xdr:nvPicPr>
        <xdr:cNvPr id="13" name="그림 1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7326" y="993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209554</xdr:colOff>
      <xdr:row>31</xdr:row>
      <xdr:rowOff>133352</xdr:rowOff>
    </xdr:from>
    <xdr:to>
      <xdr:col>3</xdr:col>
      <xdr:colOff>426962</xdr:colOff>
      <xdr:row>31</xdr:row>
      <xdr:rowOff>464868</xdr:rowOff>
    </xdr:to>
    <xdr:pic>
      <xdr:nvPicPr>
        <xdr:cNvPr id="15" name="그림 14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20678777"/>
          <a:ext cx="1703308" cy="331516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10</xdr:row>
      <xdr:rowOff>114300</xdr:rowOff>
    </xdr:from>
    <xdr:ext cx="1703308" cy="331516"/>
    <xdr:pic>
      <xdr:nvPicPr>
        <xdr:cNvPr id="17" name="그림 16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703308" cy="331516"/>
        </a:xfrm>
        <a:prstGeom prst="rect">
          <a:avLst/>
        </a:prstGeom>
      </xdr:spPr>
    </xdr:pic>
    <xdr:clientData/>
  </xdr:oneCellAnchor>
  <xdr:twoCellAnchor>
    <xdr:from>
      <xdr:col>0</xdr:col>
      <xdr:colOff>95250</xdr:colOff>
      <xdr:row>4</xdr:row>
      <xdr:rowOff>104775</xdr:rowOff>
    </xdr:from>
    <xdr:to>
      <xdr:col>19</xdr:col>
      <xdr:colOff>361950</xdr:colOff>
      <xdr:row>8</xdr:row>
      <xdr:rowOff>152400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104776</xdr:colOff>
      <xdr:row>0</xdr:row>
      <xdr:rowOff>66675</xdr:rowOff>
    </xdr:from>
    <xdr:to>
      <xdr:col>17</xdr:col>
      <xdr:colOff>419099</xdr:colOff>
      <xdr:row>0</xdr:row>
      <xdr:rowOff>506589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666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10</xdr:row>
      <xdr:rowOff>118418</xdr:rowOff>
    </xdr:from>
    <xdr:to>
      <xdr:col>19</xdr:col>
      <xdr:colOff>285750</xdr:colOff>
      <xdr:row>10</xdr:row>
      <xdr:rowOff>445945</xdr:rowOff>
    </xdr:to>
    <xdr:pic>
      <xdr:nvPicPr>
        <xdr:cNvPr id="21" name="그림 20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7326" y="62715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10</xdr:row>
      <xdr:rowOff>85725</xdr:rowOff>
    </xdr:from>
    <xdr:to>
      <xdr:col>17</xdr:col>
      <xdr:colOff>419099</xdr:colOff>
      <xdr:row>10</xdr:row>
      <xdr:rowOff>525639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62388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20</xdr:row>
      <xdr:rowOff>99368</xdr:rowOff>
    </xdr:from>
    <xdr:to>
      <xdr:col>19</xdr:col>
      <xdr:colOff>285750</xdr:colOff>
      <xdr:row>20</xdr:row>
      <xdr:rowOff>426895</xdr:rowOff>
    </xdr:to>
    <xdr:pic>
      <xdr:nvPicPr>
        <xdr:cNvPr id="23" name="그림 2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7326" y="122151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20</xdr:row>
      <xdr:rowOff>66675</xdr:rowOff>
    </xdr:from>
    <xdr:to>
      <xdr:col>17</xdr:col>
      <xdr:colOff>419099</xdr:colOff>
      <xdr:row>20</xdr:row>
      <xdr:rowOff>506589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121824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123826</xdr:colOff>
      <xdr:row>31</xdr:row>
      <xdr:rowOff>108893</xdr:rowOff>
    </xdr:from>
    <xdr:to>
      <xdr:col>19</xdr:col>
      <xdr:colOff>285750</xdr:colOff>
      <xdr:row>31</xdr:row>
      <xdr:rowOff>436420</xdr:rowOff>
    </xdr:to>
    <xdr:pic>
      <xdr:nvPicPr>
        <xdr:cNvPr id="25" name="그림 24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7326" y="1803494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31</xdr:row>
      <xdr:rowOff>76200</xdr:rowOff>
    </xdr:from>
    <xdr:to>
      <xdr:col>17</xdr:col>
      <xdr:colOff>419099</xdr:colOff>
      <xdr:row>31</xdr:row>
      <xdr:rowOff>516114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18002250"/>
          <a:ext cx="809623" cy="43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view="pageBreakPreview" topLeftCell="A67" zoomScaleSheetLayoutView="100" workbookViewId="0">
      <selection activeCell="O81" sqref="O81:P81"/>
    </sheetView>
  </sheetViews>
  <sheetFormatPr defaultRowHeight="12" x14ac:dyDescent="0.3"/>
  <cols>
    <col min="1" max="2" width="6.5" style="2" customWidth="1"/>
    <col min="3" max="7" width="6.5" style="1" customWidth="1"/>
    <col min="8" max="9" width="6.75" style="1" customWidth="1"/>
    <col min="10" max="10" width="6.5" style="15" customWidth="1"/>
    <col min="11" max="17" width="6.5" style="1" customWidth="1"/>
    <col min="18" max="18" width="6.5" style="15" customWidth="1"/>
    <col min="19" max="20" width="6.5" style="1" customWidth="1"/>
    <col min="21" max="16384" width="9" style="1"/>
  </cols>
  <sheetData>
    <row r="1" spans="1:20" ht="43.5" customHeight="1" x14ac:dyDescent="0.3">
      <c r="A1" s="29"/>
      <c r="B1" s="29"/>
      <c r="C1" s="29"/>
      <c r="D1" s="29"/>
      <c r="E1" s="30" t="s">
        <v>75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9"/>
      <c r="R1" s="29"/>
      <c r="S1" s="29"/>
      <c r="T1" s="29"/>
    </row>
    <row r="2" spans="1:20" x14ac:dyDescent="0.3">
      <c r="A2" s="29"/>
      <c r="B2" s="29"/>
      <c r="C2" s="29"/>
      <c r="D2" s="29"/>
      <c r="E2" s="29"/>
      <c r="F2" s="29"/>
      <c r="G2" s="29"/>
      <c r="H2" s="31" t="s">
        <v>0</v>
      </c>
      <c r="I2" s="31"/>
      <c r="J2" s="31"/>
      <c r="K2" s="31"/>
      <c r="L2" s="31"/>
      <c r="M2" s="31"/>
      <c r="N2" s="32">
        <v>43263</v>
      </c>
      <c r="O2" s="33"/>
      <c r="P2" s="33"/>
      <c r="Q2" s="33"/>
      <c r="R2" s="33"/>
      <c r="S2" s="33"/>
      <c r="T2" s="33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4.25" customHeight="1" x14ac:dyDescent="0.3">
      <c r="A4" s="7" t="s">
        <v>4</v>
      </c>
      <c r="B4" s="7"/>
    </row>
    <row r="5" spans="1:20" s="2" customFormat="1" ht="19.5" customHeight="1" x14ac:dyDescent="0.3">
      <c r="A5" s="8"/>
      <c r="B5" s="18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</row>
    <row r="6" spans="1:20" ht="156.75" customHeight="1" x14ac:dyDescent="0.3">
      <c r="A6" s="9"/>
      <c r="B6" s="9"/>
      <c r="C6" s="73"/>
      <c r="D6" s="60"/>
      <c r="E6" s="60"/>
      <c r="F6" s="60"/>
      <c r="G6" s="60"/>
      <c r="H6" s="60"/>
      <c r="I6" s="60"/>
      <c r="J6" s="60"/>
      <c r="K6" s="60"/>
      <c r="L6" s="73"/>
      <c r="M6" s="60"/>
      <c r="N6" s="60"/>
      <c r="O6" s="60"/>
      <c r="P6" s="60"/>
      <c r="Q6" s="60"/>
      <c r="R6" s="60"/>
      <c r="S6" s="60"/>
      <c r="T6" s="60"/>
    </row>
    <row r="7" spans="1:20" ht="106.5" customHeight="1" x14ac:dyDescent="0.3">
      <c r="A7" s="9"/>
      <c r="B7" s="9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0" ht="74.25" customHeight="1" x14ac:dyDescent="0.3">
      <c r="A8" s="9"/>
      <c r="B8" s="9"/>
      <c r="C8" s="58"/>
      <c r="D8" s="60"/>
      <c r="E8" s="60"/>
      <c r="F8" s="60"/>
      <c r="G8" s="60"/>
      <c r="H8" s="60"/>
      <c r="I8" s="60"/>
      <c r="J8" s="60"/>
      <c r="K8" s="60"/>
      <c r="L8" s="58"/>
      <c r="M8" s="60"/>
      <c r="N8" s="60"/>
      <c r="O8" s="60"/>
      <c r="P8" s="60"/>
      <c r="Q8" s="60"/>
      <c r="R8" s="60"/>
      <c r="S8" s="60"/>
      <c r="T8" s="60"/>
    </row>
    <row r="9" spans="1:20" ht="26.25" customHeight="1" x14ac:dyDescent="0.3">
      <c r="A9" s="9"/>
      <c r="B9" s="9"/>
      <c r="C9" s="62"/>
      <c r="D9" s="63"/>
      <c r="E9" s="63"/>
      <c r="F9" s="63"/>
      <c r="G9" s="63"/>
      <c r="H9" s="63"/>
      <c r="I9" s="63"/>
      <c r="J9" s="63"/>
      <c r="K9" s="63"/>
      <c r="L9" s="62"/>
      <c r="M9" s="63"/>
      <c r="N9" s="63"/>
      <c r="O9" s="63"/>
      <c r="P9" s="63"/>
      <c r="Q9" s="63"/>
      <c r="R9" s="63"/>
      <c r="S9" s="63"/>
      <c r="T9" s="63"/>
    </row>
    <row r="10" spans="1:20" ht="19.5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15" customFormat="1" ht="43.5" customHeight="1" x14ac:dyDescent="0.3">
      <c r="A11" s="29"/>
      <c r="B11" s="29"/>
      <c r="C11" s="29"/>
      <c r="D11" s="29"/>
      <c r="E11" s="30" t="s">
        <v>75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29"/>
      <c r="R11" s="29"/>
      <c r="S11" s="29"/>
      <c r="T11" s="29"/>
    </row>
    <row r="12" spans="1:20" s="15" customFormat="1" x14ac:dyDescent="0.3">
      <c r="A12" s="29"/>
      <c r="B12" s="29"/>
      <c r="C12" s="29"/>
      <c r="D12" s="29"/>
      <c r="E12" s="29"/>
      <c r="F12" s="29"/>
      <c r="G12" s="29"/>
      <c r="H12" s="31" t="s">
        <v>0</v>
      </c>
      <c r="I12" s="31"/>
      <c r="J12" s="31"/>
      <c r="K12" s="31"/>
      <c r="L12" s="31"/>
      <c r="M12" s="31"/>
      <c r="N12" s="32">
        <f>N2</f>
        <v>43263</v>
      </c>
      <c r="O12" s="33"/>
      <c r="P12" s="33"/>
      <c r="Q12" s="33"/>
      <c r="R12" s="33"/>
      <c r="S12" s="33"/>
      <c r="T12" s="33"/>
    </row>
    <row r="13" spans="1:20" s="15" customFormat="1" x14ac:dyDescent="0.3">
      <c r="A13" s="3"/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  <c r="T13" s="5"/>
    </row>
    <row r="14" spans="1:20" s="6" customFormat="1" ht="14.25" customHeight="1" x14ac:dyDescent="0.3">
      <c r="A14" s="7" t="s">
        <v>51</v>
      </c>
      <c r="B14" s="7"/>
    </row>
    <row r="15" spans="1:20" s="2" customFormat="1" ht="19.5" customHeight="1" x14ac:dyDescent="0.3">
      <c r="A15" s="19"/>
      <c r="B15" s="2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2"/>
    </row>
    <row r="16" spans="1:20" s="15" customFormat="1" ht="156.75" customHeight="1" x14ac:dyDescent="0.3">
      <c r="A16" s="21"/>
      <c r="B16" s="9"/>
      <c r="C16" s="73"/>
      <c r="D16" s="60"/>
      <c r="E16" s="60"/>
      <c r="F16" s="60"/>
      <c r="G16" s="60"/>
      <c r="H16" s="60"/>
      <c r="I16" s="60"/>
      <c r="J16" s="60"/>
      <c r="K16" s="60"/>
      <c r="L16" s="73"/>
      <c r="M16" s="60"/>
      <c r="N16" s="60"/>
      <c r="O16" s="60"/>
      <c r="P16" s="60"/>
      <c r="Q16" s="60"/>
      <c r="R16" s="60"/>
      <c r="S16" s="60"/>
      <c r="T16" s="61"/>
    </row>
    <row r="17" spans="1:20" s="15" customFormat="1" ht="106.5" customHeight="1" x14ac:dyDescent="0.3">
      <c r="A17" s="21"/>
      <c r="B17" s="9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9"/>
    </row>
    <row r="18" spans="1:20" s="15" customFormat="1" ht="74.25" customHeight="1" x14ac:dyDescent="0.3">
      <c r="A18" s="21"/>
      <c r="B18" s="9"/>
      <c r="C18" s="58"/>
      <c r="D18" s="60"/>
      <c r="E18" s="60"/>
      <c r="F18" s="60"/>
      <c r="G18" s="60"/>
      <c r="H18" s="60"/>
      <c r="I18" s="60"/>
      <c r="J18" s="60"/>
      <c r="K18" s="60"/>
      <c r="L18" s="58"/>
      <c r="M18" s="60"/>
      <c r="N18" s="60"/>
      <c r="O18" s="60"/>
      <c r="P18" s="60"/>
      <c r="Q18" s="60"/>
      <c r="R18" s="60"/>
      <c r="S18" s="60"/>
      <c r="T18" s="61"/>
    </row>
    <row r="19" spans="1:20" s="15" customFormat="1" ht="18.75" customHeight="1" x14ac:dyDescent="0.3">
      <c r="A19" s="9"/>
      <c r="B19" s="9"/>
      <c r="C19" s="62"/>
      <c r="D19" s="63"/>
      <c r="E19" s="63"/>
      <c r="F19" s="63"/>
      <c r="G19" s="63"/>
      <c r="H19" s="63"/>
      <c r="I19" s="63"/>
      <c r="J19" s="63"/>
      <c r="K19" s="63"/>
      <c r="L19" s="62"/>
      <c r="M19" s="63"/>
      <c r="N19" s="63"/>
      <c r="O19" s="63"/>
      <c r="P19" s="63"/>
      <c r="Q19" s="63"/>
      <c r="R19" s="63"/>
      <c r="S19" s="63"/>
      <c r="T19" s="63"/>
    </row>
    <row r="20" spans="1:20" s="15" customFormat="1" x14ac:dyDescent="0.3">
      <c r="A20" s="3"/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</row>
    <row r="21" spans="1:20" ht="43.5" customHeight="1" x14ac:dyDescent="0.3">
      <c r="A21" s="29"/>
      <c r="B21" s="29"/>
      <c r="C21" s="29"/>
      <c r="D21" s="29"/>
      <c r="E21" s="30" t="s">
        <v>75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29"/>
      <c r="R21" s="29"/>
      <c r="S21" s="29"/>
      <c r="T21" s="29"/>
    </row>
    <row r="22" spans="1:20" x14ac:dyDescent="0.3">
      <c r="A22" s="29"/>
      <c r="B22" s="29"/>
      <c r="C22" s="29"/>
      <c r="D22" s="29"/>
      <c r="E22" s="29"/>
      <c r="F22" s="29"/>
      <c r="G22" s="29"/>
      <c r="H22" s="31" t="s">
        <v>0</v>
      </c>
      <c r="I22" s="31"/>
      <c r="J22" s="31"/>
      <c r="K22" s="31"/>
      <c r="L22" s="31"/>
      <c r="M22" s="31"/>
      <c r="N22" s="32">
        <f>N2</f>
        <v>43263</v>
      </c>
      <c r="O22" s="33"/>
      <c r="P22" s="33"/>
      <c r="Q22" s="33"/>
      <c r="R22" s="33"/>
      <c r="S22" s="33"/>
      <c r="T22" s="33"/>
    </row>
    <row r="23" spans="1:20" x14ac:dyDescent="0.3">
      <c r="A23" s="3"/>
      <c r="B23" s="3"/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5"/>
      <c r="O23" s="5"/>
      <c r="P23" s="5"/>
      <c r="Q23" s="5"/>
      <c r="R23" s="5"/>
      <c r="S23" s="5"/>
      <c r="T23" s="5"/>
    </row>
    <row r="24" spans="1:20" s="6" customFormat="1" ht="14.25" customHeight="1" x14ac:dyDescent="0.3">
      <c r="A24" s="7" t="s">
        <v>52</v>
      </c>
      <c r="B24" s="7"/>
    </row>
    <row r="25" spans="1:20" s="2" customFormat="1" ht="19.5" customHeight="1" x14ac:dyDescent="0.3">
      <c r="A25" s="49" t="s">
        <v>1</v>
      </c>
      <c r="B25" s="51"/>
      <c r="C25" s="38" t="str">
        <f>CONCATENATE(CONCATENATE(CONCATENATE(CONCATENATE("전주 추진 실적 (", TEXT(N2-7, "yyyy/mm/dd")), " ~ "), TEXT(N2 -1, "yyyy/mm/dd")), ")")</f>
        <v>전주 추진 실적 (2018/06/05 ~ 2018/06/11)</v>
      </c>
      <c r="D25" s="39"/>
      <c r="E25" s="39"/>
      <c r="F25" s="39"/>
      <c r="G25" s="39"/>
      <c r="H25" s="39"/>
      <c r="I25" s="39"/>
      <c r="J25" s="39"/>
      <c r="K25" s="39"/>
      <c r="L25" s="38" t="str">
        <f>CONCATENATE(CONCATENATE(CONCATENATE(CONCATENATE("금주 추진 계획 (", TEXT(N2, "yyyy/mm/dd")), " ~ "), TEXT(N2+6, "yyyy/mm/dd")), ")")</f>
        <v>금주 추진 계획 (2018/06/12 ~ 2018/06/18)</v>
      </c>
      <c r="M25" s="39"/>
      <c r="N25" s="39"/>
      <c r="O25" s="39"/>
      <c r="P25" s="39"/>
      <c r="Q25" s="39"/>
      <c r="R25" s="39"/>
      <c r="S25" s="39"/>
      <c r="T25" s="39"/>
    </row>
    <row r="26" spans="1:20" ht="123.75" customHeight="1" x14ac:dyDescent="0.3">
      <c r="A26" s="25" t="s">
        <v>45</v>
      </c>
      <c r="B26" s="26"/>
      <c r="C26" s="27" t="s">
        <v>85</v>
      </c>
      <c r="D26" s="28"/>
      <c r="E26" s="28"/>
      <c r="F26" s="28"/>
      <c r="G26" s="28"/>
      <c r="H26" s="28"/>
      <c r="I26" s="28"/>
      <c r="J26" s="28"/>
      <c r="K26" s="28"/>
      <c r="L26" s="27" t="s">
        <v>77</v>
      </c>
      <c r="M26" s="28"/>
      <c r="N26" s="28"/>
      <c r="O26" s="28"/>
      <c r="P26" s="28"/>
      <c r="Q26" s="28"/>
      <c r="R26" s="28"/>
      <c r="S26" s="28"/>
      <c r="T26" s="28"/>
    </row>
    <row r="27" spans="1:20" s="15" customFormat="1" ht="55.5" customHeight="1" x14ac:dyDescent="0.3">
      <c r="A27" s="25" t="s">
        <v>71</v>
      </c>
      <c r="B27" s="26"/>
      <c r="C27" s="27" t="s">
        <v>80</v>
      </c>
      <c r="D27" s="28"/>
      <c r="E27" s="28"/>
      <c r="F27" s="28"/>
      <c r="G27" s="28"/>
      <c r="H27" s="28"/>
      <c r="I27" s="28"/>
      <c r="J27" s="28"/>
      <c r="K27" s="28"/>
      <c r="L27" s="27" t="s">
        <v>76</v>
      </c>
      <c r="M27" s="28"/>
      <c r="N27" s="28"/>
      <c r="O27" s="28"/>
      <c r="P27" s="28"/>
      <c r="Q27" s="28"/>
      <c r="R27" s="28"/>
      <c r="S27" s="28"/>
      <c r="T27" s="28"/>
    </row>
    <row r="28" spans="1:20" ht="55.5" customHeight="1" x14ac:dyDescent="0.3">
      <c r="A28" s="25" t="s">
        <v>79</v>
      </c>
      <c r="B28" s="26"/>
      <c r="C28" s="27" t="s">
        <v>81</v>
      </c>
      <c r="D28" s="28"/>
      <c r="E28" s="28"/>
      <c r="F28" s="28"/>
      <c r="G28" s="28"/>
      <c r="H28" s="28"/>
      <c r="I28" s="28"/>
      <c r="J28" s="28"/>
      <c r="K28" s="28"/>
      <c r="L28" s="27" t="s">
        <v>82</v>
      </c>
      <c r="M28" s="28"/>
      <c r="N28" s="28"/>
      <c r="O28" s="28"/>
      <c r="P28" s="28"/>
      <c r="Q28" s="28"/>
      <c r="R28" s="28"/>
      <c r="S28" s="28"/>
      <c r="T28" s="28"/>
    </row>
    <row r="29" spans="1:20" s="15" customFormat="1" ht="55.5" customHeight="1" x14ac:dyDescent="0.3">
      <c r="A29" s="25" t="s">
        <v>78</v>
      </c>
      <c r="B29" s="26"/>
      <c r="C29" s="34" t="s">
        <v>83</v>
      </c>
      <c r="D29" s="35"/>
      <c r="E29" s="35"/>
      <c r="F29" s="35"/>
      <c r="G29" s="35"/>
      <c r="H29" s="35"/>
      <c r="I29" s="35"/>
      <c r="J29" s="35"/>
      <c r="K29" s="36"/>
      <c r="L29" s="37" t="s">
        <v>84</v>
      </c>
      <c r="M29" s="35"/>
      <c r="N29" s="35"/>
      <c r="O29" s="35"/>
      <c r="P29" s="35"/>
      <c r="Q29" s="35"/>
      <c r="R29" s="35"/>
      <c r="S29" s="35"/>
      <c r="T29" s="36"/>
    </row>
    <row r="30" spans="1:20" s="15" customFormat="1" ht="55.5" customHeight="1" x14ac:dyDescent="0.3">
      <c r="A30" s="25" t="s">
        <v>87</v>
      </c>
      <c r="B30" s="26"/>
      <c r="C30" s="27" t="s">
        <v>88</v>
      </c>
      <c r="D30" s="28"/>
      <c r="E30" s="28"/>
      <c r="F30" s="28"/>
      <c r="G30" s="28"/>
      <c r="H30" s="28"/>
      <c r="I30" s="28"/>
      <c r="J30" s="28"/>
      <c r="K30" s="28"/>
      <c r="L30" s="27" t="s">
        <v>89</v>
      </c>
      <c r="M30" s="28"/>
      <c r="N30" s="28"/>
      <c r="O30" s="28"/>
      <c r="P30" s="28"/>
      <c r="Q30" s="28"/>
      <c r="R30" s="28"/>
      <c r="S30" s="28"/>
      <c r="T30" s="28"/>
    </row>
    <row r="31" spans="1:20" ht="16.5" customHeight="1" x14ac:dyDescent="0.3">
      <c r="A31" s="3"/>
      <c r="B31" s="3"/>
      <c r="C31" s="3"/>
      <c r="D31" s="3"/>
      <c r="E31" s="3"/>
      <c r="F31" s="3"/>
      <c r="G31" s="3"/>
      <c r="H31" s="4"/>
      <c r="I31" s="4"/>
      <c r="J31" s="4"/>
      <c r="K31" s="4"/>
      <c r="L31" s="4"/>
      <c r="M31" s="4"/>
      <c r="N31" s="5"/>
      <c r="O31" s="5"/>
      <c r="P31" s="5"/>
      <c r="Q31" s="5"/>
      <c r="R31" s="5"/>
      <c r="S31" s="5"/>
      <c r="T31" s="5"/>
    </row>
    <row r="32" spans="1:20" ht="43.5" customHeight="1" x14ac:dyDescent="0.3">
      <c r="A32" s="29"/>
      <c r="B32" s="29"/>
      <c r="C32" s="29"/>
      <c r="D32" s="29"/>
      <c r="E32" s="30" t="s">
        <v>86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29"/>
      <c r="R32" s="29"/>
      <c r="S32" s="29"/>
      <c r="T32" s="29"/>
    </row>
    <row r="33" spans="1:20" x14ac:dyDescent="0.3">
      <c r="A33" s="29"/>
      <c r="B33" s="29"/>
      <c r="C33" s="29"/>
      <c r="D33" s="29"/>
      <c r="E33" s="29"/>
      <c r="F33" s="29"/>
      <c r="G33" s="29"/>
      <c r="H33" s="31" t="s">
        <v>0</v>
      </c>
      <c r="I33" s="31"/>
      <c r="J33" s="31"/>
      <c r="K33" s="31"/>
      <c r="L33" s="31"/>
      <c r="M33" s="31"/>
      <c r="N33" s="32">
        <f>N2</f>
        <v>43263</v>
      </c>
      <c r="O33" s="33"/>
      <c r="P33" s="33"/>
      <c r="Q33" s="33"/>
      <c r="R33" s="33"/>
      <c r="S33" s="33"/>
      <c r="T33" s="33"/>
    </row>
    <row r="34" spans="1:20" x14ac:dyDescent="0.3">
      <c r="A34" s="3"/>
      <c r="B34" s="3"/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5"/>
      <c r="O34" s="5"/>
      <c r="P34" s="5"/>
      <c r="Q34" s="5"/>
      <c r="R34" s="5"/>
      <c r="S34" s="5"/>
      <c r="T34" s="5"/>
    </row>
    <row r="35" spans="1:20" ht="16.5" customHeight="1" x14ac:dyDescent="0.3">
      <c r="A35" s="7" t="s">
        <v>53</v>
      </c>
      <c r="B35" s="7"/>
      <c r="C35" s="3"/>
      <c r="D35" s="3"/>
      <c r="E35" s="3"/>
      <c r="F35" s="3"/>
      <c r="G35" s="3"/>
      <c r="H35" s="4"/>
      <c r="I35" s="4"/>
      <c r="J35" s="4"/>
      <c r="K35" s="4"/>
      <c r="L35" s="4"/>
      <c r="M35" s="4"/>
      <c r="N35" s="5"/>
      <c r="O35" s="5"/>
      <c r="P35" s="5"/>
      <c r="Q35" s="5"/>
      <c r="R35" s="5"/>
      <c r="S35" s="5"/>
      <c r="T35" s="5"/>
    </row>
    <row r="36" spans="1:20" ht="19.5" customHeight="1" x14ac:dyDescent="0.3">
      <c r="A36" s="7" t="s">
        <v>9</v>
      </c>
      <c r="B36" s="6"/>
    </row>
    <row r="37" spans="1:20" ht="17.25" customHeight="1" x14ac:dyDescent="0.3">
      <c r="A37" s="49" t="s">
        <v>10</v>
      </c>
      <c r="B37" s="51"/>
      <c r="C37" s="39" t="s">
        <v>35</v>
      </c>
      <c r="D37" s="39"/>
      <c r="E37" s="39" t="s">
        <v>36</v>
      </c>
      <c r="F37" s="39"/>
      <c r="G37" s="39" t="s">
        <v>37</v>
      </c>
      <c r="H37" s="39"/>
      <c r="I37" s="39" t="s">
        <v>38</v>
      </c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ht="17.25" customHeight="1" x14ac:dyDescent="0.3">
      <c r="A38" s="52" t="s">
        <v>39</v>
      </c>
      <c r="B38" s="53"/>
      <c r="C38" s="24">
        <v>0</v>
      </c>
      <c r="D38" s="24"/>
      <c r="E38" s="24">
        <v>0</v>
      </c>
      <c r="F38" s="24"/>
      <c r="G38" s="24">
        <f t="shared" ref="G38:G41" si="0">SUM(C38:F38)</f>
        <v>0</v>
      </c>
      <c r="H38" s="24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</row>
    <row r="39" spans="1:20" ht="17.25" customHeight="1" x14ac:dyDescent="0.3">
      <c r="A39" s="52" t="s">
        <v>40</v>
      </c>
      <c r="B39" s="53"/>
      <c r="C39" s="24">
        <v>0</v>
      </c>
      <c r="D39" s="24"/>
      <c r="E39" s="24">
        <v>0</v>
      </c>
      <c r="F39" s="24"/>
      <c r="G39" s="24">
        <f t="shared" si="0"/>
        <v>0</v>
      </c>
      <c r="H39" s="24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</row>
    <row r="40" spans="1:20" ht="17.25" customHeight="1" x14ac:dyDescent="0.3">
      <c r="A40" s="52" t="s">
        <v>41</v>
      </c>
      <c r="B40" s="53"/>
      <c r="C40" s="24">
        <v>0</v>
      </c>
      <c r="D40" s="24"/>
      <c r="E40" s="24">
        <v>0</v>
      </c>
      <c r="F40" s="24"/>
      <c r="G40" s="24">
        <f t="shared" si="0"/>
        <v>0</v>
      </c>
      <c r="H40" s="24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</row>
    <row r="41" spans="1:20" ht="17.25" customHeight="1" x14ac:dyDescent="0.3">
      <c r="A41" s="52" t="s">
        <v>42</v>
      </c>
      <c r="B41" s="53"/>
      <c r="C41" s="24">
        <v>0</v>
      </c>
      <c r="D41" s="24"/>
      <c r="E41" s="24">
        <v>0</v>
      </c>
      <c r="F41" s="24"/>
      <c r="G41" s="24">
        <f t="shared" si="0"/>
        <v>0</v>
      </c>
      <c r="H41" s="24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</row>
    <row r="42" spans="1:20" ht="17.25" customHeight="1" x14ac:dyDescent="0.3">
      <c r="A42" s="86" t="s">
        <v>43</v>
      </c>
      <c r="B42" s="87"/>
      <c r="C42" s="83">
        <f>SUM(C38:D41)</f>
        <v>0</v>
      </c>
      <c r="D42" s="83"/>
      <c r="E42" s="83">
        <f>SUM(E38:F41)</f>
        <v>0</v>
      </c>
      <c r="F42" s="83"/>
      <c r="G42" s="83">
        <f>SUM(C42:F42)</f>
        <v>0</v>
      </c>
      <c r="H42" s="83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</row>
    <row r="43" spans="1:20" ht="22.5" customHeight="1" x14ac:dyDescent="0.3">
      <c r="A43" s="7" t="s">
        <v>28</v>
      </c>
      <c r="B43" s="7"/>
    </row>
    <row r="44" spans="1:20" ht="14.25" customHeight="1" x14ac:dyDescent="0.3">
      <c r="A44" s="49" t="s">
        <v>29</v>
      </c>
      <c r="B44" s="51"/>
      <c r="C44" s="22" t="s">
        <v>30</v>
      </c>
      <c r="D44" s="39" t="s">
        <v>31</v>
      </c>
      <c r="E44" s="39"/>
      <c r="F44" s="39"/>
      <c r="G44" s="39"/>
      <c r="H44" s="39" t="s">
        <v>32</v>
      </c>
      <c r="I44" s="39"/>
      <c r="J44" s="39"/>
      <c r="K44" s="39"/>
      <c r="L44" s="39"/>
      <c r="M44" s="39"/>
      <c r="N44" s="39"/>
      <c r="O44" s="39"/>
      <c r="P44" s="39" t="s">
        <v>33</v>
      </c>
      <c r="Q44" s="39"/>
      <c r="R44" s="74" t="s">
        <v>54</v>
      </c>
      <c r="S44" s="75"/>
      <c r="T44" s="76"/>
    </row>
    <row r="45" spans="1:20" ht="14.25" customHeight="1" x14ac:dyDescent="0.3">
      <c r="A45" s="52"/>
      <c r="B45" s="53"/>
      <c r="C45" s="13"/>
      <c r="D45" s="79"/>
      <c r="E45" s="79"/>
      <c r="F45" s="79"/>
      <c r="G45" s="79"/>
      <c r="H45" s="80"/>
      <c r="I45" s="81"/>
      <c r="J45" s="81"/>
      <c r="K45" s="81"/>
      <c r="L45" s="81"/>
      <c r="M45" s="81"/>
      <c r="N45" s="81"/>
      <c r="O45" s="82"/>
      <c r="P45" s="31"/>
      <c r="Q45" s="31"/>
      <c r="R45" s="77"/>
      <c r="S45" s="78"/>
      <c r="T45" s="65"/>
    </row>
    <row r="46" spans="1:20" s="15" customFormat="1" ht="14.25" customHeight="1" x14ac:dyDescent="0.3">
      <c r="A46" s="52"/>
      <c r="B46" s="53"/>
      <c r="C46" s="13"/>
      <c r="D46" s="79"/>
      <c r="E46" s="79"/>
      <c r="F46" s="79"/>
      <c r="G46" s="79"/>
      <c r="H46" s="80"/>
      <c r="I46" s="81"/>
      <c r="J46" s="81"/>
      <c r="K46" s="81"/>
      <c r="L46" s="81"/>
      <c r="M46" s="81"/>
      <c r="N46" s="81"/>
      <c r="O46" s="82"/>
      <c r="P46" s="31"/>
      <c r="Q46" s="31"/>
      <c r="R46" s="64"/>
      <c r="S46" s="78"/>
      <c r="T46" s="65"/>
    </row>
    <row r="47" spans="1:20" ht="14.25" customHeight="1" x14ac:dyDescent="0.3">
      <c r="A47" s="52"/>
      <c r="B47" s="53"/>
      <c r="C47" s="13"/>
      <c r="D47" s="79"/>
      <c r="E47" s="79"/>
      <c r="F47" s="79"/>
      <c r="G47" s="79"/>
      <c r="H47" s="80"/>
      <c r="I47" s="81"/>
      <c r="J47" s="81"/>
      <c r="K47" s="81"/>
      <c r="L47" s="81"/>
      <c r="M47" s="81"/>
      <c r="N47" s="81"/>
      <c r="O47" s="82"/>
      <c r="P47" s="31"/>
      <c r="Q47" s="31"/>
      <c r="R47" s="64"/>
      <c r="S47" s="78"/>
      <c r="T47" s="65"/>
    </row>
    <row r="48" spans="1:20" ht="17.25" customHeight="1" x14ac:dyDescent="0.3">
      <c r="A48" s="7" t="s">
        <v>16</v>
      </c>
      <c r="B48" s="6"/>
    </row>
    <row r="49" spans="1:20" ht="17.25" customHeight="1" x14ac:dyDescent="0.3">
      <c r="A49" s="49" t="s">
        <v>10</v>
      </c>
      <c r="B49" s="51"/>
      <c r="C49" s="39" t="s">
        <v>11</v>
      </c>
      <c r="D49" s="39"/>
      <c r="E49" s="39" t="s">
        <v>12</v>
      </c>
      <c r="F49" s="39"/>
      <c r="G49" s="39" t="s">
        <v>3</v>
      </c>
      <c r="H49" s="39"/>
      <c r="I49" s="39" t="s">
        <v>13</v>
      </c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7.25" customHeight="1" x14ac:dyDescent="0.3">
      <c r="A50" s="52" t="s">
        <v>14</v>
      </c>
      <c r="B50" s="53"/>
      <c r="C50" s="47">
        <v>0</v>
      </c>
      <c r="D50" s="48"/>
      <c r="E50" s="47">
        <v>0</v>
      </c>
      <c r="F50" s="48"/>
      <c r="G50" s="47">
        <f>SUM(C50:F50)</f>
        <v>0</v>
      </c>
      <c r="H50" s="48"/>
      <c r="I50" s="54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6"/>
    </row>
    <row r="51" spans="1:20" ht="17.25" customHeight="1" x14ac:dyDescent="0.3">
      <c r="A51" s="52" t="s">
        <v>15</v>
      </c>
      <c r="B51" s="53"/>
      <c r="C51" s="47">
        <v>0</v>
      </c>
      <c r="D51" s="48"/>
      <c r="E51" s="47">
        <v>0</v>
      </c>
      <c r="F51" s="48"/>
      <c r="G51" s="47">
        <f t="shared" ref="G51:G52" si="1">SUM(C51:F51)</f>
        <v>0</v>
      </c>
      <c r="H51" s="48"/>
      <c r="I51" s="54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6"/>
    </row>
    <row r="52" spans="1:20" ht="17.25" customHeight="1" x14ac:dyDescent="0.3">
      <c r="A52" s="52" t="s">
        <v>17</v>
      </c>
      <c r="B52" s="53"/>
      <c r="C52" s="47">
        <v>0</v>
      </c>
      <c r="D52" s="48"/>
      <c r="E52" s="47">
        <v>0</v>
      </c>
      <c r="F52" s="48"/>
      <c r="G52" s="47">
        <f t="shared" si="1"/>
        <v>0</v>
      </c>
      <c r="H52" s="48"/>
      <c r="I52" s="54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6"/>
    </row>
    <row r="53" spans="1:20" ht="19.5" customHeight="1" x14ac:dyDescent="0.3">
      <c r="A53" s="7" t="s">
        <v>18</v>
      </c>
      <c r="B53" s="6"/>
    </row>
    <row r="54" spans="1:20" ht="22.5" customHeight="1" x14ac:dyDescent="0.3">
      <c r="A54" s="49" t="s">
        <v>19</v>
      </c>
      <c r="B54" s="51"/>
      <c r="C54" s="22" t="s">
        <v>20</v>
      </c>
      <c r="D54" s="49" t="s">
        <v>21</v>
      </c>
      <c r="E54" s="50"/>
      <c r="F54" s="50"/>
      <c r="G54" s="51"/>
      <c r="H54" s="22" t="s">
        <v>22</v>
      </c>
      <c r="I54" s="49" t="s">
        <v>23</v>
      </c>
      <c r="J54" s="50"/>
      <c r="K54" s="50"/>
      <c r="L54" s="50"/>
      <c r="M54" s="50"/>
      <c r="N54" s="50"/>
      <c r="O54" s="51"/>
      <c r="P54" s="22" t="s">
        <v>24</v>
      </c>
      <c r="Q54" s="23" t="s">
        <v>25</v>
      </c>
      <c r="R54" s="22" t="s">
        <v>26</v>
      </c>
      <c r="S54" s="49" t="s">
        <v>27</v>
      </c>
      <c r="T54" s="51"/>
    </row>
    <row r="55" spans="1:20" ht="17.25" customHeight="1" x14ac:dyDescent="0.3">
      <c r="A55" s="52"/>
      <c r="B55" s="53"/>
      <c r="C55" s="12"/>
      <c r="D55" s="64"/>
      <c r="E55" s="78"/>
      <c r="F55" s="78"/>
      <c r="G55" s="65"/>
      <c r="H55" s="12"/>
      <c r="I55" s="64"/>
      <c r="J55" s="78"/>
      <c r="K55" s="78"/>
      <c r="L55" s="78"/>
      <c r="M55" s="78"/>
      <c r="N55" s="78"/>
      <c r="O55" s="65"/>
      <c r="P55" s="12"/>
      <c r="Q55" s="12"/>
      <c r="R55" s="12"/>
      <c r="S55" s="64"/>
      <c r="T55" s="65"/>
    </row>
    <row r="56" spans="1:20" ht="17.25" customHeight="1" x14ac:dyDescent="0.3">
      <c r="A56" s="52"/>
      <c r="B56" s="53"/>
      <c r="C56" s="12"/>
      <c r="D56" s="64"/>
      <c r="E56" s="78"/>
      <c r="F56" s="78"/>
      <c r="G56" s="65"/>
      <c r="H56" s="12"/>
      <c r="I56" s="64"/>
      <c r="J56" s="78"/>
      <c r="K56" s="78"/>
      <c r="L56" s="78"/>
      <c r="M56" s="78"/>
      <c r="N56" s="78"/>
      <c r="O56" s="65"/>
      <c r="P56" s="12"/>
      <c r="Q56" s="12"/>
      <c r="R56" s="12"/>
      <c r="S56" s="64"/>
      <c r="T56" s="65"/>
    </row>
    <row r="57" spans="1:20" ht="17.25" customHeight="1" x14ac:dyDescent="0.3">
      <c r="A57" s="52"/>
      <c r="B57" s="53"/>
      <c r="C57" s="12"/>
      <c r="D57" s="64"/>
      <c r="E57" s="78"/>
      <c r="F57" s="78"/>
      <c r="G57" s="65"/>
      <c r="H57" s="12"/>
      <c r="I57" s="64"/>
      <c r="J57" s="78"/>
      <c r="K57" s="78"/>
      <c r="L57" s="78"/>
      <c r="M57" s="78"/>
      <c r="N57" s="78"/>
      <c r="O57" s="65"/>
      <c r="P57" s="12"/>
      <c r="Q57" s="12"/>
      <c r="R57" s="12"/>
      <c r="S57" s="64"/>
      <c r="T57" s="65"/>
    </row>
    <row r="58" spans="1:20" ht="15.75" customHeight="1" x14ac:dyDescent="0.3">
      <c r="A58" s="3"/>
      <c r="B58" s="3"/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5"/>
      <c r="O58" s="5"/>
      <c r="P58" s="5"/>
      <c r="Q58" s="5"/>
      <c r="R58" s="5"/>
      <c r="S58" s="5"/>
      <c r="T58" s="5"/>
    </row>
    <row r="59" spans="1:20" ht="43.5" customHeight="1" x14ac:dyDescent="0.3">
      <c r="A59" s="29"/>
      <c r="B59" s="29"/>
      <c r="C59" s="29"/>
      <c r="D59" s="29"/>
      <c r="E59" s="30" t="s">
        <v>75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29"/>
      <c r="R59" s="29"/>
      <c r="S59" s="29"/>
      <c r="T59" s="29"/>
    </row>
    <row r="60" spans="1:20" x14ac:dyDescent="0.3">
      <c r="A60" s="29"/>
      <c r="B60" s="29"/>
      <c r="C60" s="29"/>
      <c r="D60" s="29"/>
      <c r="E60" s="29"/>
      <c r="F60" s="29"/>
      <c r="G60" s="29"/>
      <c r="H60" s="31" t="s">
        <v>0</v>
      </c>
      <c r="I60" s="31"/>
      <c r="J60" s="31"/>
      <c r="K60" s="31"/>
      <c r="L60" s="31"/>
      <c r="M60" s="31"/>
      <c r="N60" s="32">
        <f>N2</f>
        <v>43263</v>
      </c>
      <c r="O60" s="33"/>
      <c r="P60" s="33"/>
      <c r="Q60" s="33"/>
      <c r="R60" s="33"/>
      <c r="S60" s="33"/>
      <c r="T60" s="33"/>
    </row>
    <row r="61" spans="1:20" ht="9" customHeight="1" x14ac:dyDescent="0.3">
      <c r="A61" s="3"/>
      <c r="B61" s="3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5"/>
      <c r="O61" s="5"/>
      <c r="P61" s="5"/>
      <c r="Q61" s="5"/>
      <c r="R61" s="5"/>
      <c r="S61" s="5"/>
      <c r="T61" s="5"/>
    </row>
    <row r="62" spans="1:20" s="6" customFormat="1" ht="13.5" customHeight="1" x14ac:dyDescent="0.3">
      <c r="A62" s="7" t="s">
        <v>34</v>
      </c>
      <c r="B62" s="7"/>
    </row>
    <row r="63" spans="1:20" s="2" customFormat="1" ht="15" customHeight="1" x14ac:dyDescent="0.3">
      <c r="A63" s="39" t="s">
        <v>2</v>
      </c>
      <c r="B63" s="39"/>
      <c r="C63" s="39"/>
      <c r="D63" s="39"/>
      <c r="E63" s="39"/>
      <c r="F63" s="39"/>
      <c r="G63" s="39" t="str">
        <f>CONCATENATE(CONCATENATE(CONCATENATE(CONCATENATE("전주 투입 현황 (", TEXT(N2-7, "yyyy/mm/dd")), " ~ "), TEXT(N2 -1, "yyyy/mm/dd")), ")")</f>
        <v>전주 투입 현황 (2018/06/05 ~ 2018/06/11)</v>
      </c>
      <c r="H63" s="39"/>
      <c r="I63" s="39"/>
      <c r="J63" s="39"/>
      <c r="K63" s="39"/>
      <c r="L63" s="39"/>
      <c r="M63" s="39"/>
      <c r="N63" s="39" t="str">
        <f>CONCATENATE(CONCATENATE(CONCATENATE(CONCATENATE("금주 투입 계획 (", TEXT(N2, "yyyy/mm/dd")), " ~ "), TEXT(N2+6, "yyyy/mm/dd")), ")")</f>
        <v>금주 투입 계획 (2018/06/12 ~ 2018/06/18)</v>
      </c>
      <c r="O63" s="39"/>
      <c r="P63" s="39"/>
      <c r="Q63" s="39"/>
      <c r="R63" s="39"/>
      <c r="S63" s="39"/>
      <c r="T63" s="39"/>
    </row>
    <row r="64" spans="1:20" s="15" customFormat="1" ht="18.75" customHeight="1" x14ac:dyDescent="0.3">
      <c r="A64" s="88" t="s">
        <v>91</v>
      </c>
      <c r="B64" s="89"/>
      <c r="C64" s="89"/>
      <c r="D64" s="89"/>
      <c r="E64" s="89"/>
      <c r="F64" s="90"/>
      <c r="G64" s="29" t="s">
        <v>94</v>
      </c>
      <c r="H64" s="29"/>
      <c r="I64" s="29"/>
      <c r="J64" s="29"/>
      <c r="K64" s="29"/>
      <c r="L64" s="29"/>
      <c r="M64" s="29"/>
      <c r="N64" s="29" t="s">
        <v>94</v>
      </c>
      <c r="O64" s="29"/>
      <c r="P64" s="29"/>
      <c r="Q64" s="29"/>
      <c r="R64" s="29"/>
      <c r="S64" s="29"/>
      <c r="T64" s="29"/>
    </row>
    <row r="65" spans="1:20" s="15" customFormat="1" ht="18.75" customHeight="1" x14ac:dyDescent="0.3">
      <c r="A65" s="88" t="s">
        <v>90</v>
      </c>
      <c r="B65" s="89"/>
      <c r="C65" s="89"/>
      <c r="D65" s="89"/>
      <c r="E65" s="89"/>
      <c r="F65" s="90"/>
      <c r="G65" s="29" t="s">
        <v>95</v>
      </c>
      <c r="H65" s="29"/>
      <c r="I65" s="29"/>
      <c r="J65" s="29"/>
      <c r="K65" s="29"/>
      <c r="L65" s="29"/>
      <c r="M65" s="29"/>
      <c r="N65" s="29" t="s">
        <v>93</v>
      </c>
      <c r="O65" s="29"/>
      <c r="P65" s="29"/>
      <c r="Q65" s="29"/>
      <c r="R65" s="29"/>
      <c r="S65" s="29"/>
      <c r="T65" s="29"/>
    </row>
    <row r="66" spans="1:20" s="15" customFormat="1" ht="18.75" customHeight="1" x14ac:dyDescent="0.3">
      <c r="A66" s="88" t="s">
        <v>92</v>
      </c>
      <c r="B66" s="89"/>
      <c r="C66" s="89"/>
      <c r="D66" s="89"/>
      <c r="E66" s="89"/>
      <c r="F66" s="90"/>
      <c r="G66" s="29" t="s">
        <v>96</v>
      </c>
      <c r="H66" s="29"/>
      <c r="I66" s="29"/>
      <c r="J66" s="29"/>
      <c r="K66" s="29"/>
      <c r="L66" s="29"/>
      <c r="M66" s="29"/>
      <c r="N66" s="97" t="s">
        <v>96</v>
      </c>
      <c r="O66" s="98"/>
      <c r="P66" s="98"/>
      <c r="Q66" s="98"/>
      <c r="R66" s="98"/>
      <c r="S66" s="98"/>
      <c r="T66" s="99"/>
    </row>
    <row r="67" spans="1:20" ht="18.75" customHeight="1" x14ac:dyDescent="0.3">
      <c r="A67" s="88" t="s">
        <v>87</v>
      </c>
      <c r="B67" s="89"/>
      <c r="C67" s="89"/>
      <c r="D67" s="89"/>
      <c r="E67" s="89"/>
      <c r="F67" s="90"/>
      <c r="G67" s="29" t="s">
        <v>97</v>
      </c>
      <c r="H67" s="29"/>
      <c r="I67" s="29"/>
      <c r="J67" s="29"/>
      <c r="K67" s="29"/>
      <c r="L67" s="29"/>
      <c r="M67" s="29"/>
      <c r="N67" s="29" t="s">
        <v>98</v>
      </c>
      <c r="O67" s="29"/>
      <c r="P67" s="29"/>
      <c r="Q67" s="29"/>
      <c r="R67" s="29"/>
      <c r="S67" s="29"/>
      <c r="T67" s="29"/>
    </row>
    <row r="68" spans="1:20" ht="15" customHeight="1" x14ac:dyDescent="0.3">
      <c r="A68" s="40" t="s">
        <v>3</v>
      </c>
      <c r="B68" s="40"/>
      <c r="C68" s="91"/>
      <c r="D68" s="91"/>
      <c r="E68" s="91"/>
      <c r="F68" s="91"/>
      <c r="G68" s="92" t="s">
        <v>73</v>
      </c>
      <c r="H68" s="91"/>
      <c r="I68" s="91"/>
      <c r="J68" s="91"/>
      <c r="K68" s="91"/>
      <c r="L68" s="91"/>
      <c r="M68" s="91"/>
      <c r="N68" s="92" t="s">
        <v>74</v>
      </c>
      <c r="O68" s="91"/>
      <c r="P68" s="91"/>
      <c r="Q68" s="91"/>
      <c r="R68" s="91"/>
      <c r="S68" s="91"/>
      <c r="T68" s="91"/>
    </row>
    <row r="69" spans="1:20" s="15" customFormat="1" ht="19.5" customHeight="1" x14ac:dyDescent="0.3">
      <c r="A69" s="7" t="s">
        <v>55</v>
      </c>
      <c r="B69" s="7"/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5"/>
      <c r="O69" s="5"/>
      <c r="P69" s="5"/>
      <c r="Q69" s="5"/>
      <c r="R69" s="5"/>
      <c r="S69" s="5"/>
      <c r="T69" s="5"/>
    </row>
    <row r="70" spans="1:20" s="15" customFormat="1" ht="15" customHeight="1" x14ac:dyDescent="0.3">
      <c r="A70" s="40" t="s">
        <v>48</v>
      </c>
      <c r="B70" s="40"/>
      <c r="C70" s="41" t="str">
        <f>CONCATENATE(TEXT(N2-7, "yyyy/mm/dd"), "(월)")</f>
        <v>2018/06/05(월)</v>
      </c>
      <c r="D70" s="40"/>
      <c r="E70" s="41" t="str">
        <f>CONCATENATE(TEXT(N2-6, "yyyy/mm/dd"), "(화)")</f>
        <v>2018/06/06(화)</v>
      </c>
      <c r="F70" s="40"/>
      <c r="G70" s="41" t="str">
        <f>CONCATENATE(TEXT(N2-5, "yyyy/mm/dd"), "(수)")</f>
        <v>2018/06/07(수)</v>
      </c>
      <c r="H70" s="40"/>
      <c r="I70" s="41" t="str">
        <f>CONCATENATE(TEXT(N2-4, "yyyy/mm/dd"), "(목)")</f>
        <v>2018/06/08(목)</v>
      </c>
      <c r="J70" s="40"/>
      <c r="K70" s="41" t="str">
        <f>CONCATENATE(TEXT(N2-3, "yyyy/mm/dd"), "(금)")</f>
        <v>2018/06/09(금)</v>
      </c>
      <c r="L70" s="40"/>
      <c r="M70" s="41" t="str">
        <f>CONCATENATE(TEXT(N2-2, "yyyy/mm/dd"), "(토)")</f>
        <v>2018/06/10(토)</v>
      </c>
      <c r="N70" s="40"/>
      <c r="O70" s="41" t="str">
        <f>CONCATENATE(TEXT(N2-1, "yyyy/mm/dd"), "(일)")</f>
        <v>2018/06/11(일)</v>
      </c>
      <c r="P70" s="40"/>
      <c r="Q70" s="66" t="s">
        <v>50</v>
      </c>
      <c r="R70" s="67"/>
      <c r="S70" s="66" t="s">
        <v>49</v>
      </c>
      <c r="T70" s="67"/>
    </row>
    <row r="71" spans="1:20" s="15" customFormat="1" ht="15" customHeight="1" x14ac:dyDescent="0.3">
      <c r="A71" s="40" t="s">
        <v>47</v>
      </c>
      <c r="B71" s="40"/>
      <c r="C71" s="31">
        <v>0</v>
      </c>
      <c r="D71" s="31"/>
      <c r="E71" s="31">
        <v>0</v>
      </c>
      <c r="F71" s="31"/>
      <c r="G71" s="31">
        <v>0</v>
      </c>
      <c r="H71" s="31"/>
      <c r="I71" s="64">
        <v>3</v>
      </c>
      <c r="J71" s="65"/>
      <c r="K71" s="64">
        <v>8</v>
      </c>
      <c r="L71" s="65"/>
      <c r="M71" s="64">
        <v>10</v>
      </c>
      <c r="N71" s="65"/>
      <c r="O71" s="64">
        <v>5</v>
      </c>
      <c r="P71" s="65"/>
      <c r="Q71" s="68">
        <f>SUM(C71:P71)</f>
        <v>26</v>
      </c>
      <c r="R71" s="69"/>
      <c r="S71" s="70">
        <v>14324</v>
      </c>
      <c r="T71" s="70"/>
    </row>
    <row r="72" spans="1:20" s="15" customFormat="1" ht="15" customHeight="1" x14ac:dyDescent="0.3">
      <c r="A72" s="40" t="s">
        <v>46</v>
      </c>
      <c r="B72" s="40"/>
      <c r="C72" s="31">
        <v>9</v>
      </c>
      <c r="D72" s="31"/>
      <c r="E72" s="31">
        <v>7</v>
      </c>
      <c r="F72" s="31"/>
      <c r="G72" s="31">
        <v>6</v>
      </c>
      <c r="H72" s="31"/>
      <c r="I72" s="64">
        <v>9</v>
      </c>
      <c r="J72" s="65"/>
      <c r="K72" s="64">
        <v>8</v>
      </c>
      <c r="L72" s="65"/>
      <c r="M72" s="64">
        <v>4</v>
      </c>
      <c r="N72" s="65"/>
      <c r="O72" s="64">
        <v>9</v>
      </c>
      <c r="P72" s="65"/>
      <c r="Q72" s="68">
        <f>SUM(C72:P72)</f>
        <v>52</v>
      </c>
      <c r="R72" s="69"/>
      <c r="S72" s="70">
        <v>25583</v>
      </c>
      <c r="T72" s="70"/>
    </row>
    <row r="73" spans="1:20" s="6" customFormat="1" ht="20.25" customHeight="1" x14ac:dyDescent="0.3">
      <c r="A73" s="7" t="s">
        <v>101</v>
      </c>
      <c r="B73" s="7"/>
    </row>
    <row r="74" spans="1:20" s="6" customFormat="1" ht="13.5" customHeight="1" x14ac:dyDescent="0.3">
      <c r="A74" s="93" t="s">
        <v>61</v>
      </c>
      <c r="B74" s="94"/>
      <c r="C74" s="66" t="s">
        <v>56</v>
      </c>
      <c r="D74" s="100"/>
      <c r="E74" s="100"/>
      <c r="F74" s="100"/>
      <c r="G74" s="100"/>
      <c r="H74" s="67"/>
      <c r="I74" s="66" t="s">
        <v>102</v>
      </c>
      <c r="J74" s="100"/>
      <c r="K74" s="100"/>
      <c r="L74" s="100"/>
      <c r="M74" s="100"/>
      <c r="N74" s="67"/>
      <c r="O74" s="93" t="s">
        <v>109</v>
      </c>
      <c r="P74" s="94"/>
      <c r="Q74" s="93" t="s">
        <v>103</v>
      </c>
      <c r="R74" s="94"/>
      <c r="S74" s="66"/>
      <c r="T74" s="67"/>
    </row>
    <row r="75" spans="1:20" s="6" customFormat="1" ht="13.5" customHeight="1" x14ac:dyDescent="0.3">
      <c r="A75" s="95"/>
      <c r="B75" s="96"/>
      <c r="C75" s="40" t="s">
        <v>99</v>
      </c>
      <c r="D75" s="40"/>
      <c r="E75" s="40" t="s">
        <v>72</v>
      </c>
      <c r="F75" s="40"/>
      <c r="G75" s="40" t="s">
        <v>37</v>
      </c>
      <c r="H75" s="40"/>
      <c r="I75" s="40" t="s">
        <v>72</v>
      </c>
      <c r="J75" s="40"/>
      <c r="K75" s="40" t="s">
        <v>99</v>
      </c>
      <c r="L75" s="40"/>
      <c r="M75" s="40" t="s">
        <v>72</v>
      </c>
      <c r="N75" s="40"/>
      <c r="O75" s="95"/>
      <c r="P75" s="96"/>
      <c r="Q75" s="95"/>
      <c r="R75" s="96"/>
      <c r="S75" s="40"/>
      <c r="T75" s="40"/>
    </row>
    <row r="76" spans="1:20" ht="13.5" customHeight="1" x14ac:dyDescent="0.3">
      <c r="A76" s="40" t="s">
        <v>104</v>
      </c>
      <c r="B76" s="40"/>
      <c r="C76" s="45">
        <v>16101</v>
      </c>
      <c r="D76" s="45"/>
      <c r="E76" s="45">
        <v>0</v>
      </c>
      <c r="F76" s="45"/>
      <c r="G76" s="70">
        <f>C76+E76</f>
        <v>16101</v>
      </c>
      <c r="H76" s="70"/>
      <c r="I76" s="45">
        <v>2181</v>
      </c>
      <c r="J76" s="45"/>
      <c r="K76" s="45">
        <v>0</v>
      </c>
      <c r="L76" s="45"/>
      <c r="M76" s="70">
        <f>I76+K76</f>
        <v>2181</v>
      </c>
      <c r="N76" s="70"/>
      <c r="O76" s="45">
        <v>2143</v>
      </c>
      <c r="P76" s="45"/>
      <c r="Q76" s="45">
        <v>100</v>
      </c>
      <c r="R76" s="45"/>
      <c r="S76" s="45"/>
      <c r="T76" s="45"/>
    </row>
    <row r="77" spans="1:20" s="6" customFormat="1" ht="20.25" customHeight="1" x14ac:dyDescent="0.3">
      <c r="A77" s="7" t="s">
        <v>105</v>
      </c>
      <c r="B77" s="7"/>
    </row>
    <row r="78" spans="1:20" s="6" customFormat="1" ht="13.5" customHeight="1" x14ac:dyDescent="0.3">
      <c r="A78" s="93" t="s">
        <v>61</v>
      </c>
      <c r="B78" s="94"/>
      <c r="C78" s="40" t="s">
        <v>106</v>
      </c>
      <c r="D78" s="40"/>
      <c r="E78" s="40"/>
      <c r="F78" s="40"/>
      <c r="G78" s="40"/>
      <c r="H78" s="40"/>
      <c r="I78" s="40" t="s">
        <v>107</v>
      </c>
      <c r="J78" s="40"/>
      <c r="K78" s="40"/>
      <c r="L78" s="40"/>
      <c r="M78" s="40"/>
      <c r="N78" s="40"/>
      <c r="O78" s="40" t="s">
        <v>108</v>
      </c>
      <c r="P78" s="40"/>
      <c r="Q78" s="40"/>
      <c r="R78" s="40"/>
      <c r="S78" s="40"/>
      <c r="T78" s="40"/>
    </row>
    <row r="79" spans="1:20" s="6" customFormat="1" ht="13.5" customHeight="1" x14ac:dyDescent="0.3">
      <c r="A79" s="95"/>
      <c r="B79" s="96"/>
      <c r="C79" s="40" t="s">
        <v>99</v>
      </c>
      <c r="D79" s="40"/>
      <c r="E79" s="40" t="s">
        <v>72</v>
      </c>
      <c r="F79" s="40"/>
      <c r="G79" s="40" t="s">
        <v>3</v>
      </c>
      <c r="H79" s="40"/>
      <c r="I79" s="40" t="s">
        <v>99</v>
      </c>
      <c r="J79" s="40"/>
      <c r="K79" s="40" t="s">
        <v>72</v>
      </c>
      <c r="L79" s="40"/>
      <c r="M79" s="40" t="s">
        <v>3</v>
      </c>
      <c r="N79" s="40"/>
      <c r="O79" s="40" t="s">
        <v>99</v>
      </c>
      <c r="P79" s="40"/>
      <c r="Q79" s="40" t="s">
        <v>72</v>
      </c>
      <c r="R79" s="40"/>
      <c r="S79" s="40" t="s">
        <v>3</v>
      </c>
      <c r="T79" s="40"/>
    </row>
    <row r="80" spans="1:20" s="15" customFormat="1" ht="13.5" customHeight="1" x14ac:dyDescent="0.3">
      <c r="A80" s="40" t="s">
        <v>56</v>
      </c>
      <c r="B80" s="40"/>
      <c r="C80" s="24">
        <v>500193</v>
      </c>
      <c r="D80" s="24"/>
      <c r="E80" s="45">
        <v>0</v>
      </c>
      <c r="F80" s="45"/>
      <c r="G80" s="46">
        <f>SUM(C80:F80)</f>
        <v>500193</v>
      </c>
      <c r="H80" s="46"/>
      <c r="I80" s="24">
        <v>147650</v>
      </c>
      <c r="J80" s="24"/>
      <c r="K80" s="45">
        <v>0</v>
      </c>
      <c r="L80" s="45"/>
      <c r="M80" s="46">
        <f>SUM(I80:L80)</f>
        <v>147650</v>
      </c>
      <c r="N80" s="46"/>
      <c r="O80" s="24">
        <v>618</v>
      </c>
      <c r="P80" s="24"/>
      <c r="Q80" s="45">
        <v>0</v>
      </c>
      <c r="R80" s="45"/>
      <c r="S80" s="46">
        <v>507</v>
      </c>
      <c r="T80" s="46"/>
    </row>
    <row r="81" spans="1:20" s="15" customFormat="1" ht="13.5" customHeight="1" x14ac:dyDescent="0.3">
      <c r="A81" s="40" t="s">
        <v>57</v>
      </c>
      <c r="B81" s="40"/>
      <c r="C81" s="24">
        <v>89364</v>
      </c>
      <c r="D81" s="24"/>
      <c r="E81" s="45">
        <v>0</v>
      </c>
      <c r="F81" s="45"/>
      <c r="G81" s="46">
        <f>SUM(C81:F81)</f>
        <v>89364</v>
      </c>
      <c r="H81" s="46"/>
      <c r="I81" s="24">
        <v>22581</v>
      </c>
      <c r="J81" s="24"/>
      <c r="K81" s="45">
        <v>0</v>
      </c>
      <c r="L81" s="45"/>
      <c r="M81" s="46">
        <f>SUM(I81:L81)</f>
        <v>22581</v>
      </c>
      <c r="N81" s="46"/>
      <c r="O81" s="24">
        <v>455</v>
      </c>
      <c r="P81" s="24"/>
      <c r="Q81" s="45">
        <v>0</v>
      </c>
      <c r="R81" s="45"/>
      <c r="S81" s="46">
        <v>354</v>
      </c>
      <c r="T81" s="46"/>
    </row>
    <row r="82" spans="1:20" s="15" customFormat="1" ht="13.5" customHeight="1" x14ac:dyDescent="0.3">
      <c r="A82" s="40" t="s">
        <v>60</v>
      </c>
      <c r="B82" s="40"/>
      <c r="C82" s="24">
        <v>50901</v>
      </c>
      <c r="D82" s="24"/>
      <c r="E82" s="45"/>
      <c r="F82" s="45"/>
      <c r="G82" s="46">
        <f>SUM(C82:F82)</f>
        <v>50901</v>
      </c>
      <c r="H82" s="46"/>
      <c r="I82" s="24">
        <v>17925</v>
      </c>
      <c r="J82" s="24"/>
      <c r="K82" s="45">
        <v>0</v>
      </c>
      <c r="L82" s="45"/>
      <c r="M82" s="46">
        <f>I82+K82</f>
        <v>17925</v>
      </c>
      <c r="N82" s="46"/>
      <c r="O82" s="42" t="s">
        <v>62</v>
      </c>
      <c r="P82" s="43"/>
      <c r="Q82" s="43"/>
      <c r="R82" s="43"/>
      <c r="S82" s="43"/>
      <c r="T82" s="44"/>
    </row>
    <row r="83" spans="1:20" s="15" customFormat="1" ht="13.5" customHeight="1" x14ac:dyDescent="0.3">
      <c r="A83" s="101" t="s">
        <v>110</v>
      </c>
      <c r="B83" s="40"/>
      <c r="C83" s="24">
        <v>53798</v>
      </c>
      <c r="D83" s="24"/>
      <c r="E83" s="45"/>
      <c r="F83" s="45"/>
      <c r="G83" s="46">
        <f t="shared" ref="G83:G86" si="2">SUM(C83:F83)</f>
        <v>53798</v>
      </c>
      <c r="H83" s="46"/>
      <c r="I83" s="42" t="s">
        <v>62</v>
      </c>
      <c r="J83" s="43"/>
      <c r="K83" s="43"/>
      <c r="L83" s="43"/>
      <c r="M83" s="43"/>
      <c r="N83" s="44"/>
      <c r="O83" s="42" t="s">
        <v>62</v>
      </c>
      <c r="P83" s="43"/>
      <c r="Q83" s="43"/>
      <c r="R83" s="43"/>
      <c r="S83" s="43"/>
      <c r="T83" s="44"/>
    </row>
    <row r="84" spans="1:20" s="15" customFormat="1" ht="13.5" customHeight="1" x14ac:dyDescent="0.3">
      <c r="A84" s="101" t="s">
        <v>111</v>
      </c>
      <c r="B84" s="40"/>
      <c r="C84" s="24">
        <v>36786</v>
      </c>
      <c r="D84" s="24"/>
      <c r="E84" s="45"/>
      <c r="F84" s="45"/>
      <c r="G84" s="46">
        <f t="shared" si="2"/>
        <v>36786</v>
      </c>
      <c r="H84" s="46"/>
      <c r="I84" s="42" t="s">
        <v>100</v>
      </c>
      <c r="J84" s="43"/>
      <c r="K84" s="43"/>
      <c r="L84" s="43"/>
      <c r="M84" s="43"/>
      <c r="N84" s="44"/>
      <c r="O84" s="42" t="s">
        <v>63</v>
      </c>
      <c r="P84" s="43"/>
      <c r="Q84" s="43"/>
      <c r="R84" s="43"/>
      <c r="S84" s="43"/>
      <c r="T84" s="44"/>
    </row>
    <row r="85" spans="1:20" s="15" customFormat="1" ht="13.5" customHeight="1" x14ac:dyDescent="0.3">
      <c r="A85" s="40" t="s">
        <v>58</v>
      </c>
      <c r="B85" s="40"/>
      <c r="C85" s="24">
        <v>101158</v>
      </c>
      <c r="D85" s="24"/>
      <c r="E85" s="24">
        <v>0</v>
      </c>
      <c r="F85" s="24"/>
      <c r="G85" s="46">
        <f t="shared" si="2"/>
        <v>101158</v>
      </c>
      <c r="H85" s="46"/>
      <c r="I85" s="42" t="s">
        <v>100</v>
      </c>
      <c r="J85" s="43"/>
      <c r="K85" s="43"/>
      <c r="L85" s="43"/>
      <c r="M85" s="43"/>
      <c r="N85" s="44"/>
      <c r="O85" s="42" t="s">
        <v>63</v>
      </c>
      <c r="P85" s="43"/>
      <c r="Q85" s="43"/>
      <c r="R85" s="43"/>
      <c r="S85" s="43"/>
      <c r="T85" s="44"/>
    </row>
    <row r="86" spans="1:20" s="15" customFormat="1" ht="13.5" customHeight="1" x14ac:dyDescent="0.3">
      <c r="A86" s="40" t="s">
        <v>59</v>
      </c>
      <c r="B86" s="40"/>
      <c r="C86" s="24">
        <v>920</v>
      </c>
      <c r="D86" s="24"/>
      <c r="E86" s="24">
        <v>0</v>
      </c>
      <c r="F86" s="24"/>
      <c r="G86" s="46">
        <f t="shared" si="2"/>
        <v>920</v>
      </c>
      <c r="H86" s="46"/>
      <c r="I86" s="42" t="s">
        <v>100</v>
      </c>
      <c r="J86" s="43"/>
      <c r="K86" s="43"/>
      <c r="L86" s="43"/>
      <c r="M86" s="43"/>
      <c r="N86" s="44"/>
      <c r="O86" s="42" t="s">
        <v>63</v>
      </c>
      <c r="P86" s="43"/>
      <c r="Q86" s="43"/>
      <c r="R86" s="43"/>
      <c r="S86" s="43"/>
      <c r="T86" s="44"/>
    </row>
  </sheetData>
  <mergeCells count="290">
    <mergeCell ref="I83:N83"/>
    <mergeCell ref="I84:N84"/>
    <mergeCell ref="O83:T83"/>
    <mergeCell ref="A30:B30"/>
    <mergeCell ref="C30:K30"/>
    <mergeCell ref="L30:T30"/>
    <mergeCell ref="O84:T84"/>
    <mergeCell ref="C82:D82"/>
    <mergeCell ref="E82:F82"/>
    <mergeCell ref="G82:H82"/>
    <mergeCell ref="C84:D84"/>
    <mergeCell ref="E84:F84"/>
    <mergeCell ref="G84:H84"/>
    <mergeCell ref="S74:T74"/>
    <mergeCell ref="O74:P75"/>
    <mergeCell ref="Q74:R75"/>
    <mergeCell ref="A86:B86"/>
    <mergeCell ref="C86:D86"/>
    <mergeCell ref="E86:F86"/>
    <mergeCell ref="G86:H86"/>
    <mergeCell ref="O86:T86"/>
    <mergeCell ref="I86:N86"/>
    <mergeCell ref="A83:B83"/>
    <mergeCell ref="A85:B85"/>
    <mergeCell ref="C85:D85"/>
    <mergeCell ref="E85:F85"/>
    <mergeCell ref="G85:H85"/>
    <mergeCell ref="I82:J82"/>
    <mergeCell ref="K82:L82"/>
    <mergeCell ref="M82:N82"/>
    <mergeCell ref="O85:T85"/>
    <mergeCell ref="C83:D83"/>
    <mergeCell ref="E83:F83"/>
    <mergeCell ref="G83:H83"/>
    <mergeCell ref="I85:N85"/>
    <mergeCell ref="A82:B82"/>
    <mergeCell ref="O82:T82"/>
    <mergeCell ref="A84:B84"/>
    <mergeCell ref="S80:T80"/>
    <mergeCell ref="A81:B81"/>
    <mergeCell ref="C81:D81"/>
    <mergeCell ref="E81:F81"/>
    <mergeCell ref="G81:H81"/>
    <mergeCell ref="I81:J81"/>
    <mergeCell ref="K81:L81"/>
    <mergeCell ref="M81:N81"/>
    <mergeCell ref="O81:P81"/>
    <mergeCell ref="Q81:R81"/>
    <mergeCell ref="S81:T81"/>
    <mergeCell ref="A80:B80"/>
    <mergeCell ref="C80:D80"/>
    <mergeCell ref="E80:F80"/>
    <mergeCell ref="G80:H80"/>
    <mergeCell ref="I80:J80"/>
    <mergeCell ref="K80:L80"/>
    <mergeCell ref="M80:N80"/>
    <mergeCell ref="O80:P80"/>
    <mergeCell ref="Q80:R80"/>
    <mergeCell ref="A78:B79"/>
    <mergeCell ref="C78:H78"/>
    <mergeCell ref="I78:N78"/>
    <mergeCell ref="O78:T78"/>
    <mergeCell ref="C79:D79"/>
    <mergeCell ref="E79:F79"/>
    <mergeCell ref="G79:H79"/>
    <mergeCell ref="I79:J79"/>
    <mergeCell ref="K79:L79"/>
    <mergeCell ref="M79:N79"/>
    <mergeCell ref="O79:P79"/>
    <mergeCell ref="Q79:R79"/>
    <mergeCell ref="S79:T79"/>
    <mergeCell ref="C75:D75"/>
    <mergeCell ref="E75:F75"/>
    <mergeCell ref="G75:H75"/>
    <mergeCell ref="I75:J75"/>
    <mergeCell ref="K75:L75"/>
    <mergeCell ref="M75:N75"/>
    <mergeCell ref="E76:F76"/>
    <mergeCell ref="I76:J76"/>
    <mergeCell ref="G72:H72"/>
    <mergeCell ref="S72:T72"/>
    <mergeCell ref="K76:L76"/>
    <mergeCell ref="M76:N76"/>
    <mergeCell ref="A38:B38"/>
    <mergeCell ref="A39:B39"/>
    <mergeCell ref="A68:F68"/>
    <mergeCell ref="N67:T67"/>
    <mergeCell ref="A64:F64"/>
    <mergeCell ref="G64:M64"/>
    <mergeCell ref="N64:T64"/>
    <mergeCell ref="A63:F63"/>
    <mergeCell ref="E59:P59"/>
    <mergeCell ref="G68:M68"/>
    <mergeCell ref="N68:T68"/>
    <mergeCell ref="A74:B75"/>
    <mergeCell ref="A71:B71"/>
    <mergeCell ref="H47:O47"/>
    <mergeCell ref="A57:B57"/>
    <mergeCell ref="A67:F67"/>
    <mergeCell ref="G67:M67"/>
    <mergeCell ref="H60:M60"/>
    <mergeCell ref="N60:T60"/>
    <mergeCell ref="G63:M63"/>
    <mergeCell ref="N63:T63"/>
    <mergeCell ref="A60:G60"/>
    <mergeCell ref="Q59:T59"/>
    <mergeCell ref="A59:D59"/>
    <mergeCell ref="A66:F66"/>
    <mergeCell ref="G66:M66"/>
    <mergeCell ref="N66:T66"/>
    <mergeCell ref="A65:F65"/>
    <mergeCell ref="G65:M65"/>
    <mergeCell ref="N65:T65"/>
    <mergeCell ref="A56:B56"/>
    <mergeCell ref="C50:D50"/>
    <mergeCell ref="E50:F50"/>
    <mergeCell ref="G50:H50"/>
    <mergeCell ref="A33:G33"/>
    <mergeCell ref="H33:M33"/>
    <mergeCell ref="A40:B40"/>
    <mergeCell ref="I49:T49"/>
    <mergeCell ref="A46:B46"/>
    <mergeCell ref="D46:G46"/>
    <mergeCell ref="H46:O46"/>
    <mergeCell ref="P46:Q46"/>
    <mergeCell ref="R46:T46"/>
    <mergeCell ref="R47:T47"/>
    <mergeCell ref="C49:D49"/>
    <mergeCell ref="C41:D41"/>
    <mergeCell ref="E41:F41"/>
    <mergeCell ref="G41:H41"/>
    <mergeCell ref="I41:T41"/>
    <mergeCell ref="P44:Q44"/>
    <mergeCell ref="P47:Q47"/>
    <mergeCell ref="E42:F42"/>
    <mergeCell ref="A12:G12"/>
    <mergeCell ref="H12:M12"/>
    <mergeCell ref="N12:T12"/>
    <mergeCell ref="C15:K15"/>
    <mergeCell ref="C29:K29"/>
    <mergeCell ref="L29:T29"/>
    <mergeCell ref="N22:T22"/>
    <mergeCell ref="C25:K25"/>
    <mergeCell ref="L25:T25"/>
    <mergeCell ref="C26:K26"/>
    <mergeCell ref="L28:T28"/>
    <mergeCell ref="L26:T26"/>
    <mergeCell ref="A21:D21"/>
    <mergeCell ref="C28:K28"/>
    <mergeCell ref="A25:B25"/>
    <mergeCell ref="C7:K7"/>
    <mergeCell ref="L7:T7"/>
    <mergeCell ref="C8:K8"/>
    <mergeCell ref="L8:T8"/>
    <mergeCell ref="C9:K9"/>
    <mergeCell ref="L9:T9"/>
    <mergeCell ref="A11:D11"/>
    <mergeCell ref="E11:P11"/>
    <mergeCell ref="Q11:T11"/>
    <mergeCell ref="A1:D1"/>
    <mergeCell ref="E1:P1"/>
    <mergeCell ref="Q1:T1"/>
    <mergeCell ref="A2:G2"/>
    <mergeCell ref="H2:M2"/>
    <mergeCell ref="N2:T2"/>
    <mergeCell ref="C5:K5"/>
    <mergeCell ref="L5:T5"/>
    <mergeCell ref="C6:K6"/>
    <mergeCell ref="L6:T6"/>
    <mergeCell ref="A26:B26"/>
    <mergeCell ref="A28:B28"/>
    <mergeCell ref="A29:B29"/>
    <mergeCell ref="I55:O55"/>
    <mergeCell ref="D47:G47"/>
    <mergeCell ref="E37:F37"/>
    <mergeCell ref="G37:H37"/>
    <mergeCell ref="I50:T50"/>
    <mergeCell ref="C51:D51"/>
    <mergeCell ref="E51:F51"/>
    <mergeCell ref="E32:P32"/>
    <mergeCell ref="A44:B44"/>
    <mergeCell ref="A45:B45"/>
    <mergeCell ref="A47:B47"/>
    <mergeCell ref="S54:T54"/>
    <mergeCell ref="S55:T55"/>
    <mergeCell ref="A55:B55"/>
    <mergeCell ref="E49:F49"/>
    <mergeCell ref="G49:H49"/>
    <mergeCell ref="D55:G55"/>
    <mergeCell ref="L15:T15"/>
    <mergeCell ref="C16:K16"/>
    <mergeCell ref="L16:T16"/>
    <mergeCell ref="S57:T57"/>
    <mergeCell ref="R44:T44"/>
    <mergeCell ref="R45:T45"/>
    <mergeCell ref="D54:G54"/>
    <mergeCell ref="C38:D38"/>
    <mergeCell ref="E38:F38"/>
    <mergeCell ref="I38:T38"/>
    <mergeCell ref="D45:G45"/>
    <mergeCell ref="H45:O45"/>
    <mergeCell ref="P45:Q45"/>
    <mergeCell ref="G42:H42"/>
    <mergeCell ref="I42:T42"/>
    <mergeCell ref="C42:D42"/>
    <mergeCell ref="A22:G22"/>
    <mergeCell ref="H22:M22"/>
    <mergeCell ref="N33:T33"/>
    <mergeCell ref="D57:G57"/>
    <mergeCell ref="I57:O57"/>
    <mergeCell ref="I56:O56"/>
    <mergeCell ref="A37:B37"/>
    <mergeCell ref="Q21:T21"/>
    <mergeCell ref="C71:D71"/>
    <mergeCell ref="O70:P70"/>
    <mergeCell ref="O72:P72"/>
    <mergeCell ref="O71:P71"/>
    <mergeCell ref="Q70:R70"/>
    <mergeCell ref="Q71:R71"/>
    <mergeCell ref="Q72:R72"/>
    <mergeCell ref="G70:H70"/>
    <mergeCell ref="A72:B72"/>
    <mergeCell ref="E71:F71"/>
    <mergeCell ref="G71:H71"/>
    <mergeCell ref="I70:J70"/>
    <mergeCell ref="I71:J71"/>
    <mergeCell ref="I72:J72"/>
    <mergeCell ref="K70:L70"/>
    <mergeCell ref="K71:L71"/>
    <mergeCell ref="K72:L72"/>
    <mergeCell ref="M70:N70"/>
    <mergeCell ref="M71:N71"/>
    <mergeCell ref="M72:N72"/>
    <mergeCell ref="D56:G56"/>
    <mergeCell ref="A41:B41"/>
    <mergeCell ref="A42:B42"/>
    <mergeCell ref="C72:D72"/>
    <mergeCell ref="E72:F72"/>
    <mergeCell ref="C17:K17"/>
    <mergeCell ref="L17:T17"/>
    <mergeCell ref="C18:K18"/>
    <mergeCell ref="L18:T18"/>
    <mergeCell ref="C19:K19"/>
    <mergeCell ref="L19:T19"/>
    <mergeCell ref="E52:F52"/>
    <mergeCell ref="G52:H52"/>
    <mergeCell ref="I52:T52"/>
    <mergeCell ref="Q32:T32"/>
    <mergeCell ref="H44:O44"/>
    <mergeCell ref="G40:H40"/>
    <mergeCell ref="I40:T40"/>
    <mergeCell ref="E21:P21"/>
    <mergeCell ref="C40:D40"/>
    <mergeCell ref="E40:F40"/>
    <mergeCell ref="C39:D39"/>
    <mergeCell ref="E39:F39"/>
    <mergeCell ref="G39:H39"/>
    <mergeCell ref="S71:T71"/>
    <mergeCell ref="S70:T70"/>
    <mergeCell ref="S56:T56"/>
    <mergeCell ref="A32:D32"/>
    <mergeCell ref="C52:D52"/>
    <mergeCell ref="I54:O54"/>
    <mergeCell ref="A49:B49"/>
    <mergeCell ref="A50:B50"/>
    <mergeCell ref="A51:B51"/>
    <mergeCell ref="A52:B52"/>
    <mergeCell ref="A54:B54"/>
    <mergeCell ref="G51:H51"/>
    <mergeCell ref="I51:T51"/>
    <mergeCell ref="G38:H38"/>
    <mergeCell ref="I37:T37"/>
    <mergeCell ref="C37:D37"/>
    <mergeCell ref="I39:T39"/>
    <mergeCell ref="D44:G44"/>
    <mergeCell ref="C74:H74"/>
    <mergeCell ref="I74:N74"/>
    <mergeCell ref="S75:T75"/>
    <mergeCell ref="O76:P76"/>
    <mergeCell ref="Q76:R76"/>
    <mergeCell ref="S76:T76"/>
    <mergeCell ref="A76:B76"/>
    <mergeCell ref="G76:H76"/>
    <mergeCell ref="C76:D76"/>
    <mergeCell ref="A27:B27"/>
    <mergeCell ref="C27:K27"/>
    <mergeCell ref="L27:T27"/>
    <mergeCell ref="A70:B70"/>
    <mergeCell ref="C70:D70"/>
    <mergeCell ref="E70:F70"/>
  </mergeCells>
  <phoneticPr fontId="2" type="noConversion"/>
  <pageMargins left="0.25" right="0.25" top="0.75" bottom="0.75" header="0.3" footer="0.3"/>
  <pageSetup paperSize="9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5"/>
  <sheetViews>
    <sheetView workbookViewId="0">
      <selection activeCell="S14" sqref="S14"/>
    </sheetView>
  </sheetViews>
  <sheetFormatPr defaultColWidth="6.625" defaultRowHeight="16.5" x14ac:dyDescent="0.3"/>
  <cols>
    <col min="1" max="16384" width="6.625" style="14"/>
  </cols>
  <sheetData>
    <row r="2" spans="2:27" x14ac:dyDescent="0.3">
      <c r="B2" s="14" t="s">
        <v>5</v>
      </c>
    </row>
    <row r="3" spans="2:27" x14ac:dyDescent="0.3">
      <c r="C3" s="14" t="s">
        <v>64</v>
      </c>
      <c r="D3" s="14" t="s">
        <v>65</v>
      </c>
      <c r="E3" s="14" t="s">
        <v>66</v>
      </c>
      <c r="F3" s="14" t="s">
        <v>67</v>
      </c>
      <c r="G3" s="14" t="s">
        <v>68</v>
      </c>
      <c r="H3" s="14" t="s">
        <v>69</v>
      </c>
      <c r="I3" s="14" t="s">
        <v>70</v>
      </c>
    </row>
    <row r="4" spans="2:27" x14ac:dyDescent="0.3">
      <c r="B4" s="14" t="s">
        <v>6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0"/>
      <c r="K4" s="10"/>
    </row>
    <row r="5" spans="2:27" x14ac:dyDescent="0.3">
      <c r="B5" s="14" t="s">
        <v>7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0"/>
      <c r="K5" s="10"/>
    </row>
    <row r="6" spans="2:27" x14ac:dyDescent="0.3">
      <c r="B6" s="14" t="s">
        <v>8</v>
      </c>
      <c r="C6" s="11" t="e">
        <f>(C5/C4) * 100</f>
        <v>#DIV/0!</v>
      </c>
      <c r="D6" s="11" t="e">
        <f t="shared" ref="D6:E6" si="0">(D5/D4) * 100</f>
        <v>#DIV/0!</v>
      </c>
      <c r="E6" s="11" t="e">
        <f t="shared" si="0"/>
        <v>#DIV/0!</v>
      </c>
      <c r="F6" s="11" t="e">
        <f t="shared" ref="F6:I6" si="1">(F5/F4) * 100</f>
        <v>#DIV/0!</v>
      </c>
      <c r="G6" s="11" t="e">
        <f t="shared" si="1"/>
        <v>#DIV/0!</v>
      </c>
      <c r="H6" s="11" t="e">
        <f t="shared" si="1"/>
        <v>#DIV/0!</v>
      </c>
      <c r="I6" s="11" t="e">
        <f t="shared" si="1"/>
        <v>#DIV/0!</v>
      </c>
      <c r="J6" s="11"/>
      <c r="K6" s="11"/>
    </row>
    <row r="11" spans="2:27" x14ac:dyDescent="0.3">
      <c r="B11" s="14" t="s">
        <v>44</v>
      </c>
    </row>
    <row r="12" spans="2:27" s="16" customFormat="1" x14ac:dyDescent="0.3">
      <c r="C12" s="16">
        <v>43263</v>
      </c>
      <c r="D12" s="16">
        <v>43270</v>
      </c>
      <c r="E12" s="16">
        <v>43277</v>
      </c>
      <c r="F12" s="16">
        <v>43284</v>
      </c>
      <c r="G12" s="16">
        <v>43291</v>
      </c>
      <c r="H12" s="16">
        <v>43298</v>
      </c>
      <c r="I12" s="16">
        <v>43305</v>
      </c>
      <c r="J12" s="16">
        <v>43312</v>
      </c>
      <c r="K12" s="16">
        <v>43319</v>
      </c>
      <c r="L12" s="16">
        <v>43326</v>
      </c>
      <c r="M12" s="16">
        <v>43333</v>
      </c>
      <c r="N12" s="16">
        <v>43340</v>
      </c>
      <c r="O12" s="16">
        <v>43347</v>
      </c>
      <c r="P12" s="16">
        <v>43354</v>
      </c>
      <c r="Q12" s="16">
        <v>43361</v>
      </c>
      <c r="R12" s="16">
        <v>43368</v>
      </c>
      <c r="S12" s="16">
        <v>43375</v>
      </c>
      <c r="T12" s="16">
        <v>43382</v>
      </c>
      <c r="U12" s="16">
        <v>43389</v>
      </c>
      <c r="V12" s="16">
        <v>43396</v>
      </c>
      <c r="W12" s="16">
        <v>43403</v>
      </c>
      <c r="X12" s="16">
        <v>43410</v>
      </c>
      <c r="Y12" s="16">
        <v>43417</v>
      </c>
      <c r="Z12" s="16">
        <v>43424</v>
      </c>
      <c r="AA12" s="16">
        <v>43431</v>
      </c>
    </row>
    <row r="13" spans="2:27" x14ac:dyDescent="0.3">
      <c r="B13" s="14" t="s">
        <v>6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2:27" x14ac:dyDescent="0.3">
      <c r="B14" s="14" t="s">
        <v>7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2:27" s="17" customFormat="1" x14ac:dyDescent="0.3">
      <c r="B15" s="17" t="s">
        <v>8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주간보고</vt:lpstr>
      <vt:lpstr>공정률데이타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Windows 사용자</cp:lastModifiedBy>
  <cp:lastPrinted>2017-05-23T00:43:33Z</cp:lastPrinted>
  <dcterms:created xsi:type="dcterms:W3CDTF">2010-05-26T01:00:47Z</dcterms:created>
  <dcterms:modified xsi:type="dcterms:W3CDTF">2018-06-13T04:24:42Z</dcterms:modified>
</cp:coreProperties>
</file>