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신창권\Documents\20180529-성능평가\4 사업산출물\4-1 PMO\4-1-81 주간보고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</sheets>
  <calcPr calcId="152511"/>
</workbook>
</file>

<file path=xl/calcChain.xml><?xml version="1.0" encoding="utf-8"?>
<calcChain xmlns="http://schemas.openxmlformats.org/spreadsheetml/2006/main">
  <c r="G78" i="8" l="1"/>
  <c r="G77" i="8"/>
  <c r="G76" i="8"/>
  <c r="E68" i="8"/>
  <c r="G68" i="8" s="1"/>
  <c r="C68" i="8"/>
  <c r="G67" i="8"/>
  <c r="G66" i="8"/>
  <c r="G65" i="8"/>
  <c r="G64" i="8"/>
  <c r="N59" i="8"/>
  <c r="Q98" i="8" l="1"/>
  <c r="N12" i="8" l="1"/>
  <c r="M108" i="8" l="1"/>
  <c r="G109" i="8"/>
  <c r="G108" i="8"/>
  <c r="G110" i="8"/>
  <c r="G111" i="8"/>
  <c r="G112" i="8"/>
  <c r="M102" i="8"/>
  <c r="G102" i="8"/>
  <c r="M107" i="8"/>
  <c r="G107" i="8"/>
  <c r="M106" i="8"/>
  <c r="G106" i="8"/>
  <c r="O96" i="8"/>
  <c r="M96" i="8"/>
  <c r="K96" i="8"/>
  <c r="I96" i="8"/>
  <c r="G96" i="8"/>
  <c r="E96" i="8" l="1"/>
  <c r="C96" i="8"/>
  <c r="N86" i="8" l="1"/>
  <c r="N32" i="8"/>
  <c r="N22" i="8"/>
  <c r="C24" i="8"/>
  <c r="G89" i="8"/>
  <c r="N89" i="8"/>
  <c r="L24" i="8"/>
  <c r="E6" i="9"/>
  <c r="D6" i="9"/>
  <c r="Q97" i="8" l="1"/>
  <c r="I6" i="9" l="1"/>
  <c r="H6" i="9"/>
  <c r="G6" i="9"/>
  <c r="F6" i="9"/>
  <c r="C6" i="9"/>
  <c r="G40" i="8" l="1"/>
  <c r="G39" i="8"/>
  <c r="G38" i="8"/>
  <c r="G37" i="8"/>
  <c r="E41" i="8" l="1"/>
  <c r="C41" i="8"/>
  <c r="G41" i="8" l="1"/>
  <c r="G51" i="8"/>
  <c r="G50" i="8"/>
  <c r="G49" i="8"/>
</calcChain>
</file>

<file path=xl/sharedStrings.xml><?xml version="1.0" encoding="utf-8"?>
<sst xmlns="http://schemas.openxmlformats.org/spreadsheetml/2006/main" count="197" uniqueCount="127">
  <si>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</si>
  <si>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</si>
  <si>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</si>
  <si>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</si>
  <si>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</si>
  <si>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</si>
  <si>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</si>
  <si>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</si>
  <si>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</si>
  <si>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</si>
  <si>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구분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</si>
  <si>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</si>
  <si>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</si>
  <si>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</si>
  <si>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</si>
  <si>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</si>
  <si>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</si>
  <si>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</si>
  <si>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</si>
  <si>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</si>
  <si>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</si>
  <si>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위험요소</t>
    <phoneticPr fontId="2" type="noConversion"/>
  </si>
  <si>
    <t>평가일자</t>
    <phoneticPr fontId="2" type="noConversion"/>
  </si>
  <si>
    <t>평가 내역</t>
    <phoneticPr fontId="2" type="noConversion"/>
  </si>
  <si>
    <t>영향</t>
    <phoneticPr fontId="2" type="noConversion"/>
  </si>
  <si>
    <t>발생
가능성</t>
    <phoneticPr fontId="2" type="noConversion"/>
  </si>
  <si>
    <t>상태</t>
    <phoneticPr fontId="2" type="noConversion"/>
  </si>
  <si>
    <t>완료일</t>
    <phoneticPr fontId="2" type="noConversion"/>
  </si>
  <si>
    <t>▣ 미결(발생) 이슈 내역</t>
    <phoneticPr fontId="2" type="noConversion"/>
  </si>
  <si>
    <t>ID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</si>
  <si>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</si>
  <si>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</si>
  <si>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</si>
  <si>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</si>
  <si>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</si>
  <si>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</si>
  <si>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</si>
  <si>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비고 (특이사항)</t>
    <phoneticPr fontId="2" type="noConversion"/>
  </si>
  <si>
    <t>해결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</si>
  <si>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</si>
  <si>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</si>
  <si>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</si>
  <si>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</si>
  <si>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</si>
  <si>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</si>
  <si>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</si>
  <si>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</si>
  <si>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</si>
  <si>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</si>
  <si>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</si>
  <si>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[ 2 ] WBS</t>
    <phoneticPr fontId="2" type="noConversion"/>
  </si>
  <si>
    <t>[ 4 ] 이슈 및 위험 관리</t>
    <phoneticPr fontId="2" type="noConversion"/>
  </si>
  <si>
    <t>완료예정일/완료일</t>
    <phoneticPr fontId="2" type="noConversion"/>
  </si>
  <si>
    <t>오디오</t>
    <phoneticPr fontId="2" type="noConversion"/>
  </si>
  <si>
    <t>비디오</t>
    <phoneticPr fontId="2" type="noConversion"/>
  </si>
  <si>
    <t>이미지</t>
    <phoneticPr fontId="2" type="noConversion"/>
  </si>
  <si>
    <t>모바일앱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</si>
  <si>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</si>
  <si>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</si>
  <si>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</si>
  <si>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</si>
  <si>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</si>
  <si>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</si>
  <si>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</si>
  <si>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</si>
  <si>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</si>
  <si>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</si>
  <si>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</si>
  <si>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성능평가 운영</t>
    <phoneticPr fontId="2" type="noConversion"/>
  </si>
  <si>
    <t>당해년도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</si>
  <si>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</si>
  <si>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</si>
  <si>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</si>
  <si>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</si>
  <si>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</si>
  <si>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</si>
  <si>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</si>
  <si>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</si>
  <si>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신창권</t>
    <phoneticPr fontId="2" type="noConversion"/>
  </si>
  <si>
    <t>곽귀종</t>
    <phoneticPr fontId="2" type="noConversion"/>
  </si>
  <si>
    <t>김설화, 우지호</t>
    <phoneticPr fontId="2" type="noConversion"/>
  </si>
  <si>
    <t>2018 이전</t>
    <phoneticPr fontId="2" type="noConversion"/>
  </si>
  <si>
    <t>(해당없음)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</si>
  <si>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</si>
  <si>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</si>
  <si>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</si>
  <si>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</si>
  <si>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</si>
  <si>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</si>
  <si>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</si>
  <si>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 xml:space="preserve"> 4 명</t>
    <phoneticPr fontId="2" type="noConversion"/>
  </si>
  <si>
    <t>[ 1 ] 사업 추진 현황</t>
    <phoneticPr fontId="2" type="noConversion"/>
  </si>
  <si>
    <t>(추가구축없음)</t>
    <phoneticPr fontId="2" type="noConversion"/>
  </si>
  <si>
    <t>비디오(오디오제거)</t>
    <phoneticPr fontId="2" type="noConversion"/>
  </si>
  <si>
    <t>모바일웹(오디오제거)</t>
    <phoneticPr fontId="2" type="noConversion"/>
  </si>
  <si>
    <t>비고</t>
    <phoneticPr fontId="2" type="noConversion"/>
  </si>
  <si>
    <r>
      <t xml:space="preserve">* 분석
</t>
    </r>
    <r>
      <rPr>
        <sz val="9"/>
        <rFont val="맑은 고딕"/>
        <family val="3"/>
        <charset val="129"/>
        <scheme val="minor"/>
      </rPr>
      <t xml:space="preserve">  - 업무 분석 회의
     개발업무 범위 및 이전 사업자료 정리 내용 방안 수립
</t>
    </r>
    <r>
      <rPr>
        <b/>
        <sz val="9"/>
        <rFont val="맑은 고딕"/>
        <family val="3"/>
        <charset val="129"/>
        <scheme val="minor"/>
      </rPr>
      <t xml:space="preserve">* 설계
</t>
    </r>
    <r>
      <rPr>
        <sz val="9"/>
        <rFont val="맑은 고딕"/>
        <family val="3"/>
        <charset val="129"/>
        <scheme val="minor"/>
      </rPr>
      <t xml:space="preserve">  - 사업관리시스템 코드설계 완료예정
  - 사업관리시스템 관리자페이지 화면설계(6월29일) v1.0 완료 예정
</t>
    </r>
    <r>
      <rPr>
        <b/>
        <sz val="9"/>
        <rFont val="맑은 고딕"/>
        <family val="3"/>
        <charset val="129"/>
        <scheme val="minor"/>
      </rPr>
      <t>*자료정리</t>
    </r>
    <r>
      <rPr>
        <sz val="9"/>
        <rFont val="맑은 고딕"/>
        <family val="3"/>
        <charset val="129"/>
        <scheme val="minor"/>
      </rPr>
      <t xml:space="preserve">
  - 이전 사업자료 연도별, 사업별 정리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</si>
  <si>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주요 진행 일정</t>
    </r>
    <r>
      <rPr>
        <sz val="9"/>
        <color indexed="8"/>
        <rFont val="맑은 고딕"/>
        <family val="3"/>
        <charset val="129"/>
        <scheme val="minor"/>
      </rPr>
      <t xml:space="preserve">
  - 업무 분석 회의 (성능평가 관련, 사업관리시스템)
</t>
    </r>
    <r>
      <rPr>
        <b/>
        <sz val="9"/>
        <color indexed="8"/>
        <rFont val="맑은 고딕"/>
        <family val="3"/>
        <charset val="129"/>
        <scheme val="minor"/>
      </rPr>
      <t>* 사업 산출물 작성 (계속)</t>
    </r>
    <r>
      <rPr>
        <sz val="9"/>
        <color indexed="8"/>
        <rFont val="맑은 고딕"/>
        <family val="3"/>
        <charset val="129"/>
        <scheme val="minor"/>
      </rPr>
      <t xml:space="preserve">
  - 요구사항추적매트릭스, 요구사항 분석서 작성 (진행중)
  - 문서 작성 표준, 변경 내역 관리 대장, 위험 관리 계획서, 위헙 이슈 관리 대장 (완료)
  - 위험 항목 도출
  - SW사업정보 저장소 등록 (진행중)
</t>
    </r>
    <r>
      <rPr>
        <b/>
        <sz val="9"/>
        <color indexed="8"/>
        <rFont val="맑은 고딕"/>
        <family val="3"/>
        <charset val="129"/>
        <scheme val="minor"/>
      </rPr>
      <t/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</si>
  <si>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주요 진행 일정</t>
    </r>
    <r>
      <rPr>
        <sz val="9"/>
        <color indexed="8"/>
        <rFont val="맑은 고딕"/>
        <family val="3"/>
        <charset val="129"/>
        <scheme val="minor"/>
      </rPr>
      <t xml:space="preserve">
  - 업무 분석 회의 (성능평가 관련, 사업관리시스템)
</t>
    </r>
    <r>
      <rPr>
        <b/>
        <sz val="9"/>
        <color indexed="8"/>
        <rFont val="맑은 고딕"/>
        <family val="3"/>
        <charset val="129"/>
        <scheme val="minor"/>
      </rPr>
      <t>* 사업 산출물 작성 (계속)</t>
    </r>
    <r>
      <rPr>
        <sz val="9"/>
        <color indexed="8"/>
        <rFont val="맑은 고딕"/>
        <family val="3"/>
        <charset val="129"/>
        <scheme val="minor"/>
      </rPr>
      <t xml:space="preserve">
  - 요구사항추적매트릭스, 요구사항 분석서 작성 (계속)
  - 품질보증계획서, 교육훈련계획서, 시험계획서, 단위시험계획서, 통합시험계획서, 인수인계계획서, 데이타셋 구축 계획서 (완료예정)
  - SW사업정보 저장소 등록 (진행중)
  - 정보화 사업관리 시스템 계정 확인 (기존계정 : lsware17)
</t>
    </r>
    <r>
      <rPr>
        <b/>
        <sz val="9"/>
        <color indexed="8"/>
        <rFont val="맑은 고딕"/>
        <family val="3"/>
        <charset val="129"/>
        <scheme val="minor"/>
      </rPr>
      <t/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</si>
  <si>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트윈글로벌 오디오/비디오 성능평가</t>
    </r>
    <r>
      <rPr>
        <sz val="9"/>
        <color indexed="8"/>
        <rFont val="맑은 고딕"/>
        <family val="3"/>
        <charset val="129"/>
        <scheme val="minor"/>
      </rPr>
      <t xml:space="preserve">
  - 오디오/비디오 인식 테스트 (진행사항 없음)
</t>
    </r>
    <r>
      <rPr>
        <b/>
        <sz val="9"/>
        <color indexed="8"/>
        <rFont val="맑은 고딕"/>
        <family val="3"/>
        <charset val="129"/>
        <scheme val="minor"/>
      </rPr>
      <t>* 뮤레카 모바일웹하드 성능평가</t>
    </r>
    <r>
      <rPr>
        <sz val="9"/>
        <color indexed="8"/>
        <rFont val="맑은 고딕"/>
        <family val="3"/>
        <charset val="129"/>
        <scheme val="minor"/>
      </rPr>
      <t xml:space="preserve">
  - 오디오/비디오 인식 테스트 (추출 및 전송 완료)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</si>
  <si>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트윈글로벌 오디오/비디오 성능평가</t>
    </r>
    <r>
      <rPr>
        <sz val="9"/>
        <color indexed="8"/>
        <rFont val="맑은 고딕"/>
        <family val="3"/>
        <charset val="129"/>
        <scheme val="minor"/>
      </rPr>
      <t xml:space="preserve">
  - 오디오/비디오 인식 테스트 (예정)
</t>
    </r>
    <r>
      <rPr>
        <b/>
        <sz val="9"/>
        <color indexed="8"/>
        <rFont val="맑은 고딕"/>
        <family val="3"/>
        <charset val="129"/>
        <scheme val="minor"/>
      </rPr>
      <t xml:space="preserve">* 뮤레카 모바일웹하드 성능평가
</t>
    </r>
    <r>
      <rPr>
        <sz val="9"/>
        <color indexed="8"/>
        <rFont val="맑은 고딕"/>
        <family val="3"/>
        <charset val="129"/>
        <scheme val="minor"/>
      </rPr>
      <t xml:space="preserve">  - 오디오/비디오 인식 테스트 (예정)
</t>
    </r>
    <r>
      <rPr>
        <b/>
        <sz val="9"/>
        <color indexed="8"/>
        <rFont val="맑은 고딕"/>
        <family val="3"/>
        <charset val="129"/>
        <scheme val="minor"/>
      </rPr>
      <t xml:space="preserve">* iMBC 성능평가
</t>
    </r>
    <r>
      <rPr>
        <sz val="9"/>
        <color indexed="8"/>
        <rFont val="맑은 고딕"/>
        <family val="3"/>
        <charset val="129"/>
        <scheme val="minor"/>
      </rPr>
      <t xml:space="preserve">  - 오디오/비디오 인식 테스트 (진행중)</t>
    </r>
    <phoneticPr fontId="2" type="noConversion"/>
  </si>
  <si>
    <t xml:space="preserve">신창권, </t>
    <phoneticPr fontId="2" type="noConversion"/>
  </si>
  <si>
    <t>곽귀종, 김영균, 이주리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</si>
  <si>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설계</t>
    </r>
    <r>
      <rPr>
        <sz val="9"/>
        <color indexed="8"/>
        <rFont val="맑은 고딕"/>
        <family val="3"/>
        <charset val="129"/>
        <scheme val="minor"/>
      </rPr>
      <t xml:space="preserve">
  - 화면 설계안 검토
</t>
    </r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성능평가 신청 모듈 다운로드 오류 수정 (운영 적용)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</si>
  <si>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공용특징정보DB구축 서비스</t>
    </r>
    <r>
      <rPr>
        <sz val="9"/>
        <color indexed="8"/>
        <rFont val="맑은 고딕"/>
        <family val="3"/>
        <charset val="129"/>
        <scheme val="minor"/>
      </rPr>
      <t xml:space="preserve">
  - 유투브 접속을 위한 문제 확인 (진행중)
  - SBS 특징정보 추출 장애 발생 (원인, 콘텐츠 파일명이 한글로 넘어오고 있었음)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</si>
  <si>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공용특징정보DB구축 서비스</t>
    </r>
    <r>
      <rPr>
        <sz val="9"/>
        <color indexed="8"/>
        <rFont val="맑은 고딕"/>
        <family val="3"/>
        <charset val="129"/>
        <scheme val="minor"/>
      </rPr>
      <t xml:space="preserve">
  - 유투브 접속을 위한 문제 확인 (진행중)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</si>
  <si>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설계</t>
    </r>
    <r>
      <rPr>
        <sz val="9"/>
        <color indexed="8"/>
        <rFont val="맑은 고딕"/>
        <family val="3"/>
        <charset val="129"/>
        <scheme val="minor"/>
      </rPr>
      <t xml:space="preserve">
  - 요구사항 분석 및 화면 설계
</t>
    </r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성능평가 신청 모듈 다운로드 오류 수정 (개발 적용 완료)</t>
    </r>
    <phoneticPr fontId="2" type="noConversion"/>
  </si>
  <si>
    <t>▣ 미결(발생) 이슈 내역</t>
    <phoneticPr fontId="2" type="noConversion"/>
  </si>
  <si>
    <t>완료예정일/완료일</t>
    <phoneticPr fontId="2" type="noConversion"/>
  </si>
  <si>
    <t>[ 2 ] 이슈 및 위험 관리</t>
    <phoneticPr fontId="2" type="noConversion"/>
  </si>
  <si>
    <t>[ 3 ] 인력 투입 현황</t>
    <phoneticPr fontId="2" type="noConversion"/>
  </si>
  <si>
    <t>[ 4 ] 공용특징정보 DB 구축 현황</t>
    <phoneticPr fontId="2" type="noConversion"/>
  </si>
  <si>
    <t>[ 5 ] 원본 데이터셋 DB 구축 현황</t>
    <phoneticPr fontId="2" type="noConversion"/>
  </si>
  <si>
    <t>[ 6 ] 변형물 데이터셋 DB 구축 현황</t>
    <phoneticPr fontId="2" type="noConversion"/>
  </si>
  <si>
    <t xml:space="preserve"> 6 명</t>
    <phoneticPr fontId="2" type="noConversion"/>
  </si>
  <si>
    <t>김선영</t>
    <phoneticPr fontId="2" type="noConversion"/>
  </si>
  <si>
    <t>저작권 R&amp;D 업무에 대한 콘진원 이관 여부</t>
    <phoneticPr fontId="2" type="noConversion"/>
  </si>
  <si>
    <t>저작권위원회 업무포털 연계</t>
    <phoneticPr fontId="2" type="noConversion"/>
  </si>
  <si>
    <t>PJ-RI-002</t>
    <phoneticPr fontId="2" type="noConversion"/>
  </si>
  <si>
    <t>업무포털내의 저작권기술 성능평가 관련 프로그램 수정 협의 필요</t>
    <phoneticPr fontId="2" type="noConversion"/>
  </si>
  <si>
    <t>PJ-RI-001</t>
    <phoneticPr fontId="2" type="noConversion"/>
  </si>
  <si>
    <t>저작권기술 사업관리시스템</t>
    <phoneticPr fontId="2" type="noConversion"/>
  </si>
  <si>
    <t>영향도</t>
    <phoneticPr fontId="2" type="noConversion"/>
  </si>
  <si>
    <t>예상 위험명</t>
    <phoneticPr fontId="2" type="noConversion"/>
  </si>
  <si>
    <t>H</t>
    <phoneticPr fontId="2" type="noConversion"/>
  </si>
  <si>
    <t>M</t>
    <phoneticPr fontId="2" type="noConversion"/>
  </si>
  <si>
    <t>진행중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</si>
</sst>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1" fillId="0" borderId="1" xfId="0" applyFont="1" applyBorder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41" fontId="1" fillId="7" borderId="1" xfId="2" applyFont="1" applyFill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0" fillId="0" borderId="1" xfId="0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41" fontId="1" fillId="6" borderId="1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3" fillId="5" borderId="0" xfId="0" applyFont="1" applyFill="1" applyBorder="1" applyAlignment="1">
      <alignment vertical="top" wrapText="1"/>
    </xf>
    <xf numFmtId="0" fontId="3" fillId="5" borderId="0" xfId="0" applyFont="1" applyFill="1" applyBorder="1" applyAlignment="1">
      <alignment horizontal="left" vertical="top" wrapText="1"/>
    </xf>
    <xf numFmtId="0" fontId="3" fillId="5" borderId="9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0" fontId="10" fillId="0" borderId="2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1" fontId="1" fillId="4" borderId="1" xfId="0" applyNumberFormat="1" applyFont="1" applyFill="1" applyBorder="1" applyAlignment="1">
      <alignment horizontal="center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vertical="top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공정률데이타!$C$12:$AA$12</c:f>
              <c:numCache>
                <c:formatCode>m"/"d;@</c:formatCode>
                <c:ptCount val="25"/>
                <c:pt idx="0">
                  <c:v>43263</c:v>
                </c:pt>
                <c:pt idx="1">
                  <c:v>43270</c:v>
                </c:pt>
                <c:pt idx="2">
                  <c:v>43277</c:v>
                </c:pt>
                <c:pt idx="3">
                  <c:v>43284</c:v>
                </c:pt>
                <c:pt idx="4">
                  <c:v>43291</c:v>
                </c:pt>
                <c:pt idx="5">
                  <c:v>43298</c:v>
                </c:pt>
                <c:pt idx="6">
                  <c:v>43305</c:v>
                </c:pt>
                <c:pt idx="7">
                  <c:v>43312</c:v>
                </c:pt>
                <c:pt idx="8">
                  <c:v>43319</c:v>
                </c:pt>
                <c:pt idx="9">
                  <c:v>43326</c:v>
                </c:pt>
                <c:pt idx="10">
                  <c:v>43333</c:v>
                </c:pt>
                <c:pt idx="11">
                  <c:v>43340</c:v>
                </c:pt>
                <c:pt idx="12">
                  <c:v>43347</c:v>
                </c:pt>
                <c:pt idx="13">
                  <c:v>43354</c:v>
                </c:pt>
                <c:pt idx="14">
                  <c:v>43361</c:v>
                </c:pt>
                <c:pt idx="15">
                  <c:v>43368</c:v>
                </c:pt>
                <c:pt idx="16">
                  <c:v>43375</c:v>
                </c:pt>
                <c:pt idx="17">
                  <c:v>43382</c:v>
                </c:pt>
                <c:pt idx="18">
                  <c:v>43389</c:v>
                </c:pt>
                <c:pt idx="19">
                  <c:v>43396</c:v>
                </c:pt>
                <c:pt idx="20">
                  <c:v>43403</c:v>
                </c:pt>
                <c:pt idx="21">
                  <c:v>43410</c:v>
                </c:pt>
                <c:pt idx="22">
                  <c:v>43417</c:v>
                </c:pt>
                <c:pt idx="23">
                  <c:v>43424</c:v>
                </c:pt>
                <c:pt idx="24">
                  <c:v>43431</c:v>
                </c:pt>
              </c:numCache>
            </c:numRef>
          </c:cat>
          <c:val>
            <c:numRef>
              <c:f>공정률데이타!$C$13:$AA$13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공정률데이타!$C$12:$AA$12</c:f>
              <c:numCache>
                <c:formatCode>m"/"d;@</c:formatCode>
                <c:ptCount val="25"/>
                <c:pt idx="0">
                  <c:v>43263</c:v>
                </c:pt>
                <c:pt idx="1">
                  <c:v>43270</c:v>
                </c:pt>
                <c:pt idx="2">
                  <c:v>43277</c:v>
                </c:pt>
                <c:pt idx="3">
                  <c:v>43284</c:v>
                </c:pt>
                <c:pt idx="4">
                  <c:v>43291</c:v>
                </c:pt>
                <c:pt idx="5">
                  <c:v>43298</c:v>
                </c:pt>
                <c:pt idx="6">
                  <c:v>43305</c:v>
                </c:pt>
                <c:pt idx="7">
                  <c:v>43312</c:v>
                </c:pt>
                <c:pt idx="8">
                  <c:v>43319</c:v>
                </c:pt>
                <c:pt idx="9">
                  <c:v>43326</c:v>
                </c:pt>
                <c:pt idx="10">
                  <c:v>43333</c:v>
                </c:pt>
                <c:pt idx="11">
                  <c:v>43340</c:v>
                </c:pt>
                <c:pt idx="12">
                  <c:v>43347</c:v>
                </c:pt>
                <c:pt idx="13">
                  <c:v>43354</c:v>
                </c:pt>
                <c:pt idx="14">
                  <c:v>43361</c:v>
                </c:pt>
                <c:pt idx="15">
                  <c:v>43368</c:v>
                </c:pt>
                <c:pt idx="16">
                  <c:v>43375</c:v>
                </c:pt>
                <c:pt idx="17">
                  <c:v>43382</c:v>
                </c:pt>
                <c:pt idx="18">
                  <c:v>43389</c:v>
                </c:pt>
                <c:pt idx="19">
                  <c:v>43396</c:v>
                </c:pt>
                <c:pt idx="20">
                  <c:v>43403</c:v>
                </c:pt>
                <c:pt idx="21">
                  <c:v>43410</c:v>
                </c:pt>
                <c:pt idx="22">
                  <c:v>43417</c:v>
                </c:pt>
                <c:pt idx="23">
                  <c:v>43424</c:v>
                </c:pt>
                <c:pt idx="24">
                  <c:v>43431</c:v>
                </c:pt>
              </c:numCache>
            </c:numRef>
          </c:cat>
          <c:val>
            <c:numRef>
              <c:f>공정률데이타!$C$14:$AA$14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3862824"/>
        <c:axId val="513862040"/>
      </c:lineChart>
      <c:dateAx>
        <c:axId val="513862824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862040"/>
        <c:crosses val="autoZero"/>
        <c:auto val="1"/>
        <c:lblOffset val="100"/>
        <c:baseTimeUnit val="days"/>
      </c:dateAx>
      <c:valAx>
        <c:axId val="51386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862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180979</xdr:colOff>
      <xdr:row>20</xdr:row>
      <xdr:rowOff>114300</xdr:rowOff>
    </xdr:from>
    <xdr:to>
      <xdr:col>3</xdr:col>
      <xdr:colOff>375527</xdr:colOff>
      <xdr:row>20</xdr:row>
      <xdr:rowOff>445816</xdr:rowOff>
    </xdr:to>
    <xdr:pic>
      <xdr:nvPicPr>
        <xdr:cNvPr id="2" name="그림 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114300"/>
          <a:ext cx="1703308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209554</xdr:colOff>
      <xdr:row>84</xdr:row>
      <xdr:rowOff>133352</xdr:rowOff>
    </xdr:from>
    <xdr:to>
      <xdr:col>3</xdr:col>
      <xdr:colOff>404102</xdr:colOff>
      <xdr:row>84</xdr:row>
      <xdr:rowOff>464868</xdr:rowOff>
    </xdr:to>
    <xdr:pic>
      <xdr:nvPicPr>
        <xdr:cNvPr id="6" name="그림 5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>
    <xdr:from>
      <xdr:col>0</xdr:col>
      <xdr:colOff>95250</xdr:colOff>
      <xdr:row>4</xdr:row>
      <xdr:rowOff>104775</xdr:rowOff>
    </xdr:from>
    <xdr:to>
      <xdr:col>19</xdr:col>
      <xdr:colOff>361950</xdr:colOff>
      <xdr:row>8</xdr:row>
      <xdr:rowOff>152400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123826</xdr:colOff>
      <xdr:row>20</xdr:row>
      <xdr:rowOff>99368</xdr:rowOff>
    </xdr:from>
    <xdr:to>
      <xdr:col>19</xdr:col>
      <xdr:colOff>285750</xdr:colOff>
      <xdr:row>20</xdr:row>
      <xdr:rowOff>426895</xdr:rowOff>
    </xdr:to>
    <xdr:pic>
      <xdr:nvPicPr>
        <xdr:cNvPr id="23" name="그림 22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77326" y="1221516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104776</xdr:colOff>
      <xdr:row>20</xdr:row>
      <xdr:rowOff>66675</xdr:rowOff>
    </xdr:from>
    <xdr:to>
      <xdr:col>17</xdr:col>
      <xdr:colOff>419099</xdr:colOff>
      <xdr:row>20</xdr:row>
      <xdr:rowOff>506589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6" y="12182475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84</xdr:row>
      <xdr:rowOff>93653</xdr:rowOff>
    </xdr:from>
    <xdr:to>
      <xdr:col>19</xdr:col>
      <xdr:colOff>325754</xdr:colOff>
      <xdr:row>84</xdr:row>
      <xdr:rowOff>421180</xdr:rowOff>
    </xdr:to>
    <xdr:pic>
      <xdr:nvPicPr>
        <xdr:cNvPr id="16" name="그림 15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84</xdr:row>
      <xdr:rowOff>60960</xdr:rowOff>
    </xdr:from>
    <xdr:to>
      <xdr:col>17</xdr:col>
      <xdr:colOff>459103</xdr:colOff>
      <xdr:row>84</xdr:row>
      <xdr:rowOff>500874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152404</xdr:colOff>
      <xdr:row>57</xdr:row>
      <xdr:rowOff>133352</xdr:rowOff>
    </xdr:from>
    <xdr:to>
      <xdr:col>3</xdr:col>
      <xdr:colOff>346952</xdr:colOff>
      <xdr:row>57</xdr:row>
      <xdr:rowOff>464868</xdr:rowOff>
    </xdr:to>
    <xdr:pic>
      <xdr:nvPicPr>
        <xdr:cNvPr id="12" name="그림 1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4" y="6524627"/>
          <a:ext cx="169949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57</xdr:row>
      <xdr:rowOff>93653</xdr:rowOff>
    </xdr:from>
    <xdr:to>
      <xdr:col>19</xdr:col>
      <xdr:colOff>268604</xdr:colOff>
      <xdr:row>57</xdr:row>
      <xdr:rowOff>421180</xdr:rowOff>
    </xdr:to>
    <xdr:pic>
      <xdr:nvPicPr>
        <xdr:cNvPr id="13" name="그림 12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79230" y="648492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87630</xdr:colOff>
      <xdr:row>57</xdr:row>
      <xdr:rowOff>60960</xdr:rowOff>
    </xdr:from>
    <xdr:to>
      <xdr:col>17</xdr:col>
      <xdr:colOff>401953</xdr:colOff>
      <xdr:row>57</xdr:row>
      <xdr:rowOff>500874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6452235"/>
          <a:ext cx="809623" cy="43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2"/>
  <sheetViews>
    <sheetView tabSelected="1" view="pageBreakPreview" topLeftCell="A67" zoomScaleNormal="100" zoomScaleSheetLayoutView="100" workbookViewId="0">
      <selection activeCell="W78" sqref="W78"/>
    </sheetView>
  </sheetViews>
  <sheetFormatPr defaultColWidth="9" defaultRowHeight="12" x14ac:dyDescent="0.3"/>
  <cols>
    <col min="1" max="1" width="6.5" style="2" customWidth="1"/>
    <col min="2" max="2" width="6.75" style="2" customWidth="1"/>
    <col min="3" max="7" width="6.5" style="1" customWidth="1"/>
    <col min="8" max="9" width="6.75" style="1" customWidth="1"/>
    <col min="10" max="10" width="6.5" style="15" customWidth="1"/>
    <col min="11" max="17" width="6.5" style="1" customWidth="1"/>
    <col min="18" max="18" width="6.5" style="15" customWidth="1"/>
    <col min="19" max="20" width="6.5" style="1" customWidth="1"/>
    <col min="21" max="16384" width="9" style="1"/>
  </cols>
  <sheetData>
    <row r="1" spans="1:20" ht="12" hidden="1" customHeight="1" x14ac:dyDescent="0.3">
      <c r="A1" s="51"/>
      <c r="B1" s="52"/>
      <c r="C1" s="52"/>
      <c r="D1" s="53"/>
      <c r="E1" s="83" t="s">
        <v>70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5"/>
      <c r="Q1" s="51"/>
      <c r="R1" s="52"/>
      <c r="S1" s="52"/>
      <c r="T1" s="53"/>
    </row>
    <row r="2" spans="1:20" hidden="1" x14ac:dyDescent="0.3">
      <c r="A2" s="51"/>
      <c r="B2" s="52"/>
      <c r="C2" s="52"/>
      <c r="D2" s="52"/>
      <c r="E2" s="52"/>
      <c r="F2" s="52"/>
      <c r="G2" s="53"/>
      <c r="H2" s="62" t="s">
        <v>0</v>
      </c>
      <c r="I2" s="70"/>
      <c r="J2" s="70"/>
      <c r="K2" s="70"/>
      <c r="L2" s="70"/>
      <c r="M2" s="63"/>
      <c r="N2" s="78">
        <v>43277</v>
      </c>
      <c r="O2" s="79"/>
      <c r="P2" s="79"/>
      <c r="Q2" s="79"/>
      <c r="R2" s="79"/>
      <c r="S2" s="79"/>
      <c r="T2" s="80"/>
    </row>
    <row r="3" spans="1:20" hidden="1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2" hidden="1" customHeight="1" x14ac:dyDescent="0.3">
      <c r="A4" s="7" t="s">
        <v>4</v>
      </c>
      <c r="B4" s="7"/>
    </row>
    <row r="5" spans="1:20" s="2" customFormat="1" ht="12" hidden="1" customHeight="1" x14ac:dyDescent="0.3">
      <c r="A5" s="8"/>
      <c r="B5" s="18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</row>
    <row r="6" spans="1:20" ht="12" hidden="1" customHeight="1" x14ac:dyDescent="0.3">
      <c r="A6" s="9"/>
      <c r="B6" s="9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</row>
    <row r="7" spans="1:20" ht="12" hidden="1" customHeight="1" x14ac:dyDescent="0.3">
      <c r="A7" s="9"/>
      <c r="B7" s="9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</row>
    <row r="8" spans="1:20" ht="12" hidden="1" customHeight="1" x14ac:dyDescent="0.3">
      <c r="A8" s="9"/>
      <c r="B8" s="9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</row>
    <row r="9" spans="1:20" ht="12" hidden="1" customHeight="1" x14ac:dyDescent="0.3">
      <c r="A9" s="9"/>
      <c r="B9" s="9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</row>
    <row r="10" spans="1:20" ht="12" hidden="1" customHeight="1" x14ac:dyDescent="0.3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</row>
    <row r="11" spans="1:20" s="15" customFormat="1" ht="12" hidden="1" customHeight="1" x14ac:dyDescent="0.3">
      <c r="A11" s="51"/>
      <c r="B11" s="52"/>
      <c r="C11" s="52"/>
      <c r="D11" s="53"/>
      <c r="E11" s="83" t="s">
        <v>70</v>
      </c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5"/>
      <c r="Q11" s="51"/>
      <c r="R11" s="52"/>
      <c r="S11" s="52"/>
      <c r="T11" s="53"/>
    </row>
    <row r="12" spans="1:20" s="15" customFormat="1" hidden="1" x14ac:dyDescent="0.3">
      <c r="A12" s="51"/>
      <c r="B12" s="52"/>
      <c r="C12" s="52"/>
      <c r="D12" s="52"/>
      <c r="E12" s="52"/>
      <c r="F12" s="52"/>
      <c r="G12" s="53"/>
      <c r="H12" s="62" t="s">
        <v>0</v>
      </c>
      <c r="I12" s="70"/>
      <c r="J12" s="70"/>
      <c r="K12" s="70"/>
      <c r="L12" s="70"/>
      <c r="M12" s="63"/>
      <c r="N12" s="78">
        <f>N2</f>
        <v>43277</v>
      </c>
      <c r="O12" s="79"/>
      <c r="P12" s="79"/>
      <c r="Q12" s="79"/>
      <c r="R12" s="79"/>
      <c r="S12" s="79"/>
      <c r="T12" s="80"/>
    </row>
    <row r="13" spans="1:20" s="15" customFormat="1" hidden="1" x14ac:dyDescent="0.3">
      <c r="A13" s="3"/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5"/>
      <c r="O13" s="5"/>
      <c r="P13" s="5"/>
      <c r="Q13" s="5"/>
      <c r="R13" s="5"/>
      <c r="S13" s="5"/>
      <c r="T13" s="5"/>
    </row>
    <row r="14" spans="1:20" s="6" customFormat="1" ht="12" hidden="1" customHeight="1" x14ac:dyDescent="0.3">
      <c r="A14" s="7" t="s">
        <v>50</v>
      </c>
      <c r="B14" s="7"/>
    </row>
    <row r="15" spans="1:20" s="2" customFormat="1" ht="12" hidden="1" customHeight="1" x14ac:dyDescent="0.3">
      <c r="A15" s="19"/>
      <c r="B15" s="20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6"/>
    </row>
    <row r="16" spans="1:20" s="15" customFormat="1" ht="12" hidden="1" customHeight="1" x14ac:dyDescent="0.3">
      <c r="A16" s="21"/>
      <c r="B16" s="9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104"/>
    </row>
    <row r="17" spans="1:20" s="15" customFormat="1" ht="12" hidden="1" customHeight="1" x14ac:dyDescent="0.3">
      <c r="A17" s="21"/>
      <c r="B17" s="9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3"/>
    </row>
    <row r="18" spans="1:20" s="15" customFormat="1" ht="12" hidden="1" customHeight="1" x14ac:dyDescent="0.3">
      <c r="A18" s="21"/>
      <c r="B18" s="9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3"/>
    </row>
    <row r="19" spans="1:20" s="15" customFormat="1" ht="12" hidden="1" customHeight="1" x14ac:dyDescent="0.3">
      <c r="A19" s="9"/>
      <c r="B19" s="9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</row>
    <row r="20" spans="1:20" s="15" customFormat="1" hidden="1" x14ac:dyDescent="0.3">
      <c r="A20" s="3"/>
      <c r="B20" s="3"/>
      <c r="C20" s="3"/>
      <c r="D20" s="3"/>
      <c r="E20" s="3"/>
      <c r="F20" s="3"/>
      <c r="G20" s="3"/>
      <c r="H20" s="4"/>
      <c r="I20" s="4"/>
      <c r="J20" s="4"/>
      <c r="K20" s="4"/>
      <c r="L20" s="4"/>
      <c r="M20" s="4"/>
      <c r="N20" s="5"/>
      <c r="O20" s="5"/>
      <c r="P20" s="5"/>
      <c r="Q20" s="5"/>
      <c r="R20" s="5"/>
      <c r="S20" s="5"/>
      <c r="T20" s="5"/>
    </row>
    <row r="21" spans="1:20" ht="43.5" customHeight="1" x14ac:dyDescent="0.3">
      <c r="A21" s="46"/>
      <c r="B21" s="46"/>
      <c r="C21" s="46"/>
      <c r="D21" s="46"/>
      <c r="E21" s="55" t="s">
        <v>70</v>
      </c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6"/>
      <c r="R21" s="46"/>
      <c r="S21" s="46"/>
      <c r="T21" s="46"/>
    </row>
    <row r="22" spans="1:20" x14ac:dyDescent="0.3">
      <c r="A22" s="46"/>
      <c r="B22" s="46"/>
      <c r="C22" s="46"/>
      <c r="D22" s="46"/>
      <c r="E22" s="46"/>
      <c r="F22" s="46"/>
      <c r="G22" s="46"/>
      <c r="H22" s="47" t="s">
        <v>0</v>
      </c>
      <c r="I22" s="47"/>
      <c r="J22" s="47"/>
      <c r="K22" s="47"/>
      <c r="L22" s="47"/>
      <c r="M22" s="47"/>
      <c r="N22" s="48">
        <f>N2</f>
        <v>43277</v>
      </c>
      <c r="O22" s="49"/>
      <c r="P22" s="49"/>
      <c r="Q22" s="49"/>
      <c r="R22" s="49"/>
      <c r="S22" s="49"/>
      <c r="T22" s="49"/>
    </row>
    <row r="23" spans="1:20" s="6" customFormat="1" ht="14.25" customHeight="1" x14ac:dyDescent="0.3">
      <c r="A23" s="7" t="s">
        <v>91</v>
      </c>
      <c r="B23" s="7"/>
    </row>
    <row r="24" spans="1:20" s="2" customFormat="1" ht="19.5" customHeight="1" x14ac:dyDescent="0.3">
      <c r="A24" s="74" t="s">
        <v>1</v>
      </c>
      <c r="B24" s="75"/>
      <c r="C24" s="107" t="str">
        <f>CONCATENATE(CONCATENATE(CONCATENATE(CONCATENATE("전주 추진 실적 (", TEXT(N2-7, "yyyy/mm/dd")), " ~ "), TEXT(N2 -1, "yyyy/mm/dd")), ")")</f>
        <v>전주 추진 실적 (2018/06/19 ~ 2018/06/25)</v>
      </c>
      <c r="D24" s="50"/>
      <c r="E24" s="50"/>
      <c r="F24" s="50"/>
      <c r="G24" s="50"/>
      <c r="H24" s="50"/>
      <c r="I24" s="50"/>
      <c r="J24" s="50"/>
      <c r="K24" s="50"/>
      <c r="L24" s="107" t="str">
        <f>CONCATENATE(CONCATENATE(CONCATENATE(CONCATENATE("금주 추진 계획 (", TEXT(N2, "yyyy/mm/dd")), " ~ "), TEXT(N2+6, "yyyy/mm/dd")), ")")</f>
        <v>금주 추진 계획 (2018/06/26 ~ 2018/07/02)</v>
      </c>
      <c r="M24" s="50"/>
      <c r="N24" s="50"/>
      <c r="O24" s="50"/>
      <c r="P24" s="50"/>
      <c r="Q24" s="50"/>
      <c r="R24" s="50"/>
      <c r="S24" s="50"/>
      <c r="T24" s="50"/>
    </row>
    <row r="25" spans="1:20" ht="108.75" customHeight="1" x14ac:dyDescent="0.3">
      <c r="A25" s="76" t="s">
        <v>44</v>
      </c>
      <c r="B25" s="77"/>
      <c r="C25" s="33" t="s">
        <v>97</v>
      </c>
      <c r="D25" s="34"/>
      <c r="E25" s="34"/>
      <c r="F25" s="34"/>
      <c r="G25" s="34"/>
      <c r="H25" s="34"/>
      <c r="I25" s="34"/>
      <c r="J25" s="34"/>
      <c r="K25" s="34"/>
      <c r="L25" s="33" t="s">
        <v>98</v>
      </c>
      <c r="M25" s="34"/>
      <c r="N25" s="34"/>
      <c r="O25" s="34"/>
      <c r="P25" s="34"/>
      <c r="Q25" s="34"/>
      <c r="R25" s="34"/>
      <c r="S25" s="34"/>
      <c r="T25" s="34"/>
    </row>
    <row r="26" spans="1:20" s="15" customFormat="1" ht="109.5" customHeight="1" x14ac:dyDescent="0.3">
      <c r="A26" s="76" t="s">
        <v>71</v>
      </c>
      <c r="B26" s="77"/>
      <c r="C26" s="88" t="s">
        <v>96</v>
      </c>
      <c r="D26" s="89"/>
      <c r="E26" s="89"/>
      <c r="F26" s="89"/>
      <c r="G26" s="89"/>
      <c r="H26" s="89"/>
      <c r="I26" s="89"/>
      <c r="J26" s="89"/>
      <c r="K26" s="90"/>
      <c r="L26" s="88"/>
      <c r="M26" s="89"/>
      <c r="N26" s="89"/>
      <c r="O26" s="89"/>
      <c r="P26" s="89"/>
      <c r="Q26" s="89"/>
      <c r="R26" s="89"/>
      <c r="S26" s="89"/>
      <c r="T26" s="90"/>
    </row>
    <row r="27" spans="1:20" s="15" customFormat="1" ht="81" customHeight="1" x14ac:dyDescent="0.3">
      <c r="A27" s="76" t="s">
        <v>68</v>
      </c>
      <c r="B27" s="77"/>
      <c r="C27" s="33" t="s">
        <v>99</v>
      </c>
      <c r="D27" s="34"/>
      <c r="E27" s="34"/>
      <c r="F27" s="34"/>
      <c r="G27" s="34"/>
      <c r="H27" s="34"/>
      <c r="I27" s="34"/>
      <c r="J27" s="34"/>
      <c r="K27" s="34"/>
      <c r="L27" s="33" t="s">
        <v>100</v>
      </c>
      <c r="M27" s="34"/>
      <c r="N27" s="34"/>
      <c r="O27" s="34"/>
      <c r="P27" s="34"/>
      <c r="Q27" s="34"/>
      <c r="R27" s="34"/>
      <c r="S27" s="34"/>
      <c r="T27" s="34"/>
    </row>
    <row r="28" spans="1:20" ht="56.25" customHeight="1" x14ac:dyDescent="0.3">
      <c r="A28" s="76" t="s">
        <v>72</v>
      </c>
      <c r="B28" s="77"/>
      <c r="C28" s="33" t="s">
        <v>106</v>
      </c>
      <c r="D28" s="34"/>
      <c r="E28" s="34"/>
      <c r="F28" s="34"/>
      <c r="G28" s="34"/>
      <c r="H28" s="34"/>
      <c r="I28" s="34"/>
      <c r="J28" s="34"/>
      <c r="K28" s="34"/>
      <c r="L28" s="33" t="s">
        <v>103</v>
      </c>
      <c r="M28" s="34"/>
      <c r="N28" s="34"/>
      <c r="O28" s="34"/>
      <c r="P28" s="34"/>
      <c r="Q28" s="34"/>
      <c r="R28" s="34"/>
      <c r="S28" s="34"/>
      <c r="T28" s="34"/>
    </row>
    <row r="29" spans="1:20" s="15" customFormat="1" ht="42" customHeight="1" x14ac:dyDescent="0.3">
      <c r="A29" s="76" t="s">
        <v>74</v>
      </c>
      <c r="B29" s="77"/>
      <c r="C29" s="33" t="s">
        <v>104</v>
      </c>
      <c r="D29" s="34"/>
      <c r="E29" s="34"/>
      <c r="F29" s="34"/>
      <c r="G29" s="34"/>
      <c r="H29" s="34"/>
      <c r="I29" s="34"/>
      <c r="J29" s="34"/>
      <c r="K29" s="34"/>
      <c r="L29" s="33" t="s">
        <v>105</v>
      </c>
      <c r="M29" s="34"/>
      <c r="N29" s="34"/>
      <c r="O29" s="34"/>
      <c r="P29" s="34"/>
      <c r="Q29" s="34"/>
      <c r="R29" s="34"/>
      <c r="S29" s="34"/>
      <c r="T29" s="34"/>
    </row>
    <row r="30" spans="1:20" ht="16.5" customHeight="1" x14ac:dyDescent="0.3">
      <c r="A30" s="3"/>
      <c r="B30" s="3"/>
      <c r="C30" s="3"/>
      <c r="D30" s="3"/>
      <c r="E30" s="3"/>
      <c r="F30" s="3"/>
      <c r="G30" s="3"/>
      <c r="H30" s="4"/>
      <c r="I30" s="4"/>
      <c r="J30" s="4"/>
      <c r="K30" s="4"/>
      <c r="L30" s="4"/>
      <c r="M30" s="4"/>
      <c r="N30" s="5"/>
      <c r="O30" s="5"/>
      <c r="P30" s="5"/>
      <c r="Q30" s="5"/>
      <c r="R30" s="5"/>
      <c r="S30" s="5"/>
      <c r="T30" s="5"/>
    </row>
    <row r="31" spans="1:20" ht="12" hidden="1" customHeight="1" x14ac:dyDescent="0.3">
      <c r="A31" s="46"/>
      <c r="B31" s="46"/>
      <c r="C31" s="46"/>
      <c r="D31" s="46"/>
      <c r="E31" s="55" t="s">
        <v>73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6"/>
      <c r="R31" s="46"/>
      <c r="S31" s="46"/>
      <c r="T31" s="46"/>
    </row>
    <row r="32" spans="1:20" hidden="1" x14ac:dyDescent="0.3">
      <c r="A32" s="46"/>
      <c r="B32" s="46"/>
      <c r="C32" s="46"/>
      <c r="D32" s="46"/>
      <c r="E32" s="46"/>
      <c r="F32" s="46"/>
      <c r="G32" s="46"/>
      <c r="H32" s="47" t="s">
        <v>0</v>
      </c>
      <c r="I32" s="47"/>
      <c r="J32" s="47"/>
      <c r="K32" s="47"/>
      <c r="L32" s="47"/>
      <c r="M32" s="47"/>
      <c r="N32" s="48">
        <f>N2</f>
        <v>43277</v>
      </c>
      <c r="O32" s="49"/>
      <c r="P32" s="49"/>
      <c r="Q32" s="49"/>
      <c r="R32" s="49"/>
      <c r="S32" s="49"/>
      <c r="T32" s="49"/>
    </row>
    <row r="33" spans="1:20" hidden="1" x14ac:dyDescent="0.3">
      <c r="A33" s="3"/>
      <c r="B33" s="3"/>
      <c r="C33" s="3"/>
      <c r="D33" s="3"/>
      <c r="E33" s="3"/>
      <c r="F33" s="3"/>
      <c r="G33" s="3"/>
      <c r="H33" s="4"/>
      <c r="I33" s="4"/>
      <c r="J33" s="4"/>
      <c r="K33" s="4"/>
      <c r="L33" s="4"/>
      <c r="M33" s="4"/>
      <c r="N33" s="5"/>
      <c r="O33" s="5"/>
      <c r="P33" s="5"/>
      <c r="Q33" s="5"/>
      <c r="R33" s="5"/>
      <c r="S33" s="5"/>
      <c r="T33" s="5"/>
    </row>
    <row r="34" spans="1:20" ht="12" hidden="1" customHeight="1" x14ac:dyDescent="0.3">
      <c r="A34" s="7" t="s">
        <v>51</v>
      </c>
      <c r="B34" s="7"/>
      <c r="C34" s="3"/>
      <c r="D34" s="3"/>
      <c r="E34" s="3"/>
      <c r="F34" s="3"/>
      <c r="G34" s="3"/>
      <c r="H34" s="4"/>
      <c r="I34" s="4"/>
      <c r="J34" s="4"/>
      <c r="K34" s="4"/>
      <c r="L34" s="4"/>
      <c r="M34" s="4"/>
      <c r="N34" s="5"/>
      <c r="O34" s="5"/>
      <c r="P34" s="5"/>
      <c r="Q34" s="5"/>
      <c r="R34" s="5"/>
      <c r="S34" s="5"/>
      <c r="T34" s="5"/>
    </row>
    <row r="35" spans="1:20" ht="12" hidden="1" customHeight="1" x14ac:dyDescent="0.3">
      <c r="A35" s="7" t="s">
        <v>9</v>
      </c>
      <c r="B35" s="6"/>
    </row>
    <row r="36" spans="1:20" ht="12" hidden="1" customHeight="1" x14ac:dyDescent="0.3">
      <c r="A36" s="74" t="s">
        <v>10</v>
      </c>
      <c r="B36" s="75"/>
      <c r="C36" s="50" t="s">
        <v>34</v>
      </c>
      <c r="D36" s="50"/>
      <c r="E36" s="50" t="s">
        <v>35</v>
      </c>
      <c r="F36" s="50"/>
      <c r="G36" s="50" t="s">
        <v>36</v>
      </c>
      <c r="H36" s="50"/>
      <c r="I36" s="50" t="s">
        <v>37</v>
      </c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</row>
    <row r="37" spans="1:20" ht="12" hidden="1" customHeight="1" x14ac:dyDescent="0.3">
      <c r="A37" s="41" t="s">
        <v>38</v>
      </c>
      <c r="B37" s="42"/>
      <c r="C37" s="31">
        <v>0</v>
      </c>
      <c r="D37" s="31"/>
      <c r="E37" s="31">
        <v>0</v>
      </c>
      <c r="F37" s="31"/>
      <c r="G37" s="31">
        <f t="shared" ref="G37:G40" si="0">SUM(C37:F37)</f>
        <v>0</v>
      </c>
      <c r="H37" s="31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</row>
    <row r="38" spans="1:20" ht="12" hidden="1" customHeight="1" x14ac:dyDescent="0.3">
      <c r="A38" s="41" t="s">
        <v>39</v>
      </c>
      <c r="B38" s="42"/>
      <c r="C38" s="31">
        <v>0</v>
      </c>
      <c r="D38" s="31"/>
      <c r="E38" s="31">
        <v>0</v>
      </c>
      <c r="F38" s="31"/>
      <c r="G38" s="31">
        <f t="shared" si="0"/>
        <v>0</v>
      </c>
      <c r="H38" s="31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</row>
    <row r="39" spans="1:20" ht="12" hidden="1" customHeight="1" x14ac:dyDescent="0.3">
      <c r="A39" s="41" t="s">
        <v>40</v>
      </c>
      <c r="B39" s="42"/>
      <c r="C39" s="31">
        <v>0</v>
      </c>
      <c r="D39" s="31"/>
      <c r="E39" s="31">
        <v>0</v>
      </c>
      <c r="F39" s="31"/>
      <c r="G39" s="31">
        <f t="shared" si="0"/>
        <v>0</v>
      </c>
      <c r="H39" s="31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</row>
    <row r="40" spans="1:20" ht="12" hidden="1" customHeight="1" x14ac:dyDescent="0.3">
      <c r="A40" s="41" t="s">
        <v>41</v>
      </c>
      <c r="B40" s="42"/>
      <c r="C40" s="31">
        <v>0</v>
      </c>
      <c r="D40" s="31"/>
      <c r="E40" s="31">
        <v>0</v>
      </c>
      <c r="F40" s="31"/>
      <c r="G40" s="31">
        <f t="shared" si="0"/>
        <v>0</v>
      </c>
      <c r="H40" s="31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</row>
    <row r="41" spans="1:20" ht="12" hidden="1" customHeight="1" x14ac:dyDescent="0.3">
      <c r="A41" s="86" t="s">
        <v>42</v>
      </c>
      <c r="B41" s="87"/>
      <c r="C41" s="95">
        <f>SUM(C37:D40)</f>
        <v>0</v>
      </c>
      <c r="D41" s="95"/>
      <c r="E41" s="95">
        <f>SUM(E37:F40)</f>
        <v>0</v>
      </c>
      <c r="F41" s="95"/>
      <c r="G41" s="95">
        <f>SUM(C41:F41)</f>
        <v>0</v>
      </c>
      <c r="H41" s="95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</row>
    <row r="42" spans="1:20" ht="12" hidden="1" customHeight="1" x14ac:dyDescent="0.3">
      <c r="A42" s="7" t="s">
        <v>28</v>
      </c>
      <c r="B42" s="7"/>
    </row>
    <row r="43" spans="1:20" ht="12" hidden="1" customHeight="1" x14ac:dyDescent="0.3">
      <c r="A43" s="74" t="s">
        <v>29</v>
      </c>
      <c r="B43" s="75"/>
      <c r="C43" s="22" t="s">
        <v>30</v>
      </c>
      <c r="D43" s="50" t="s">
        <v>31</v>
      </c>
      <c r="E43" s="50"/>
      <c r="F43" s="50"/>
      <c r="G43" s="50"/>
      <c r="H43" s="50" t="s">
        <v>32</v>
      </c>
      <c r="I43" s="50"/>
      <c r="J43" s="50"/>
      <c r="K43" s="50"/>
      <c r="L43" s="50"/>
      <c r="M43" s="50"/>
      <c r="N43" s="50"/>
      <c r="O43" s="50"/>
      <c r="P43" s="50" t="s">
        <v>33</v>
      </c>
      <c r="Q43" s="50"/>
      <c r="R43" s="101" t="s">
        <v>52</v>
      </c>
      <c r="S43" s="102"/>
      <c r="T43" s="103"/>
    </row>
    <row r="44" spans="1:20" ht="12" hidden="1" customHeight="1" x14ac:dyDescent="0.3">
      <c r="A44" s="41"/>
      <c r="B44" s="42"/>
      <c r="C44" s="13"/>
      <c r="D44" s="66"/>
      <c r="E44" s="66"/>
      <c r="F44" s="66"/>
      <c r="G44" s="66"/>
      <c r="H44" s="67"/>
      <c r="I44" s="68"/>
      <c r="J44" s="68"/>
      <c r="K44" s="68"/>
      <c r="L44" s="68"/>
      <c r="M44" s="68"/>
      <c r="N44" s="68"/>
      <c r="O44" s="69"/>
      <c r="P44" s="47"/>
      <c r="Q44" s="47"/>
      <c r="R44" s="99"/>
      <c r="S44" s="70"/>
      <c r="T44" s="63"/>
    </row>
    <row r="45" spans="1:20" s="15" customFormat="1" ht="12" hidden="1" customHeight="1" x14ac:dyDescent="0.3">
      <c r="A45" s="41"/>
      <c r="B45" s="42"/>
      <c r="C45" s="13"/>
      <c r="D45" s="66"/>
      <c r="E45" s="66"/>
      <c r="F45" s="66"/>
      <c r="G45" s="66"/>
      <c r="H45" s="67"/>
      <c r="I45" s="68"/>
      <c r="J45" s="68"/>
      <c r="K45" s="68"/>
      <c r="L45" s="68"/>
      <c r="M45" s="68"/>
      <c r="N45" s="68"/>
      <c r="O45" s="69"/>
      <c r="P45" s="47"/>
      <c r="Q45" s="47"/>
      <c r="R45" s="62"/>
      <c r="S45" s="70"/>
      <c r="T45" s="63"/>
    </row>
    <row r="46" spans="1:20" ht="12" hidden="1" customHeight="1" x14ac:dyDescent="0.3">
      <c r="A46" s="41"/>
      <c r="B46" s="42"/>
      <c r="C46" s="13"/>
      <c r="D46" s="66"/>
      <c r="E46" s="66"/>
      <c r="F46" s="66"/>
      <c r="G46" s="66"/>
      <c r="H46" s="67"/>
      <c r="I46" s="68"/>
      <c r="J46" s="68"/>
      <c r="K46" s="68"/>
      <c r="L46" s="68"/>
      <c r="M46" s="68"/>
      <c r="N46" s="68"/>
      <c r="O46" s="69"/>
      <c r="P46" s="47"/>
      <c r="Q46" s="47"/>
      <c r="R46" s="62"/>
      <c r="S46" s="70"/>
      <c r="T46" s="63"/>
    </row>
    <row r="47" spans="1:20" ht="12" hidden="1" customHeight="1" x14ac:dyDescent="0.3">
      <c r="A47" s="7" t="s">
        <v>16</v>
      </c>
      <c r="B47" s="6"/>
    </row>
    <row r="48" spans="1:20" ht="12" hidden="1" customHeight="1" x14ac:dyDescent="0.3">
      <c r="A48" s="74" t="s">
        <v>10</v>
      </c>
      <c r="B48" s="75"/>
      <c r="C48" s="50" t="s">
        <v>11</v>
      </c>
      <c r="D48" s="50"/>
      <c r="E48" s="50" t="s">
        <v>12</v>
      </c>
      <c r="F48" s="50"/>
      <c r="G48" s="50" t="s">
        <v>3</v>
      </c>
      <c r="H48" s="50"/>
      <c r="I48" s="50" t="s">
        <v>13</v>
      </c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</row>
    <row r="49" spans="1:20" ht="12" hidden="1" customHeight="1" x14ac:dyDescent="0.3">
      <c r="A49" s="41" t="s">
        <v>14</v>
      </c>
      <c r="B49" s="42"/>
      <c r="C49" s="64">
        <v>0</v>
      </c>
      <c r="D49" s="65"/>
      <c r="E49" s="64">
        <v>0</v>
      </c>
      <c r="F49" s="65"/>
      <c r="G49" s="64">
        <f>SUM(C49:F49)</f>
        <v>0</v>
      </c>
      <c r="H49" s="65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3"/>
    </row>
    <row r="50" spans="1:20" ht="12" hidden="1" customHeight="1" x14ac:dyDescent="0.3">
      <c r="A50" s="41" t="s">
        <v>15</v>
      </c>
      <c r="B50" s="42"/>
      <c r="C50" s="64">
        <v>0</v>
      </c>
      <c r="D50" s="65"/>
      <c r="E50" s="64">
        <v>0</v>
      </c>
      <c r="F50" s="65"/>
      <c r="G50" s="64">
        <f t="shared" ref="G50:G51" si="1">SUM(C50:F50)</f>
        <v>0</v>
      </c>
      <c r="H50" s="65"/>
      <c r="I50" s="91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3"/>
    </row>
    <row r="51" spans="1:20" ht="12" hidden="1" customHeight="1" x14ac:dyDescent="0.3">
      <c r="A51" s="41" t="s">
        <v>17</v>
      </c>
      <c r="B51" s="42"/>
      <c r="C51" s="64">
        <v>0</v>
      </c>
      <c r="D51" s="65"/>
      <c r="E51" s="64">
        <v>0</v>
      </c>
      <c r="F51" s="65"/>
      <c r="G51" s="64">
        <f t="shared" si="1"/>
        <v>0</v>
      </c>
      <c r="H51" s="65"/>
      <c r="I51" s="91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3"/>
    </row>
    <row r="52" spans="1:20" ht="12" hidden="1" customHeight="1" x14ac:dyDescent="0.3">
      <c r="A52" s="7" t="s">
        <v>18</v>
      </c>
      <c r="B52" s="6"/>
    </row>
    <row r="53" spans="1:20" ht="24" hidden="1" customHeight="1" x14ac:dyDescent="0.3">
      <c r="A53" s="74" t="s">
        <v>19</v>
      </c>
      <c r="B53" s="75"/>
      <c r="C53" s="22" t="s">
        <v>20</v>
      </c>
      <c r="D53" s="74" t="s">
        <v>21</v>
      </c>
      <c r="E53" s="100"/>
      <c r="F53" s="100"/>
      <c r="G53" s="75"/>
      <c r="H53" s="22" t="s">
        <v>22</v>
      </c>
      <c r="I53" s="74" t="s">
        <v>23</v>
      </c>
      <c r="J53" s="100"/>
      <c r="K53" s="100"/>
      <c r="L53" s="100"/>
      <c r="M53" s="100"/>
      <c r="N53" s="100"/>
      <c r="O53" s="75"/>
      <c r="P53" s="22" t="s">
        <v>24</v>
      </c>
      <c r="Q53" s="23" t="s">
        <v>25</v>
      </c>
      <c r="R53" s="22" t="s">
        <v>26</v>
      </c>
      <c r="S53" s="74" t="s">
        <v>27</v>
      </c>
      <c r="T53" s="75"/>
    </row>
    <row r="54" spans="1:20" ht="12" hidden="1" customHeight="1" x14ac:dyDescent="0.3">
      <c r="A54" s="41"/>
      <c r="B54" s="42"/>
      <c r="C54" s="12"/>
      <c r="D54" s="62"/>
      <c r="E54" s="70"/>
      <c r="F54" s="70"/>
      <c r="G54" s="63"/>
      <c r="H54" s="12"/>
      <c r="I54" s="62"/>
      <c r="J54" s="70"/>
      <c r="K54" s="70"/>
      <c r="L54" s="70"/>
      <c r="M54" s="70"/>
      <c r="N54" s="70"/>
      <c r="O54" s="63"/>
      <c r="P54" s="12"/>
      <c r="Q54" s="12"/>
      <c r="R54" s="12"/>
      <c r="S54" s="62"/>
      <c r="T54" s="63"/>
    </row>
    <row r="55" spans="1:20" ht="12" hidden="1" customHeight="1" x14ac:dyDescent="0.3">
      <c r="A55" s="41"/>
      <c r="B55" s="42"/>
      <c r="C55" s="12"/>
      <c r="D55" s="62"/>
      <c r="E55" s="70"/>
      <c r="F55" s="70"/>
      <c r="G55" s="63"/>
      <c r="H55" s="12"/>
      <c r="I55" s="62"/>
      <c r="J55" s="70"/>
      <c r="K55" s="70"/>
      <c r="L55" s="70"/>
      <c r="M55" s="70"/>
      <c r="N55" s="70"/>
      <c r="O55" s="63"/>
      <c r="P55" s="12"/>
      <c r="Q55" s="12"/>
      <c r="R55" s="12"/>
      <c r="S55" s="62"/>
      <c r="T55" s="63"/>
    </row>
    <row r="56" spans="1:20" ht="12" hidden="1" customHeight="1" x14ac:dyDescent="0.3">
      <c r="A56" s="41"/>
      <c r="B56" s="42"/>
      <c r="C56" s="12"/>
      <c r="D56" s="62"/>
      <c r="E56" s="70"/>
      <c r="F56" s="70"/>
      <c r="G56" s="63"/>
      <c r="H56" s="12"/>
      <c r="I56" s="62"/>
      <c r="J56" s="70"/>
      <c r="K56" s="70"/>
      <c r="L56" s="70"/>
      <c r="M56" s="70"/>
      <c r="N56" s="70"/>
      <c r="O56" s="63"/>
      <c r="P56" s="12"/>
      <c r="Q56" s="12"/>
      <c r="R56" s="12"/>
      <c r="S56" s="62"/>
      <c r="T56" s="63"/>
    </row>
    <row r="57" spans="1:20" ht="12" hidden="1" customHeight="1" x14ac:dyDescent="0.3">
      <c r="A57" s="3"/>
      <c r="B57" s="3"/>
      <c r="C57" s="3"/>
      <c r="D57" s="3"/>
      <c r="E57" s="3"/>
      <c r="F57" s="3"/>
      <c r="G57" s="3"/>
      <c r="H57" s="4"/>
      <c r="I57" s="4"/>
      <c r="J57" s="4"/>
      <c r="K57" s="4"/>
      <c r="L57" s="4"/>
      <c r="M57" s="4"/>
      <c r="N57" s="5"/>
      <c r="O57" s="5"/>
      <c r="P57" s="5"/>
      <c r="Q57" s="5"/>
      <c r="R57" s="5"/>
      <c r="S57" s="5"/>
      <c r="T57" s="5"/>
    </row>
    <row r="58" spans="1:20" s="15" customFormat="1" ht="43.5" customHeight="1" x14ac:dyDescent="0.3">
      <c r="A58" s="46"/>
      <c r="B58" s="46"/>
      <c r="C58" s="46"/>
      <c r="D58" s="46"/>
      <c r="E58" s="55" t="s">
        <v>73</v>
      </c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6"/>
      <c r="R58" s="46"/>
      <c r="S58" s="46"/>
      <c r="T58" s="46"/>
    </row>
    <row r="59" spans="1:20" s="15" customFormat="1" x14ac:dyDescent="0.3">
      <c r="A59" s="46"/>
      <c r="B59" s="46"/>
      <c r="C59" s="46"/>
      <c r="D59" s="46"/>
      <c r="E59" s="46"/>
      <c r="F59" s="46"/>
      <c r="G59" s="46"/>
      <c r="H59" s="47" t="s">
        <v>0</v>
      </c>
      <c r="I59" s="47"/>
      <c r="J59" s="47"/>
      <c r="K59" s="47"/>
      <c r="L59" s="47"/>
      <c r="M59" s="47"/>
      <c r="N59" s="48">
        <f>N28</f>
        <v>0</v>
      </c>
      <c r="O59" s="49"/>
      <c r="P59" s="49"/>
      <c r="Q59" s="49"/>
      <c r="R59" s="49"/>
      <c r="S59" s="49"/>
      <c r="T59" s="49"/>
    </row>
    <row r="60" spans="1:20" s="15" customFormat="1" x14ac:dyDescent="0.3">
      <c r="A60" s="3"/>
      <c r="B60" s="3"/>
      <c r="C60" s="3"/>
      <c r="D60" s="3"/>
      <c r="E60" s="3"/>
      <c r="F60" s="3"/>
      <c r="G60" s="3"/>
      <c r="H60" s="4"/>
      <c r="I60" s="4"/>
      <c r="J60" s="4"/>
      <c r="K60" s="4"/>
      <c r="L60" s="4"/>
      <c r="M60" s="4"/>
      <c r="N60" s="5"/>
      <c r="O60" s="5"/>
      <c r="P60" s="5"/>
      <c r="Q60" s="5"/>
      <c r="R60" s="5"/>
      <c r="S60" s="5"/>
      <c r="T60" s="5"/>
    </row>
    <row r="61" spans="1:20" s="15" customFormat="1" ht="16.5" customHeight="1" x14ac:dyDescent="0.3">
      <c r="A61" s="7" t="s">
        <v>109</v>
      </c>
      <c r="B61" s="7"/>
      <c r="C61" s="3"/>
      <c r="D61" s="3"/>
      <c r="E61" s="3"/>
      <c r="F61" s="3"/>
      <c r="G61" s="3"/>
      <c r="H61" s="4"/>
      <c r="I61" s="4"/>
      <c r="J61" s="4"/>
      <c r="K61" s="4"/>
      <c r="L61" s="4"/>
      <c r="M61" s="4"/>
      <c r="N61" s="5"/>
      <c r="O61" s="5"/>
      <c r="P61" s="5"/>
      <c r="Q61" s="5"/>
      <c r="R61" s="5"/>
      <c r="S61" s="5"/>
      <c r="T61" s="5"/>
    </row>
    <row r="62" spans="1:20" s="15" customFormat="1" ht="19.5" customHeight="1" x14ac:dyDescent="0.3">
      <c r="A62" s="7" t="s">
        <v>9</v>
      </c>
      <c r="B62" s="6"/>
    </row>
    <row r="63" spans="1:20" s="15" customFormat="1" ht="17.25" customHeight="1" x14ac:dyDescent="0.3">
      <c r="A63" s="74" t="s">
        <v>58</v>
      </c>
      <c r="B63" s="75"/>
      <c r="C63" s="50" t="s">
        <v>34</v>
      </c>
      <c r="D63" s="50"/>
      <c r="E63" s="50" t="s">
        <v>35</v>
      </c>
      <c r="F63" s="50"/>
      <c r="G63" s="50" t="s">
        <v>3</v>
      </c>
      <c r="H63" s="50"/>
      <c r="I63" s="50" t="s">
        <v>13</v>
      </c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</row>
    <row r="64" spans="1:20" s="15" customFormat="1" ht="17.25" customHeight="1" x14ac:dyDescent="0.3">
      <c r="A64" s="41" t="s">
        <v>15</v>
      </c>
      <c r="B64" s="42"/>
      <c r="C64" s="31">
        <v>0</v>
      </c>
      <c r="D64" s="31"/>
      <c r="E64" s="31">
        <v>0</v>
      </c>
      <c r="F64" s="31"/>
      <c r="G64" s="31">
        <f t="shared" ref="G64:G67" si="2">SUM(C64:F64)</f>
        <v>0</v>
      </c>
      <c r="H64" s="31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</row>
    <row r="65" spans="1:20" s="15" customFormat="1" ht="17.25" customHeight="1" x14ac:dyDescent="0.3">
      <c r="A65" s="41" t="s">
        <v>39</v>
      </c>
      <c r="B65" s="42"/>
      <c r="C65" s="31">
        <v>0</v>
      </c>
      <c r="D65" s="31"/>
      <c r="E65" s="31">
        <v>0</v>
      </c>
      <c r="F65" s="31"/>
      <c r="G65" s="31">
        <f t="shared" si="2"/>
        <v>0</v>
      </c>
      <c r="H65" s="31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</row>
    <row r="66" spans="1:20" s="15" customFormat="1" ht="17.25" customHeight="1" x14ac:dyDescent="0.3">
      <c r="A66" s="41" t="s">
        <v>40</v>
      </c>
      <c r="B66" s="42"/>
      <c r="C66" s="31">
        <v>0</v>
      </c>
      <c r="D66" s="31"/>
      <c r="E66" s="31">
        <v>0</v>
      </c>
      <c r="F66" s="31"/>
      <c r="G66" s="31">
        <f t="shared" si="2"/>
        <v>0</v>
      </c>
      <c r="H66" s="31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</row>
    <row r="67" spans="1:20" s="15" customFormat="1" ht="17.25" customHeight="1" x14ac:dyDescent="0.3">
      <c r="A67" s="41" t="s">
        <v>41</v>
      </c>
      <c r="B67" s="42"/>
      <c r="C67" s="31">
        <v>0</v>
      </c>
      <c r="D67" s="31"/>
      <c r="E67" s="31">
        <v>0</v>
      </c>
      <c r="F67" s="31"/>
      <c r="G67" s="31">
        <f t="shared" si="2"/>
        <v>0</v>
      </c>
      <c r="H67" s="31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</row>
    <row r="68" spans="1:20" s="15" customFormat="1" ht="17.25" customHeight="1" x14ac:dyDescent="0.3">
      <c r="A68" s="86" t="s">
        <v>42</v>
      </c>
      <c r="B68" s="87"/>
      <c r="C68" s="95">
        <f>SUM(C64:D67)</f>
        <v>0</v>
      </c>
      <c r="D68" s="95"/>
      <c r="E68" s="95">
        <f>SUM(E64:F67)</f>
        <v>0</v>
      </c>
      <c r="F68" s="95"/>
      <c r="G68" s="95">
        <f>SUM(C68:F68)</f>
        <v>0</v>
      </c>
      <c r="H68" s="95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</row>
    <row r="69" spans="1:20" s="15" customFormat="1" ht="22.5" customHeight="1" x14ac:dyDescent="0.3">
      <c r="A69" s="7" t="s">
        <v>107</v>
      </c>
      <c r="B69" s="7"/>
    </row>
    <row r="70" spans="1:20" s="15" customFormat="1" ht="17.25" customHeight="1" x14ac:dyDescent="0.3">
      <c r="A70" s="74" t="s">
        <v>19</v>
      </c>
      <c r="B70" s="75"/>
      <c r="C70" s="24" t="s">
        <v>30</v>
      </c>
      <c r="D70" s="50" t="s">
        <v>31</v>
      </c>
      <c r="E70" s="50"/>
      <c r="F70" s="50"/>
      <c r="G70" s="50"/>
      <c r="H70" s="50" t="s">
        <v>32</v>
      </c>
      <c r="I70" s="50"/>
      <c r="J70" s="50"/>
      <c r="K70" s="50"/>
      <c r="L70" s="50"/>
      <c r="M70" s="50"/>
      <c r="N70" s="50"/>
      <c r="O70" s="50"/>
      <c r="P70" s="50" t="s">
        <v>33</v>
      </c>
      <c r="Q70" s="50"/>
      <c r="R70" s="101" t="s">
        <v>108</v>
      </c>
      <c r="S70" s="102"/>
      <c r="T70" s="103"/>
    </row>
    <row r="71" spans="1:20" s="15" customFormat="1" ht="17.25" customHeight="1" x14ac:dyDescent="0.3">
      <c r="A71" s="41"/>
      <c r="B71" s="42"/>
      <c r="C71" s="13"/>
      <c r="D71" s="66"/>
      <c r="E71" s="66"/>
      <c r="F71" s="66"/>
      <c r="G71" s="66"/>
      <c r="H71" s="67"/>
      <c r="I71" s="68"/>
      <c r="J71" s="68"/>
      <c r="K71" s="68"/>
      <c r="L71" s="68"/>
      <c r="M71" s="68"/>
      <c r="N71" s="68"/>
      <c r="O71" s="69"/>
      <c r="P71" s="47"/>
      <c r="Q71" s="47"/>
      <c r="R71" s="99"/>
      <c r="S71" s="70"/>
      <c r="T71" s="63"/>
    </row>
    <row r="72" spans="1:20" s="15" customFormat="1" ht="17.25" customHeight="1" x14ac:dyDescent="0.3">
      <c r="A72" s="41"/>
      <c r="B72" s="42"/>
      <c r="C72" s="13"/>
      <c r="D72" s="66"/>
      <c r="E72" s="66"/>
      <c r="F72" s="66"/>
      <c r="G72" s="66"/>
      <c r="H72" s="67"/>
      <c r="I72" s="68"/>
      <c r="J72" s="68"/>
      <c r="K72" s="68"/>
      <c r="L72" s="68"/>
      <c r="M72" s="68"/>
      <c r="N72" s="68"/>
      <c r="O72" s="69"/>
      <c r="P72" s="47"/>
      <c r="Q72" s="47"/>
      <c r="R72" s="62"/>
      <c r="S72" s="70"/>
      <c r="T72" s="63"/>
    </row>
    <row r="73" spans="1:20" s="15" customFormat="1" ht="17.25" customHeight="1" x14ac:dyDescent="0.3">
      <c r="A73" s="41"/>
      <c r="B73" s="42"/>
      <c r="C73" s="13"/>
      <c r="D73" s="66"/>
      <c r="E73" s="66"/>
      <c r="F73" s="66"/>
      <c r="G73" s="66"/>
      <c r="H73" s="67"/>
      <c r="I73" s="68"/>
      <c r="J73" s="68"/>
      <c r="K73" s="68"/>
      <c r="L73" s="68"/>
      <c r="M73" s="68"/>
      <c r="N73" s="68"/>
      <c r="O73" s="69"/>
      <c r="P73" s="47"/>
      <c r="Q73" s="47"/>
      <c r="R73" s="62"/>
      <c r="S73" s="70"/>
      <c r="T73" s="63"/>
    </row>
    <row r="74" spans="1:20" s="15" customFormat="1" ht="17.25" customHeight="1" x14ac:dyDescent="0.3">
      <c r="A74" s="7" t="s">
        <v>16</v>
      </c>
      <c r="B74" s="6"/>
    </row>
    <row r="75" spans="1:20" s="15" customFormat="1" ht="17.25" customHeight="1" x14ac:dyDescent="0.3">
      <c r="A75" s="74" t="s">
        <v>58</v>
      </c>
      <c r="B75" s="75"/>
      <c r="C75" s="50" t="s">
        <v>11</v>
      </c>
      <c r="D75" s="50"/>
      <c r="E75" s="50" t="s">
        <v>12</v>
      </c>
      <c r="F75" s="50"/>
      <c r="G75" s="50" t="s">
        <v>3</v>
      </c>
      <c r="H75" s="50"/>
      <c r="I75" s="50" t="s">
        <v>13</v>
      </c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</row>
    <row r="76" spans="1:20" s="15" customFormat="1" ht="17.25" customHeight="1" x14ac:dyDescent="0.3">
      <c r="A76" s="41" t="s">
        <v>14</v>
      </c>
      <c r="B76" s="42"/>
      <c r="C76" s="64">
        <v>0</v>
      </c>
      <c r="D76" s="65"/>
      <c r="E76" s="64">
        <v>2</v>
      </c>
      <c r="F76" s="65"/>
      <c r="G76" s="64">
        <f>SUM(C76:F76)</f>
        <v>2</v>
      </c>
      <c r="H76" s="65"/>
      <c r="I76" s="91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3"/>
    </row>
    <row r="77" spans="1:20" s="15" customFormat="1" ht="17.25" customHeight="1" x14ac:dyDescent="0.3">
      <c r="A77" s="41" t="s">
        <v>15</v>
      </c>
      <c r="B77" s="42"/>
      <c r="C77" s="64">
        <v>0</v>
      </c>
      <c r="D77" s="65"/>
      <c r="E77" s="64">
        <v>0</v>
      </c>
      <c r="F77" s="65"/>
      <c r="G77" s="64">
        <f t="shared" ref="G77:G78" si="3">SUM(C77:F77)</f>
        <v>0</v>
      </c>
      <c r="H77" s="65"/>
      <c r="I77" s="91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3"/>
    </row>
    <row r="78" spans="1:20" s="15" customFormat="1" ht="17.25" customHeight="1" x14ac:dyDescent="0.3">
      <c r="A78" s="41" t="s">
        <v>17</v>
      </c>
      <c r="B78" s="42"/>
      <c r="C78" s="64">
        <v>0</v>
      </c>
      <c r="D78" s="65"/>
      <c r="E78" s="64">
        <v>0</v>
      </c>
      <c r="F78" s="65"/>
      <c r="G78" s="64">
        <f t="shared" si="3"/>
        <v>0</v>
      </c>
      <c r="H78" s="65"/>
      <c r="I78" s="91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3"/>
    </row>
    <row r="79" spans="1:20" s="15" customFormat="1" ht="19.5" customHeight="1" x14ac:dyDescent="0.3">
      <c r="A79" s="7" t="s">
        <v>18</v>
      </c>
      <c r="B79" s="6"/>
    </row>
    <row r="80" spans="1:20" s="15" customFormat="1" ht="22.5" customHeight="1" x14ac:dyDescent="0.3">
      <c r="A80" s="74" t="s">
        <v>19</v>
      </c>
      <c r="B80" s="75"/>
      <c r="C80" s="24" t="s">
        <v>20</v>
      </c>
      <c r="D80" s="50" t="s">
        <v>31</v>
      </c>
      <c r="E80" s="50"/>
      <c r="F80" s="50"/>
      <c r="G80" s="50"/>
      <c r="H80" s="74" t="s">
        <v>123</v>
      </c>
      <c r="I80" s="100"/>
      <c r="J80" s="100"/>
      <c r="K80" s="100"/>
      <c r="L80" s="100"/>
      <c r="M80" s="100"/>
      <c r="N80" s="100"/>
      <c r="O80" s="100"/>
      <c r="P80" s="75"/>
      <c r="Q80" s="23" t="s">
        <v>122</v>
      </c>
      <c r="R80" s="24" t="s">
        <v>26</v>
      </c>
      <c r="S80" s="74" t="s">
        <v>27</v>
      </c>
      <c r="T80" s="75"/>
    </row>
    <row r="81" spans="1:20" s="15" customFormat="1" ht="17.25" customHeight="1" x14ac:dyDescent="0.3">
      <c r="A81" s="41" t="s">
        <v>120</v>
      </c>
      <c r="B81" s="42"/>
      <c r="C81" s="13">
        <v>43263</v>
      </c>
      <c r="D81" s="66" t="s">
        <v>121</v>
      </c>
      <c r="E81" s="66"/>
      <c r="F81" s="66"/>
      <c r="G81" s="66"/>
      <c r="H81" s="110" t="s">
        <v>116</v>
      </c>
      <c r="I81" s="111"/>
      <c r="J81" s="111"/>
      <c r="K81" s="111"/>
      <c r="L81" s="111"/>
      <c r="M81" s="111"/>
      <c r="N81" s="111"/>
      <c r="O81" s="111"/>
      <c r="P81" s="112"/>
      <c r="Q81" s="25" t="s">
        <v>124</v>
      </c>
      <c r="R81" s="25" t="s">
        <v>126</v>
      </c>
      <c r="S81" s="62"/>
      <c r="T81" s="63"/>
    </row>
    <row r="82" spans="1:20" s="15" customFormat="1" ht="17.25" customHeight="1" x14ac:dyDescent="0.3">
      <c r="A82" s="41" t="s">
        <v>118</v>
      </c>
      <c r="B82" s="42"/>
      <c r="C82" s="13">
        <v>43276</v>
      </c>
      <c r="D82" s="66" t="s">
        <v>117</v>
      </c>
      <c r="E82" s="66"/>
      <c r="F82" s="66"/>
      <c r="G82" s="66"/>
      <c r="H82" s="110" t="s">
        <v>119</v>
      </c>
      <c r="I82" s="111"/>
      <c r="J82" s="111"/>
      <c r="K82" s="111"/>
      <c r="L82" s="111"/>
      <c r="M82" s="111"/>
      <c r="N82" s="111"/>
      <c r="O82" s="111"/>
      <c r="P82" s="112"/>
      <c r="Q82" s="25" t="s">
        <v>125</v>
      </c>
      <c r="R82" s="25" t="s">
        <v>126</v>
      </c>
      <c r="S82" s="62"/>
      <c r="T82" s="63"/>
    </row>
    <row r="83" spans="1:20" s="15" customFormat="1" ht="17.25" customHeight="1" x14ac:dyDescent="0.3">
      <c r="A83" s="41"/>
      <c r="B83" s="42"/>
      <c r="C83" s="12"/>
      <c r="D83" s="66"/>
      <c r="E83" s="66"/>
      <c r="F83" s="66"/>
      <c r="G83" s="66"/>
      <c r="H83" s="110"/>
      <c r="I83" s="111"/>
      <c r="J83" s="111"/>
      <c r="K83" s="111"/>
      <c r="L83" s="111"/>
      <c r="M83" s="111"/>
      <c r="N83" s="111"/>
      <c r="O83" s="111"/>
      <c r="P83" s="112"/>
      <c r="Q83" s="25"/>
      <c r="R83" s="25"/>
      <c r="S83" s="62"/>
      <c r="T83" s="63"/>
    </row>
    <row r="84" spans="1:20" s="15" customFormat="1" ht="16.5" customHeight="1" x14ac:dyDescent="0.3">
      <c r="A84" s="3"/>
      <c r="B84" s="3"/>
      <c r="C84" s="3"/>
      <c r="D84" s="3"/>
      <c r="E84" s="3"/>
      <c r="F84" s="3"/>
      <c r="G84" s="3"/>
      <c r="H84" s="4"/>
      <c r="I84" s="4"/>
      <c r="J84" s="4"/>
      <c r="K84" s="4"/>
      <c r="L84" s="4"/>
      <c r="M84" s="4"/>
      <c r="N84" s="5"/>
      <c r="O84" s="5"/>
      <c r="P84" s="5"/>
      <c r="Q84" s="5"/>
      <c r="R84" s="5"/>
      <c r="S84" s="5"/>
      <c r="T84" s="5"/>
    </row>
    <row r="85" spans="1:20" ht="43.5" customHeight="1" x14ac:dyDescent="0.3">
      <c r="A85" s="46"/>
      <c r="B85" s="46"/>
      <c r="C85" s="46"/>
      <c r="D85" s="46"/>
      <c r="E85" s="55" t="s">
        <v>70</v>
      </c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6"/>
      <c r="R85" s="46"/>
      <c r="S85" s="46"/>
      <c r="T85" s="46"/>
    </row>
    <row r="86" spans="1:20" x14ac:dyDescent="0.3">
      <c r="A86" s="46"/>
      <c r="B86" s="46"/>
      <c r="C86" s="46"/>
      <c r="D86" s="46"/>
      <c r="E86" s="46"/>
      <c r="F86" s="46"/>
      <c r="G86" s="46"/>
      <c r="H86" s="47" t="s">
        <v>0</v>
      </c>
      <c r="I86" s="47"/>
      <c r="J86" s="47"/>
      <c r="K86" s="47"/>
      <c r="L86" s="47"/>
      <c r="M86" s="47"/>
      <c r="N86" s="48">
        <f>N2</f>
        <v>43277</v>
      </c>
      <c r="O86" s="49"/>
      <c r="P86" s="49"/>
      <c r="Q86" s="49"/>
      <c r="R86" s="49"/>
      <c r="S86" s="49"/>
      <c r="T86" s="49"/>
    </row>
    <row r="87" spans="1:20" ht="9" customHeight="1" x14ac:dyDescent="0.3">
      <c r="A87" s="3"/>
      <c r="B87" s="3"/>
      <c r="C87" s="3"/>
      <c r="D87" s="3"/>
      <c r="E87" s="3"/>
      <c r="F87" s="3"/>
      <c r="G87" s="3"/>
      <c r="H87" s="4"/>
      <c r="I87" s="4"/>
      <c r="J87" s="4"/>
      <c r="K87" s="4"/>
      <c r="L87" s="4"/>
      <c r="M87" s="4"/>
      <c r="N87" s="5"/>
      <c r="O87" s="5"/>
      <c r="P87" s="5"/>
      <c r="Q87" s="5"/>
      <c r="R87" s="5"/>
      <c r="S87" s="5"/>
      <c r="T87" s="5"/>
    </row>
    <row r="88" spans="1:20" s="6" customFormat="1" ht="13.5" customHeight="1" x14ac:dyDescent="0.3">
      <c r="A88" s="7" t="s">
        <v>110</v>
      </c>
      <c r="B88" s="7"/>
    </row>
    <row r="89" spans="1:20" s="2" customFormat="1" ht="15" customHeight="1" x14ac:dyDescent="0.3">
      <c r="A89" s="50" t="s">
        <v>2</v>
      </c>
      <c r="B89" s="50"/>
      <c r="C89" s="50"/>
      <c r="D89" s="50"/>
      <c r="E89" s="50"/>
      <c r="F89" s="50"/>
      <c r="G89" s="50" t="str">
        <f>CONCATENATE(CONCATENATE(CONCATENATE(CONCATENATE("전주 투입 현황 (", TEXT(N2-7, "yyyy/mm/dd")), " ~ "), TEXT(N2 -1, "yyyy/mm/dd")), ")")</f>
        <v>전주 투입 현황 (2018/06/19 ~ 2018/06/25)</v>
      </c>
      <c r="H89" s="50"/>
      <c r="I89" s="50"/>
      <c r="J89" s="50"/>
      <c r="K89" s="50"/>
      <c r="L89" s="50"/>
      <c r="M89" s="50"/>
      <c r="N89" s="50" t="str">
        <f>CONCATENATE(CONCATENATE(CONCATENATE(CONCATENATE("금주 투입 계획 (", TEXT(N2, "yyyy/mm/dd")), " ~ "), TEXT(N2+6, "yyyy/mm/dd")), ")")</f>
        <v>금주 투입 계획 (2018/06/26 ~ 2018/07/02)</v>
      </c>
      <c r="O89" s="50"/>
      <c r="P89" s="50"/>
      <c r="Q89" s="50"/>
      <c r="R89" s="50"/>
      <c r="S89" s="50"/>
      <c r="T89" s="50"/>
    </row>
    <row r="90" spans="1:20" s="15" customFormat="1" ht="18.75" customHeight="1" x14ac:dyDescent="0.3">
      <c r="A90" s="43" t="s">
        <v>76</v>
      </c>
      <c r="B90" s="44"/>
      <c r="C90" s="44"/>
      <c r="D90" s="44"/>
      <c r="E90" s="44"/>
      <c r="F90" s="45"/>
      <c r="G90" s="46" t="s">
        <v>79</v>
      </c>
      <c r="H90" s="46"/>
      <c r="I90" s="46"/>
      <c r="J90" s="46"/>
      <c r="K90" s="46"/>
      <c r="L90" s="46"/>
      <c r="M90" s="46"/>
      <c r="N90" s="46" t="s">
        <v>102</v>
      </c>
      <c r="O90" s="46"/>
      <c r="P90" s="46"/>
      <c r="Q90" s="46"/>
      <c r="R90" s="46"/>
      <c r="S90" s="46"/>
      <c r="T90" s="46"/>
    </row>
    <row r="91" spans="1:20" s="15" customFormat="1" ht="18.75" customHeight="1" x14ac:dyDescent="0.3">
      <c r="A91" s="43" t="s">
        <v>75</v>
      </c>
      <c r="B91" s="44"/>
      <c r="C91" s="44"/>
      <c r="D91" s="44"/>
      <c r="E91" s="44"/>
      <c r="F91" s="45"/>
      <c r="G91" s="46" t="s">
        <v>78</v>
      </c>
      <c r="H91" s="46"/>
      <c r="I91" s="46"/>
      <c r="J91" s="46"/>
      <c r="K91" s="46"/>
      <c r="L91" s="46"/>
      <c r="M91" s="46"/>
      <c r="N91" s="46" t="s">
        <v>101</v>
      </c>
      <c r="O91" s="46"/>
      <c r="P91" s="46"/>
      <c r="Q91" s="46"/>
      <c r="R91" s="46"/>
      <c r="S91" s="46"/>
      <c r="T91" s="46"/>
    </row>
    <row r="92" spans="1:20" s="15" customFormat="1" ht="18.75" customHeight="1" x14ac:dyDescent="0.3">
      <c r="A92" s="43" t="s">
        <v>77</v>
      </c>
      <c r="B92" s="44"/>
      <c r="C92" s="44"/>
      <c r="D92" s="44"/>
      <c r="E92" s="44"/>
      <c r="F92" s="45"/>
      <c r="G92" s="51" t="s">
        <v>80</v>
      </c>
      <c r="H92" s="52"/>
      <c r="I92" s="52"/>
      <c r="J92" s="52"/>
      <c r="K92" s="52"/>
      <c r="L92" s="52"/>
      <c r="M92" s="53"/>
      <c r="N92" s="51" t="s">
        <v>80</v>
      </c>
      <c r="O92" s="52"/>
      <c r="P92" s="52"/>
      <c r="Q92" s="52"/>
      <c r="R92" s="52"/>
      <c r="S92" s="52"/>
      <c r="T92" s="53"/>
    </row>
    <row r="93" spans="1:20" ht="18.75" customHeight="1" x14ac:dyDescent="0.3">
      <c r="A93" s="43" t="s">
        <v>74</v>
      </c>
      <c r="B93" s="44"/>
      <c r="C93" s="44"/>
      <c r="D93" s="44"/>
      <c r="E93" s="44"/>
      <c r="F93" s="45"/>
      <c r="G93" s="46"/>
      <c r="H93" s="46"/>
      <c r="I93" s="46"/>
      <c r="J93" s="46"/>
      <c r="K93" s="46"/>
      <c r="L93" s="46"/>
      <c r="M93" s="46"/>
      <c r="N93" s="46" t="s">
        <v>115</v>
      </c>
      <c r="O93" s="46"/>
      <c r="P93" s="46"/>
      <c r="Q93" s="46"/>
      <c r="R93" s="46"/>
      <c r="S93" s="46"/>
      <c r="T93" s="46"/>
    </row>
    <row r="94" spans="1:20" ht="15" customHeight="1" x14ac:dyDescent="0.3">
      <c r="A94" s="26" t="s">
        <v>3</v>
      </c>
      <c r="B94" s="26"/>
      <c r="C94" s="54"/>
      <c r="D94" s="54"/>
      <c r="E94" s="54"/>
      <c r="F94" s="54"/>
      <c r="G94" s="56" t="s">
        <v>90</v>
      </c>
      <c r="H94" s="54"/>
      <c r="I94" s="54"/>
      <c r="J94" s="54"/>
      <c r="K94" s="54"/>
      <c r="L94" s="54"/>
      <c r="M94" s="54"/>
      <c r="N94" s="56" t="s">
        <v>114</v>
      </c>
      <c r="O94" s="54"/>
      <c r="P94" s="54"/>
      <c r="Q94" s="54"/>
      <c r="R94" s="54"/>
      <c r="S94" s="54"/>
      <c r="T94" s="54"/>
    </row>
    <row r="95" spans="1:20" s="15" customFormat="1" ht="19.5" customHeight="1" x14ac:dyDescent="0.3">
      <c r="A95" s="7" t="s">
        <v>111</v>
      </c>
      <c r="B95" s="7"/>
      <c r="C95" s="3"/>
      <c r="D95" s="3"/>
      <c r="E95" s="3"/>
      <c r="F95" s="3"/>
      <c r="G95" s="3"/>
      <c r="H95" s="4"/>
      <c r="I95" s="4"/>
      <c r="J95" s="4"/>
      <c r="K95" s="4"/>
      <c r="L95" s="4"/>
      <c r="M95" s="4"/>
      <c r="N95" s="5"/>
      <c r="O95" s="5"/>
      <c r="P95" s="5"/>
      <c r="Q95" s="5"/>
      <c r="R95" s="5"/>
      <c r="S95" s="5"/>
      <c r="T95" s="5"/>
    </row>
    <row r="96" spans="1:20" s="15" customFormat="1" ht="18" customHeight="1" x14ac:dyDescent="0.3">
      <c r="A96" s="26" t="s">
        <v>47</v>
      </c>
      <c r="B96" s="26"/>
      <c r="C96" s="61" t="str">
        <f>CONCATENATE(TEXT(N2-7, "yyyy/mm/dd"), "(월)")</f>
        <v>2018/06/19(월)</v>
      </c>
      <c r="D96" s="26"/>
      <c r="E96" s="61" t="str">
        <f>CONCATENATE(TEXT(N2-6, "yyyy/mm/dd"), "(화)")</f>
        <v>2018/06/20(화)</v>
      </c>
      <c r="F96" s="26"/>
      <c r="G96" s="61" t="str">
        <f>CONCATENATE(TEXT(N2-5, "yyyy/mm/dd"), "(수)")</f>
        <v>2018/06/21(수)</v>
      </c>
      <c r="H96" s="26"/>
      <c r="I96" s="61" t="str">
        <f>CONCATENATE(TEXT(N2-4, "yyyy/mm/dd"), "(목)")</f>
        <v>2018/06/22(목)</v>
      </c>
      <c r="J96" s="26"/>
      <c r="K96" s="61" t="str">
        <f>CONCATENATE(TEXT(N2-3, "yyyy/mm/dd"), "(금)")</f>
        <v>2018/06/23(금)</v>
      </c>
      <c r="L96" s="26"/>
      <c r="M96" s="61" t="str">
        <f>CONCATENATE(TEXT(N2-2, "yyyy/mm/dd"), "(토)")</f>
        <v>2018/06/24(토)</v>
      </c>
      <c r="N96" s="26"/>
      <c r="O96" s="61" t="str">
        <f>CONCATENATE(TEXT(N2-1, "yyyy/mm/dd"), "(일)")</f>
        <v>2018/06/25(일)</v>
      </c>
      <c r="P96" s="26"/>
      <c r="Q96" s="58" t="s">
        <v>49</v>
      </c>
      <c r="R96" s="60"/>
      <c r="S96" s="58" t="s">
        <v>48</v>
      </c>
      <c r="T96" s="60"/>
    </row>
    <row r="97" spans="1:20" s="15" customFormat="1" ht="18" customHeight="1" x14ac:dyDescent="0.3">
      <c r="A97" s="26" t="s">
        <v>46</v>
      </c>
      <c r="B97" s="26"/>
      <c r="C97" s="47">
        <v>2</v>
      </c>
      <c r="D97" s="47"/>
      <c r="E97" s="47">
        <v>2</v>
      </c>
      <c r="F97" s="47"/>
      <c r="G97" s="47">
        <v>7</v>
      </c>
      <c r="H97" s="47"/>
      <c r="I97" s="62">
        <v>6</v>
      </c>
      <c r="J97" s="63"/>
      <c r="K97" s="62">
        <v>7</v>
      </c>
      <c r="L97" s="63"/>
      <c r="M97" s="62">
        <v>5</v>
      </c>
      <c r="N97" s="63"/>
      <c r="O97" s="62">
        <v>4</v>
      </c>
      <c r="P97" s="63"/>
      <c r="Q97" s="96">
        <f>SUM(C97:P97)</f>
        <v>33</v>
      </c>
      <c r="R97" s="97"/>
      <c r="S97" s="57">
        <v>14379</v>
      </c>
      <c r="T97" s="57"/>
    </row>
    <row r="98" spans="1:20" s="15" customFormat="1" ht="18" customHeight="1" x14ac:dyDescent="0.3">
      <c r="A98" s="26" t="s">
        <v>45</v>
      </c>
      <c r="B98" s="26"/>
      <c r="C98" s="47">
        <v>1</v>
      </c>
      <c r="D98" s="47"/>
      <c r="E98" s="47">
        <v>0</v>
      </c>
      <c r="F98" s="47"/>
      <c r="G98" s="47">
        <v>0</v>
      </c>
      <c r="H98" s="47"/>
      <c r="I98" s="62">
        <v>0</v>
      </c>
      <c r="J98" s="63"/>
      <c r="K98" s="62">
        <v>0</v>
      </c>
      <c r="L98" s="63"/>
      <c r="M98" s="62">
        <v>0</v>
      </c>
      <c r="N98" s="63"/>
      <c r="O98" s="62">
        <v>0</v>
      </c>
      <c r="P98" s="63"/>
      <c r="Q98" s="96">
        <f>SUM(C98:P98)</f>
        <v>1</v>
      </c>
      <c r="R98" s="97"/>
      <c r="S98" s="57">
        <v>25658</v>
      </c>
      <c r="T98" s="57"/>
    </row>
    <row r="99" spans="1:20" s="6" customFormat="1" ht="20.25" customHeight="1" x14ac:dyDescent="0.3">
      <c r="A99" s="7" t="s">
        <v>112</v>
      </c>
      <c r="B99" s="7"/>
    </row>
    <row r="100" spans="1:20" s="6" customFormat="1" ht="13.5" customHeight="1" x14ac:dyDescent="0.3">
      <c r="A100" s="35" t="s">
        <v>58</v>
      </c>
      <c r="B100" s="36"/>
      <c r="C100" s="58" t="s">
        <v>53</v>
      </c>
      <c r="D100" s="59"/>
      <c r="E100" s="59"/>
      <c r="F100" s="59"/>
      <c r="G100" s="59"/>
      <c r="H100" s="60"/>
      <c r="I100" s="58" t="s">
        <v>83</v>
      </c>
      <c r="J100" s="59"/>
      <c r="K100" s="59"/>
      <c r="L100" s="59"/>
      <c r="M100" s="59"/>
      <c r="N100" s="60"/>
      <c r="O100" s="35" t="s">
        <v>89</v>
      </c>
      <c r="P100" s="36"/>
      <c r="Q100" s="35" t="s">
        <v>84</v>
      </c>
      <c r="R100" s="36"/>
      <c r="S100" s="35" t="s">
        <v>95</v>
      </c>
      <c r="T100" s="36"/>
    </row>
    <row r="101" spans="1:20" s="6" customFormat="1" ht="13.5" customHeight="1" x14ac:dyDescent="0.3">
      <c r="A101" s="37"/>
      <c r="B101" s="38"/>
      <c r="C101" s="26" t="s">
        <v>81</v>
      </c>
      <c r="D101" s="26"/>
      <c r="E101" s="26" t="s">
        <v>69</v>
      </c>
      <c r="F101" s="26"/>
      <c r="G101" s="26" t="s">
        <v>36</v>
      </c>
      <c r="H101" s="26"/>
      <c r="I101" s="26" t="s">
        <v>81</v>
      </c>
      <c r="J101" s="26"/>
      <c r="K101" s="26" t="s">
        <v>69</v>
      </c>
      <c r="L101" s="26"/>
      <c r="M101" s="26" t="s">
        <v>3</v>
      </c>
      <c r="N101" s="26"/>
      <c r="O101" s="37"/>
      <c r="P101" s="38"/>
      <c r="Q101" s="37"/>
      <c r="R101" s="38"/>
      <c r="S101" s="37"/>
      <c r="T101" s="38"/>
    </row>
    <row r="102" spans="1:20" ht="15.6" customHeight="1" x14ac:dyDescent="0.3">
      <c r="A102" s="26" t="s">
        <v>85</v>
      </c>
      <c r="B102" s="26"/>
      <c r="C102" s="32">
        <v>16101</v>
      </c>
      <c r="D102" s="32"/>
      <c r="E102" s="32">
        <v>0</v>
      </c>
      <c r="F102" s="32"/>
      <c r="G102" s="57">
        <f>C102+E102</f>
        <v>16101</v>
      </c>
      <c r="H102" s="57"/>
      <c r="I102" s="32">
        <v>2181</v>
      </c>
      <c r="J102" s="32"/>
      <c r="K102" s="32">
        <v>0</v>
      </c>
      <c r="L102" s="32"/>
      <c r="M102" s="57">
        <f>I102+K102</f>
        <v>2181</v>
      </c>
      <c r="N102" s="57"/>
      <c r="O102" s="32">
        <v>2143</v>
      </c>
      <c r="P102" s="32"/>
      <c r="Q102" s="32">
        <v>100</v>
      </c>
      <c r="R102" s="32"/>
      <c r="S102" s="32"/>
      <c r="T102" s="32"/>
    </row>
    <row r="103" spans="1:20" s="6" customFormat="1" ht="20.25" customHeight="1" x14ac:dyDescent="0.3">
      <c r="A103" s="7" t="s">
        <v>113</v>
      </c>
      <c r="B103" s="7"/>
    </row>
    <row r="104" spans="1:20" s="6" customFormat="1" ht="16.149999999999999" customHeight="1" x14ac:dyDescent="0.3">
      <c r="A104" s="35" t="s">
        <v>58</v>
      </c>
      <c r="B104" s="36"/>
      <c r="C104" s="26" t="s">
        <v>86</v>
      </c>
      <c r="D104" s="26"/>
      <c r="E104" s="26"/>
      <c r="F104" s="26"/>
      <c r="G104" s="26"/>
      <c r="H104" s="26"/>
      <c r="I104" s="26" t="s">
        <v>87</v>
      </c>
      <c r="J104" s="26"/>
      <c r="K104" s="26"/>
      <c r="L104" s="26"/>
      <c r="M104" s="26"/>
      <c r="N104" s="26"/>
      <c r="O104" s="26" t="s">
        <v>88</v>
      </c>
      <c r="P104" s="26"/>
      <c r="Q104" s="26"/>
      <c r="R104" s="26"/>
      <c r="S104" s="26"/>
      <c r="T104" s="26"/>
    </row>
    <row r="105" spans="1:20" s="6" customFormat="1" ht="16.149999999999999" customHeight="1" x14ac:dyDescent="0.3">
      <c r="A105" s="37"/>
      <c r="B105" s="38"/>
      <c r="C105" s="26" t="s">
        <v>81</v>
      </c>
      <c r="D105" s="26"/>
      <c r="E105" s="26" t="s">
        <v>69</v>
      </c>
      <c r="F105" s="26"/>
      <c r="G105" s="26" t="s">
        <v>3</v>
      </c>
      <c r="H105" s="26"/>
      <c r="I105" s="26" t="s">
        <v>81</v>
      </c>
      <c r="J105" s="26"/>
      <c r="K105" s="26" t="s">
        <v>69</v>
      </c>
      <c r="L105" s="26"/>
      <c r="M105" s="26" t="s">
        <v>3</v>
      </c>
      <c r="N105" s="26"/>
      <c r="O105" s="26" t="s">
        <v>81</v>
      </c>
      <c r="P105" s="26"/>
      <c r="Q105" s="26" t="s">
        <v>69</v>
      </c>
      <c r="R105" s="26"/>
      <c r="S105" s="26" t="s">
        <v>3</v>
      </c>
      <c r="T105" s="26"/>
    </row>
    <row r="106" spans="1:20" s="15" customFormat="1" ht="16.149999999999999" customHeight="1" x14ac:dyDescent="0.3">
      <c r="A106" s="26" t="s">
        <v>53</v>
      </c>
      <c r="B106" s="26"/>
      <c r="C106" s="31">
        <v>500193</v>
      </c>
      <c r="D106" s="31"/>
      <c r="E106" s="32">
        <v>0</v>
      </c>
      <c r="F106" s="32"/>
      <c r="G106" s="30">
        <f>SUM(C106:F106)</f>
        <v>500193</v>
      </c>
      <c r="H106" s="30"/>
      <c r="I106" s="31">
        <v>147650</v>
      </c>
      <c r="J106" s="31"/>
      <c r="K106" s="32">
        <v>0</v>
      </c>
      <c r="L106" s="32"/>
      <c r="M106" s="30">
        <f>SUM(I106:L106)</f>
        <v>147650</v>
      </c>
      <c r="N106" s="30"/>
      <c r="O106" s="31">
        <v>618</v>
      </c>
      <c r="P106" s="31"/>
      <c r="Q106" s="32">
        <v>0</v>
      </c>
      <c r="R106" s="32"/>
      <c r="S106" s="30">
        <v>507</v>
      </c>
      <c r="T106" s="30"/>
    </row>
    <row r="107" spans="1:20" s="15" customFormat="1" ht="16.149999999999999" customHeight="1" x14ac:dyDescent="0.3">
      <c r="A107" s="26" t="s">
        <v>54</v>
      </c>
      <c r="B107" s="26"/>
      <c r="C107" s="31">
        <v>89364</v>
      </c>
      <c r="D107" s="31"/>
      <c r="E107" s="32">
        <v>0</v>
      </c>
      <c r="F107" s="32"/>
      <c r="G107" s="30">
        <f>SUM(C107:F107)</f>
        <v>89364</v>
      </c>
      <c r="H107" s="30"/>
      <c r="I107" s="31">
        <v>22581</v>
      </c>
      <c r="J107" s="31"/>
      <c r="K107" s="32">
        <v>0</v>
      </c>
      <c r="L107" s="32"/>
      <c r="M107" s="30">
        <f>SUM(I107:L107)</f>
        <v>22581</v>
      </c>
      <c r="N107" s="30"/>
      <c r="O107" s="31">
        <v>455</v>
      </c>
      <c r="P107" s="31"/>
      <c r="Q107" s="32">
        <v>0</v>
      </c>
      <c r="R107" s="32"/>
      <c r="S107" s="30">
        <v>354</v>
      </c>
      <c r="T107" s="30"/>
    </row>
    <row r="108" spans="1:20" s="15" customFormat="1" ht="16.149999999999999" customHeight="1" x14ac:dyDescent="0.3">
      <c r="A108" s="26" t="s">
        <v>57</v>
      </c>
      <c r="B108" s="26"/>
      <c r="C108" s="31">
        <v>50901</v>
      </c>
      <c r="D108" s="31"/>
      <c r="E108" s="32"/>
      <c r="F108" s="32"/>
      <c r="G108" s="30">
        <f>SUM(C108:F108)</f>
        <v>50901</v>
      </c>
      <c r="H108" s="30"/>
      <c r="I108" s="31">
        <v>17925</v>
      </c>
      <c r="J108" s="31"/>
      <c r="K108" s="32">
        <v>0</v>
      </c>
      <c r="L108" s="32"/>
      <c r="M108" s="30">
        <f>I108+K108</f>
        <v>17925</v>
      </c>
      <c r="N108" s="30"/>
      <c r="O108" s="27" t="s">
        <v>59</v>
      </c>
      <c r="P108" s="28"/>
      <c r="Q108" s="28"/>
      <c r="R108" s="28"/>
      <c r="S108" s="28"/>
      <c r="T108" s="29"/>
    </row>
    <row r="109" spans="1:20" s="15" customFormat="1" ht="16.149999999999999" customHeight="1" x14ac:dyDescent="0.3">
      <c r="A109" s="39" t="s">
        <v>93</v>
      </c>
      <c r="B109" s="40"/>
      <c r="C109" s="31">
        <v>53798</v>
      </c>
      <c r="D109" s="31"/>
      <c r="E109" s="32"/>
      <c r="F109" s="32"/>
      <c r="G109" s="30">
        <f t="shared" ref="G109:G112" si="4">SUM(C109:F109)</f>
        <v>53798</v>
      </c>
      <c r="H109" s="30"/>
      <c r="I109" s="27" t="s">
        <v>59</v>
      </c>
      <c r="J109" s="28"/>
      <c r="K109" s="28"/>
      <c r="L109" s="28"/>
      <c r="M109" s="28"/>
      <c r="N109" s="29"/>
      <c r="O109" s="27" t="s">
        <v>59</v>
      </c>
      <c r="P109" s="28"/>
      <c r="Q109" s="28"/>
      <c r="R109" s="28"/>
      <c r="S109" s="28"/>
      <c r="T109" s="29"/>
    </row>
    <row r="110" spans="1:20" s="15" customFormat="1" ht="15.75" customHeight="1" x14ac:dyDescent="0.3">
      <c r="A110" s="108" t="s">
        <v>94</v>
      </c>
      <c r="B110" s="109"/>
      <c r="C110" s="31">
        <v>36786</v>
      </c>
      <c r="D110" s="31"/>
      <c r="E110" s="32"/>
      <c r="F110" s="32"/>
      <c r="G110" s="30">
        <f t="shared" si="4"/>
        <v>36786</v>
      </c>
      <c r="H110" s="30"/>
      <c r="I110" s="27" t="s">
        <v>82</v>
      </c>
      <c r="J110" s="28"/>
      <c r="K110" s="28"/>
      <c r="L110" s="28"/>
      <c r="M110" s="28"/>
      <c r="N110" s="29"/>
      <c r="O110" s="27" t="s">
        <v>60</v>
      </c>
      <c r="P110" s="28"/>
      <c r="Q110" s="28"/>
      <c r="R110" s="28"/>
      <c r="S110" s="28"/>
      <c r="T110" s="29"/>
    </row>
    <row r="111" spans="1:20" s="15" customFormat="1" ht="16.149999999999999" customHeight="1" x14ac:dyDescent="0.3">
      <c r="A111" s="26" t="s">
        <v>55</v>
      </c>
      <c r="B111" s="26"/>
      <c r="C111" s="31">
        <v>101158</v>
      </c>
      <c r="D111" s="31"/>
      <c r="E111" s="31" t="s">
        <v>92</v>
      </c>
      <c r="F111" s="31"/>
      <c r="G111" s="30">
        <f t="shared" si="4"/>
        <v>101158</v>
      </c>
      <c r="H111" s="30"/>
      <c r="I111" s="27" t="s">
        <v>82</v>
      </c>
      <c r="J111" s="28"/>
      <c r="K111" s="28"/>
      <c r="L111" s="28"/>
      <c r="M111" s="28"/>
      <c r="N111" s="29"/>
      <c r="O111" s="27" t="s">
        <v>60</v>
      </c>
      <c r="P111" s="28"/>
      <c r="Q111" s="28"/>
      <c r="R111" s="28"/>
      <c r="S111" s="28"/>
      <c r="T111" s="29"/>
    </row>
    <row r="112" spans="1:20" s="15" customFormat="1" ht="16.149999999999999" customHeight="1" x14ac:dyDescent="0.3">
      <c r="A112" s="26" t="s">
        <v>56</v>
      </c>
      <c r="B112" s="26"/>
      <c r="C112" s="31">
        <v>920</v>
      </c>
      <c r="D112" s="31"/>
      <c r="E112" s="31" t="s">
        <v>92</v>
      </c>
      <c r="F112" s="31"/>
      <c r="G112" s="30">
        <f t="shared" si="4"/>
        <v>920</v>
      </c>
      <c r="H112" s="30"/>
      <c r="I112" s="27" t="s">
        <v>82</v>
      </c>
      <c r="J112" s="28"/>
      <c r="K112" s="28"/>
      <c r="L112" s="28"/>
      <c r="M112" s="28"/>
      <c r="N112" s="29"/>
      <c r="O112" s="27" t="s">
        <v>60</v>
      </c>
      <c r="P112" s="28"/>
      <c r="Q112" s="28"/>
      <c r="R112" s="28"/>
      <c r="S112" s="28"/>
      <c r="T112" s="29"/>
    </row>
  </sheetData>
  <mergeCells count="381">
    <mergeCell ref="D83:G83"/>
    <mergeCell ref="H80:P80"/>
    <mergeCell ref="H81:P81"/>
    <mergeCell ref="H82:P82"/>
    <mergeCell ref="H83:P83"/>
    <mergeCell ref="A81:B81"/>
    <mergeCell ref="D81:G81"/>
    <mergeCell ref="S81:T81"/>
    <mergeCell ref="A82:B82"/>
    <mergeCell ref="D82:G82"/>
    <mergeCell ref="S82:T82"/>
    <mergeCell ref="A83:B83"/>
    <mergeCell ref="S83:T83"/>
    <mergeCell ref="A78:B78"/>
    <mergeCell ref="C78:D78"/>
    <mergeCell ref="E78:F78"/>
    <mergeCell ref="G78:H78"/>
    <mergeCell ref="I78:T78"/>
    <mergeCell ref="A80:B80"/>
    <mergeCell ref="D80:G80"/>
    <mergeCell ref="S80:T80"/>
    <mergeCell ref="A76:B76"/>
    <mergeCell ref="C76:D76"/>
    <mergeCell ref="E76:F76"/>
    <mergeCell ref="G76:H76"/>
    <mergeCell ref="I76:T76"/>
    <mergeCell ref="A77:B77"/>
    <mergeCell ref="C77:D77"/>
    <mergeCell ref="E77:F77"/>
    <mergeCell ref="G77:H77"/>
    <mergeCell ref="I77:T77"/>
    <mergeCell ref="A73:B73"/>
    <mergeCell ref="D73:G73"/>
    <mergeCell ref="H73:O73"/>
    <mergeCell ref="P73:Q73"/>
    <mergeCell ref="R73:T73"/>
    <mergeCell ref="A75:B75"/>
    <mergeCell ref="C75:D75"/>
    <mergeCell ref="E75:F75"/>
    <mergeCell ref="G75:H75"/>
    <mergeCell ref="I75:T75"/>
    <mergeCell ref="A71:B71"/>
    <mergeCell ref="D71:G71"/>
    <mergeCell ref="H71:O71"/>
    <mergeCell ref="P71:Q71"/>
    <mergeCell ref="R71:T71"/>
    <mergeCell ref="A72:B72"/>
    <mergeCell ref="D72:G72"/>
    <mergeCell ref="H72:O72"/>
    <mergeCell ref="P72:Q72"/>
    <mergeCell ref="R72:T72"/>
    <mergeCell ref="I67:T67"/>
    <mergeCell ref="A68:B68"/>
    <mergeCell ref="C68:D68"/>
    <mergeCell ref="E68:F68"/>
    <mergeCell ref="G68:H68"/>
    <mergeCell ref="I68:T68"/>
    <mergeCell ref="A70:B70"/>
    <mergeCell ref="D70:G70"/>
    <mergeCell ref="H70:O70"/>
    <mergeCell ref="P70:Q70"/>
    <mergeCell ref="R70:T70"/>
    <mergeCell ref="A29:B29"/>
    <mergeCell ref="A58:D58"/>
    <mergeCell ref="E58:P58"/>
    <mergeCell ref="Q58:T58"/>
    <mergeCell ref="A59:G59"/>
    <mergeCell ref="H59:M59"/>
    <mergeCell ref="N59:T59"/>
    <mergeCell ref="A63:B63"/>
    <mergeCell ref="C63:D63"/>
    <mergeCell ref="E63:F63"/>
    <mergeCell ref="G63:H63"/>
    <mergeCell ref="I63:T63"/>
    <mergeCell ref="A31:D31"/>
    <mergeCell ref="C51:D51"/>
    <mergeCell ref="I53:O53"/>
    <mergeCell ref="A48:B48"/>
    <mergeCell ref="Q11:T11"/>
    <mergeCell ref="E11:P11"/>
    <mergeCell ref="A11:D11"/>
    <mergeCell ref="L9:T9"/>
    <mergeCell ref="C9:K9"/>
    <mergeCell ref="I36:T36"/>
    <mergeCell ref="C36:D36"/>
    <mergeCell ref="I38:T38"/>
    <mergeCell ref="D43:G43"/>
    <mergeCell ref="R43:T43"/>
    <mergeCell ref="C37:D37"/>
    <mergeCell ref="E37:F37"/>
    <mergeCell ref="I37:T37"/>
    <mergeCell ref="C17:K17"/>
    <mergeCell ref="L16:T16"/>
    <mergeCell ref="C16:K16"/>
    <mergeCell ref="L15:T15"/>
    <mergeCell ref="C15:K15"/>
    <mergeCell ref="L26:T26"/>
    <mergeCell ref="N22:T22"/>
    <mergeCell ref="A102:B102"/>
    <mergeCell ref="G102:H102"/>
    <mergeCell ref="C102:D102"/>
    <mergeCell ref="K97:L97"/>
    <mergeCell ref="K98:L98"/>
    <mergeCell ref="C98:D98"/>
    <mergeCell ref="E98:F98"/>
    <mergeCell ref="P44:Q44"/>
    <mergeCell ref="G41:H41"/>
    <mergeCell ref="I41:T41"/>
    <mergeCell ref="C41:D41"/>
    <mergeCell ref="D56:G56"/>
    <mergeCell ref="I56:O56"/>
    <mergeCell ref="S100:T101"/>
    <mergeCell ref="C97:D97"/>
    <mergeCell ref="O96:P96"/>
    <mergeCell ref="S56:T56"/>
    <mergeCell ref="R44:T44"/>
    <mergeCell ref="D53:G53"/>
    <mergeCell ref="D44:G44"/>
    <mergeCell ref="H44:O44"/>
    <mergeCell ref="A96:B96"/>
    <mergeCell ref="C96:D96"/>
    <mergeCell ref="E96:F96"/>
    <mergeCell ref="Q96:R96"/>
    <mergeCell ref="Q97:R97"/>
    <mergeCell ref="Q98:R98"/>
    <mergeCell ref="G96:H96"/>
    <mergeCell ref="M96:N96"/>
    <mergeCell ref="M97:N97"/>
    <mergeCell ref="M98:N98"/>
    <mergeCell ref="A49:B49"/>
    <mergeCell ref="A50:B50"/>
    <mergeCell ref="A51:B51"/>
    <mergeCell ref="A53:B53"/>
    <mergeCell ref="A86:G86"/>
    <mergeCell ref="Q85:T85"/>
    <mergeCell ref="A85:D85"/>
    <mergeCell ref="S97:T97"/>
    <mergeCell ref="S96:T96"/>
    <mergeCell ref="S55:T55"/>
    <mergeCell ref="A64:B64"/>
    <mergeCell ref="C64:D64"/>
    <mergeCell ref="E64:F64"/>
    <mergeCell ref="G64:H64"/>
    <mergeCell ref="I64:T64"/>
    <mergeCell ref="A65:B65"/>
    <mergeCell ref="C65:D65"/>
    <mergeCell ref="I55:O55"/>
    <mergeCell ref="D55:G55"/>
    <mergeCell ref="E51:F51"/>
    <mergeCell ref="G51:H51"/>
    <mergeCell ref="I51:T51"/>
    <mergeCell ref="G39:H39"/>
    <mergeCell ref="I39:T39"/>
    <mergeCell ref="C39:D39"/>
    <mergeCell ref="S53:T53"/>
    <mergeCell ref="S54:T54"/>
    <mergeCell ref="I49:T49"/>
    <mergeCell ref="C50:D50"/>
    <mergeCell ref="E50:F50"/>
    <mergeCell ref="G50:H50"/>
    <mergeCell ref="I50:T50"/>
    <mergeCell ref="E40:F40"/>
    <mergeCell ref="G40:H40"/>
    <mergeCell ref="I40:T40"/>
    <mergeCell ref="P43:Q43"/>
    <mergeCell ref="P46:Q46"/>
    <mergeCell ref="E41:F41"/>
    <mergeCell ref="I54:O54"/>
    <mergeCell ref="D46:G46"/>
    <mergeCell ref="H43:O43"/>
    <mergeCell ref="E48:F48"/>
    <mergeCell ref="G48:H48"/>
    <mergeCell ref="D54:G54"/>
    <mergeCell ref="A22:G22"/>
    <mergeCell ref="H22:M22"/>
    <mergeCell ref="N32:T32"/>
    <mergeCell ref="A36:B36"/>
    <mergeCell ref="Q21:T21"/>
    <mergeCell ref="A40:B40"/>
    <mergeCell ref="A41:B41"/>
    <mergeCell ref="Q31:T31"/>
    <mergeCell ref="E21:P21"/>
    <mergeCell ref="E36:F36"/>
    <mergeCell ref="G36:H36"/>
    <mergeCell ref="E31:P31"/>
    <mergeCell ref="A43:B43"/>
    <mergeCell ref="A44:B44"/>
    <mergeCell ref="A46:B46"/>
    <mergeCell ref="E39:F39"/>
    <mergeCell ref="C38:D38"/>
    <mergeCell ref="E38:F38"/>
    <mergeCell ref="G38:H38"/>
    <mergeCell ref="C26:K26"/>
    <mergeCell ref="G37:H37"/>
    <mergeCell ref="Q1:T1"/>
    <mergeCell ref="A2:G2"/>
    <mergeCell ref="H2:M2"/>
    <mergeCell ref="N2:T2"/>
    <mergeCell ref="C5:K5"/>
    <mergeCell ref="L5:T5"/>
    <mergeCell ref="C6:K6"/>
    <mergeCell ref="L6:T6"/>
    <mergeCell ref="C7:K7"/>
    <mergeCell ref="L7:T7"/>
    <mergeCell ref="E1:P1"/>
    <mergeCell ref="A1:D1"/>
    <mergeCell ref="L8:T8"/>
    <mergeCell ref="C8:K8"/>
    <mergeCell ref="L19:T19"/>
    <mergeCell ref="C19:K19"/>
    <mergeCell ref="L18:T18"/>
    <mergeCell ref="C18:K18"/>
    <mergeCell ref="L17:T17"/>
    <mergeCell ref="L28:T28"/>
    <mergeCell ref="L25:T25"/>
    <mergeCell ref="A21:D21"/>
    <mergeCell ref="C28:K28"/>
    <mergeCell ref="A24:B24"/>
    <mergeCell ref="A25:B25"/>
    <mergeCell ref="A28:B28"/>
    <mergeCell ref="A26:B26"/>
    <mergeCell ref="N12:T12"/>
    <mergeCell ref="H12:M12"/>
    <mergeCell ref="A12:G12"/>
    <mergeCell ref="A27:B27"/>
    <mergeCell ref="C27:K27"/>
    <mergeCell ref="L27:T27"/>
    <mergeCell ref="C24:K24"/>
    <mergeCell ref="L24:T24"/>
    <mergeCell ref="C25:K25"/>
    <mergeCell ref="I96:J96"/>
    <mergeCell ref="I97:J97"/>
    <mergeCell ref="I98:J98"/>
    <mergeCell ref="K96:L96"/>
    <mergeCell ref="A55:B55"/>
    <mergeCell ref="C49:D49"/>
    <mergeCell ref="E49:F49"/>
    <mergeCell ref="G49:H49"/>
    <mergeCell ref="A32:G32"/>
    <mergeCell ref="H32:M32"/>
    <mergeCell ref="A39:B39"/>
    <mergeCell ref="I48:T48"/>
    <mergeCell ref="A45:B45"/>
    <mergeCell ref="D45:G45"/>
    <mergeCell ref="H45:O45"/>
    <mergeCell ref="P45:Q45"/>
    <mergeCell ref="R45:T45"/>
    <mergeCell ref="R46:T46"/>
    <mergeCell ref="C48:D48"/>
    <mergeCell ref="C40:D40"/>
    <mergeCell ref="A37:B37"/>
    <mergeCell ref="A38:B38"/>
    <mergeCell ref="H46:O46"/>
    <mergeCell ref="A54:B54"/>
    <mergeCell ref="S98:T98"/>
    <mergeCell ref="K102:L102"/>
    <mergeCell ref="M102:N102"/>
    <mergeCell ref="A100:B101"/>
    <mergeCell ref="A97:B97"/>
    <mergeCell ref="C101:D101"/>
    <mergeCell ref="E101:F101"/>
    <mergeCell ref="G101:H101"/>
    <mergeCell ref="I101:J101"/>
    <mergeCell ref="K101:L101"/>
    <mergeCell ref="M101:N101"/>
    <mergeCell ref="E102:F102"/>
    <mergeCell ref="I102:J102"/>
    <mergeCell ref="G98:H98"/>
    <mergeCell ref="C100:H100"/>
    <mergeCell ref="I100:N100"/>
    <mergeCell ref="A98:B98"/>
    <mergeCell ref="E97:F97"/>
    <mergeCell ref="G97:H97"/>
    <mergeCell ref="O98:P98"/>
    <mergeCell ref="O97:P97"/>
    <mergeCell ref="O102:P102"/>
    <mergeCell ref="Q102:R102"/>
    <mergeCell ref="S102:T102"/>
    <mergeCell ref="A94:F94"/>
    <mergeCell ref="N93:T93"/>
    <mergeCell ref="A90:F90"/>
    <mergeCell ref="G90:M90"/>
    <mergeCell ref="N90:T90"/>
    <mergeCell ref="A89:F89"/>
    <mergeCell ref="E85:P85"/>
    <mergeCell ref="G94:M94"/>
    <mergeCell ref="N94:T94"/>
    <mergeCell ref="N91:T91"/>
    <mergeCell ref="A56:B56"/>
    <mergeCell ref="A93:F93"/>
    <mergeCell ref="G93:M93"/>
    <mergeCell ref="H86:M86"/>
    <mergeCell ref="N86:T86"/>
    <mergeCell ref="G89:M89"/>
    <mergeCell ref="N89:T89"/>
    <mergeCell ref="A92:F92"/>
    <mergeCell ref="G92:M92"/>
    <mergeCell ref="N92:T92"/>
    <mergeCell ref="A91:F91"/>
    <mergeCell ref="G91:M91"/>
    <mergeCell ref="E65:F65"/>
    <mergeCell ref="G65:H65"/>
    <mergeCell ref="I65:T65"/>
    <mergeCell ref="A66:B66"/>
    <mergeCell ref="C66:D66"/>
    <mergeCell ref="E66:F66"/>
    <mergeCell ref="G66:H66"/>
    <mergeCell ref="I66:T66"/>
    <mergeCell ref="A67:B67"/>
    <mergeCell ref="C67:D67"/>
    <mergeCell ref="E67:F67"/>
    <mergeCell ref="G67:H67"/>
    <mergeCell ref="A104:B105"/>
    <mergeCell ref="C104:H104"/>
    <mergeCell ref="I104:N104"/>
    <mergeCell ref="O104:T104"/>
    <mergeCell ref="C105:D105"/>
    <mergeCell ref="E105:F105"/>
    <mergeCell ref="G105:H105"/>
    <mergeCell ref="I105:J105"/>
    <mergeCell ref="K105:L105"/>
    <mergeCell ref="M105:N105"/>
    <mergeCell ref="O105:P105"/>
    <mergeCell ref="Q105:R105"/>
    <mergeCell ref="S105:T105"/>
    <mergeCell ref="A112:B112"/>
    <mergeCell ref="C112:D112"/>
    <mergeCell ref="E112:F112"/>
    <mergeCell ref="G112:H112"/>
    <mergeCell ref="O112:T112"/>
    <mergeCell ref="I112:N112"/>
    <mergeCell ref="A109:B109"/>
    <mergeCell ref="A111:B111"/>
    <mergeCell ref="C111:D111"/>
    <mergeCell ref="E111:F111"/>
    <mergeCell ref="G111:H111"/>
    <mergeCell ref="O111:T111"/>
    <mergeCell ref="C109:D109"/>
    <mergeCell ref="E109:F109"/>
    <mergeCell ref="G109:H109"/>
    <mergeCell ref="I111:N111"/>
    <mergeCell ref="A110:B110"/>
    <mergeCell ref="I109:N109"/>
    <mergeCell ref="I110:N110"/>
    <mergeCell ref="O109:T109"/>
    <mergeCell ref="C29:K29"/>
    <mergeCell ref="L29:T29"/>
    <mergeCell ref="O110:T110"/>
    <mergeCell ref="C108:D108"/>
    <mergeCell ref="E108:F108"/>
    <mergeCell ref="G108:H108"/>
    <mergeCell ref="C110:D110"/>
    <mergeCell ref="E110:F110"/>
    <mergeCell ref="G110:H110"/>
    <mergeCell ref="O100:P101"/>
    <mergeCell ref="Q100:R101"/>
    <mergeCell ref="I108:J108"/>
    <mergeCell ref="K108:L108"/>
    <mergeCell ref="M108:N108"/>
    <mergeCell ref="M107:N107"/>
    <mergeCell ref="O107:P107"/>
    <mergeCell ref="Q107:R107"/>
    <mergeCell ref="S107:T107"/>
    <mergeCell ref="C106:D106"/>
    <mergeCell ref="E106:F106"/>
    <mergeCell ref="G106:H106"/>
    <mergeCell ref="I106:J106"/>
    <mergeCell ref="K106:L106"/>
    <mergeCell ref="M106:N106"/>
    <mergeCell ref="A108:B108"/>
    <mergeCell ref="O108:T108"/>
    <mergeCell ref="S106:T106"/>
    <mergeCell ref="A107:B107"/>
    <mergeCell ref="C107:D107"/>
    <mergeCell ref="E107:F107"/>
    <mergeCell ref="G107:H107"/>
    <mergeCell ref="I107:J107"/>
    <mergeCell ref="K107:L107"/>
    <mergeCell ref="A106:B106"/>
    <mergeCell ref="O106:P106"/>
    <mergeCell ref="Q106:R106"/>
  </mergeCells>
  <phoneticPr fontId="2" type="noConversion"/>
  <pageMargins left="0.23622047244094491" right="0.23622047244094491" top="0.39370078740157483" bottom="0.39370078740157483" header="0" footer="0"/>
  <pageSetup paperSize="9" fitToHeight="0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5"/>
  <sheetViews>
    <sheetView workbookViewId="0">
      <selection activeCell="J20" sqref="J20"/>
    </sheetView>
  </sheetViews>
  <sheetFormatPr defaultColWidth="6.625" defaultRowHeight="16.5" x14ac:dyDescent="0.3"/>
  <cols>
    <col min="1" max="2" width="6.625" style="14"/>
    <col min="3" max="9" width="7.625" style="14" bestFit="1" customWidth="1"/>
    <col min="10" max="10" width="5.125" style="14" bestFit="1" customWidth="1"/>
    <col min="11" max="16384" width="6.625" style="14"/>
  </cols>
  <sheetData>
    <row r="2" spans="2:27" x14ac:dyDescent="0.3">
      <c r="B2" s="14" t="s">
        <v>5</v>
      </c>
    </row>
    <row r="3" spans="2:27" x14ac:dyDescent="0.3">
      <c r="C3" s="14" t="s">
        <v>61</v>
      </c>
      <c r="D3" s="14" t="s">
        <v>62</v>
      </c>
      <c r="E3" s="14" t="s">
        <v>63</v>
      </c>
      <c r="F3" s="14" t="s">
        <v>64</v>
      </c>
      <c r="G3" s="14" t="s">
        <v>65</v>
      </c>
      <c r="H3" s="14" t="s">
        <v>66</v>
      </c>
      <c r="I3" s="14" t="s">
        <v>67</v>
      </c>
    </row>
    <row r="4" spans="2:27" x14ac:dyDescent="0.3">
      <c r="B4" s="14" t="s">
        <v>6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0"/>
      <c r="K4" s="10"/>
    </row>
    <row r="5" spans="2:27" x14ac:dyDescent="0.3">
      <c r="B5" s="14" t="s">
        <v>7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0"/>
      <c r="K5" s="10"/>
    </row>
    <row r="6" spans="2:27" x14ac:dyDescent="0.3">
      <c r="B6" s="14" t="s">
        <v>8</v>
      </c>
      <c r="C6" s="11" t="e">
        <f>(C5/C4) * 100</f>
        <v>#DIV/0!</v>
      </c>
      <c r="D6" s="11" t="e">
        <f t="shared" ref="D6:E6" si="0">(D5/D4) * 100</f>
        <v>#DIV/0!</v>
      </c>
      <c r="E6" s="11" t="e">
        <f t="shared" si="0"/>
        <v>#DIV/0!</v>
      </c>
      <c r="F6" s="11" t="e">
        <f t="shared" ref="F6:I6" si="1">(F5/F4) * 100</f>
        <v>#DIV/0!</v>
      </c>
      <c r="G6" s="11" t="e">
        <f t="shared" si="1"/>
        <v>#DIV/0!</v>
      </c>
      <c r="H6" s="11" t="e">
        <f t="shared" si="1"/>
        <v>#DIV/0!</v>
      </c>
      <c r="I6" s="11" t="e">
        <f t="shared" si="1"/>
        <v>#DIV/0!</v>
      </c>
      <c r="J6" s="11"/>
      <c r="K6" s="11"/>
    </row>
    <row r="11" spans="2:27" x14ac:dyDescent="0.3">
      <c r="B11" s="14" t="s">
        <v>43</v>
      </c>
    </row>
    <row r="12" spans="2:27" s="16" customFormat="1" x14ac:dyDescent="0.3">
      <c r="C12" s="16">
        <v>43263</v>
      </c>
      <c r="D12" s="16">
        <v>43270</v>
      </c>
      <c r="E12" s="16">
        <v>43277</v>
      </c>
      <c r="F12" s="16">
        <v>43284</v>
      </c>
      <c r="G12" s="16">
        <v>43291</v>
      </c>
      <c r="H12" s="16">
        <v>43298</v>
      </c>
      <c r="I12" s="16">
        <v>43305</v>
      </c>
      <c r="J12" s="16">
        <v>43312</v>
      </c>
      <c r="K12" s="16">
        <v>43319</v>
      </c>
      <c r="L12" s="16">
        <v>43326</v>
      </c>
      <c r="M12" s="16">
        <v>43333</v>
      </c>
      <c r="N12" s="16">
        <v>43340</v>
      </c>
      <c r="O12" s="16">
        <v>43347</v>
      </c>
      <c r="P12" s="16">
        <v>43354</v>
      </c>
      <c r="Q12" s="16">
        <v>43361</v>
      </c>
      <c r="R12" s="16">
        <v>43368</v>
      </c>
      <c r="S12" s="16">
        <v>43375</v>
      </c>
      <c r="T12" s="16">
        <v>43382</v>
      </c>
      <c r="U12" s="16">
        <v>43389</v>
      </c>
      <c r="V12" s="16">
        <v>43396</v>
      </c>
      <c r="W12" s="16">
        <v>43403</v>
      </c>
      <c r="X12" s="16">
        <v>43410</v>
      </c>
      <c r="Y12" s="16">
        <v>43417</v>
      </c>
      <c r="Z12" s="16">
        <v>43424</v>
      </c>
      <c r="AA12" s="16">
        <v>43431</v>
      </c>
    </row>
    <row r="13" spans="2:27" x14ac:dyDescent="0.3">
      <c r="B13" s="14" t="s">
        <v>6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</row>
    <row r="14" spans="2:27" x14ac:dyDescent="0.3">
      <c r="B14" s="14" t="s">
        <v>7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</row>
    <row r="15" spans="2:27" s="17" customFormat="1" x14ac:dyDescent="0.3">
      <c r="B15" s="17" t="s">
        <v>8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주간보고</vt:lpstr>
      <vt:lpstr>공정률데이타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Windows 사용자</cp:lastModifiedBy>
  <cp:lastPrinted>2018-06-26T02:49:20Z</cp:lastPrinted>
  <dcterms:created xsi:type="dcterms:W3CDTF">2010-05-26T01:00:47Z</dcterms:created>
  <dcterms:modified xsi:type="dcterms:W3CDTF">2018-06-26T04:32:15Z</dcterms:modified>
</cp:coreProperties>
</file>