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O63" i="8" l="1"/>
  <c r="C63" i="8"/>
  <c r="M63" i="8"/>
  <c r="K63" i="8"/>
  <c r="I63" i="8"/>
  <c r="G63" i="8"/>
  <c r="E63" i="8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18" i="8" l="1"/>
  <c r="N16" i="8" l="1"/>
  <c r="N26" i="8" l="1"/>
  <c r="G45" i="8" l="1"/>
  <c r="G44" i="8"/>
  <c r="G43" i="8"/>
  <c r="E35" i="8"/>
  <c r="C35" i="8"/>
  <c r="G34" i="8"/>
  <c r="G33" i="8"/>
  <c r="G32" i="8"/>
  <c r="G31" i="8"/>
  <c r="G35" i="8" l="1"/>
  <c r="Q65" i="8"/>
  <c r="M75" i="8" l="1"/>
  <c r="G76" i="8"/>
  <c r="G75" i="8"/>
  <c r="G77" i="8"/>
  <c r="G78" i="8"/>
  <c r="G79" i="8"/>
  <c r="M69" i="8"/>
  <c r="G69" i="8"/>
  <c r="M74" i="8"/>
  <c r="G74" i="8"/>
  <c r="M73" i="8"/>
  <c r="G73" i="8"/>
  <c r="N53" i="8" l="1"/>
  <c r="G56" i="8"/>
  <c r="N56" i="8"/>
  <c r="L18" i="8"/>
  <c r="E6" i="9"/>
  <c r="D6" i="9"/>
  <c r="Q64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<sst xmlns="http://schemas.openxmlformats.org/spreadsheetml/2006/main" count="158" uniqueCount="115">
  <si>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</si>
  <si>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</si>
  <si>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</si>
  <si>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</si>
  <si>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</si>
  <si>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</si>
  <si>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</si>
  <si>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</si>
  <si>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</si>
  <si>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</si>
  <si>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</si>
  <si>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</si>
  <si>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</si>
  <si>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</si>
  <si>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</si>
  <si>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</si>
  <si>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</si>
  <si>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</si>
  <si>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</si>
  <si>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</si>
  <si>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</si>
  <si>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</si>
  <si>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</si>
  <si>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</si>
  <si>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</si>
  <si>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</si>
  <si>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</si>
  <si>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</si>
  <si>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</si>
  <si>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</si>
  <si>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</si>
  <si>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</si>
  <si>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</si>
  <si>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</si>
  <si>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</si>
  <si>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</si>
  <si>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</si>
  <si>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</si>
  <si>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</si>
  <si>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</si>
  <si>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</si>
  <si>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</si>
  <si>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</si>
  <si>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</si>
  <si>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</si>
  <si>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</si>
  <si>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</si>
  <si>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</si>
  <si>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</si>
  <si>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</si>
  <si>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</si>
  <si>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</si>
  <si>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</si>
  <si>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</si>
  <si>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</si>
  <si>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</si>
  <si>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</si>
  <si>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</si>
  <si>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</si>
  <si>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</si>
  <si>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</si>
  <si>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</si>
  <si>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</si>
  <si>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</si>
  <si>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</si>
  <si>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</si>
  <si>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</si>
  <si>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</si>
  <si>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</si>
  <si>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</si>
  <si>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</si>
  <si>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</si>
  <si>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</si>
  <si>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</si>
  <si>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</si>
  <si>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</si>
  <si>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</si>
  <si>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</si>
  <si>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</si>
  <si>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</si>
  <si>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</si>
  <si>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</si>
  <si>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</si>
  <si>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 R&amp;D 업무에 대한 콘진원 이관 여부</t>
    <phoneticPr fontId="2" type="noConversion"/>
  </si>
  <si>
    <t>저작권위원회 업무포털 연계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</si>
  <si>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</si>
  <si>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</si>
  <si>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PJ-RI-001</t>
    <phoneticPr fontId="2" type="noConversion"/>
  </si>
  <si>
    <t>저작권기술 사업관리시스템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</si>
  <si>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</si>
  <si>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</si>
  <si>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</si>
  <si>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</si>
  <si>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</si>
  <si>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신창권, 윤석정</t>
    <phoneticPr fontId="2" type="noConversion"/>
  </si>
  <si>
    <t>[ 3 ] 사업 추진 현황</t>
    <phoneticPr fontId="2" type="noConversion"/>
  </si>
  <si>
    <t>김선영, 김유진</t>
    <phoneticPr fontId="2" type="noConversion"/>
  </si>
  <si>
    <t>신창권, 신지헌</t>
    <phoneticPr fontId="2" type="noConversion"/>
  </si>
  <si>
    <t xml:space="preserve"> 8 명</t>
    <phoneticPr fontId="2" type="noConversion"/>
  </si>
  <si>
    <t xml:space="preserve"> 9 명</t>
    <phoneticPr fontId="2" type="noConversion"/>
  </si>
  <si>
    <t>[ 4 ] 이슈 및 위험 관리</t>
    <phoneticPr fontId="2" type="noConversion"/>
  </si>
  <si>
    <t>[ 5 ] 인력 투입 현황</t>
    <phoneticPr fontId="2" type="noConversion"/>
  </si>
  <si>
    <t>[ 6 ] 공용특징정보 DB 구축 현황</t>
    <phoneticPr fontId="2" type="noConversion"/>
  </si>
  <si>
    <t>[ 7 ] 원본 데이터셋 DB 구축 현황</t>
    <phoneticPr fontId="2" type="noConversion"/>
  </si>
  <si>
    <t>[ 8 ] 변형물 데이터셋 DB 구축 현황</t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</si>
  <si>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- framework acrchtecture
- KendoUI, DBConnection, 공통코드 정보 이관
- 화면 UI 프레임워크 생성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</si>
  <si>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  </t>
    </r>
    <r>
      <rPr>
        <sz val="9"/>
        <color indexed="8"/>
        <rFont val="맑은 고딕"/>
        <family val="3"/>
        <charset val="129"/>
        <scheme val="minor"/>
      </rPr>
      <t xml:space="preserve">- 요구사항추적매트릭스, 요구사항 분석서 작성 (계속)
  - SW사업정보 저장소 등록 (완료)
  - 정보화 사업관리 시스템 계정 확인 (기존계정 : lsware17)
  - WBS 보완
</t>
    </r>
    <r>
      <rPr>
        <b/>
        <sz val="9"/>
        <color indexed="8"/>
        <rFont val="맑은 고딕"/>
        <family val="3"/>
        <charset val="129"/>
        <scheme val="minor"/>
      </rPr>
      <t>* 기타</t>
    </r>
    <r>
      <rPr>
        <sz val="9"/>
        <color indexed="8"/>
        <rFont val="맑은 고딕"/>
        <family val="3"/>
        <charset val="129"/>
        <scheme val="minor"/>
      </rPr>
      <t xml:space="preserve">
  - 저작권 R&amp;D 워크숖(7/12~13) 참석 (곽종, 신창권)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</si>
  <si>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각 검색에 필요한 드롭박스 공통 작업완료
 - 파일업로드 작업완료(7/17)
 - 파일다운로드 작업완료예정(7/18)
 - 사용자관리 페이지 작업 진행중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</si>
  <si>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  </t>
    </r>
    <r>
      <rPr>
        <sz val="9"/>
        <color indexed="8"/>
        <rFont val="맑은 고딕"/>
        <family val="3"/>
        <charset val="129"/>
        <scheme val="minor"/>
      </rPr>
      <t>- 요구사항추적매트릭스, 요구사항 분석서 작성 (계속)
  - 정보화 사업관리 시스템 계정 확인 (기존계정 : lsware17)
  -  WBS 보완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</si>
  <si>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특징정보 추출 및 전송 완료
</t>
    </r>
    <r>
      <rPr>
        <b/>
        <sz val="9"/>
        <color indexed="8"/>
        <rFont val="맑은 고딕"/>
        <family val="3"/>
        <charset val="129"/>
        <scheme val="minor"/>
      </rPr>
      <t>* 투윈글로벌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비디오/오디오 특징정보 추출 및 전송 완료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</si>
  <si>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
</t>
    </r>
    <r>
      <rPr>
        <b/>
        <sz val="9"/>
        <color indexed="8"/>
        <rFont val="맑은 고딕"/>
        <family val="3"/>
        <charset val="129"/>
        <scheme val="minor"/>
      </rPr>
      <t>* 투윈글로벌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비디오/오디오 인식 테스트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</si>
  <si>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(계속)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오디오/비디오 원본 데이타셋 확보 완료 (UHD 약 15편 정도 확보)
  - 비디오 3분추출 및 DivX 변환 작업 진행중
  - 오디오 강인성 변형항목 생성 진행중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</si>
  <si>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3분추출 및 DivX 변환 작업 진행중
  - 오디오/비디오 강인성 변형항목 생성 (계속)
</t>
    </r>
    <phoneticPr fontId="2" type="noConversion"/>
  </si>
  <si>
    <t>김선영</t>
    <phoneticPr fontId="2" type="noConversion"/>
  </si>
  <si>
    <t>* 공용특징정보 DB 구축
  - SBS 콘텐츠 중 한글 콘텐츠 업로드에 따른 수동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</si>
</sst>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0" borderId="1" xfId="2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0" fillId="0" borderId="0" xfId="2" applyFo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33</c:v>
                </c:pt>
                <c:pt idx="3">
                  <c:v>39</c:v>
                </c:pt>
                <c:pt idx="4">
                  <c:v>44</c:v>
                </c:pt>
                <c:pt idx="5">
                  <c:v>50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77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84</c:v>
                </c:pt>
                <c:pt idx="16">
                  <c:v>86</c:v>
                </c:pt>
                <c:pt idx="17">
                  <c:v>89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43557424"/>
        <c:axId val="-1143553072"/>
      </c:lineChart>
      <c:dateAx>
        <c:axId val="-11435574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3553072"/>
        <c:crosses val="autoZero"/>
        <c:auto val="1"/>
        <c:lblOffset val="100"/>
        <c:baseTimeUnit val="days"/>
      </c:dateAx>
      <c:valAx>
        <c:axId val="-1143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3557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14</xdr:row>
      <xdr:rowOff>114300</xdr:rowOff>
    </xdr:from>
    <xdr:to>
      <xdr:col>3</xdr:col>
      <xdr:colOff>369812</xdr:colOff>
      <xdr:row>14</xdr:row>
      <xdr:rowOff>436291</xdr:rowOff>
    </xdr:to>
    <xdr:pic>
      <xdr:nvPicPr>
        <xdr:cNvPr id="2" name="그림 1" descr="저작권위원회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51</xdr:row>
      <xdr:rowOff>133352</xdr:rowOff>
    </xdr:from>
    <xdr:to>
      <xdr:col>3</xdr:col>
      <xdr:colOff>400292</xdr:colOff>
      <xdr:row>51</xdr:row>
      <xdr:rowOff>472488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123826</xdr:colOff>
      <xdr:row>14</xdr:row>
      <xdr:rowOff>99368</xdr:rowOff>
    </xdr:from>
    <xdr:to>
      <xdr:col>19</xdr:col>
      <xdr:colOff>281940</xdr:colOff>
      <xdr:row>14</xdr:row>
      <xdr:rowOff>434515</xdr:rowOff>
    </xdr:to>
    <xdr:pic>
      <xdr:nvPicPr>
        <xdr:cNvPr id="23" name="그림 22" descr="엘에스영문조합_로고.jp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14</xdr:row>
      <xdr:rowOff>66675</xdr:rowOff>
    </xdr:from>
    <xdr:to>
      <xdr:col>17</xdr:col>
      <xdr:colOff>419099</xdr:colOff>
      <xdr:row>14</xdr:row>
      <xdr:rowOff>516114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51</xdr:row>
      <xdr:rowOff>93653</xdr:rowOff>
    </xdr:from>
    <xdr:to>
      <xdr:col>19</xdr:col>
      <xdr:colOff>321944</xdr:colOff>
      <xdr:row>51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51</xdr:row>
      <xdr:rowOff>60960</xdr:rowOff>
    </xdr:from>
    <xdr:to>
      <xdr:col>17</xdr:col>
      <xdr:colOff>459103</xdr:colOff>
      <xdr:row>51</xdr:row>
      <xdr:rowOff>506589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24</xdr:row>
      <xdr:rowOff>133352</xdr:rowOff>
    </xdr:from>
    <xdr:to>
      <xdr:col>3</xdr:col>
      <xdr:colOff>352667</xdr:colOff>
      <xdr:row>24</xdr:row>
      <xdr:rowOff>472488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24</xdr:row>
      <xdr:rowOff>93653</xdr:rowOff>
    </xdr:from>
    <xdr:to>
      <xdr:col>19</xdr:col>
      <xdr:colOff>268604</xdr:colOff>
      <xdr:row>24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24</xdr:row>
      <xdr:rowOff>60960</xdr:rowOff>
    </xdr:from>
    <xdr:to>
      <xdr:col>17</xdr:col>
      <xdr:colOff>398143</xdr:colOff>
      <xdr:row>24</xdr:row>
      <xdr:rowOff>506589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7</xdr:row>
      <xdr:rowOff>114300</xdr:rowOff>
    </xdr:from>
    <xdr:ext cx="1699498" cy="331516"/>
    <xdr:pic>
      <xdr:nvPicPr>
        <xdr:cNvPr id="21" name="그림 20" descr="저작권위원회.png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7</xdr:row>
      <xdr:rowOff>99368</xdr:rowOff>
    </xdr:from>
    <xdr:ext cx="657224" cy="327527"/>
    <xdr:pic>
      <xdr:nvPicPr>
        <xdr:cNvPr id="22" name="그림 21" descr="엘에스영문조합_로고.jpg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993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7</xdr:row>
      <xdr:rowOff>66675</xdr:rowOff>
    </xdr:from>
    <xdr:ext cx="809623" cy="439914"/>
    <xdr:pic>
      <xdr:nvPicPr>
        <xdr:cNvPr id="25" name="그림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6675"/>
          <a:ext cx="809623" cy="439914"/>
        </a:xfrm>
        <a:prstGeom prst="rect">
          <a:avLst/>
        </a:prstGeom>
      </xdr:spPr>
    </xdr:pic>
    <xdr:clientData/>
  </xdr:oneCellAnchor>
  <xdr:twoCellAnchor editAs="oneCell">
    <xdr:from>
      <xdr:col>0</xdr:col>
      <xdr:colOff>409576</xdr:colOff>
      <xdr:row>11</xdr:row>
      <xdr:rowOff>54699</xdr:rowOff>
    </xdr:from>
    <xdr:to>
      <xdr:col>18</xdr:col>
      <xdr:colOff>238126</xdr:colOff>
      <xdr:row>12</xdr:row>
      <xdr:rowOff>2468705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6" y="7912824"/>
          <a:ext cx="8801100" cy="4795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tabSelected="1" view="pageBreakPreview" topLeftCell="A52" zoomScaleNormal="100" zoomScaleSheetLayoutView="100" workbookViewId="0">
      <selection activeCell="E73" sqref="E73:F73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81"/>
      <c r="B1" s="81"/>
      <c r="C1" s="81"/>
      <c r="D1" s="81"/>
      <c r="E1" s="72" t="s">
        <v>58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81"/>
      <c r="R1" s="81"/>
      <c r="S1" s="81"/>
      <c r="T1" s="81"/>
    </row>
    <row r="2" spans="1:20" x14ac:dyDescent="0.3">
      <c r="A2" s="86"/>
      <c r="B2" s="87"/>
      <c r="C2" s="87"/>
      <c r="D2" s="87"/>
      <c r="E2" s="87"/>
      <c r="F2" s="87"/>
      <c r="G2" s="88"/>
      <c r="H2" s="21" t="s">
        <v>0</v>
      </c>
      <c r="I2" s="22"/>
      <c r="J2" s="22"/>
      <c r="K2" s="22"/>
      <c r="L2" s="22"/>
      <c r="M2" s="23"/>
      <c r="N2" s="24">
        <v>43298</v>
      </c>
      <c r="O2" s="25"/>
      <c r="P2" s="25"/>
      <c r="Q2" s="25"/>
      <c r="R2" s="25"/>
      <c r="S2" s="25"/>
      <c r="T2" s="26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0" s="13" customFormat="1" ht="220.5" customHeight="1" x14ac:dyDescent="0.3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2"/>
    </row>
    <row r="7" spans="1:20" ht="13.5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81"/>
      <c r="B8" s="81"/>
      <c r="C8" s="81"/>
      <c r="D8" s="81"/>
      <c r="E8" s="72" t="s">
        <v>58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81"/>
      <c r="R8" s="81"/>
      <c r="S8" s="81"/>
      <c r="T8" s="81"/>
    </row>
    <row r="9" spans="1:20" s="13" customFormat="1" x14ac:dyDescent="0.3">
      <c r="A9" s="86"/>
      <c r="B9" s="87"/>
      <c r="C9" s="87"/>
      <c r="D9" s="87"/>
      <c r="E9" s="87"/>
      <c r="F9" s="87"/>
      <c r="G9" s="88"/>
      <c r="H9" s="21" t="s">
        <v>0</v>
      </c>
      <c r="I9" s="22"/>
      <c r="J9" s="22"/>
      <c r="K9" s="22"/>
      <c r="L9" s="22"/>
      <c r="M9" s="23"/>
      <c r="N9" s="24">
        <v>43284</v>
      </c>
      <c r="O9" s="25"/>
      <c r="P9" s="25"/>
      <c r="Q9" s="25"/>
      <c r="R9" s="25"/>
      <c r="S9" s="25"/>
      <c r="T9" s="26"/>
    </row>
    <row r="10" spans="1:20" s="6" customFormat="1" ht="12" customHeight="1" x14ac:dyDescent="0.3">
      <c r="A10" s="7" t="s">
        <v>40</v>
      </c>
      <c r="B10" s="7"/>
    </row>
    <row r="11" spans="1:20" s="2" customFormat="1" ht="12" customHeight="1" x14ac:dyDescent="0.3">
      <c r="A11" s="16"/>
      <c r="B11" s="17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7"/>
    </row>
    <row r="12" spans="1:20" s="13" customFormat="1" ht="187.5" customHeight="1" x14ac:dyDescent="0.3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1:20" s="13" customFormat="1" ht="203.25" customHeight="1" x14ac:dyDescent="0.3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2"/>
    </row>
    <row r="14" spans="1:20" s="13" customFormat="1" x14ac:dyDescent="0.3">
      <c r="A14" s="3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</row>
    <row r="15" spans="1:20" ht="43.5" customHeight="1" x14ac:dyDescent="0.3">
      <c r="A15" s="81"/>
      <c r="B15" s="81"/>
      <c r="C15" s="81"/>
      <c r="D15" s="81"/>
      <c r="E15" s="72" t="s">
        <v>58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81"/>
      <c r="R15" s="81"/>
      <c r="S15" s="81"/>
      <c r="T15" s="81"/>
    </row>
    <row r="16" spans="1:20" x14ac:dyDescent="0.3">
      <c r="A16" s="81"/>
      <c r="B16" s="81"/>
      <c r="C16" s="81"/>
      <c r="D16" s="81"/>
      <c r="E16" s="81"/>
      <c r="F16" s="81"/>
      <c r="G16" s="81"/>
      <c r="H16" s="51" t="s">
        <v>0</v>
      </c>
      <c r="I16" s="51"/>
      <c r="J16" s="51"/>
      <c r="K16" s="51"/>
      <c r="L16" s="51"/>
      <c r="M16" s="51"/>
      <c r="N16" s="73">
        <f>N2</f>
        <v>43298</v>
      </c>
      <c r="O16" s="74"/>
      <c r="P16" s="74"/>
      <c r="Q16" s="74"/>
      <c r="R16" s="74"/>
      <c r="S16" s="74"/>
      <c r="T16" s="74"/>
    </row>
    <row r="17" spans="1:20" s="6" customFormat="1" ht="14.25" customHeight="1" x14ac:dyDescent="0.3">
      <c r="A17" s="7" t="s">
        <v>95</v>
      </c>
      <c r="B17" s="7"/>
    </row>
    <row r="18" spans="1:20" s="2" customFormat="1" ht="19.5" customHeight="1" x14ac:dyDescent="0.3">
      <c r="A18" s="34" t="s">
        <v>1</v>
      </c>
      <c r="B18" s="36"/>
      <c r="C18" s="89" t="str">
        <f>CONCATENATE(CONCATENATE(CONCATENATE(CONCATENATE("전주 추진 실적 (", TEXT(N2-7, "yyyy/mm/dd")), " ~ "), TEXT(N2 -1, "yyyy/mm/dd")), ")")</f>
        <v>전주 추진 실적 (2018/07/10 ~ 2018/07/16)</v>
      </c>
      <c r="D18" s="44"/>
      <c r="E18" s="44"/>
      <c r="F18" s="44"/>
      <c r="G18" s="44"/>
      <c r="H18" s="44"/>
      <c r="I18" s="44"/>
      <c r="J18" s="44"/>
      <c r="K18" s="44"/>
      <c r="L18" s="89" t="str">
        <f>CONCATENATE(CONCATENATE(CONCATENATE(CONCATENATE("금주 추진 계획 (", TEXT(N2, "yyyy/mm/dd")), " ~ "), TEXT(N2+6, "yyyy/mm/dd")), ")")</f>
        <v>금주 추진 계획 (2018/07/17 ~ 2018/07/23)</v>
      </c>
      <c r="M18" s="44"/>
      <c r="N18" s="44"/>
      <c r="O18" s="44"/>
      <c r="P18" s="44"/>
      <c r="Q18" s="44"/>
      <c r="R18" s="44"/>
      <c r="S18" s="44"/>
      <c r="T18" s="44"/>
    </row>
    <row r="19" spans="1:20" ht="132" customHeight="1" x14ac:dyDescent="0.3">
      <c r="A19" s="82" t="s">
        <v>34</v>
      </c>
      <c r="B19" s="83"/>
      <c r="C19" s="84" t="s">
        <v>106</v>
      </c>
      <c r="D19" s="85"/>
      <c r="E19" s="85"/>
      <c r="F19" s="85"/>
      <c r="G19" s="85"/>
      <c r="H19" s="85"/>
      <c r="I19" s="85"/>
      <c r="J19" s="85"/>
      <c r="K19" s="85"/>
      <c r="L19" s="84" t="s">
        <v>108</v>
      </c>
      <c r="M19" s="85"/>
      <c r="N19" s="85"/>
      <c r="O19" s="85"/>
      <c r="P19" s="85"/>
      <c r="Q19" s="85"/>
      <c r="R19" s="85"/>
      <c r="S19" s="85"/>
      <c r="T19" s="85"/>
    </row>
    <row r="20" spans="1:20" s="13" customFormat="1" ht="124.15" customHeight="1" x14ac:dyDescent="0.3">
      <c r="A20" s="82" t="s">
        <v>59</v>
      </c>
      <c r="B20" s="83"/>
      <c r="C20" s="78" t="s">
        <v>105</v>
      </c>
      <c r="D20" s="79"/>
      <c r="E20" s="79"/>
      <c r="F20" s="79"/>
      <c r="G20" s="79"/>
      <c r="H20" s="79"/>
      <c r="I20" s="79"/>
      <c r="J20" s="79"/>
      <c r="K20" s="80"/>
      <c r="L20" s="78" t="s">
        <v>107</v>
      </c>
      <c r="M20" s="79"/>
      <c r="N20" s="79"/>
      <c r="O20" s="79"/>
      <c r="P20" s="79"/>
      <c r="Q20" s="79"/>
      <c r="R20" s="79"/>
      <c r="S20" s="79"/>
      <c r="T20" s="80"/>
    </row>
    <row r="21" spans="1:20" s="13" customFormat="1" ht="62.25" customHeight="1" x14ac:dyDescent="0.3">
      <c r="A21" s="82" t="s">
        <v>56</v>
      </c>
      <c r="B21" s="83"/>
      <c r="C21" s="84" t="s">
        <v>109</v>
      </c>
      <c r="D21" s="85"/>
      <c r="E21" s="85"/>
      <c r="F21" s="85"/>
      <c r="G21" s="85"/>
      <c r="H21" s="85"/>
      <c r="I21" s="85"/>
      <c r="J21" s="85"/>
      <c r="K21" s="85"/>
      <c r="L21" s="84" t="s">
        <v>110</v>
      </c>
      <c r="M21" s="85"/>
      <c r="N21" s="85"/>
      <c r="O21" s="85"/>
      <c r="P21" s="85"/>
      <c r="Q21" s="85"/>
      <c r="R21" s="85"/>
      <c r="S21" s="85"/>
      <c r="T21" s="85"/>
    </row>
    <row r="22" spans="1:20" ht="85.5" customHeight="1" x14ac:dyDescent="0.3">
      <c r="A22" s="82" t="s">
        <v>60</v>
      </c>
      <c r="B22" s="83"/>
      <c r="C22" s="84" t="s">
        <v>111</v>
      </c>
      <c r="D22" s="85"/>
      <c r="E22" s="85"/>
      <c r="F22" s="85"/>
      <c r="G22" s="85"/>
      <c r="H22" s="85"/>
      <c r="I22" s="85"/>
      <c r="J22" s="85"/>
      <c r="K22" s="85"/>
      <c r="L22" s="84" t="s">
        <v>112</v>
      </c>
      <c r="M22" s="85"/>
      <c r="N22" s="85"/>
      <c r="O22" s="85"/>
      <c r="P22" s="85"/>
      <c r="Q22" s="85"/>
      <c r="R22" s="85"/>
      <c r="S22" s="85"/>
      <c r="T22" s="85"/>
    </row>
    <row r="23" spans="1:20" s="13" customFormat="1" ht="32.25" customHeight="1" x14ac:dyDescent="0.3">
      <c r="A23" s="82" t="s">
        <v>62</v>
      </c>
      <c r="B23" s="83"/>
      <c r="C23" s="84" t="s">
        <v>114</v>
      </c>
      <c r="D23" s="85"/>
      <c r="E23" s="85"/>
      <c r="F23" s="85"/>
      <c r="G23" s="85"/>
      <c r="H23" s="85"/>
      <c r="I23" s="85"/>
      <c r="J23" s="85"/>
      <c r="K23" s="85"/>
      <c r="L23" s="84"/>
      <c r="M23" s="85"/>
      <c r="N23" s="85"/>
      <c r="O23" s="85"/>
      <c r="P23" s="85"/>
      <c r="Q23" s="85"/>
      <c r="R23" s="85"/>
      <c r="S23" s="85"/>
      <c r="T23" s="85"/>
    </row>
    <row r="24" spans="1:20" ht="16.5" customHeight="1" x14ac:dyDescent="0.3">
      <c r="A24" s="3"/>
      <c r="B24" s="3"/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</row>
    <row r="25" spans="1:20" s="13" customFormat="1" ht="43.5" customHeight="1" x14ac:dyDescent="0.3">
      <c r="A25" s="81"/>
      <c r="B25" s="81"/>
      <c r="C25" s="81"/>
      <c r="D25" s="81"/>
      <c r="E25" s="72" t="s">
        <v>61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81"/>
      <c r="R25" s="81"/>
      <c r="S25" s="81"/>
      <c r="T25" s="81"/>
    </row>
    <row r="26" spans="1:20" s="13" customFormat="1" x14ac:dyDescent="0.3">
      <c r="A26" s="81"/>
      <c r="B26" s="81"/>
      <c r="C26" s="81"/>
      <c r="D26" s="81"/>
      <c r="E26" s="81"/>
      <c r="F26" s="81"/>
      <c r="G26" s="81"/>
      <c r="H26" s="51" t="s">
        <v>0</v>
      </c>
      <c r="I26" s="51"/>
      <c r="J26" s="51"/>
      <c r="K26" s="51"/>
      <c r="L26" s="51"/>
      <c r="M26" s="51"/>
      <c r="N26" s="73">
        <f>N2</f>
        <v>43298</v>
      </c>
      <c r="O26" s="74"/>
      <c r="P26" s="74"/>
      <c r="Q26" s="74"/>
      <c r="R26" s="74"/>
      <c r="S26" s="74"/>
      <c r="T26" s="74"/>
    </row>
    <row r="27" spans="1:20" s="13" customFormat="1" x14ac:dyDescent="0.3">
      <c r="A27" s="3"/>
      <c r="B27" s="3"/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</row>
    <row r="28" spans="1:20" s="13" customFormat="1" ht="16.5" customHeight="1" x14ac:dyDescent="0.3">
      <c r="A28" s="7" t="s">
        <v>100</v>
      </c>
      <c r="B28" s="7"/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</row>
    <row r="29" spans="1:20" s="13" customFormat="1" ht="19.5" customHeight="1" x14ac:dyDescent="0.3">
      <c r="A29" s="7" t="s">
        <v>9</v>
      </c>
      <c r="B29" s="6"/>
    </row>
    <row r="30" spans="1:20" s="13" customFormat="1" ht="17.25" customHeight="1" x14ac:dyDescent="0.3">
      <c r="A30" s="34" t="s">
        <v>46</v>
      </c>
      <c r="B30" s="36"/>
      <c r="C30" s="44" t="s">
        <v>26</v>
      </c>
      <c r="D30" s="44"/>
      <c r="E30" s="44" t="s">
        <v>27</v>
      </c>
      <c r="F30" s="44"/>
      <c r="G30" s="44" t="s">
        <v>3</v>
      </c>
      <c r="H30" s="44"/>
      <c r="I30" s="44" t="s">
        <v>12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0" s="13" customFormat="1" ht="17.25" customHeight="1" x14ac:dyDescent="0.3">
      <c r="A31" s="40" t="s">
        <v>14</v>
      </c>
      <c r="B31" s="41"/>
      <c r="C31" s="75">
        <v>0</v>
      </c>
      <c r="D31" s="75"/>
      <c r="E31" s="75">
        <v>0</v>
      </c>
      <c r="F31" s="75"/>
      <c r="G31" s="75">
        <f t="shared" ref="G31:G34" si="0">SUM(C31:F31)</f>
        <v>0</v>
      </c>
      <c r="H31" s="75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</row>
    <row r="32" spans="1:20" s="13" customFormat="1" ht="17.25" customHeight="1" x14ac:dyDescent="0.3">
      <c r="A32" s="40" t="s">
        <v>29</v>
      </c>
      <c r="B32" s="41"/>
      <c r="C32" s="75">
        <v>0</v>
      </c>
      <c r="D32" s="75"/>
      <c r="E32" s="75">
        <v>0</v>
      </c>
      <c r="F32" s="75"/>
      <c r="G32" s="75">
        <f t="shared" si="0"/>
        <v>0</v>
      </c>
      <c r="H32" s="7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</row>
    <row r="33" spans="1:20" s="13" customFormat="1" ht="17.25" customHeight="1" x14ac:dyDescent="0.3">
      <c r="A33" s="40" t="s">
        <v>30</v>
      </c>
      <c r="B33" s="41"/>
      <c r="C33" s="75">
        <v>0</v>
      </c>
      <c r="D33" s="75"/>
      <c r="E33" s="75">
        <v>0</v>
      </c>
      <c r="F33" s="75"/>
      <c r="G33" s="75">
        <f t="shared" si="0"/>
        <v>0</v>
      </c>
      <c r="H33" s="75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</row>
    <row r="34" spans="1:20" s="13" customFormat="1" ht="17.25" customHeight="1" x14ac:dyDescent="0.3">
      <c r="A34" s="40" t="s">
        <v>31</v>
      </c>
      <c r="B34" s="41"/>
      <c r="C34" s="75">
        <v>0</v>
      </c>
      <c r="D34" s="75"/>
      <c r="E34" s="75">
        <v>0</v>
      </c>
      <c r="F34" s="75"/>
      <c r="G34" s="75">
        <f t="shared" si="0"/>
        <v>0</v>
      </c>
      <c r="H34" s="75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5" spans="1:20" s="13" customFormat="1" ht="17.25" customHeight="1" x14ac:dyDescent="0.3">
      <c r="A35" s="57" t="s">
        <v>32</v>
      </c>
      <c r="B35" s="58"/>
      <c r="C35" s="59">
        <f>SUM(C31:D34)</f>
        <v>0</v>
      </c>
      <c r="D35" s="59"/>
      <c r="E35" s="59">
        <f>SUM(E31:F34)</f>
        <v>0</v>
      </c>
      <c r="F35" s="59"/>
      <c r="G35" s="59">
        <f>SUM(C35:F35)</f>
        <v>0</v>
      </c>
      <c r="H35" s="59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s="13" customFormat="1" ht="22.5" customHeight="1" x14ac:dyDescent="0.3">
      <c r="A36" s="7" t="s">
        <v>81</v>
      </c>
      <c r="B36" s="7"/>
    </row>
    <row r="37" spans="1:20" s="13" customFormat="1" ht="17.25" customHeight="1" x14ac:dyDescent="0.3">
      <c r="A37" s="34" t="s">
        <v>18</v>
      </c>
      <c r="B37" s="36"/>
      <c r="C37" s="19" t="s">
        <v>22</v>
      </c>
      <c r="D37" s="44" t="s">
        <v>23</v>
      </c>
      <c r="E37" s="44"/>
      <c r="F37" s="44"/>
      <c r="G37" s="44"/>
      <c r="H37" s="44" t="s">
        <v>24</v>
      </c>
      <c r="I37" s="44"/>
      <c r="J37" s="44"/>
      <c r="K37" s="44"/>
      <c r="L37" s="44"/>
      <c r="M37" s="44"/>
      <c r="N37" s="44"/>
      <c r="O37" s="44"/>
      <c r="P37" s="44" t="s">
        <v>25</v>
      </c>
      <c r="Q37" s="44"/>
      <c r="R37" s="52" t="s">
        <v>82</v>
      </c>
      <c r="S37" s="53"/>
      <c r="T37" s="54"/>
    </row>
    <row r="38" spans="1:20" s="13" customFormat="1" ht="17.25" customHeight="1" x14ac:dyDescent="0.3">
      <c r="A38" s="40"/>
      <c r="B38" s="41"/>
      <c r="C38" s="11"/>
      <c r="D38" s="33"/>
      <c r="E38" s="33"/>
      <c r="F38" s="33"/>
      <c r="G38" s="33"/>
      <c r="H38" s="48"/>
      <c r="I38" s="49"/>
      <c r="J38" s="49"/>
      <c r="K38" s="49"/>
      <c r="L38" s="49"/>
      <c r="M38" s="49"/>
      <c r="N38" s="49"/>
      <c r="O38" s="50"/>
      <c r="P38" s="51"/>
      <c r="Q38" s="51"/>
      <c r="R38" s="55"/>
      <c r="S38" s="22"/>
      <c r="T38" s="23"/>
    </row>
    <row r="39" spans="1:20" s="13" customFormat="1" ht="17.25" customHeight="1" x14ac:dyDescent="0.3">
      <c r="A39" s="40"/>
      <c r="B39" s="41"/>
      <c r="C39" s="11"/>
      <c r="D39" s="33"/>
      <c r="E39" s="33"/>
      <c r="F39" s="33"/>
      <c r="G39" s="33"/>
      <c r="H39" s="48"/>
      <c r="I39" s="49"/>
      <c r="J39" s="49"/>
      <c r="K39" s="49"/>
      <c r="L39" s="49"/>
      <c r="M39" s="49"/>
      <c r="N39" s="49"/>
      <c r="O39" s="50"/>
      <c r="P39" s="51"/>
      <c r="Q39" s="51"/>
      <c r="R39" s="21"/>
      <c r="S39" s="22"/>
      <c r="T39" s="23"/>
    </row>
    <row r="40" spans="1:20" s="13" customFormat="1" ht="17.25" customHeight="1" x14ac:dyDescent="0.3">
      <c r="A40" s="40"/>
      <c r="B40" s="41"/>
      <c r="C40" s="11"/>
      <c r="D40" s="33"/>
      <c r="E40" s="33"/>
      <c r="F40" s="33"/>
      <c r="G40" s="33"/>
      <c r="H40" s="48"/>
      <c r="I40" s="49"/>
      <c r="J40" s="49"/>
      <c r="K40" s="49"/>
      <c r="L40" s="49"/>
      <c r="M40" s="49"/>
      <c r="N40" s="49"/>
      <c r="O40" s="50"/>
      <c r="P40" s="51"/>
      <c r="Q40" s="51"/>
      <c r="R40" s="21"/>
      <c r="S40" s="22"/>
      <c r="T40" s="23"/>
    </row>
    <row r="41" spans="1:20" s="13" customFormat="1" ht="17.25" customHeight="1" x14ac:dyDescent="0.3">
      <c r="A41" s="7" t="s">
        <v>15</v>
      </c>
      <c r="B41" s="6"/>
    </row>
    <row r="42" spans="1:20" s="13" customFormat="1" ht="17.25" customHeight="1" x14ac:dyDescent="0.3">
      <c r="A42" s="34" t="s">
        <v>46</v>
      </c>
      <c r="B42" s="36"/>
      <c r="C42" s="44" t="s">
        <v>10</v>
      </c>
      <c r="D42" s="44"/>
      <c r="E42" s="44" t="s">
        <v>11</v>
      </c>
      <c r="F42" s="44"/>
      <c r="G42" s="44" t="s">
        <v>3</v>
      </c>
      <c r="H42" s="44"/>
      <c r="I42" s="44" t="s">
        <v>12</v>
      </c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 spans="1:20" s="13" customFormat="1" ht="17.25" customHeight="1" x14ac:dyDescent="0.3">
      <c r="A43" s="40" t="s">
        <v>13</v>
      </c>
      <c r="B43" s="41"/>
      <c r="C43" s="42">
        <v>0</v>
      </c>
      <c r="D43" s="43"/>
      <c r="E43" s="42">
        <v>2</v>
      </c>
      <c r="F43" s="43"/>
      <c r="G43" s="42">
        <f>SUM(C43:F43)</f>
        <v>2</v>
      </c>
      <c r="H43" s="43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</row>
    <row r="44" spans="1:20" s="13" customFormat="1" ht="17.25" customHeight="1" x14ac:dyDescent="0.3">
      <c r="A44" s="40" t="s">
        <v>14</v>
      </c>
      <c r="B44" s="41"/>
      <c r="C44" s="42">
        <v>0</v>
      </c>
      <c r="D44" s="43"/>
      <c r="E44" s="42">
        <v>0</v>
      </c>
      <c r="F44" s="43"/>
      <c r="G44" s="42">
        <f t="shared" ref="G44:G45" si="1">SUM(C44:F44)</f>
        <v>0</v>
      </c>
      <c r="H44" s="43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7"/>
    </row>
    <row r="45" spans="1:20" s="13" customFormat="1" ht="17.25" customHeight="1" x14ac:dyDescent="0.3">
      <c r="A45" s="40" t="s">
        <v>16</v>
      </c>
      <c r="B45" s="41"/>
      <c r="C45" s="42">
        <v>0</v>
      </c>
      <c r="D45" s="43"/>
      <c r="E45" s="42">
        <v>0</v>
      </c>
      <c r="F45" s="43"/>
      <c r="G45" s="42">
        <f t="shared" si="1"/>
        <v>0</v>
      </c>
      <c r="H45" s="43"/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1:20" s="13" customFormat="1" ht="19.5" customHeight="1" x14ac:dyDescent="0.3">
      <c r="A46" s="7" t="s">
        <v>17</v>
      </c>
      <c r="B46" s="6"/>
    </row>
    <row r="47" spans="1:20" s="13" customFormat="1" ht="22.5" customHeight="1" x14ac:dyDescent="0.3">
      <c r="A47" s="34" t="s">
        <v>18</v>
      </c>
      <c r="B47" s="36"/>
      <c r="C47" s="19" t="s">
        <v>19</v>
      </c>
      <c r="D47" s="44" t="s">
        <v>23</v>
      </c>
      <c r="E47" s="44"/>
      <c r="F47" s="44"/>
      <c r="G47" s="44"/>
      <c r="H47" s="34" t="s">
        <v>90</v>
      </c>
      <c r="I47" s="35"/>
      <c r="J47" s="35"/>
      <c r="K47" s="35"/>
      <c r="L47" s="35"/>
      <c r="M47" s="35"/>
      <c r="N47" s="35"/>
      <c r="O47" s="35"/>
      <c r="P47" s="36"/>
      <c r="Q47" s="18" t="s">
        <v>89</v>
      </c>
      <c r="R47" s="19" t="s">
        <v>20</v>
      </c>
      <c r="S47" s="34" t="s">
        <v>21</v>
      </c>
      <c r="T47" s="36"/>
    </row>
    <row r="48" spans="1:20" s="13" customFormat="1" ht="17.25" customHeight="1" x14ac:dyDescent="0.3">
      <c r="A48" s="40" t="s">
        <v>87</v>
      </c>
      <c r="B48" s="41"/>
      <c r="C48" s="11">
        <v>43263</v>
      </c>
      <c r="D48" s="33" t="s">
        <v>88</v>
      </c>
      <c r="E48" s="33"/>
      <c r="F48" s="33"/>
      <c r="G48" s="33"/>
      <c r="H48" s="37" t="s">
        <v>83</v>
      </c>
      <c r="I48" s="38"/>
      <c r="J48" s="38"/>
      <c r="K48" s="38"/>
      <c r="L48" s="38"/>
      <c r="M48" s="38"/>
      <c r="N48" s="38"/>
      <c r="O48" s="38"/>
      <c r="P48" s="39"/>
      <c r="Q48" s="20" t="s">
        <v>91</v>
      </c>
      <c r="R48" s="20" t="s">
        <v>93</v>
      </c>
      <c r="S48" s="21"/>
      <c r="T48" s="23"/>
    </row>
    <row r="49" spans="1:20" s="13" customFormat="1" ht="17.25" customHeight="1" x14ac:dyDescent="0.3">
      <c r="A49" s="40" t="s">
        <v>85</v>
      </c>
      <c r="B49" s="41"/>
      <c r="C49" s="11">
        <v>43276</v>
      </c>
      <c r="D49" s="33" t="s">
        <v>84</v>
      </c>
      <c r="E49" s="33"/>
      <c r="F49" s="33"/>
      <c r="G49" s="33"/>
      <c r="H49" s="37" t="s">
        <v>86</v>
      </c>
      <c r="I49" s="38"/>
      <c r="J49" s="38"/>
      <c r="K49" s="38"/>
      <c r="L49" s="38"/>
      <c r="M49" s="38"/>
      <c r="N49" s="38"/>
      <c r="O49" s="38"/>
      <c r="P49" s="39"/>
      <c r="Q49" s="20" t="s">
        <v>92</v>
      </c>
      <c r="R49" s="20" t="s">
        <v>93</v>
      </c>
      <c r="S49" s="21"/>
      <c r="T49" s="23"/>
    </row>
    <row r="50" spans="1:20" s="13" customFormat="1" ht="17.25" customHeight="1" x14ac:dyDescent="0.3">
      <c r="A50" s="40"/>
      <c r="B50" s="41"/>
      <c r="C50" s="10"/>
      <c r="D50" s="33"/>
      <c r="E50" s="33"/>
      <c r="F50" s="33"/>
      <c r="G50" s="33"/>
      <c r="H50" s="37"/>
      <c r="I50" s="38"/>
      <c r="J50" s="38"/>
      <c r="K50" s="38"/>
      <c r="L50" s="38"/>
      <c r="M50" s="38"/>
      <c r="N50" s="38"/>
      <c r="O50" s="38"/>
      <c r="P50" s="39"/>
      <c r="Q50" s="20"/>
      <c r="R50" s="20"/>
      <c r="S50" s="21"/>
      <c r="T50" s="23"/>
    </row>
    <row r="51" spans="1:20" s="13" customFormat="1" ht="16.5" customHeight="1" x14ac:dyDescent="0.3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5"/>
      <c r="O51" s="5"/>
      <c r="P51" s="5"/>
      <c r="Q51" s="5"/>
      <c r="R51" s="5"/>
      <c r="S51" s="5"/>
      <c r="T51" s="5"/>
    </row>
    <row r="52" spans="1:20" ht="43.5" customHeight="1" x14ac:dyDescent="0.3">
      <c r="A52" s="81"/>
      <c r="B52" s="81"/>
      <c r="C52" s="81"/>
      <c r="D52" s="81"/>
      <c r="E52" s="72" t="s">
        <v>58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81"/>
      <c r="R52" s="81"/>
      <c r="S52" s="81"/>
      <c r="T52" s="81"/>
    </row>
    <row r="53" spans="1:20" x14ac:dyDescent="0.3">
      <c r="A53" s="81"/>
      <c r="B53" s="81"/>
      <c r="C53" s="81"/>
      <c r="D53" s="81"/>
      <c r="E53" s="81"/>
      <c r="F53" s="81"/>
      <c r="G53" s="81"/>
      <c r="H53" s="51" t="s">
        <v>0</v>
      </c>
      <c r="I53" s="51"/>
      <c r="J53" s="51"/>
      <c r="K53" s="51"/>
      <c r="L53" s="51"/>
      <c r="M53" s="51"/>
      <c r="N53" s="73">
        <f>N2</f>
        <v>43298</v>
      </c>
      <c r="O53" s="74"/>
      <c r="P53" s="74"/>
      <c r="Q53" s="74"/>
      <c r="R53" s="74"/>
      <c r="S53" s="74"/>
      <c r="T53" s="74"/>
    </row>
    <row r="54" spans="1:20" ht="9" customHeight="1" x14ac:dyDescent="0.3">
      <c r="A54" s="3"/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5"/>
      <c r="O54" s="5"/>
      <c r="P54" s="5"/>
      <c r="Q54" s="5"/>
      <c r="R54" s="5"/>
      <c r="S54" s="5"/>
      <c r="T54" s="5"/>
    </row>
    <row r="55" spans="1:20" s="6" customFormat="1" ht="13.5" customHeight="1" x14ac:dyDescent="0.3">
      <c r="A55" s="7" t="s">
        <v>101</v>
      </c>
      <c r="B55" s="7"/>
    </row>
    <row r="56" spans="1:20" s="2" customFormat="1" ht="15" customHeight="1" x14ac:dyDescent="0.3">
      <c r="A56" s="44" t="s">
        <v>2</v>
      </c>
      <c r="B56" s="44"/>
      <c r="C56" s="44"/>
      <c r="D56" s="44"/>
      <c r="E56" s="44"/>
      <c r="F56" s="44"/>
      <c r="G56" s="44" t="str">
        <f>CONCATENATE(CONCATENATE(CONCATENATE(CONCATENATE("전주 투입 현황 (", TEXT(N2-7, "yyyy/mm/dd")), " ~ "), TEXT(N2 -1, "yyyy/mm/dd")), ")")</f>
        <v>전주 투입 현황 (2018/07/10 ~ 2018/07/16)</v>
      </c>
      <c r="H56" s="44"/>
      <c r="I56" s="44"/>
      <c r="J56" s="44"/>
      <c r="K56" s="44"/>
      <c r="L56" s="44"/>
      <c r="M56" s="44"/>
      <c r="N56" s="44" t="str">
        <f>CONCATENATE(CONCATENATE(CONCATENATE(CONCATENATE("금주 투입 계획 (", TEXT(N2, "yyyy/mm/dd")), " ~ "), TEXT(N2+6, "yyyy/mm/dd")), ")")</f>
        <v>금주 투입 계획 (2018/07/17 ~ 2018/07/23)</v>
      </c>
      <c r="O56" s="44"/>
      <c r="P56" s="44"/>
      <c r="Q56" s="44"/>
      <c r="R56" s="44"/>
      <c r="S56" s="44"/>
      <c r="T56" s="44"/>
    </row>
    <row r="57" spans="1:20" s="13" customFormat="1" ht="18.75" customHeight="1" x14ac:dyDescent="0.3">
      <c r="A57" s="94" t="s">
        <v>64</v>
      </c>
      <c r="B57" s="95"/>
      <c r="C57" s="95"/>
      <c r="D57" s="95"/>
      <c r="E57" s="95"/>
      <c r="F57" s="96"/>
      <c r="G57" s="81" t="s">
        <v>80</v>
      </c>
      <c r="H57" s="81"/>
      <c r="I57" s="81"/>
      <c r="J57" s="81"/>
      <c r="K57" s="81"/>
      <c r="L57" s="81"/>
      <c r="M57" s="81"/>
      <c r="N57" s="81" t="s">
        <v>80</v>
      </c>
      <c r="O57" s="81"/>
      <c r="P57" s="81"/>
      <c r="Q57" s="81"/>
      <c r="R57" s="81"/>
      <c r="S57" s="81"/>
      <c r="T57" s="81"/>
    </row>
    <row r="58" spans="1:20" s="13" customFormat="1" ht="18.75" customHeight="1" x14ac:dyDescent="0.3">
      <c r="A58" s="94" t="s">
        <v>63</v>
      </c>
      <c r="B58" s="95"/>
      <c r="C58" s="95"/>
      <c r="D58" s="95"/>
      <c r="E58" s="95"/>
      <c r="F58" s="96"/>
      <c r="G58" s="81" t="s">
        <v>94</v>
      </c>
      <c r="H58" s="81"/>
      <c r="I58" s="81"/>
      <c r="J58" s="81"/>
      <c r="K58" s="81"/>
      <c r="L58" s="81"/>
      <c r="M58" s="81"/>
      <c r="N58" s="81" t="s">
        <v>97</v>
      </c>
      <c r="O58" s="81"/>
      <c r="P58" s="81"/>
      <c r="Q58" s="81"/>
      <c r="R58" s="81"/>
      <c r="S58" s="81"/>
      <c r="T58" s="81"/>
    </row>
    <row r="59" spans="1:20" s="13" customFormat="1" ht="18.75" customHeight="1" x14ac:dyDescent="0.3">
      <c r="A59" s="94" t="s">
        <v>65</v>
      </c>
      <c r="B59" s="95"/>
      <c r="C59" s="95"/>
      <c r="D59" s="95"/>
      <c r="E59" s="95"/>
      <c r="F59" s="96"/>
      <c r="G59" s="86" t="s">
        <v>66</v>
      </c>
      <c r="H59" s="87"/>
      <c r="I59" s="87"/>
      <c r="J59" s="87"/>
      <c r="K59" s="87"/>
      <c r="L59" s="87"/>
      <c r="M59" s="88"/>
      <c r="N59" s="86" t="s">
        <v>66</v>
      </c>
      <c r="O59" s="87"/>
      <c r="P59" s="87"/>
      <c r="Q59" s="87"/>
      <c r="R59" s="87"/>
      <c r="S59" s="87"/>
      <c r="T59" s="88"/>
    </row>
    <row r="60" spans="1:20" ht="18.75" customHeight="1" x14ac:dyDescent="0.3">
      <c r="A60" s="94" t="s">
        <v>62</v>
      </c>
      <c r="B60" s="95"/>
      <c r="C60" s="95"/>
      <c r="D60" s="95"/>
      <c r="E60" s="95"/>
      <c r="F60" s="96"/>
      <c r="G60" s="81" t="s">
        <v>113</v>
      </c>
      <c r="H60" s="81"/>
      <c r="I60" s="81"/>
      <c r="J60" s="81"/>
      <c r="K60" s="81"/>
      <c r="L60" s="81"/>
      <c r="M60" s="81"/>
      <c r="N60" s="81" t="s">
        <v>96</v>
      </c>
      <c r="O60" s="81"/>
      <c r="P60" s="81"/>
      <c r="Q60" s="81"/>
      <c r="R60" s="81"/>
      <c r="S60" s="81"/>
      <c r="T60" s="81"/>
    </row>
    <row r="61" spans="1:20" ht="15" customHeight="1" x14ac:dyDescent="0.3">
      <c r="A61" s="66" t="s">
        <v>3</v>
      </c>
      <c r="B61" s="66"/>
      <c r="C61" s="93"/>
      <c r="D61" s="93"/>
      <c r="E61" s="93"/>
      <c r="F61" s="93"/>
      <c r="G61" s="97" t="s">
        <v>98</v>
      </c>
      <c r="H61" s="93"/>
      <c r="I61" s="93"/>
      <c r="J61" s="93"/>
      <c r="K61" s="93"/>
      <c r="L61" s="93"/>
      <c r="M61" s="93"/>
      <c r="N61" s="97" t="s">
        <v>99</v>
      </c>
      <c r="O61" s="93"/>
      <c r="P61" s="93"/>
      <c r="Q61" s="93"/>
      <c r="R61" s="93"/>
      <c r="S61" s="93"/>
      <c r="T61" s="93"/>
    </row>
    <row r="62" spans="1:20" s="13" customFormat="1" ht="19.5" customHeight="1" x14ac:dyDescent="0.3">
      <c r="A62" s="7" t="s">
        <v>102</v>
      </c>
      <c r="B62" s="7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5"/>
      <c r="O62" s="5"/>
      <c r="P62" s="5"/>
      <c r="Q62" s="5"/>
      <c r="R62" s="5"/>
      <c r="S62" s="5"/>
      <c r="T62" s="5"/>
    </row>
    <row r="63" spans="1:20" s="13" customFormat="1" ht="18" customHeight="1" x14ac:dyDescent="0.3">
      <c r="A63" s="66" t="s">
        <v>37</v>
      </c>
      <c r="B63" s="66"/>
      <c r="C63" s="65" t="str">
        <f>CONCATENATE(TEXT(N2-8, "yyyy/mm/dd"), "(월)")</f>
        <v>2018/07/09(월)</v>
      </c>
      <c r="D63" s="66"/>
      <c r="E63" s="65" t="str">
        <f>CONCATENATE(TEXT(N2-7, "yyyy/mm/dd"), "(화)")</f>
        <v>2018/07/10(화)</v>
      </c>
      <c r="F63" s="66"/>
      <c r="G63" s="65" t="str">
        <f>CONCATENATE(TEXT(N2-6, "yyyy/mm/dd"), "(수)")</f>
        <v>2018/07/11(수)</v>
      </c>
      <c r="H63" s="66"/>
      <c r="I63" s="65" t="str">
        <f>CONCATENATE(TEXT(N2-5, "yyyy/mm/dd"), "(목)")</f>
        <v>2018/07/12(목)</v>
      </c>
      <c r="J63" s="66"/>
      <c r="K63" s="65" t="str">
        <f>CONCATENATE(TEXT(N2-4, "yyyy/mm/dd"), "(금)")</f>
        <v>2018/07/13(금)</v>
      </c>
      <c r="L63" s="66"/>
      <c r="M63" s="65" t="str">
        <f>CONCATENATE(TEXT(N2-3, "yyyy/mm/dd"), "(토)")</f>
        <v>2018/07/14(토)</v>
      </c>
      <c r="N63" s="66"/>
      <c r="O63" s="65" t="str">
        <f>CONCATENATE(TEXT(N2-2, "yyyy/mm/dd"), "(일)")</f>
        <v>2018/07/15(일)</v>
      </c>
      <c r="P63" s="66"/>
      <c r="Q63" s="67" t="s">
        <v>39</v>
      </c>
      <c r="R63" s="68"/>
      <c r="S63" s="67" t="s">
        <v>38</v>
      </c>
      <c r="T63" s="68"/>
    </row>
    <row r="64" spans="1:20" s="13" customFormat="1" ht="18" customHeight="1" x14ac:dyDescent="0.3">
      <c r="A64" s="66" t="s">
        <v>36</v>
      </c>
      <c r="B64" s="66"/>
      <c r="C64" s="51">
        <v>4</v>
      </c>
      <c r="D64" s="51"/>
      <c r="E64" s="51">
        <v>5</v>
      </c>
      <c r="F64" s="51"/>
      <c r="G64" s="51">
        <v>5</v>
      </c>
      <c r="H64" s="51"/>
      <c r="I64" s="21">
        <v>7</v>
      </c>
      <c r="J64" s="23"/>
      <c r="K64" s="21">
        <v>6</v>
      </c>
      <c r="L64" s="23"/>
      <c r="M64" s="21">
        <v>8</v>
      </c>
      <c r="N64" s="23"/>
      <c r="O64" s="21">
        <v>11</v>
      </c>
      <c r="P64" s="23"/>
      <c r="Q64" s="69">
        <f>SUM(C64:P64)</f>
        <v>46</v>
      </c>
      <c r="R64" s="70"/>
      <c r="S64" s="71">
        <v>14455</v>
      </c>
      <c r="T64" s="71"/>
    </row>
    <row r="65" spans="1:20" s="13" customFormat="1" ht="18" customHeight="1" x14ac:dyDescent="0.3">
      <c r="A65" s="66" t="s">
        <v>35</v>
      </c>
      <c r="B65" s="66"/>
      <c r="C65" s="51">
        <v>1</v>
      </c>
      <c r="D65" s="51"/>
      <c r="E65" s="51">
        <v>0</v>
      </c>
      <c r="F65" s="51"/>
      <c r="G65" s="51">
        <v>0</v>
      </c>
      <c r="H65" s="51"/>
      <c r="I65" s="21">
        <v>0</v>
      </c>
      <c r="J65" s="23"/>
      <c r="K65" s="21">
        <v>20</v>
      </c>
      <c r="L65" s="23"/>
      <c r="M65" s="21">
        <v>25</v>
      </c>
      <c r="N65" s="23"/>
      <c r="O65" s="21">
        <v>25</v>
      </c>
      <c r="P65" s="23"/>
      <c r="Q65" s="69">
        <f>SUM(C65:P65)</f>
        <v>71</v>
      </c>
      <c r="R65" s="70"/>
      <c r="S65" s="71">
        <v>25874</v>
      </c>
      <c r="T65" s="71"/>
    </row>
    <row r="66" spans="1:20" s="6" customFormat="1" ht="20.25" customHeight="1" x14ac:dyDescent="0.3">
      <c r="A66" s="7" t="s">
        <v>103</v>
      </c>
      <c r="B66" s="7"/>
    </row>
    <row r="67" spans="1:20" s="6" customFormat="1" ht="13.5" customHeight="1" x14ac:dyDescent="0.3">
      <c r="A67" s="61" t="s">
        <v>46</v>
      </c>
      <c r="B67" s="62"/>
      <c r="C67" s="67" t="s">
        <v>41</v>
      </c>
      <c r="D67" s="92"/>
      <c r="E67" s="92"/>
      <c r="F67" s="92"/>
      <c r="G67" s="92"/>
      <c r="H67" s="68"/>
      <c r="I67" s="67" t="s">
        <v>69</v>
      </c>
      <c r="J67" s="92"/>
      <c r="K67" s="92"/>
      <c r="L67" s="92"/>
      <c r="M67" s="92"/>
      <c r="N67" s="68"/>
      <c r="O67" s="61" t="s">
        <v>75</v>
      </c>
      <c r="P67" s="62"/>
      <c r="Q67" s="61" t="s">
        <v>70</v>
      </c>
      <c r="R67" s="62"/>
      <c r="S67" s="61" t="s">
        <v>79</v>
      </c>
      <c r="T67" s="62"/>
    </row>
    <row r="68" spans="1:20" s="6" customFormat="1" ht="13.5" customHeight="1" x14ac:dyDescent="0.3">
      <c r="A68" s="63"/>
      <c r="B68" s="64"/>
      <c r="C68" s="66" t="s">
        <v>67</v>
      </c>
      <c r="D68" s="66"/>
      <c r="E68" s="66" t="s">
        <v>57</v>
      </c>
      <c r="F68" s="66"/>
      <c r="G68" s="66" t="s">
        <v>28</v>
      </c>
      <c r="H68" s="66"/>
      <c r="I68" s="66" t="s">
        <v>67</v>
      </c>
      <c r="J68" s="66"/>
      <c r="K68" s="66" t="s">
        <v>57</v>
      </c>
      <c r="L68" s="66"/>
      <c r="M68" s="66" t="s">
        <v>3</v>
      </c>
      <c r="N68" s="66"/>
      <c r="O68" s="63"/>
      <c r="P68" s="64"/>
      <c r="Q68" s="63"/>
      <c r="R68" s="64"/>
      <c r="S68" s="63"/>
      <c r="T68" s="64"/>
    </row>
    <row r="69" spans="1:20" ht="15.6" customHeight="1" x14ac:dyDescent="0.3">
      <c r="A69" s="66" t="s">
        <v>71</v>
      </c>
      <c r="B69" s="66"/>
      <c r="C69" s="91">
        <v>16101</v>
      </c>
      <c r="D69" s="91"/>
      <c r="E69" s="90">
        <v>10000</v>
      </c>
      <c r="F69" s="90"/>
      <c r="G69" s="71">
        <f>C69+E69</f>
        <v>26101</v>
      </c>
      <c r="H69" s="71"/>
      <c r="I69" s="91">
        <v>2181</v>
      </c>
      <c r="J69" s="91"/>
      <c r="K69" s="90">
        <v>100</v>
      </c>
      <c r="L69" s="90"/>
      <c r="M69" s="71">
        <f>I69+K69</f>
        <v>2281</v>
      </c>
      <c r="N69" s="71"/>
      <c r="O69" s="91">
        <v>2143</v>
      </c>
      <c r="P69" s="91"/>
      <c r="Q69" s="91">
        <v>100</v>
      </c>
      <c r="R69" s="91"/>
      <c r="S69" s="91"/>
      <c r="T69" s="91"/>
    </row>
    <row r="70" spans="1:20" s="6" customFormat="1" ht="20.25" customHeight="1" x14ac:dyDescent="0.3">
      <c r="A70" s="7" t="s">
        <v>104</v>
      </c>
      <c r="B70" s="7"/>
    </row>
    <row r="71" spans="1:20" s="6" customFormat="1" ht="16.149999999999999" customHeight="1" x14ac:dyDescent="0.3">
      <c r="A71" s="61" t="s">
        <v>46</v>
      </c>
      <c r="B71" s="62"/>
      <c r="C71" s="66" t="s">
        <v>72</v>
      </c>
      <c r="D71" s="66"/>
      <c r="E71" s="66"/>
      <c r="F71" s="66"/>
      <c r="G71" s="66"/>
      <c r="H71" s="66"/>
      <c r="I71" s="66" t="s">
        <v>73</v>
      </c>
      <c r="J71" s="66"/>
      <c r="K71" s="66"/>
      <c r="L71" s="66"/>
      <c r="M71" s="66"/>
      <c r="N71" s="66"/>
      <c r="O71" s="66" t="s">
        <v>74</v>
      </c>
      <c r="P71" s="66"/>
      <c r="Q71" s="66"/>
      <c r="R71" s="66"/>
      <c r="S71" s="66"/>
      <c r="T71" s="66"/>
    </row>
    <row r="72" spans="1:20" s="6" customFormat="1" ht="16.149999999999999" customHeight="1" x14ac:dyDescent="0.3">
      <c r="A72" s="63"/>
      <c r="B72" s="64"/>
      <c r="C72" s="66" t="s">
        <v>67</v>
      </c>
      <c r="D72" s="66"/>
      <c r="E72" s="66" t="s">
        <v>57</v>
      </c>
      <c r="F72" s="66"/>
      <c r="G72" s="66" t="s">
        <v>3</v>
      </c>
      <c r="H72" s="66"/>
      <c r="I72" s="66" t="s">
        <v>67</v>
      </c>
      <c r="J72" s="66"/>
      <c r="K72" s="66" t="s">
        <v>57</v>
      </c>
      <c r="L72" s="66"/>
      <c r="M72" s="66" t="s">
        <v>3</v>
      </c>
      <c r="N72" s="66"/>
      <c r="O72" s="66" t="s">
        <v>67</v>
      </c>
      <c r="P72" s="66"/>
      <c r="Q72" s="66" t="s">
        <v>57</v>
      </c>
      <c r="R72" s="66"/>
      <c r="S72" s="66" t="s">
        <v>3</v>
      </c>
      <c r="T72" s="66"/>
    </row>
    <row r="73" spans="1:20" s="13" customFormat="1" ht="16.149999999999999" customHeight="1" x14ac:dyDescent="0.3">
      <c r="A73" s="66" t="s">
        <v>41</v>
      </c>
      <c r="B73" s="66"/>
      <c r="C73" s="75">
        <v>500193</v>
      </c>
      <c r="D73" s="75"/>
      <c r="E73" s="91">
        <v>0</v>
      </c>
      <c r="F73" s="91"/>
      <c r="G73" s="101">
        <f>SUM(C73:F73)</f>
        <v>500193</v>
      </c>
      <c r="H73" s="101"/>
      <c r="I73" s="75">
        <v>147650</v>
      </c>
      <c r="J73" s="75"/>
      <c r="K73" s="91">
        <v>0</v>
      </c>
      <c r="L73" s="91"/>
      <c r="M73" s="101">
        <f>SUM(I73:L73)</f>
        <v>147650</v>
      </c>
      <c r="N73" s="101"/>
      <c r="O73" s="75">
        <v>618</v>
      </c>
      <c r="P73" s="75"/>
      <c r="Q73" s="91">
        <v>0</v>
      </c>
      <c r="R73" s="91"/>
      <c r="S73" s="101">
        <v>507</v>
      </c>
      <c r="T73" s="101"/>
    </row>
    <row r="74" spans="1:20" s="13" customFormat="1" ht="16.149999999999999" customHeight="1" x14ac:dyDescent="0.3">
      <c r="A74" s="66" t="s">
        <v>42</v>
      </c>
      <c r="B74" s="66"/>
      <c r="C74" s="75">
        <v>89364</v>
      </c>
      <c r="D74" s="75"/>
      <c r="E74" s="91">
        <v>0</v>
      </c>
      <c r="F74" s="91"/>
      <c r="G74" s="101">
        <f>SUM(C74:F74)</f>
        <v>89364</v>
      </c>
      <c r="H74" s="101"/>
      <c r="I74" s="75">
        <v>22581</v>
      </c>
      <c r="J74" s="75"/>
      <c r="K74" s="91">
        <v>0</v>
      </c>
      <c r="L74" s="91"/>
      <c r="M74" s="101">
        <f>SUM(I74:L74)</f>
        <v>22581</v>
      </c>
      <c r="N74" s="101"/>
      <c r="O74" s="75">
        <v>455</v>
      </c>
      <c r="P74" s="75"/>
      <c r="Q74" s="91">
        <v>0</v>
      </c>
      <c r="R74" s="91"/>
      <c r="S74" s="101">
        <v>354</v>
      </c>
      <c r="T74" s="101"/>
    </row>
    <row r="75" spans="1:20" s="13" customFormat="1" ht="16.149999999999999" customHeight="1" x14ac:dyDescent="0.3">
      <c r="A75" s="66" t="s">
        <v>45</v>
      </c>
      <c r="B75" s="66"/>
      <c r="C75" s="75">
        <v>50901</v>
      </c>
      <c r="D75" s="75"/>
      <c r="E75" s="91"/>
      <c r="F75" s="91"/>
      <c r="G75" s="101">
        <f>SUM(C75:F75)</f>
        <v>50901</v>
      </c>
      <c r="H75" s="101"/>
      <c r="I75" s="75">
        <v>17925</v>
      </c>
      <c r="J75" s="75"/>
      <c r="K75" s="91">
        <v>0</v>
      </c>
      <c r="L75" s="91"/>
      <c r="M75" s="101">
        <f>I75+K75</f>
        <v>17925</v>
      </c>
      <c r="N75" s="101"/>
      <c r="O75" s="98" t="s">
        <v>47</v>
      </c>
      <c r="P75" s="99"/>
      <c r="Q75" s="99"/>
      <c r="R75" s="99"/>
      <c r="S75" s="99"/>
      <c r="T75" s="100"/>
    </row>
    <row r="76" spans="1:20" s="13" customFormat="1" ht="16.149999999999999" customHeight="1" x14ac:dyDescent="0.3">
      <c r="A76" s="102" t="s">
        <v>77</v>
      </c>
      <c r="B76" s="103"/>
      <c r="C76" s="75">
        <v>53798</v>
      </c>
      <c r="D76" s="75"/>
      <c r="E76" s="91"/>
      <c r="F76" s="91"/>
      <c r="G76" s="101">
        <f t="shared" ref="G76:G79" si="2">SUM(C76:F76)</f>
        <v>53798</v>
      </c>
      <c r="H76" s="101"/>
      <c r="I76" s="98" t="s">
        <v>47</v>
      </c>
      <c r="J76" s="99"/>
      <c r="K76" s="99"/>
      <c r="L76" s="99"/>
      <c r="M76" s="99"/>
      <c r="N76" s="100"/>
      <c r="O76" s="98" t="s">
        <v>47</v>
      </c>
      <c r="P76" s="99"/>
      <c r="Q76" s="99"/>
      <c r="R76" s="99"/>
      <c r="S76" s="99"/>
      <c r="T76" s="100"/>
    </row>
    <row r="77" spans="1:20" s="13" customFormat="1" ht="15.75" customHeight="1" x14ac:dyDescent="0.3">
      <c r="A77" s="104" t="s">
        <v>78</v>
      </c>
      <c r="B77" s="105"/>
      <c r="C77" s="75">
        <v>36786</v>
      </c>
      <c r="D77" s="75"/>
      <c r="E77" s="91"/>
      <c r="F77" s="91"/>
      <c r="G77" s="101">
        <f t="shared" si="2"/>
        <v>36786</v>
      </c>
      <c r="H77" s="101"/>
      <c r="I77" s="98" t="s">
        <v>68</v>
      </c>
      <c r="J77" s="99"/>
      <c r="K77" s="99"/>
      <c r="L77" s="99"/>
      <c r="M77" s="99"/>
      <c r="N77" s="100"/>
      <c r="O77" s="98" t="s">
        <v>48</v>
      </c>
      <c r="P77" s="99"/>
      <c r="Q77" s="99"/>
      <c r="R77" s="99"/>
      <c r="S77" s="99"/>
      <c r="T77" s="100"/>
    </row>
    <row r="78" spans="1:20" s="13" customFormat="1" ht="16.149999999999999" customHeight="1" x14ac:dyDescent="0.3">
      <c r="A78" s="66" t="s">
        <v>43</v>
      </c>
      <c r="B78" s="66"/>
      <c r="C78" s="75">
        <v>101158</v>
      </c>
      <c r="D78" s="75"/>
      <c r="E78" s="75" t="s">
        <v>76</v>
      </c>
      <c r="F78" s="75"/>
      <c r="G78" s="101">
        <f t="shared" si="2"/>
        <v>101158</v>
      </c>
      <c r="H78" s="101"/>
      <c r="I78" s="98" t="s">
        <v>68</v>
      </c>
      <c r="J78" s="99"/>
      <c r="K78" s="99"/>
      <c r="L78" s="99"/>
      <c r="M78" s="99"/>
      <c r="N78" s="100"/>
      <c r="O78" s="98" t="s">
        <v>48</v>
      </c>
      <c r="P78" s="99"/>
      <c r="Q78" s="99"/>
      <c r="R78" s="99"/>
      <c r="S78" s="99"/>
      <c r="T78" s="100"/>
    </row>
    <row r="79" spans="1:20" s="13" customFormat="1" ht="16.149999999999999" customHeight="1" x14ac:dyDescent="0.3">
      <c r="A79" s="66" t="s">
        <v>44</v>
      </c>
      <c r="B79" s="66"/>
      <c r="C79" s="75">
        <v>920</v>
      </c>
      <c r="D79" s="75"/>
      <c r="E79" s="75" t="s">
        <v>76</v>
      </c>
      <c r="F79" s="75"/>
      <c r="G79" s="101">
        <f t="shared" si="2"/>
        <v>920</v>
      </c>
      <c r="H79" s="101"/>
      <c r="I79" s="98" t="s">
        <v>68</v>
      </c>
      <c r="J79" s="99"/>
      <c r="K79" s="99"/>
      <c r="L79" s="99"/>
      <c r="M79" s="99"/>
      <c r="N79" s="100"/>
      <c r="O79" s="98" t="s">
        <v>48</v>
      </c>
      <c r="P79" s="99"/>
      <c r="Q79" s="99"/>
      <c r="R79" s="99"/>
      <c r="S79" s="99"/>
      <c r="T79" s="100"/>
    </row>
  </sheetData>
  <mergeCells count="273">
    <mergeCell ref="S74:T74"/>
    <mergeCell ref="C73:D73"/>
    <mergeCell ref="E73:F73"/>
    <mergeCell ref="C75:D75"/>
    <mergeCell ref="E75:F75"/>
    <mergeCell ref="G75:H75"/>
    <mergeCell ref="I75:J75"/>
    <mergeCell ref="K75:L75"/>
    <mergeCell ref="M75:N75"/>
    <mergeCell ref="M74:N74"/>
    <mergeCell ref="O74:P74"/>
    <mergeCell ref="Q74:R74"/>
    <mergeCell ref="A74:B74"/>
    <mergeCell ref="C74:D74"/>
    <mergeCell ref="E74:F74"/>
    <mergeCell ref="G74:H74"/>
    <mergeCell ref="I74:J74"/>
    <mergeCell ref="K74:L74"/>
    <mergeCell ref="A73:B73"/>
    <mergeCell ref="O73:P73"/>
    <mergeCell ref="Q73:R73"/>
    <mergeCell ref="A79:B79"/>
    <mergeCell ref="C79:D79"/>
    <mergeCell ref="E79:F79"/>
    <mergeCell ref="G79:H79"/>
    <mergeCell ref="O79:T79"/>
    <mergeCell ref="I79:N79"/>
    <mergeCell ref="A76:B76"/>
    <mergeCell ref="A78:B78"/>
    <mergeCell ref="C78:D78"/>
    <mergeCell ref="E78:F78"/>
    <mergeCell ref="G78:H78"/>
    <mergeCell ref="O78:T78"/>
    <mergeCell ref="C76:D76"/>
    <mergeCell ref="E76:F76"/>
    <mergeCell ref="G76:H76"/>
    <mergeCell ref="I78:N78"/>
    <mergeCell ref="A77:B77"/>
    <mergeCell ref="I76:N76"/>
    <mergeCell ref="I77:N77"/>
    <mergeCell ref="O76:T76"/>
    <mergeCell ref="O77:T77"/>
    <mergeCell ref="C77:D77"/>
    <mergeCell ref="E77:F77"/>
    <mergeCell ref="G77:H77"/>
    <mergeCell ref="A71:B72"/>
    <mergeCell ref="C71:H71"/>
    <mergeCell ref="I71:N71"/>
    <mergeCell ref="O71:T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G73:H73"/>
    <mergeCell ref="I73:J73"/>
    <mergeCell ref="K73:L73"/>
    <mergeCell ref="M73:N73"/>
    <mergeCell ref="A75:B75"/>
    <mergeCell ref="O75:T75"/>
    <mergeCell ref="S73:T73"/>
    <mergeCell ref="O69:P69"/>
    <mergeCell ref="Q69:R69"/>
    <mergeCell ref="S69:T69"/>
    <mergeCell ref="A61:F61"/>
    <mergeCell ref="N60:T60"/>
    <mergeCell ref="A57:F57"/>
    <mergeCell ref="G57:M57"/>
    <mergeCell ref="N57:T57"/>
    <mergeCell ref="A56:F56"/>
    <mergeCell ref="G61:M61"/>
    <mergeCell ref="N61:T61"/>
    <mergeCell ref="N58:T58"/>
    <mergeCell ref="A60:F60"/>
    <mergeCell ref="G60:M60"/>
    <mergeCell ref="G56:M56"/>
    <mergeCell ref="N56:T56"/>
    <mergeCell ref="A59:F59"/>
    <mergeCell ref="G59:M59"/>
    <mergeCell ref="N59:T59"/>
    <mergeCell ref="A58:F58"/>
    <mergeCell ref="G58:M58"/>
    <mergeCell ref="O67:P68"/>
    <mergeCell ref="Q67:R68"/>
    <mergeCell ref="K69:L69"/>
    <mergeCell ref="M69:N69"/>
    <mergeCell ref="A67:B68"/>
    <mergeCell ref="A64:B64"/>
    <mergeCell ref="C68:D68"/>
    <mergeCell ref="E68:F68"/>
    <mergeCell ref="G68:H68"/>
    <mergeCell ref="I68:J68"/>
    <mergeCell ref="K68:L68"/>
    <mergeCell ref="M68:N68"/>
    <mergeCell ref="E69:F69"/>
    <mergeCell ref="I69:J69"/>
    <mergeCell ref="G65:H65"/>
    <mergeCell ref="C67:H67"/>
    <mergeCell ref="I67:N67"/>
    <mergeCell ref="A65:B65"/>
    <mergeCell ref="E64:F64"/>
    <mergeCell ref="G64:H64"/>
    <mergeCell ref="A69:B69"/>
    <mergeCell ref="G69:H69"/>
    <mergeCell ref="C69:D69"/>
    <mergeCell ref="A1:D1"/>
    <mergeCell ref="E1:P1"/>
    <mergeCell ref="Q1:T1"/>
    <mergeCell ref="L22:T22"/>
    <mergeCell ref="L19:T19"/>
    <mergeCell ref="A15:D15"/>
    <mergeCell ref="C22:K22"/>
    <mergeCell ref="A18:B18"/>
    <mergeCell ref="A19:B19"/>
    <mergeCell ref="A22:B22"/>
    <mergeCell ref="A20:B20"/>
    <mergeCell ref="A21:B21"/>
    <mergeCell ref="C21:K21"/>
    <mergeCell ref="L21:T21"/>
    <mergeCell ref="C18:K18"/>
    <mergeCell ref="L18:T18"/>
    <mergeCell ref="C19:K19"/>
    <mergeCell ref="A16:G16"/>
    <mergeCell ref="H16:M16"/>
    <mergeCell ref="A12:T13"/>
    <mergeCell ref="A8:D8"/>
    <mergeCell ref="E8:P8"/>
    <mergeCell ref="Q8:T8"/>
    <mergeCell ref="A9:G9"/>
    <mergeCell ref="A2:G2"/>
    <mergeCell ref="H2:M2"/>
    <mergeCell ref="N2:T2"/>
    <mergeCell ref="M65:N65"/>
    <mergeCell ref="A53:G53"/>
    <mergeCell ref="Q52:T52"/>
    <mergeCell ref="A52:D52"/>
    <mergeCell ref="S64:T64"/>
    <mergeCell ref="S63:T63"/>
    <mergeCell ref="A31:B31"/>
    <mergeCell ref="C31:D31"/>
    <mergeCell ref="E31:F31"/>
    <mergeCell ref="G31:H31"/>
    <mergeCell ref="I31:T31"/>
    <mergeCell ref="A32:B32"/>
    <mergeCell ref="C32:D32"/>
    <mergeCell ref="I63:J63"/>
    <mergeCell ref="I64:J64"/>
    <mergeCell ref="I65:J65"/>
    <mergeCell ref="G32:H32"/>
    <mergeCell ref="I32:T32"/>
    <mergeCell ref="A33:B33"/>
    <mergeCell ref="C33:D33"/>
    <mergeCell ref="E33:F33"/>
    <mergeCell ref="E52:P52"/>
    <mergeCell ref="H53:M53"/>
    <mergeCell ref="N53:T53"/>
    <mergeCell ref="E32:F32"/>
    <mergeCell ref="L11:T11"/>
    <mergeCell ref="C11:K11"/>
    <mergeCell ref="L20:T20"/>
    <mergeCell ref="N16:T16"/>
    <mergeCell ref="Q15:T15"/>
    <mergeCell ref="A25:D25"/>
    <mergeCell ref="E25:P25"/>
    <mergeCell ref="Q25:T25"/>
    <mergeCell ref="A26:G26"/>
    <mergeCell ref="H26:M26"/>
    <mergeCell ref="N26:T26"/>
    <mergeCell ref="A30:B30"/>
    <mergeCell ref="A23:B23"/>
    <mergeCell ref="E15:P15"/>
    <mergeCell ref="C20:K20"/>
    <mergeCell ref="C23:K23"/>
    <mergeCell ref="L23:T23"/>
    <mergeCell ref="G33:H33"/>
    <mergeCell ref="I33:T33"/>
    <mergeCell ref="A34:B34"/>
    <mergeCell ref="S67:T68"/>
    <mergeCell ref="C64:D64"/>
    <mergeCell ref="O63:P63"/>
    <mergeCell ref="A63:B63"/>
    <mergeCell ref="C63:D63"/>
    <mergeCell ref="E63:F63"/>
    <mergeCell ref="Q63:R63"/>
    <mergeCell ref="Q64:R64"/>
    <mergeCell ref="Q65:R65"/>
    <mergeCell ref="G63:H63"/>
    <mergeCell ref="M63:N63"/>
    <mergeCell ref="M64:N64"/>
    <mergeCell ref="K63:L63"/>
    <mergeCell ref="S65:T65"/>
    <mergeCell ref="O65:P65"/>
    <mergeCell ref="O64:P64"/>
    <mergeCell ref="K64:L64"/>
    <mergeCell ref="K65:L65"/>
    <mergeCell ref="C65:D65"/>
    <mergeCell ref="E65:F65"/>
    <mergeCell ref="C30:D30"/>
    <mergeCell ref="E30:F30"/>
    <mergeCell ref="G30:H30"/>
    <mergeCell ref="I30:T30"/>
    <mergeCell ref="I34:T34"/>
    <mergeCell ref="A35:B35"/>
    <mergeCell ref="C35:D35"/>
    <mergeCell ref="E35:F35"/>
    <mergeCell ref="G35:H35"/>
    <mergeCell ref="I35:T35"/>
    <mergeCell ref="C34:D34"/>
    <mergeCell ref="E34:F34"/>
    <mergeCell ref="G34:H34"/>
    <mergeCell ref="A37:B37"/>
    <mergeCell ref="D37:G37"/>
    <mergeCell ref="H37:O37"/>
    <mergeCell ref="P37:Q37"/>
    <mergeCell ref="R37:T37"/>
    <mergeCell ref="A38:B38"/>
    <mergeCell ref="D38:G38"/>
    <mergeCell ref="H38:O38"/>
    <mergeCell ref="P38:Q38"/>
    <mergeCell ref="R38:T38"/>
    <mergeCell ref="A39:B39"/>
    <mergeCell ref="D39:G39"/>
    <mergeCell ref="H39:O39"/>
    <mergeCell ref="P39:Q39"/>
    <mergeCell ref="R39:T39"/>
    <mergeCell ref="A40:B40"/>
    <mergeCell ref="D40:G40"/>
    <mergeCell ref="H40:O40"/>
    <mergeCell ref="P40:Q40"/>
    <mergeCell ref="R40:T40"/>
    <mergeCell ref="G45:H45"/>
    <mergeCell ref="I45:T45"/>
    <mergeCell ref="A47:B47"/>
    <mergeCell ref="D47:G47"/>
    <mergeCell ref="S47:T47"/>
    <mergeCell ref="A43:B43"/>
    <mergeCell ref="C43:D43"/>
    <mergeCell ref="E43:F43"/>
    <mergeCell ref="G43:H43"/>
    <mergeCell ref="I43:T43"/>
    <mergeCell ref="A44:B44"/>
    <mergeCell ref="C44:D44"/>
    <mergeCell ref="E44:F44"/>
    <mergeCell ref="G44:H44"/>
    <mergeCell ref="I44:T44"/>
    <mergeCell ref="H9:M9"/>
    <mergeCell ref="N9:T9"/>
    <mergeCell ref="A5:T6"/>
    <mergeCell ref="D50:G50"/>
    <mergeCell ref="H47:P47"/>
    <mergeCell ref="H48:P48"/>
    <mergeCell ref="H49:P49"/>
    <mergeCell ref="H50:P50"/>
    <mergeCell ref="A48:B48"/>
    <mergeCell ref="D48:G48"/>
    <mergeCell ref="S48:T48"/>
    <mergeCell ref="A49:B49"/>
    <mergeCell ref="D49:G49"/>
    <mergeCell ref="S49:T49"/>
    <mergeCell ref="A50:B50"/>
    <mergeCell ref="S50:T50"/>
    <mergeCell ref="A45:B45"/>
    <mergeCell ref="C45:D45"/>
    <mergeCell ref="E45:F45"/>
    <mergeCell ref="A42:B42"/>
    <mergeCell ref="C42:D42"/>
    <mergeCell ref="E42:F42"/>
    <mergeCell ref="G42:H42"/>
    <mergeCell ref="I42:T42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D15" sqref="D15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33</v>
      </c>
      <c r="F13" s="12">
        <v>39</v>
      </c>
      <c r="G13" s="12">
        <v>44</v>
      </c>
      <c r="H13" s="12">
        <v>50</v>
      </c>
      <c r="I13" s="12">
        <v>55</v>
      </c>
      <c r="J13" s="12">
        <v>61</v>
      </c>
      <c r="K13" s="12">
        <v>66</v>
      </c>
      <c r="L13" s="12">
        <v>71</v>
      </c>
      <c r="M13" s="12">
        <v>76</v>
      </c>
      <c r="N13" s="12">
        <v>77</v>
      </c>
      <c r="O13" s="12">
        <v>79</v>
      </c>
      <c r="P13" s="12">
        <v>81</v>
      </c>
      <c r="Q13" s="12">
        <v>83</v>
      </c>
      <c r="R13" s="12">
        <v>84</v>
      </c>
      <c r="S13" s="12">
        <v>86</v>
      </c>
      <c r="T13" s="12">
        <v>89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06">
        <f>C14/C13*100</f>
        <v>83.333333333333343</v>
      </c>
      <c r="D15" s="106">
        <f t="shared" ref="D15:W15" si="2">D14/D13*100</f>
        <v>104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2018-07-09T09:15:38Z</cp:lastPrinted>
  <dcterms:created xsi:type="dcterms:W3CDTF">2010-05-26T01:00:47Z</dcterms:created>
  <dcterms:modified xsi:type="dcterms:W3CDTF">2018-07-16T11:56:53Z</dcterms:modified>
</cp:coreProperties>
</file>