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</sheets>
  <calcPr calcId="152511"/>
</workbook>
</file>

<file path=xl/calcChain.xml><?xml version="1.0" encoding="utf-8"?>
<calcChain xmlns="http://schemas.openxmlformats.org/spreadsheetml/2006/main">
  <c r="S101" i="8" l="1"/>
  <c r="R101" i="8"/>
  <c r="I101" i="8"/>
  <c r="H101" i="8"/>
  <c r="T99" i="8"/>
  <c r="J99" i="8"/>
  <c r="T98" i="8"/>
  <c r="J98" i="8"/>
  <c r="T97" i="8"/>
  <c r="J97" i="8"/>
  <c r="T96" i="8"/>
  <c r="J96" i="8"/>
  <c r="T95" i="8"/>
  <c r="J95" i="8"/>
  <c r="T94" i="8"/>
  <c r="J94" i="8"/>
  <c r="T93" i="8"/>
  <c r="J93" i="8"/>
  <c r="T92" i="8"/>
  <c r="J92" i="8"/>
  <c r="T91" i="8"/>
  <c r="J91" i="8"/>
  <c r="T90" i="8"/>
  <c r="J90" i="8"/>
  <c r="T89" i="8"/>
  <c r="J89" i="8"/>
  <c r="T88" i="8"/>
  <c r="J88" i="8"/>
  <c r="T87" i="8"/>
  <c r="J87" i="8"/>
  <c r="T86" i="8"/>
  <c r="J86" i="8"/>
  <c r="N82" i="8"/>
  <c r="T101" i="8" l="1"/>
  <c r="J101" i="8"/>
  <c r="O63" i="8"/>
  <c r="C63" i="8"/>
  <c r="M63" i="8"/>
  <c r="K63" i="8"/>
  <c r="I63" i="8"/>
  <c r="G63" i="8"/>
  <c r="E63" i="8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C18" i="8" l="1"/>
  <c r="N16" i="8" l="1"/>
  <c r="N26" i="8" l="1"/>
  <c r="G45" i="8" l="1"/>
  <c r="G44" i="8"/>
  <c r="G43" i="8"/>
  <c r="E35" i="8"/>
  <c r="C35" i="8"/>
  <c r="G34" i="8"/>
  <c r="G33" i="8"/>
  <c r="G32" i="8"/>
  <c r="G31" i="8"/>
  <c r="G35" i="8" l="1"/>
  <c r="Q65" i="8"/>
  <c r="M75" i="8" l="1"/>
  <c r="G76" i="8"/>
  <c r="G75" i="8"/>
  <c r="G77" i="8"/>
  <c r="G78" i="8"/>
  <c r="G79" i="8"/>
  <c r="M69" i="8"/>
  <c r="G69" i="8"/>
  <c r="M74" i="8"/>
  <c r="G74" i="8"/>
  <c r="M73" i="8"/>
  <c r="G73" i="8"/>
  <c r="N53" i="8" l="1"/>
  <c r="G56" i="8"/>
  <c r="N56" i="8"/>
  <c r="L18" i="8"/>
  <c r="E6" i="9"/>
  <c r="D6" i="9"/>
  <c r="Q64" i="8" l="1"/>
  <c r="I6" i="9" l="1"/>
  <c r="H6" i="9"/>
  <c r="G6" i="9"/>
  <c r="F6" i="9"/>
  <c r="C6" i="9"/>
</calcChain>
</file>

<file path=xl/sharedStrings.xml><?xml version="1.0" encoding="utf-8"?>
<sst xmlns="http://schemas.openxmlformats.org/spreadsheetml/2006/main" count="328" uniqueCount="242">
  <si>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</si>
  <si>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</si>
  <si>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</si>
  <si>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</si>
  <si>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</si>
  <si>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</si>
  <si>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</si>
  <si>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</si>
  <si>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</si>
  <si>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</si>
  <si>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</si>
  <si>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</si>
  <si>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</si>
  <si>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</si>
  <si>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</si>
  <si>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</si>
  <si>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</si>
  <si>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</si>
  <si>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</si>
  <si>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</si>
  <si>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</si>
  <si>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</si>
  <si>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</si>
  <si>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</si>
  <si>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</si>
  <si>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</si>
  <si>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</si>
  <si>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</si>
  <si>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</si>
  <si>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</si>
  <si>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</si>
  <si>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</si>
  <si>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</si>
  <si>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</si>
  <si>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</si>
  <si>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</si>
  <si>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</si>
  <si>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</si>
  <si>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</si>
  <si>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</si>
  <si>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[ 2 ] WBS</t>
    <phoneticPr fontId="2" type="noConversion"/>
  </si>
  <si>
    <t>오디오</t>
    <phoneticPr fontId="2" type="noConversion"/>
  </si>
  <si>
    <t>비디오</t>
    <phoneticPr fontId="2" type="noConversion"/>
  </si>
  <si>
    <t>이미지</t>
    <phoneticPr fontId="2" type="noConversion"/>
  </si>
  <si>
    <t>모바일앱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</si>
  <si>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</si>
  <si>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</si>
  <si>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</si>
  <si>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</si>
  <si>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</si>
  <si>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</si>
  <si>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</si>
  <si>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</si>
  <si>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</si>
  <si>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</si>
  <si>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</si>
  <si>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</si>
  <si>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</si>
  <si>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</si>
  <si>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</si>
  <si>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</si>
  <si>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</si>
  <si>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</si>
  <si>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</si>
  <si>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</si>
  <si>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</si>
  <si>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</si>
  <si>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</si>
  <si>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</si>
  <si>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</si>
  <si>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</si>
  <si>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</si>
  <si>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</si>
  <si>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</si>
  <si>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</si>
  <si>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</si>
  <si>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(추가구축없음)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</si>
  <si>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</si>
  <si>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</si>
  <si>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</si>
  <si>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곽귀종, 김영균, 이주리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</si>
  <si>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</si>
  <si>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</si>
  <si>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</si>
  <si>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</si>
  <si>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</si>
  <si>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</si>
  <si>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</si>
  <si>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</si>
  <si>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</si>
  <si>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</si>
  <si>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김선영, 김유진</t>
    <phoneticPr fontId="2" type="noConversion"/>
  </si>
  <si>
    <t>신창권, 신지헌</t>
    <phoneticPr fontId="2" type="noConversion"/>
  </si>
  <si>
    <t xml:space="preserve"> 9 명</t>
    <phoneticPr fontId="2" type="noConversion"/>
  </si>
  <si>
    <t>[ 4 ] 이슈 및 위험 관리</t>
    <phoneticPr fontId="2" type="noConversion"/>
  </si>
  <si>
    <t>[ 5 ] 인력 투입 현황</t>
    <phoneticPr fontId="2" type="noConversion"/>
  </si>
  <si>
    <t>[ 6 ] 공용특징정보 DB 구축 현황</t>
    <phoneticPr fontId="2" type="noConversion"/>
  </si>
  <si>
    <t>[ 7 ] 원본 데이터셋 DB 구축 현황</t>
    <phoneticPr fontId="2" type="noConversion"/>
  </si>
  <si>
    <t>[ 8 ] 변형물 데이터셋 DB 구축 현황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</si>
  <si>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사업 산출물 작성 (계속)</t>
    </r>
    <r>
      <rPr>
        <b/>
        <sz val="9"/>
        <color indexed="8"/>
        <rFont val="맑은 고딕"/>
        <family val="3"/>
        <charset val="129"/>
        <scheme val="minor"/>
      </rPr>
      <t xml:space="preserve">
</t>
    </r>
    <r>
      <rPr>
        <sz val="9"/>
        <color indexed="8"/>
        <rFont val="맑은 고딕"/>
        <family val="3"/>
        <charset val="129"/>
        <scheme val="minor"/>
      </rPr>
      <t xml:space="preserve">  -  WBS 보완</t>
    </r>
    <phoneticPr fontId="2" type="noConversion"/>
  </si>
  <si>
    <t xml:space="preserve"> 9 명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</si>
  <si>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 DB 구축</t>
    </r>
    <r>
      <rPr>
        <sz val="9"/>
        <color indexed="8"/>
        <rFont val="맑은 고딕"/>
        <family val="3"/>
        <charset val="129"/>
        <scheme val="minor"/>
      </rPr>
      <t xml:space="preserve">
  - MBC, SBS에 대한 공용특징정보 DB 구축 사용 관련 협의(전화)
  - SBS 콘텐츠 제공 문제 (너무 많은 콘텐츠 및 한글 콘텐츠로 인한 디스크 Full 발생)
</t>
    </r>
    <phoneticPr fontId="2" type="noConversion"/>
  </si>
  <si>
    <t>순번</t>
    <phoneticPr fontId="2" type="noConversion"/>
  </si>
  <si>
    <t>오디오 변형항목 [세부항목]</t>
    <phoneticPr fontId="2" type="noConversion"/>
  </si>
  <si>
    <t>목표</t>
    <phoneticPr fontId="2" type="noConversion"/>
  </si>
  <si>
    <t>진행수량</t>
    <phoneticPr fontId="2" type="noConversion"/>
  </si>
  <si>
    <t>진행수량</t>
    <phoneticPr fontId="2" type="noConversion"/>
  </si>
  <si>
    <t>진행률</t>
    <phoneticPr fontId="2" type="noConversion"/>
  </si>
  <si>
    <t>오디오 제거 비디오 변형항목 [세부항목]</t>
    <phoneticPr fontId="2" type="noConversion"/>
  </si>
  <si>
    <t>메아리 [2]</t>
    <phoneticPr fontId="2" type="noConversion"/>
  </si>
  <si>
    <t>로고삽입 [1]</t>
    <phoneticPr fontId="2" type="noConversion"/>
  </si>
  <si>
    <t xml:space="preserve"> 재생 가능 음역대 감소 [1]</t>
    <phoneticPr fontId="2" type="noConversion"/>
  </si>
  <si>
    <t>자막삽입 [3]</t>
    <phoneticPr fontId="2" type="noConversion"/>
  </si>
  <si>
    <t>균일화 [1]</t>
    <phoneticPr fontId="2" type="noConversion"/>
  </si>
  <si>
    <t>영상압축 [2]</t>
    <phoneticPr fontId="2" type="noConversion"/>
  </si>
  <si>
    <t>속도 변환 [4]</t>
    <phoneticPr fontId="2" type="noConversion"/>
  </si>
  <si>
    <t>코덱변환 [3]</t>
    <phoneticPr fontId="2" type="noConversion"/>
  </si>
  <si>
    <t>시간 척도 변환 [2]</t>
    <phoneticPr fontId="2" type="noConversion"/>
  </si>
  <si>
    <t>화면비 변환 [2]</t>
    <phoneticPr fontId="2" type="noConversion"/>
  </si>
  <si>
    <t>샘플링 빈도 변환 [1]</t>
    <phoneticPr fontId="2" type="noConversion"/>
  </si>
  <si>
    <t>해상도 변화 [3]</t>
    <phoneticPr fontId="2" type="noConversion"/>
  </si>
  <si>
    <t>통과 대역 [1]</t>
    <phoneticPr fontId="2" type="noConversion"/>
  </si>
  <si>
    <t>프레임 비율 감소 [1]</t>
    <phoneticPr fontId="2" type="noConversion"/>
  </si>
  <si>
    <t>노이즈 추가 [2]</t>
    <phoneticPr fontId="2" type="noConversion"/>
  </si>
  <si>
    <t>회전 [3]</t>
    <phoneticPr fontId="2" type="noConversion"/>
  </si>
  <si>
    <t>시간 흐름에 따른 속도 [1]</t>
    <phoneticPr fontId="2" type="noConversion"/>
  </si>
  <si>
    <t>반전 [2]</t>
    <phoneticPr fontId="2" type="noConversion"/>
  </si>
  <si>
    <t>코덱 변환 [6]</t>
    <phoneticPr fontId="2" type="noConversion"/>
  </si>
  <si>
    <t>흑백변환 [1]</t>
    <phoneticPr fontId="2" type="noConversion"/>
  </si>
  <si>
    <t>복합 변형 [6]</t>
    <phoneticPr fontId="2" type="noConversion"/>
  </si>
  <si>
    <t>밝기변화 [4]</t>
    <phoneticPr fontId="2" type="noConversion"/>
  </si>
  <si>
    <t>디지털/아날로그 형태 변환 [1]</t>
    <phoneticPr fontId="2" type="noConversion"/>
  </si>
  <si>
    <t>대조효과변환 [2]</t>
    <phoneticPr fontId="2" type="noConversion"/>
  </si>
  <si>
    <t>기타(압축) [5]</t>
    <phoneticPr fontId="2" type="noConversion"/>
  </si>
  <si>
    <t>복합변형 [6]</t>
    <phoneticPr fontId="2" type="noConversion"/>
  </si>
  <si>
    <t>인식정보량 [10]</t>
    <phoneticPr fontId="2" type="noConversion"/>
  </si>
  <si>
    <t>합계 [43개]</t>
    <phoneticPr fontId="2" type="noConversion"/>
  </si>
  <si>
    <t>합계 [48개]</t>
    <phoneticPr fontId="2" type="noConversion"/>
  </si>
  <si>
    <t>[ 9 ] 데이타셋 구축 (변형물)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</si>
  <si>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 인식 테스트 
</t>
    </r>
    <r>
      <rPr>
        <b/>
        <sz val="9"/>
        <color indexed="8"/>
        <rFont val="맑은 고딕"/>
        <family val="3"/>
        <charset val="129"/>
        <scheme val="minor"/>
      </rPr>
      <t>* 투윈글로벌 모바일웹하드 성능평가 (완료)
* 뮤레카 성능평가</t>
    </r>
    <phoneticPr fontId="2" type="noConversion"/>
  </si>
  <si>
    <t>작업 이름</t>
  </si>
  <si>
    <t>시작</t>
  </si>
  <si>
    <t>완료</t>
  </si>
  <si>
    <t>진행상황</t>
  </si>
  <si>
    <t>사업관리시스템</t>
    <phoneticPr fontId="2" type="noConversion"/>
  </si>
  <si>
    <t>18-06-26 (화)</t>
  </si>
  <si>
    <t>양호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</si>
  <si>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</si>
  <si>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</si>
  <si>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</si>
  <si>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</si>
  <si>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</si>
  <si>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</si>
  <si>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</si>
  <si>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</si>
  <si>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18-07-20 (금)</t>
  </si>
  <si>
    <t>18-07-23 (월)</t>
  </si>
  <si>
    <t>18-07-30 (월)</t>
  </si>
  <si>
    <t>18-08-21 (화)</t>
  </si>
  <si>
    <t>18-08-07 (화)</t>
  </si>
  <si>
    <t>18-08-17 (금)</t>
  </si>
  <si>
    <t>18-08-27 (월)</t>
  </si>
  <si>
    <t>18-09-03 (월)</t>
  </si>
  <si>
    <t>18-07-02 (월)</t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</si>
  <si>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포렌식 성능평가 도구 : 신청 모듈 자동 다운로드 및 경로 자동 설정 (완료예정)
  - 평가 스크립트 생성
  - 평가 로그 분석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원본에 대한 mp4 변환 작업 (완료예정)
  - 오디오/비디오 강인성 변형 작업 (계속)
</t>
    </r>
    <phoneticPr fontId="2" type="noConversion"/>
  </si>
  <si>
    <t>완료율</t>
    <phoneticPr fontId="2" type="noConversion"/>
  </si>
  <si>
    <t>[ 10 ] 상세 기능 구현 현황</t>
    <phoneticPr fontId="2" type="noConversion"/>
  </si>
  <si>
    <t>시스템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</si>
  <si>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필터링기술 성능평가 도구 : 신청 모듈 자동 다운로드 및 경로 자동 설정 (완료)
  - 포렌식 성능평가 도구 : 신청 모듈 자동 다운로드 및 경로 자동 설정 (완료예정)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3분추출 및 DivX 변환 작업 (완료)
  - 원본에 대한 mp4 변환 작업 (진행중)
  - 오디오 강인성 변형항목 생성 (진행중)
</t>
    </r>
    <phoneticPr fontId="2" type="noConversion"/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</si>
  <si>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</si>
  <si>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</si>
  <si>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</si>
  <si>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</si>
  <si>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사업관리시스템 관리자페이지 화면설계 요구사항 반영 및 변경 (진행중)
- 데이터베이스 설계 (진행중)</t>
    </r>
    <r>
      <rPr>
        <b/>
        <sz val="9"/>
        <rFont val="맑은 고딕"/>
        <family val="3"/>
        <charset val="129"/>
        <scheme val="minor"/>
      </rPr>
      <t xml:space="preserve">
* 개발
 -</t>
    </r>
    <r>
      <rPr>
        <sz val="9"/>
        <rFont val="맑은 고딕"/>
        <family val="3"/>
        <charset val="129"/>
        <scheme val="minor"/>
      </rPr>
      <t xml:space="preserve"> 각 검색에 필요한 드롭박스 공통 작업완료
 - 파일업로드 작업완료
 - 파일다운로드 작업완료
 - 사용자관리 페이지 작업 진행중(90%)</t>
    </r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</si>
  <si>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사업관리시스템 관리자페이지 화면설계 요구사항 반영 및 변경 (진행중)
- 데이터베이스 설계 (진행중)</t>
    </r>
    <r>
      <rPr>
        <b/>
        <sz val="9"/>
        <rFont val="맑은 고딕"/>
        <family val="3"/>
        <charset val="129"/>
        <scheme val="minor"/>
      </rPr>
      <t xml:space="preserve">
* 개발
 -</t>
    </r>
    <r>
      <rPr>
        <sz val="9"/>
        <rFont val="맑은 고딕"/>
        <family val="3"/>
        <charset val="129"/>
        <scheme val="minor"/>
      </rPr>
      <t xml:space="preserve"> 사용자관리 작업완료 예정
-  공통코드관리 작업완료 예정
-  공고관리 작업완료 예정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</si>
  <si>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사업 산출물 작성 (계속)
</t>
    </r>
    <r>
      <rPr>
        <sz val="9"/>
        <color indexed="8"/>
        <rFont val="맑은 고딕"/>
        <family val="3"/>
        <charset val="129"/>
        <scheme val="minor"/>
      </rPr>
      <t xml:space="preserve">  -  WBS 보완
퍼블 일정변경으로 사업관리시스템 개발일정 변경
(작업순서 변경)</t>
    </r>
    <phoneticPr fontId="2" type="noConversion"/>
  </si>
  <si>
    <t>18-07-18 (수)</t>
  </si>
  <si>
    <t>18-05-29 (화)</t>
  </si>
  <si>
    <t>성능평가 
기능
개선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</si>
  <si>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</si>
  <si>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</si>
  <si>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</si>
  <si>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</si>
  <si>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</si>
  <si>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</si>
  <si>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</si>
  <si>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</si>
  <si>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</si>
  <si>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</si>
  <si>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과제정보 공통팝업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</si>
  <si>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</si>
  <si>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</si>
  <si>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</si>
  <si>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</si>
  <si>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</si>
  <si>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</si>
  <si>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</si>
  <si>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</si>
  <si>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</si>
  <si>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</si>
  <si>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</si>
  <si>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</si>
  <si>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</si>
  <si>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</si>
  <si>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</si>
  <si>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</si>
  <si>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</si>
  <si>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</si>
  <si>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</si>
  <si>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</si>
  <si>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</si>
  <si>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</si>
  <si>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</si>
  <si>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</si>
  <si>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</si>
  <si>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</si>
  <si>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</si>
  <si>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</si>
  <si>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</si>
  <si>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</si>
  <si>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</si>
  <si>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</si>
  <si>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</si>
  <si>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</si>
  <si>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</si>
  <si>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</si>
  <si>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</si>
  <si>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</si>
  <si>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</si>
  <si>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</si>
  <si>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</si>
  <si>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</si>
  <si>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</si>
  <si>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</si>
  <si>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</si>
  <si>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</si>
  <si>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</si>
  <si>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</si>
  <si>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</si>
  <si>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</si>
  <si>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</si>
  <si>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 인식 테스트 </t>
    </r>
    <r>
      <rPr>
        <sz val="9"/>
        <color indexed="8"/>
        <rFont val="맑은 고딕"/>
        <family val="3"/>
        <charset val="129"/>
        <scheme val="minor"/>
      </rPr>
      <t xml:space="preserve">
</t>
    </r>
    <r>
      <rPr>
        <b/>
        <sz val="9"/>
        <color indexed="8"/>
        <rFont val="맑은 고딕"/>
        <family val="3"/>
        <charset val="129"/>
        <scheme val="minor"/>
      </rPr>
      <t>* 뮤레카 성능평가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</si>
</sst>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10"/>
      <color rgb="FF363636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41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vertical="center"/>
    </xf>
    <xf numFmtId="9" fontId="1" fillId="0" borderId="1" xfId="1" applyFont="1" applyBorder="1" applyAlignment="1">
      <alignment horizontal="center" vertical="center"/>
    </xf>
    <xf numFmtId="41" fontId="1" fillId="4" borderId="1" xfId="2" applyFont="1" applyFill="1" applyBorder="1" applyAlignment="1">
      <alignment vertical="center"/>
    </xf>
    <xf numFmtId="9" fontId="1" fillId="4" borderId="1" xfId="1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9" fontId="1" fillId="0" borderId="11" xfId="1" applyFont="1" applyBorder="1" applyAlignment="1">
      <alignment horizontal="center" vertical="center"/>
    </xf>
    <xf numFmtId="9" fontId="1" fillId="4" borderId="1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9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4" fillId="9" borderId="12" xfId="0" applyFont="1" applyFill="1" applyBorder="1" applyAlignment="1">
      <alignment vertical="center" wrapText="1"/>
    </xf>
    <xf numFmtId="9" fontId="14" fillId="9" borderId="1" xfId="0" applyNumberFormat="1" applyFont="1" applyFill="1" applyBorder="1" applyAlignment="1">
      <alignment vertical="center" wrapText="1"/>
    </xf>
    <xf numFmtId="9" fontId="15" fillId="9" borderId="1" xfId="0" applyNumberFormat="1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vertical="center" wrapText="1"/>
    </xf>
    <xf numFmtId="0" fontId="15" fillId="9" borderId="15" xfId="0" applyFont="1" applyFill="1" applyBorder="1" applyAlignment="1">
      <alignment vertical="center" wrapText="1"/>
    </xf>
    <xf numFmtId="0" fontId="14" fillId="9" borderId="15" xfId="0" applyFont="1" applyFill="1" applyBorder="1" applyAlignment="1">
      <alignment vertical="center" wrapText="1"/>
    </xf>
    <xf numFmtId="0" fontId="16" fillId="9" borderId="17" xfId="0" applyFont="1" applyFill="1" applyBorder="1" applyAlignment="1">
      <alignment vertical="center" wrapText="1"/>
    </xf>
    <xf numFmtId="9" fontId="15" fillId="9" borderId="17" xfId="0" applyNumberFormat="1" applyFont="1" applyFill="1" applyBorder="1" applyAlignment="1">
      <alignment vertical="center" wrapText="1"/>
    </xf>
    <xf numFmtId="0" fontId="15" fillId="9" borderId="18" xfId="0" applyFont="1" applyFill="1" applyBorder="1" applyAlignment="1">
      <alignment vertical="center" wrapText="1"/>
    </xf>
    <xf numFmtId="9" fontId="14" fillId="9" borderId="12" xfId="0" applyNumberFormat="1" applyFont="1" applyFill="1" applyBorder="1" applyAlignment="1">
      <alignment vertical="center" wrapText="1"/>
    </xf>
    <xf numFmtId="0" fontId="14" fillId="9" borderId="13" xfId="0" applyFont="1" applyFill="1" applyBorder="1" applyAlignment="1">
      <alignment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vertical="center" wrapText="1"/>
    </xf>
    <xf numFmtId="9" fontId="15" fillId="9" borderId="20" xfId="0" applyNumberFormat="1" applyFont="1" applyFill="1" applyBorder="1" applyAlignment="1">
      <alignment vertical="center" wrapText="1"/>
    </xf>
    <xf numFmtId="0" fontId="15" fillId="9" borderId="26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4" fillId="9" borderId="12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41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41" fontId="1" fillId="7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14" fillId="9" borderId="19" xfId="0" applyFont="1" applyFill="1" applyBorder="1" applyAlignment="1">
      <alignment horizontal="center" vertical="center" wrapText="1"/>
    </xf>
    <xf numFmtId="0" fontId="14" fillId="9" borderId="25" xfId="0" applyFont="1" applyFill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 wrapText="1"/>
    </xf>
    <xf numFmtId="0" fontId="14" fillId="9" borderId="16" xfId="0" applyFont="1" applyFill="1" applyBorder="1" applyAlignment="1">
      <alignment horizontal="center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39</c:v>
                </c:pt>
                <c:pt idx="4">
                  <c:v>44</c:v>
                </c:pt>
                <c:pt idx="5">
                  <c:v>50</c:v>
                </c:pt>
                <c:pt idx="6">
                  <c:v>55</c:v>
                </c:pt>
                <c:pt idx="7">
                  <c:v>61</c:v>
                </c:pt>
                <c:pt idx="8">
                  <c:v>66</c:v>
                </c:pt>
                <c:pt idx="9">
                  <c:v>71</c:v>
                </c:pt>
                <c:pt idx="10">
                  <c:v>76</c:v>
                </c:pt>
                <c:pt idx="11">
                  <c:v>77</c:v>
                </c:pt>
                <c:pt idx="12">
                  <c:v>79</c:v>
                </c:pt>
                <c:pt idx="13">
                  <c:v>81</c:v>
                </c:pt>
                <c:pt idx="14">
                  <c:v>83</c:v>
                </c:pt>
                <c:pt idx="15">
                  <c:v>84</c:v>
                </c:pt>
                <c:pt idx="16">
                  <c:v>86</c:v>
                </c:pt>
                <c:pt idx="17">
                  <c:v>89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6196464"/>
        <c:axId val="-6194288"/>
      </c:lineChart>
      <c:dateAx>
        <c:axId val="-619646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194288"/>
        <c:crosses val="autoZero"/>
        <c:auto val="1"/>
        <c:lblOffset val="100"/>
        <c:baseTimeUnit val="days"/>
      </c:dateAx>
      <c:valAx>
        <c:axId val="-61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19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180979</xdr:colOff>
      <xdr:row>14</xdr:row>
      <xdr:rowOff>114300</xdr:rowOff>
    </xdr:from>
    <xdr:to>
      <xdr:col>3</xdr:col>
      <xdr:colOff>369812</xdr:colOff>
      <xdr:row>14</xdr:row>
      <xdr:rowOff>436291</xdr:rowOff>
    </xdr:to>
    <xdr:pic>
      <xdr:nvPicPr>
        <xdr:cNvPr id="2" name="그림 1" descr="저작권위원회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209554</xdr:colOff>
      <xdr:row>51</xdr:row>
      <xdr:rowOff>133352</xdr:rowOff>
    </xdr:from>
    <xdr:to>
      <xdr:col>3</xdr:col>
      <xdr:colOff>400292</xdr:colOff>
      <xdr:row>51</xdr:row>
      <xdr:rowOff>472488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123826</xdr:colOff>
      <xdr:row>14</xdr:row>
      <xdr:rowOff>99368</xdr:rowOff>
    </xdr:from>
    <xdr:to>
      <xdr:col>19</xdr:col>
      <xdr:colOff>281940</xdr:colOff>
      <xdr:row>14</xdr:row>
      <xdr:rowOff>434515</xdr:rowOff>
    </xdr:to>
    <xdr:pic>
      <xdr:nvPicPr>
        <xdr:cNvPr id="23" name="그림 22" descr="엘에스영문조합_로고.jpg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7326" y="122151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14</xdr:row>
      <xdr:rowOff>66675</xdr:rowOff>
    </xdr:from>
    <xdr:to>
      <xdr:col>17</xdr:col>
      <xdr:colOff>419099</xdr:colOff>
      <xdr:row>14</xdr:row>
      <xdr:rowOff>516114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121824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51</xdr:row>
      <xdr:rowOff>93653</xdr:rowOff>
    </xdr:from>
    <xdr:to>
      <xdr:col>19</xdr:col>
      <xdr:colOff>321944</xdr:colOff>
      <xdr:row>51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51</xdr:row>
      <xdr:rowOff>60960</xdr:rowOff>
    </xdr:from>
    <xdr:to>
      <xdr:col>17</xdr:col>
      <xdr:colOff>459103</xdr:colOff>
      <xdr:row>51</xdr:row>
      <xdr:rowOff>506589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24</xdr:row>
      <xdr:rowOff>133352</xdr:rowOff>
    </xdr:from>
    <xdr:to>
      <xdr:col>3</xdr:col>
      <xdr:colOff>352667</xdr:colOff>
      <xdr:row>24</xdr:row>
      <xdr:rowOff>472488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24</xdr:row>
      <xdr:rowOff>93653</xdr:rowOff>
    </xdr:from>
    <xdr:to>
      <xdr:col>19</xdr:col>
      <xdr:colOff>268604</xdr:colOff>
      <xdr:row>24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24</xdr:row>
      <xdr:rowOff>60960</xdr:rowOff>
    </xdr:from>
    <xdr:to>
      <xdr:col>17</xdr:col>
      <xdr:colOff>398143</xdr:colOff>
      <xdr:row>24</xdr:row>
      <xdr:rowOff>506589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7</xdr:row>
      <xdr:rowOff>114300</xdr:rowOff>
    </xdr:from>
    <xdr:ext cx="1699498" cy="331516"/>
    <xdr:pic>
      <xdr:nvPicPr>
        <xdr:cNvPr id="21" name="그림 20" descr="저작권위원회.png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7</xdr:row>
      <xdr:rowOff>99368</xdr:rowOff>
    </xdr:from>
    <xdr:ext cx="657224" cy="327527"/>
    <xdr:pic>
      <xdr:nvPicPr>
        <xdr:cNvPr id="22" name="그림 21" descr="엘에스영문조합_로고.jpg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96376" y="993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7</xdr:row>
      <xdr:rowOff>66675</xdr:rowOff>
    </xdr:from>
    <xdr:ext cx="809623" cy="439914"/>
    <xdr:pic>
      <xdr:nvPicPr>
        <xdr:cNvPr id="25" name="그림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66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80</xdr:row>
      <xdr:rowOff>133352</xdr:rowOff>
    </xdr:from>
    <xdr:ext cx="1695688" cy="339136"/>
    <xdr:pic>
      <xdr:nvPicPr>
        <xdr:cNvPr id="26" name="그림 25" descr="저작권위원회.png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2559367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80</xdr:row>
      <xdr:rowOff>93653</xdr:rowOff>
    </xdr:from>
    <xdr:ext cx="653414" cy="327527"/>
    <xdr:pic>
      <xdr:nvPicPr>
        <xdr:cNvPr id="27" name="그림 26" descr="엘에스영문조합_로고.jpg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36380" y="2555397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80</xdr:row>
      <xdr:rowOff>60960</xdr:rowOff>
    </xdr:from>
    <xdr:ext cx="809623" cy="445629"/>
    <xdr:pic>
      <xdr:nvPicPr>
        <xdr:cNvPr id="28" name="그림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25521285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123825</xdr:colOff>
      <xdr:row>11</xdr:row>
      <xdr:rowOff>9525</xdr:rowOff>
    </xdr:from>
    <xdr:to>
      <xdr:col>19</xdr:col>
      <xdr:colOff>351213</xdr:colOff>
      <xdr:row>12</xdr:row>
      <xdr:rowOff>2533650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" y="7867650"/>
          <a:ext cx="9695238" cy="490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view="pageBreakPreview" topLeftCell="A19" zoomScaleNormal="100" zoomScaleSheetLayoutView="100" workbookViewId="0">
      <selection activeCell="L22" sqref="L22:T22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7" width="6.5" style="1" customWidth="1"/>
    <col min="8" max="9" width="6.75" style="1" customWidth="1"/>
    <col min="10" max="10" width="6.5" style="13" customWidth="1"/>
    <col min="11" max="17" width="6.5" style="1" customWidth="1"/>
    <col min="18" max="18" width="6.5" style="13" customWidth="1"/>
    <col min="19" max="20" width="6.5" style="1" customWidth="1"/>
    <col min="21" max="16384" width="9" style="1"/>
  </cols>
  <sheetData>
    <row r="1" spans="1:20" s="13" customFormat="1" ht="43.5" customHeight="1" x14ac:dyDescent="0.3">
      <c r="A1" s="120"/>
      <c r="B1" s="120"/>
      <c r="C1" s="120"/>
      <c r="D1" s="120"/>
      <c r="E1" s="108" t="s">
        <v>58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120"/>
      <c r="R1" s="120"/>
      <c r="S1" s="120"/>
      <c r="T1" s="120"/>
    </row>
    <row r="2" spans="1:20" x14ac:dyDescent="0.3">
      <c r="A2" s="129"/>
      <c r="B2" s="130"/>
      <c r="C2" s="130"/>
      <c r="D2" s="130"/>
      <c r="E2" s="130"/>
      <c r="F2" s="130"/>
      <c r="G2" s="131"/>
      <c r="H2" s="63" t="s">
        <v>0</v>
      </c>
      <c r="I2" s="64"/>
      <c r="J2" s="64"/>
      <c r="K2" s="64"/>
      <c r="L2" s="64"/>
      <c r="M2" s="65"/>
      <c r="N2" s="66">
        <v>43305</v>
      </c>
      <c r="O2" s="67"/>
      <c r="P2" s="67"/>
      <c r="Q2" s="67"/>
      <c r="R2" s="67"/>
      <c r="S2" s="67"/>
      <c r="T2" s="68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3" customFormat="1" ht="225.75" customHeigh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</row>
    <row r="6" spans="1:20" s="13" customFormat="1" ht="220.5" customHeight="1" x14ac:dyDescent="0.3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4"/>
    </row>
    <row r="7" spans="1:20" ht="13.5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3" customFormat="1" ht="43.5" customHeight="1" x14ac:dyDescent="0.3">
      <c r="A8" s="120"/>
      <c r="B8" s="120"/>
      <c r="C8" s="120"/>
      <c r="D8" s="120"/>
      <c r="E8" s="108" t="s">
        <v>58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120"/>
      <c r="R8" s="120"/>
      <c r="S8" s="120"/>
      <c r="T8" s="120"/>
    </row>
    <row r="9" spans="1:20" s="13" customFormat="1" x14ac:dyDescent="0.3">
      <c r="A9" s="129"/>
      <c r="B9" s="130"/>
      <c r="C9" s="130"/>
      <c r="D9" s="130"/>
      <c r="E9" s="130"/>
      <c r="F9" s="130"/>
      <c r="G9" s="131"/>
      <c r="H9" s="63" t="s">
        <v>0</v>
      </c>
      <c r="I9" s="64"/>
      <c r="J9" s="64"/>
      <c r="K9" s="64"/>
      <c r="L9" s="64"/>
      <c r="M9" s="65"/>
      <c r="N9" s="66">
        <v>43284</v>
      </c>
      <c r="O9" s="67"/>
      <c r="P9" s="67"/>
      <c r="Q9" s="67"/>
      <c r="R9" s="67"/>
      <c r="S9" s="67"/>
      <c r="T9" s="68"/>
    </row>
    <row r="10" spans="1:20" s="6" customFormat="1" ht="12" customHeight="1" x14ac:dyDescent="0.3">
      <c r="A10" s="7" t="s">
        <v>40</v>
      </c>
      <c r="B10" s="7"/>
    </row>
    <row r="11" spans="1:20" s="2" customFormat="1" ht="12" customHeight="1" x14ac:dyDescent="0.3">
      <c r="A11" s="16"/>
      <c r="B11" s="17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7"/>
    </row>
    <row r="12" spans="1:20" s="13" customFormat="1" ht="187.5" customHeight="1" x14ac:dyDescent="0.3">
      <c r="A12" s="69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1"/>
    </row>
    <row r="13" spans="1:20" s="13" customFormat="1" ht="203.25" customHeight="1" x14ac:dyDescent="0.3">
      <c r="A13" s="72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4"/>
    </row>
    <row r="14" spans="1:20" s="13" customFormat="1" x14ac:dyDescent="0.3">
      <c r="A14" s="3"/>
      <c r="B14" s="3"/>
      <c r="C14" s="3"/>
      <c r="D14" s="3"/>
      <c r="E14" s="3"/>
      <c r="F14" s="3"/>
      <c r="G14" s="3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5"/>
    </row>
    <row r="15" spans="1:20" ht="43.5" customHeight="1" x14ac:dyDescent="0.3">
      <c r="A15" s="120"/>
      <c r="B15" s="120"/>
      <c r="C15" s="120"/>
      <c r="D15" s="120"/>
      <c r="E15" s="108" t="s">
        <v>58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120"/>
      <c r="R15" s="120"/>
      <c r="S15" s="120"/>
      <c r="T15" s="120"/>
    </row>
    <row r="16" spans="1:20" x14ac:dyDescent="0.3">
      <c r="A16" s="120"/>
      <c r="B16" s="120"/>
      <c r="C16" s="120"/>
      <c r="D16" s="120"/>
      <c r="E16" s="120"/>
      <c r="F16" s="120"/>
      <c r="G16" s="120"/>
      <c r="H16" s="90" t="s">
        <v>0</v>
      </c>
      <c r="I16" s="90"/>
      <c r="J16" s="90"/>
      <c r="K16" s="90"/>
      <c r="L16" s="90"/>
      <c r="M16" s="90"/>
      <c r="N16" s="118">
        <f>N2</f>
        <v>43305</v>
      </c>
      <c r="O16" s="119"/>
      <c r="P16" s="119"/>
      <c r="Q16" s="119"/>
      <c r="R16" s="119"/>
      <c r="S16" s="119"/>
      <c r="T16" s="119"/>
    </row>
    <row r="17" spans="1:20" s="6" customFormat="1" ht="14.25" customHeight="1" x14ac:dyDescent="0.3">
      <c r="A17" s="7" t="s">
        <v>90</v>
      </c>
      <c r="B17" s="7"/>
    </row>
    <row r="18" spans="1:20" s="2" customFormat="1" ht="19.5" customHeight="1" x14ac:dyDescent="0.3">
      <c r="A18" s="76" t="s">
        <v>1</v>
      </c>
      <c r="B18" s="78"/>
      <c r="C18" s="128" t="str">
        <f>CONCATENATE(CONCATENATE(CONCATENATE(CONCATENATE("전주 추진 실적 (", TEXT(N2-7, "yyyy/mm/dd")), " ~ "), TEXT(N2 -1, "yyyy/mm/dd")), ")")</f>
        <v>전주 추진 실적 (2018/07/17 ~ 2018/07/23)</v>
      </c>
      <c r="D18" s="86"/>
      <c r="E18" s="86"/>
      <c r="F18" s="86"/>
      <c r="G18" s="86"/>
      <c r="H18" s="86"/>
      <c r="I18" s="86"/>
      <c r="J18" s="86"/>
      <c r="K18" s="86"/>
      <c r="L18" s="128" t="str">
        <f>CONCATENATE(CONCATENATE(CONCATENATE(CONCATENATE("금주 추진 계획 (", TEXT(N2, "yyyy/mm/dd")), " ~ "), TEXT(N2+6, "yyyy/mm/dd")), ")")</f>
        <v>금주 추진 계획 (2018/07/24 ~ 2018/07/30)</v>
      </c>
      <c r="M18" s="86"/>
      <c r="N18" s="86"/>
      <c r="O18" s="86"/>
      <c r="P18" s="86"/>
      <c r="Q18" s="86"/>
      <c r="R18" s="86"/>
      <c r="S18" s="86"/>
      <c r="T18" s="86"/>
    </row>
    <row r="19" spans="1:20" ht="81" customHeight="1" x14ac:dyDescent="0.3">
      <c r="A19" s="106" t="s">
        <v>34</v>
      </c>
      <c r="B19" s="107"/>
      <c r="C19" s="112" t="s">
        <v>99</v>
      </c>
      <c r="D19" s="113"/>
      <c r="E19" s="113"/>
      <c r="F19" s="113"/>
      <c r="G19" s="113"/>
      <c r="H19" s="113"/>
      <c r="I19" s="113"/>
      <c r="J19" s="113"/>
      <c r="K19" s="113"/>
      <c r="L19" s="112" t="s">
        <v>175</v>
      </c>
      <c r="M19" s="113"/>
      <c r="N19" s="113"/>
      <c r="O19" s="113"/>
      <c r="P19" s="113"/>
      <c r="Q19" s="113"/>
      <c r="R19" s="113"/>
      <c r="S19" s="113"/>
      <c r="T19" s="113"/>
    </row>
    <row r="20" spans="1:20" s="13" customFormat="1" ht="124.15" customHeight="1" x14ac:dyDescent="0.3">
      <c r="A20" s="106" t="s">
        <v>59</v>
      </c>
      <c r="B20" s="107"/>
      <c r="C20" s="109" t="s">
        <v>173</v>
      </c>
      <c r="D20" s="110"/>
      <c r="E20" s="110"/>
      <c r="F20" s="110"/>
      <c r="G20" s="110"/>
      <c r="H20" s="110"/>
      <c r="I20" s="110"/>
      <c r="J20" s="110"/>
      <c r="K20" s="111"/>
      <c r="L20" s="109" t="s">
        <v>174</v>
      </c>
      <c r="M20" s="110"/>
      <c r="N20" s="110"/>
      <c r="O20" s="110"/>
      <c r="P20" s="110"/>
      <c r="Q20" s="110"/>
      <c r="R20" s="110"/>
      <c r="S20" s="110"/>
      <c r="T20" s="111"/>
    </row>
    <row r="21" spans="1:20" s="13" customFormat="1" ht="67.5" customHeight="1" x14ac:dyDescent="0.3">
      <c r="A21" s="106" t="s">
        <v>56</v>
      </c>
      <c r="B21" s="107"/>
      <c r="C21" s="112" t="s">
        <v>139</v>
      </c>
      <c r="D21" s="113"/>
      <c r="E21" s="113"/>
      <c r="F21" s="113"/>
      <c r="G21" s="113"/>
      <c r="H21" s="113"/>
      <c r="I21" s="113"/>
      <c r="J21" s="113"/>
      <c r="K21" s="113"/>
      <c r="L21" s="112" t="s">
        <v>241</v>
      </c>
      <c r="M21" s="113"/>
      <c r="N21" s="113"/>
      <c r="O21" s="113"/>
      <c r="P21" s="113"/>
      <c r="Q21" s="113"/>
      <c r="R21" s="113"/>
      <c r="S21" s="113"/>
      <c r="T21" s="113"/>
    </row>
    <row r="22" spans="1:20" ht="100.5" customHeight="1" x14ac:dyDescent="0.3">
      <c r="A22" s="106" t="s">
        <v>60</v>
      </c>
      <c r="B22" s="107"/>
      <c r="C22" s="112" t="s">
        <v>168</v>
      </c>
      <c r="D22" s="113"/>
      <c r="E22" s="113"/>
      <c r="F22" s="113"/>
      <c r="G22" s="113"/>
      <c r="H22" s="113"/>
      <c r="I22" s="113"/>
      <c r="J22" s="113"/>
      <c r="K22" s="113"/>
      <c r="L22" s="112" t="s">
        <v>164</v>
      </c>
      <c r="M22" s="113"/>
      <c r="N22" s="113"/>
      <c r="O22" s="113"/>
      <c r="P22" s="113"/>
      <c r="Q22" s="113"/>
      <c r="R22" s="113"/>
      <c r="S22" s="113"/>
      <c r="T22" s="113"/>
    </row>
    <row r="23" spans="1:20" s="13" customFormat="1" ht="48.75" customHeight="1" x14ac:dyDescent="0.3">
      <c r="A23" s="106" t="s">
        <v>62</v>
      </c>
      <c r="B23" s="107"/>
      <c r="C23" s="112" t="s">
        <v>101</v>
      </c>
      <c r="D23" s="113"/>
      <c r="E23" s="113"/>
      <c r="F23" s="113"/>
      <c r="G23" s="113"/>
      <c r="H23" s="113"/>
      <c r="I23" s="113"/>
      <c r="J23" s="113"/>
      <c r="K23" s="113"/>
      <c r="L23" s="112"/>
      <c r="M23" s="113"/>
      <c r="N23" s="113"/>
      <c r="O23" s="113"/>
      <c r="P23" s="113"/>
      <c r="Q23" s="113"/>
      <c r="R23" s="113"/>
      <c r="S23" s="113"/>
      <c r="T23" s="113"/>
    </row>
    <row r="24" spans="1:20" s="13" customFormat="1" x14ac:dyDescent="0.3">
      <c r="A24" s="152"/>
      <c r="B24" s="15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152"/>
      <c r="P24" s="152"/>
      <c r="Q24" s="152"/>
      <c r="R24" s="152"/>
      <c r="S24" s="152"/>
      <c r="T24" s="152"/>
    </row>
    <row r="25" spans="1:20" s="13" customFormat="1" ht="43.5" customHeight="1" x14ac:dyDescent="0.3">
      <c r="A25" s="120"/>
      <c r="B25" s="120"/>
      <c r="C25" s="120"/>
      <c r="D25" s="120"/>
      <c r="E25" s="108" t="s">
        <v>61</v>
      </c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120"/>
      <c r="R25" s="120"/>
      <c r="S25" s="120"/>
      <c r="T25" s="120"/>
    </row>
    <row r="26" spans="1:20" s="13" customFormat="1" x14ac:dyDescent="0.3">
      <c r="A26" s="120"/>
      <c r="B26" s="120"/>
      <c r="C26" s="120"/>
      <c r="D26" s="120"/>
      <c r="E26" s="120"/>
      <c r="F26" s="120"/>
      <c r="G26" s="120"/>
      <c r="H26" s="90" t="s">
        <v>0</v>
      </c>
      <c r="I26" s="90"/>
      <c r="J26" s="90"/>
      <c r="K26" s="90"/>
      <c r="L26" s="90"/>
      <c r="M26" s="90"/>
      <c r="N26" s="118">
        <f>N2</f>
        <v>43305</v>
      </c>
      <c r="O26" s="119"/>
      <c r="P26" s="119"/>
      <c r="Q26" s="119"/>
      <c r="R26" s="119"/>
      <c r="S26" s="119"/>
      <c r="T26" s="119"/>
    </row>
    <row r="27" spans="1:20" s="13" customFormat="1" x14ac:dyDescent="0.3">
      <c r="A27" s="3"/>
      <c r="B27" s="3"/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5"/>
      <c r="O27" s="5"/>
      <c r="P27" s="5"/>
      <c r="Q27" s="5"/>
      <c r="R27" s="5"/>
      <c r="S27" s="5"/>
      <c r="T27" s="5"/>
    </row>
    <row r="28" spans="1:20" s="13" customFormat="1" ht="16.5" customHeight="1" x14ac:dyDescent="0.3">
      <c r="A28" s="7" t="s">
        <v>94</v>
      </c>
      <c r="B28" s="7"/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5"/>
      <c r="O28" s="5"/>
      <c r="P28" s="5"/>
      <c r="Q28" s="5"/>
      <c r="R28" s="5"/>
      <c r="S28" s="5"/>
      <c r="T28" s="5"/>
    </row>
    <row r="29" spans="1:20" s="13" customFormat="1" ht="19.5" customHeight="1" x14ac:dyDescent="0.3">
      <c r="A29" s="7" t="s">
        <v>9</v>
      </c>
      <c r="B29" s="6"/>
    </row>
    <row r="30" spans="1:20" s="13" customFormat="1" ht="17.25" customHeight="1" x14ac:dyDescent="0.3">
      <c r="A30" s="76" t="s">
        <v>46</v>
      </c>
      <c r="B30" s="78"/>
      <c r="C30" s="86" t="s">
        <v>26</v>
      </c>
      <c r="D30" s="86"/>
      <c r="E30" s="86" t="s">
        <v>27</v>
      </c>
      <c r="F30" s="86"/>
      <c r="G30" s="86" t="s">
        <v>3</v>
      </c>
      <c r="H30" s="86"/>
      <c r="I30" s="86" t="s">
        <v>12</v>
      </c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spans="1:20" s="13" customFormat="1" ht="17.25" customHeight="1" x14ac:dyDescent="0.3">
      <c r="A31" s="82" t="s">
        <v>14</v>
      </c>
      <c r="B31" s="83"/>
      <c r="C31" s="114">
        <v>0</v>
      </c>
      <c r="D31" s="114"/>
      <c r="E31" s="114">
        <v>0</v>
      </c>
      <c r="F31" s="114"/>
      <c r="G31" s="114">
        <f t="shared" ref="G31:G34" si="0">SUM(C31:F31)</f>
        <v>0</v>
      </c>
      <c r="H31" s="114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</row>
    <row r="32" spans="1:20" s="13" customFormat="1" ht="17.25" customHeight="1" x14ac:dyDescent="0.3">
      <c r="A32" s="82" t="s">
        <v>29</v>
      </c>
      <c r="B32" s="83"/>
      <c r="C32" s="114">
        <v>0</v>
      </c>
      <c r="D32" s="114"/>
      <c r="E32" s="114">
        <v>0</v>
      </c>
      <c r="F32" s="114"/>
      <c r="G32" s="114">
        <f t="shared" si="0"/>
        <v>0</v>
      </c>
      <c r="H32" s="114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</row>
    <row r="33" spans="1:20" s="13" customFormat="1" ht="17.25" customHeight="1" x14ac:dyDescent="0.3">
      <c r="A33" s="82" t="s">
        <v>30</v>
      </c>
      <c r="B33" s="83"/>
      <c r="C33" s="114">
        <v>0</v>
      </c>
      <c r="D33" s="114"/>
      <c r="E33" s="114">
        <v>0</v>
      </c>
      <c r="F33" s="114"/>
      <c r="G33" s="114">
        <f t="shared" si="0"/>
        <v>0</v>
      </c>
      <c r="H33" s="114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</row>
    <row r="34" spans="1:20" s="13" customFormat="1" ht="17.25" customHeight="1" x14ac:dyDescent="0.3">
      <c r="A34" s="82" t="s">
        <v>31</v>
      </c>
      <c r="B34" s="83"/>
      <c r="C34" s="114">
        <v>0</v>
      </c>
      <c r="D34" s="114"/>
      <c r="E34" s="114">
        <v>0</v>
      </c>
      <c r="F34" s="114"/>
      <c r="G34" s="114">
        <f t="shared" si="0"/>
        <v>0</v>
      </c>
      <c r="H34" s="114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</row>
    <row r="35" spans="1:20" s="13" customFormat="1" ht="17.25" customHeight="1" x14ac:dyDescent="0.3">
      <c r="A35" s="121" t="s">
        <v>32</v>
      </c>
      <c r="B35" s="122"/>
      <c r="C35" s="123">
        <f>SUM(C31:D34)</f>
        <v>0</v>
      </c>
      <c r="D35" s="123"/>
      <c r="E35" s="123">
        <f>SUM(E31:F34)</f>
        <v>0</v>
      </c>
      <c r="F35" s="123"/>
      <c r="G35" s="123">
        <f>SUM(C35:F35)</f>
        <v>0</v>
      </c>
      <c r="H35" s="123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</row>
    <row r="36" spans="1:20" s="13" customFormat="1" ht="22.5" customHeight="1" x14ac:dyDescent="0.3">
      <c r="A36" s="7" t="s">
        <v>81</v>
      </c>
      <c r="B36" s="7"/>
    </row>
    <row r="37" spans="1:20" s="13" customFormat="1" ht="17.25" customHeight="1" x14ac:dyDescent="0.3">
      <c r="A37" s="76" t="s">
        <v>18</v>
      </c>
      <c r="B37" s="78"/>
      <c r="C37" s="19" t="s">
        <v>22</v>
      </c>
      <c r="D37" s="86" t="s">
        <v>23</v>
      </c>
      <c r="E37" s="86"/>
      <c r="F37" s="86"/>
      <c r="G37" s="86"/>
      <c r="H37" s="86" t="s">
        <v>24</v>
      </c>
      <c r="I37" s="86"/>
      <c r="J37" s="86"/>
      <c r="K37" s="86"/>
      <c r="L37" s="86"/>
      <c r="M37" s="86"/>
      <c r="N37" s="86"/>
      <c r="O37" s="86"/>
      <c r="P37" s="86" t="s">
        <v>25</v>
      </c>
      <c r="Q37" s="86"/>
      <c r="R37" s="125" t="s">
        <v>82</v>
      </c>
      <c r="S37" s="126"/>
      <c r="T37" s="127"/>
    </row>
    <row r="38" spans="1:20" s="13" customFormat="1" ht="17.25" customHeight="1" x14ac:dyDescent="0.3">
      <c r="A38" s="82"/>
      <c r="B38" s="83"/>
      <c r="C38" s="11"/>
      <c r="D38" s="75"/>
      <c r="E38" s="75"/>
      <c r="F38" s="75"/>
      <c r="G38" s="75"/>
      <c r="H38" s="92"/>
      <c r="I38" s="93"/>
      <c r="J38" s="93"/>
      <c r="K38" s="93"/>
      <c r="L38" s="93"/>
      <c r="M38" s="93"/>
      <c r="N38" s="93"/>
      <c r="O38" s="94"/>
      <c r="P38" s="90"/>
      <c r="Q38" s="90"/>
      <c r="R38" s="91"/>
      <c r="S38" s="64"/>
      <c r="T38" s="65"/>
    </row>
    <row r="39" spans="1:20" s="13" customFormat="1" ht="17.25" customHeight="1" x14ac:dyDescent="0.3">
      <c r="A39" s="82"/>
      <c r="B39" s="83"/>
      <c r="C39" s="11"/>
      <c r="D39" s="75"/>
      <c r="E39" s="75"/>
      <c r="F39" s="75"/>
      <c r="G39" s="75"/>
      <c r="H39" s="92"/>
      <c r="I39" s="93"/>
      <c r="J39" s="93"/>
      <c r="K39" s="93"/>
      <c r="L39" s="93"/>
      <c r="M39" s="93"/>
      <c r="N39" s="93"/>
      <c r="O39" s="94"/>
      <c r="P39" s="90"/>
      <c r="Q39" s="90"/>
      <c r="R39" s="63"/>
      <c r="S39" s="64"/>
      <c r="T39" s="65"/>
    </row>
    <row r="40" spans="1:20" s="13" customFormat="1" ht="17.25" customHeight="1" x14ac:dyDescent="0.3">
      <c r="A40" s="82"/>
      <c r="B40" s="83"/>
      <c r="C40" s="11"/>
      <c r="D40" s="75"/>
      <c r="E40" s="75"/>
      <c r="F40" s="75"/>
      <c r="G40" s="75"/>
      <c r="H40" s="92"/>
      <c r="I40" s="93"/>
      <c r="J40" s="93"/>
      <c r="K40" s="93"/>
      <c r="L40" s="93"/>
      <c r="M40" s="93"/>
      <c r="N40" s="93"/>
      <c r="O40" s="94"/>
      <c r="P40" s="90"/>
      <c r="Q40" s="90"/>
      <c r="R40" s="63"/>
      <c r="S40" s="64"/>
      <c r="T40" s="65"/>
    </row>
    <row r="41" spans="1:20" s="13" customFormat="1" ht="17.25" customHeight="1" x14ac:dyDescent="0.3">
      <c r="A41" s="7" t="s">
        <v>15</v>
      </c>
      <c r="B41" s="6"/>
    </row>
    <row r="42" spans="1:20" s="13" customFormat="1" ht="17.25" customHeight="1" x14ac:dyDescent="0.3">
      <c r="A42" s="76" t="s">
        <v>46</v>
      </c>
      <c r="B42" s="78"/>
      <c r="C42" s="86" t="s">
        <v>10</v>
      </c>
      <c r="D42" s="86"/>
      <c r="E42" s="86" t="s">
        <v>11</v>
      </c>
      <c r="F42" s="86"/>
      <c r="G42" s="86" t="s">
        <v>3</v>
      </c>
      <c r="H42" s="86"/>
      <c r="I42" s="86" t="s">
        <v>12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</row>
    <row r="43" spans="1:20" s="13" customFormat="1" ht="17.25" customHeight="1" x14ac:dyDescent="0.3">
      <c r="A43" s="82" t="s">
        <v>13</v>
      </c>
      <c r="B43" s="83"/>
      <c r="C43" s="84">
        <v>0</v>
      </c>
      <c r="D43" s="85"/>
      <c r="E43" s="84">
        <v>2</v>
      </c>
      <c r="F43" s="85"/>
      <c r="G43" s="84">
        <f>SUM(C43:F43)</f>
        <v>2</v>
      </c>
      <c r="H43" s="85"/>
      <c r="I43" s="87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9"/>
    </row>
    <row r="44" spans="1:20" s="13" customFormat="1" ht="17.25" customHeight="1" x14ac:dyDescent="0.3">
      <c r="A44" s="82" t="s">
        <v>14</v>
      </c>
      <c r="B44" s="83"/>
      <c r="C44" s="84">
        <v>0</v>
      </c>
      <c r="D44" s="85"/>
      <c r="E44" s="84">
        <v>0</v>
      </c>
      <c r="F44" s="85"/>
      <c r="G44" s="84">
        <f t="shared" ref="G44:G45" si="1">SUM(C44:F44)</f>
        <v>0</v>
      </c>
      <c r="H44" s="85"/>
      <c r="I44" s="87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9"/>
    </row>
    <row r="45" spans="1:20" s="13" customFormat="1" ht="17.25" customHeight="1" x14ac:dyDescent="0.3">
      <c r="A45" s="82" t="s">
        <v>16</v>
      </c>
      <c r="B45" s="83"/>
      <c r="C45" s="84">
        <v>0</v>
      </c>
      <c r="D45" s="85"/>
      <c r="E45" s="84">
        <v>0</v>
      </c>
      <c r="F45" s="85"/>
      <c r="G45" s="84">
        <f t="shared" si="1"/>
        <v>0</v>
      </c>
      <c r="H45" s="85"/>
      <c r="I45" s="87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9"/>
    </row>
    <row r="46" spans="1:20" s="13" customFormat="1" ht="19.5" customHeight="1" x14ac:dyDescent="0.3">
      <c r="A46" s="7" t="s">
        <v>17</v>
      </c>
      <c r="B46" s="6"/>
    </row>
    <row r="47" spans="1:20" s="13" customFormat="1" ht="22.5" customHeight="1" x14ac:dyDescent="0.3">
      <c r="A47" s="76" t="s">
        <v>18</v>
      </c>
      <c r="B47" s="78"/>
      <c r="C47" s="19" t="s">
        <v>19</v>
      </c>
      <c r="D47" s="86" t="s">
        <v>23</v>
      </c>
      <c r="E47" s="86"/>
      <c r="F47" s="86"/>
      <c r="G47" s="86"/>
      <c r="H47" s="76" t="s">
        <v>86</v>
      </c>
      <c r="I47" s="77"/>
      <c r="J47" s="77"/>
      <c r="K47" s="77"/>
      <c r="L47" s="77"/>
      <c r="M47" s="77"/>
      <c r="N47" s="77"/>
      <c r="O47" s="77"/>
      <c r="P47" s="78"/>
      <c r="Q47" s="18" t="s">
        <v>85</v>
      </c>
      <c r="R47" s="19" t="s">
        <v>20</v>
      </c>
      <c r="S47" s="76" t="s">
        <v>21</v>
      </c>
      <c r="T47" s="78"/>
    </row>
    <row r="48" spans="1:20" s="13" customFormat="1" ht="17.25" customHeight="1" x14ac:dyDescent="0.3">
      <c r="A48" s="82" t="s">
        <v>171</v>
      </c>
      <c r="B48" s="83"/>
      <c r="C48" s="11">
        <v>43263</v>
      </c>
      <c r="D48" s="75" t="s">
        <v>169</v>
      </c>
      <c r="E48" s="75"/>
      <c r="F48" s="75"/>
      <c r="G48" s="75"/>
      <c r="H48" s="79" t="s">
        <v>170</v>
      </c>
      <c r="I48" s="80"/>
      <c r="J48" s="80"/>
      <c r="K48" s="80"/>
      <c r="L48" s="80"/>
      <c r="M48" s="80"/>
      <c r="N48" s="80"/>
      <c r="O48" s="80"/>
      <c r="P48" s="81"/>
      <c r="Q48" s="20" t="s">
        <v>87</v>
      </c>
      <c r="R48" s="20" t="s">
        <v>89</v>
      </c>
      <c r="S48" s="63"/>
      <c r="T48" s="65"/>
    </row>
    <row r="49" spans="1:20" s="13" customFormat="1" ht="17.25" customHeight="1" x14ac:dyDescent="0.3">
      <c r="A49" s="82" t="s">
        <v>84</v>
      </c>
      <c r="B49" s="83"/>
      <c r="C49" s="11">
        <v>43276</v>
      </c>
      <c r="D49" s="75" t="s">
        <v>83</v>
      </c>
      <c r="E49" s="75"/>
      <c r="F49" s="75"/>
      <c r="G49" s="75"/>
      <c r="H49" s="79" t="s">
        <v>172</v>
      </c>
      <c r="I49" s="80"/>
      <c r="J49" s="80"/>
      <c r="K49" s="80"/>
      <c r="L49" s="80"/>
      <c r="M49" s="80"/>
      <c r="N49" s="80"/>
      <c r="O49" s="80"/>
      <c r="P49" s="81"/>
      <c r="Q49" s="20" t="s">
        <v>88</v>
      </c>
      <c r="R49" s="20" t="s">
        <v>89</v>
      </c>
      <c r="S49" s="63"/>
      <c r="T49" s="65"/>
    </row>
    <row r="50" spans="1:20" s="13" customFormat="1" ht="17.25" customHeight="1" x14ac:dyDescent="0.3">
      <c r="A50" s="82"/>
      <c r="B50" s="83"/>
      <c r="C50" s="10"/>
      <c r="D50" s="75"/>
      <c r="E50" s="75"/>
      <c r="F50" s="75"/>
      <c r="G50" s="75"/>
      <c r="H50" s="79"/>
      <c r="I50" s="80"/>
      <c r="J50" s="80"/>
      <c r="K50" s="80"/>
      <c r="L50" s="80"/>
      <c r="M50" s="80"/>
      <c r="N50" s="80"/>
      <c r="O50" s="80"/>
      <c r="P50" s="81"/>
      <c r="Q50" s="20"/>
      <c r="R50" s="20"/>
      <c r="S50" s="63"/>
      <c r="T50" s="65"/>
    </row>
    <row r="51" spans="1:20" s="13" customFormat="1" ht="16.5" customHeight="1" x14ac:dyDescent="0.3">
      <c r="A51" s="3"/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5"/>
      <c r="O51" s="5"/>
      <c r="P51" s="5"/>
      <c r="Q51" s="5"/>
      <c r="R51" s="5"/>
      <c r="S51" s="5"/>
      <c r="T51" s="5"/>
    </row>
    <row r="52" spans="1:20" ht="43.5" customHeight="1" x14ac:dyDescent="0.3">
      <c r="A52" s="120"/>
      <c r="B52" s="120"/>
      <c r="C52" s="120"/>
      <c r="D52" s="120"/>
      <c r="E52" s="108" t="s">
        <v>58</v>
      </c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120"/>
      <c r="R52" s="120"/>
      <c r="S52" s="120"/>
      <c r="T52" s="120"/>
    </row>
    <row r="53" spans="1:20" x14ac:dyDescent="0.3">
      <c r="A53" s="120"/>
      <c r="B53" s="120"/>
      <c r="C53" s="120"/>
      <c r="D53" s="120"/>
      <c r="E53" s="120"/>
      <c r="F53" s="120"/>
      <c r="G53" s="120"/>
      <c r="H53" s="90" t="s">
        <v>0</v>
      </c>
      <c r="I53" s="90"/>
      <c r="J53" s="90"/>
      <c r="K53" s="90"/>
      <c r="L53" s="90"/>
      <c r="M53" s="90"/>
      <c r="N53" s="118">
        <f>N2</f>
        <v>43305</v>
      </c>
      <c r="O53" s="119"/>
      <c r="P53" s="119"/>
      <c r="Q53" s="119"/>
      <c r="R53" s="119"/>
      <c r="S53" s="119"/>
      <c r="T53" s="119"/>
    </row>
    <row r="54" spans="1:20" ht="9" customHeight="1" x14ac:dyDescent="0.3">
      <c r="A54" s="3"/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5"/>
      <c r="O54" s="5"/>
      <c r="P54" s="5"/>
      <c r="Q54" s="5"/>
      <c r="R54" s="5"/>
      <c r="S54" s="5"/>
      <c r="T54" s="5"/>
    </row>
    <row r="55" spans="1:20" s="6" customFormat="1" ht="13.5" customHeight="1" x14ac:dyDescent="0.3">
      <c r="A55" s="7" t="s">
        <v>95</v>
      </c>
      <c r="B55" s="7"/>
    </row>
    <row r="56" spans="1:20" s="2" customFormat="1" ht="15" customHeight="1" x14ac:dyDescent="0.3">
      <c r="A56" s="86" t="s">
        <v>2</v>
      </c>
      <c r="B56" s="86"/>
      <c r="C56" s="86"/>
      <c r="D56" s="86"/>
      <c r="E56" s="86"/>
      <c r="F56" s="86"/>
      <c r="G56" s="86" t="str">
        <f>CONCATENATE(CONCATENATE(CONCATENATE(CONCATENATE("전주 투입 현황 (", TEXT(N2-7, "yyyy/mm/dd")), " ~ "), TEXT(N2 -1, "yyyy/mm/dd")), ")")</f>
        <v>전주 투입 현황 (2018/07/17 ~ 2018/07/23)</v>
      </c>
      <c r="H56" s="86"/>
      <c r="I56" s="86"/>
      <c r="J56" s="86"/>
      <c r="K56" s="86"/>
      <c r="L56" s="86"/>
      <c r="M56" s="86"/>
      <c r="N56" s="86" t="str">
        <f>CONCATENATE(CONCATENATE(CONCATENATE(CONCATENATE("금주 투입 계획 (", TEXT(N2, "yyyy/mm/dd")), " ~ "), TEXT(N2+6, "yyyy/mm/dd")), ")")</f>
        <v>금주 투입 계획 (2018/07/24 ~ 2018/07/30)</v>
      </c>
      <c r="O56" s="86"/>
      <c r="P56" s="86"/>
      <c r="Q56" s="86"/>
      <c r="R56" s="86"/>
      <c r="S56" s="86"/>
      <c r="T56" s="86"/>
    </row>
    <row r="57" spans="1:20" s="13" customFormat="1" ht="18.75" customHeight="1" x14ac:dyDescent="0.3">
      <c r="A57" s="136" t="s">
        <v>64</v>
      </c>
      <c r="B57" s="137"/>
      <c r="C57" s="137"/>
      <c r="D57" s="137"/>
      <c r="E57" s="137"/>
      <c r="F57" s="138"/>
      <c r="G57" s="120" t="s">
        <v>80</v>
      </c>
      <c r="H57" s="120"/>
      <c r="I57" s="120"/>
      <c r="J57" s="120"/>
      <c r="K57" s="120"/>
      <c r="L57" s="120"/>
      <c r="M57" s="120"/>
      <c r="N57" s="120" t="s">
        <v>80</v>
      </c>
      <c r="O57" s="120"/>
      <c r="P57" s="120"/>
      <c r="Q57" s="120"/>
      <c r="R57" s="120"/>
      <c r="S57" s="120"/>
      <c r="T57" s="120"/>
    </row>
    <row r="58" spans="1:20" s="13" customFormat="1" ht="18.75" customHeight="1" x14ac:dyDescent="0.3">
      <c r="A58" s="136" t="s">
        <v>63</v>
      </c>
      <c r="B58" s="137"/>
      <c r="C58" s="137"/>
      <c r="D58" s="137"/>
      <c r="E58" s="137"/>
      <c r="F58" s="138"/>
      <c r="G58" s="120" t="s">
        <v>92</v>
      </c>
      <c r="H58" s="120"/>
      <c r="I58" s="120"/>
      <c r="J58" s="120"/>
      <c r="K58" s="120"/>
      <c r="L58" s="120"/>
      <c r="M58" s="120"/>
      <c r="N58" s="120" t="s">
        <v>92</v>
      </c>
      <c r="O58" s="120"/>
      <c r="P58" s="120"/>
      <c r="Q58" s="120"/>
      <c r="R58" s="120"/>
      <c r="S58" s="120"/>
      <c r="T58" s="120"/>
    </row>
    <row r="59" spans="1:20" s="13" customFormat="1" ht="18.75" customHeight="1" x14ac:dyDescent="0.3">
      <c r="A59" s="136" t="s">
        <v>65</v>
      </c>
      <c r="B59" s="137"/>
      <c r="C59" s="137"/>
      <c r="D59" s="137"/>
      <c r="E59" s="137"/>
      <c r="F59" s="138"/>
      <c r="G59" s="129" t="s">
        <v>66</v>
      </c>
      <c r="H59" s="130"/>
      <c r="I59" s="130"/>
      <c r="J59" s="130"/>
      <c r="K59" s="130"/>
      <c r="L59" s="130"/>
      <c r="M59" s="131"/>
      <c r="N59" s="129" t="s">
        <v>66</v>
      </c>
      <c r="O59" s="130"/>
      <c r="P59" s="130"/>
      <c r="Q59" s="130"/>
      <c r="R59" s="130"/>
      <c r="S59" s="130"/>
      <c r="T59" s="131"/>
    </row>
    <row r="60" spans="1:20" ht="18.75" customHeight="1" x14ac:dyDescent="0.3">
      <c r="A60" s="136" t="s">
        <v>62</v>
      </c>
      <c r="B60" s="137"/>
      <c r="C60" s="137"/>
      <c r="D60" s="137"/>
      <c r="E60" s="137"/>
      <c r="F60" s="138"/>
      <c r="G60" s="120" t="s">
        <v>91</v>
      </c>
      <c r="H60" s="120"/>
      <c r="I60" s="120"/>
      <c r="J60" s="120"/>
      <c r="K60" s="120"/>
      <c r="L60" s="120"/>
      <c r="M60" s="120"/>
      <c r="N60" s="120" t="s">
        <v>91</v>
      </c>
      <c r="O60" s="120"/>
      <c r="P60" s="120"/>
      <c r="Q60" s="120"/>
      <c r="R60" s="120"/>
      <c r="S60" s="120"/>
      <c r="T60" s="120"/>
    </row>
    <row r="61" spans="1:20" ht="15" customHeight="1" x14ac:dyDescent="0.3">
      <c r="A61" s="100" t="s">
        <v>3</v>
      </c>
      <c r="B61" s="100"/>
      <c r="C61" s="135"/>
      <c r="D61" s="135"/>
      <c r="E61" s="135"/>
      <c r="F61" s="135"/>
      <c r="G61" s="134" t="s">
        <v>100</v>
      </c>
      <c r="H61" s="135"/>
      <c r="I61" s="135"/>
      <c r="J61" s="135"/>
      <c r="K61" s="135"/>
      <c r="L61" s="135"/>
      <c r="M61" s="135"/>
      <c r="N61" s="134" t="s">
        <v>93</v>
      </c>
      <c r="O61" s="135"/>
      <c r="P61" s="135"/>
      <c r="Q61" s="135"/>
      <c r="R61" s="135"/>
      <c r="S61" s="135"/>
      <c r="T61" s="135"/>
    </row>
    <row r="62" spans="1:20" s="13" customFormat="1" ht="23.25" customHeight="1" x14ac:dyDescent="0.3">
      <c r="A62" s="7" t="s">
        <v>96</v>
      </c>
      <c r="B62" s="7"/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5"/>
      <c r="O62" s="5"/>
      <c r="P62" s="5"/>
      <c r="Q62" s="5"/>
      <c r="R62" s="5"/>
      <c r="S62" s="5"/>
      <c r="T62" s="5"/>
    </row>
    <row r="63" spans="1:20" s="13" customFormat="1" ht="18" customHeight="1" x14ac:dyDescent="0.3">
      <c r="A63" s="100" t="s">
        <v>37</v>
      </c>
      <c r="B63" s="100"/>
      <c r="C63" s="99" t="str">
        <f>CONCATENATE(TEXT(N2-8, "yyyy/mm/dd"), "(월)")</f>
        <v>2018/07/16(월)</v>
      </c>
      <c r="D63" s="100"/>
      <c r="E63" s="99" t="str">
        <f>CONCATENATE(TEXT(N2-7, "yyyy/mm/dd"), "(화)")</f>
        <v>2018/07/17(화)</v>
      </c>
      <c r="F63" s="100"/>
      <c r="G63" s="99" t="str">
        <f>CONCATENATE(TEXT(N2-6, "yyyy/mm/dd"), "(수)")</f>
        <v>2018/07/18(수)</v>
      </c>
      <c r="H63" s="100"/>
      <c r="I63" s="99" t="str">
        <f>CONCATENATE(TEXT(N2-5, "yyyy/mm/dd"), "(목)")</f>
        <v>2018/07/19(목)</v>
      </c>
      <c r="J63" s="100"/>
      <c r="K63" s="99" t="str">
        <f>CONCATENATE(TEXT(N2-4, "yyyy/mm/dd"), "(금)")</f>
        <v>2018/07/20(금)</v>
      </c>
      <c r="L63" s="100"/>
      <c r="M63" s="99" t="str">
        <f>CONCATENATE(TEXT(N2-3, "yyyy/mm/dd"), "(토)")</f>
        <v>2018/07/21(토)</v>
      </c>
      <c r="N63" s="100"/>
      <c r="O63" s="99" t="str">
        <f>CONCATENATE(TEXT(N2-2, "yyyy/mm/dd"), "(일)")</f>
        <v>2018/07/22(일)</v>
      </c>
      <c r="P63" s="100"/>
      <c r="Q63" s="101" t="s">
        <v>39</v>
      </c>
      <c r="R63" s="102"/>
      <c r="S63" s="101" t="s">
        <v>38</v>
      </c>
      <c r="T63" s="102"/>
    </row>
    <row r="64" spans="1:20" s="13" customFormat="1" ht="18" customHeight="1" x14ac:dyDescent="0.3">
      <c r="A64" s="100" t="s">
        <v>36</v>
      </c>
      <c r="B64" s="100"/>
      <c r="C64" s="90">
        <v>4</v>
      </c>
      <c r="D64" s="90"/>
      <c r="E64" s="90">
        <v>5</v>
      </c>
      <c r="F64" s="90"/>
      <c r="G64" s="90">
        <v>5</v>
      </c>
      <c r="H64" s="90"/>
      <c r="I64" s="63">
        <v>7</v>
      </c>
      <c r="J64" s="65"/>
      <c r="K64" s="63">
        <v>6</v>
      </c>
      <c r="L64" s="65"/>
      <c r="M64" s="63">
        <v>8</v>
      </c>
      <c r="N64" s="65"/>
      <c r="O64" s="63">
        <v>11</v>
      </c>
      <c r="P64" s="65"/>
      <c r="Q64" s="103">
        <f>SUM(C64:P64)</f>
        <v>46</v>
      </c>
      <c r="R64" s="104"/>
      <c r="S64" s="105">
        <v>14455</v>
      </c>
      <c r="T64" s="105"/>
    </row>
    <row r="65" spans="1:20" s="13" customFormat="1" ht="18" customHeight="1" x14ac:dyDescent="0.3">
      <c r="A65" s="100" t="s">
        <v>35</v>
      </c>
      <c r="B65" s="100"/>
      <c r="C65" s="90">
        <v>1</v>
      </c>
      <c r="D65" s="90"/>
      <c r="E65" s="90">
        <v>0</v>
      </c>
      <c r="F65" s="90"/>
      <c r="G65" s="90">
        <v>0</v>
      </c>
      <c r="H65" s="90"/>
      <c r="I65" s="63">
        <v>0</v>
      </c>
      <c r="J65" s="65"/>
      <c r="K65" s="63">
        <v>20</v>
      </c>
      <c r="L65" s="65"/>
      <c r="M65" s="63">
        <v>25</v>
      </c>
      <c r="N65" s="65"/>
      <c r="O65" s="63">
        <v>25</v>
      </c>
      <c r="P65" s="65"/>
      <c r="Q65" s="103">
        <f>SUM(C65:P65)</f>
        <v>71</v>
      </c>
      <c r="R65" s="104"/>
      <c r="S65" s="105">
        <v>25874</v>
      </c>
      <c r="T65" s="105"/>
    </row>
    <row r="66" spans="1:20" s="6" customFormat="1" ht="21.75" customHeight="1" x14ac:dyDescent="0.3">
      <c r="A66" s="7" t="s">
        <v>97</v>
      </c>
      <c r="B66" s="7"/>
    </row>
    <row r="67" spans="1:20" s="6" customFormat="1" ht="18.75" customHeight="1" x14ac:dyDescent="0.3">
      <c r="A67" s="95" t="s">
        <v>46</v>
      </c>
      <c r="B67" s="96"/>
      <c r="C67" s="101" t="s">
        <v>41</v>
      </c>
      <c r="D67" s="132"/>
      <c r="E67" s="132"/>
      <c r="F67" s="132"/>
      <c r="G67" s="132"/>
      <c r="H67" s="102"/>
      <c r="I67" s="101" t="s">
        <v>69</v>
      </c>
      <c r="J67" s="132"/>
      <c r="K67" s="132"/>
      <c r="L67" s="132"/>
      <c r="M67" s="132"/>
      <c r="N67" s="102"/>
      <c r="O67" s="95" t="s">
        <v>75</v>
      </c>
      <c r="P67" s="96"/>
      <c r="Q67" s="95" t="s">
        <v>70</v>
      </c>
      <c r="R67" s="96"/>
      <c r="S67" s="95" t="s">
        <v>79</v>
      </c>
      <c r="T67" s="96"/>
    </row>
    <row r="68" spans="1:20" s="6" customFormat="1" ht="18.75" customHeight="1" x14ac:dyDescent="0.3">
      <c r="A68" s="97"/>
      <c r="B68" s="98"/>
      <c r="C68" s="100" t="s">
        <v>67</v>
      </c>
      <c r="D68" s="100"/>
      <c r="E68" s="100" t="s">
        <v>57</v>
      </c>
      <c r="F68" s="100"/>
      <c r="G68" s="100" t="s">
        <v>28</v>
      </c>
      <c r="H68" s="100"/>
      <c r="I68" s="100" t="s">
        <v>67</v>
      </c>
      <c r="J68" s="100"/>
      <c r="K68" s="100" t="s">
        <v>57</v>
      </c>
      <c r="L68" s="100"/>
      <c r="M68" s="100" t="s">
        <v>3</v>
      </c>
      <c r="N68" s="100"/>
      <c r="O68" s="97"/>
      <c r="P68" s="98"/>
      <c r="Q68" s="97"/>
      <c r="R68" s="98"/>
      <c r="S68" s="97"/>
      <c r="T68" s="98"/>
    </row>
    <row r="69" spans="1:20" ht="18.75" customHeight="1" x14ac:dyDescent="0.3">
      <c r="A69" s="100" t="s">
        <v>71</v>
      </c>
      <c r="B69" s="100"/>
      <c r="C69" s="133">
        <v>16101</v>
      </c>
      <c r="D69" s="133"/>
      <c r="E69" s="139">
        <v>1000</v>
      </c>
      <c r="F69" s="139"/>
      <c r="G69" s="105">
        <f>C69+E69</f>
        <v>17101</v>
      </c>
      <c r="H69" s="105"/>
      <c r="I69" s="133">
        <v>2181</v>
      </c>
      <c r="J69" s="133"/>
      <c r="K69" s="139">
        <v>100</v>
      </c>
      <c r="L69" s="139"/>
      <c r="M69" s="105">
        <f>I69+K69</f>
        <v>2281</v>
      </c>
      <c r="N69" s="105"/>
      <c r="O69" s="133">
        <v>2143</v>
      </c>
      <c r="P69" s="133"/>
      <c r="Q69" s="133">
        <v>100</v>
      </c>
      <c r="R69" s="133"/>
      <c r="S69" s="133"/>
      <c r="T69" s="133"/>
    </row>
    <row r="70" spans="1:20" s="6" customFormat="1" ht="21.75" customHeight="1" x14ac:dyDescent="0.3">
      <c r="A70" s="7" t="s">
        <v>98</v>
      </c>
      <c r="B70" s="7"/>
    </row>
    <row r="71" spans="1:20" s="6" customFormat="1" ht="17.25" customHeight="1" x14ac:dyDescent="0.3">
      <c r="A71" s="95" t="s">
        <v>46</v>
      </c>
      <c r="B71" s="96"/>
      <c r="C71" s="100" t="s">
        <v>72</v>
      </c>
      <c r="D71" s="100"/>
      <c r="E71" s="100"/>
      <c r="F71" s="100"/>
      <c r="G71" s="100"/>
      <c r="H71" s="100"/>
      <c r="I71" s="100" t="s">
        <v>73</v>
      </c>
      <c r="J71" s="100"/>
      <c r="K71" s="100"/>
      <c r="L71" s="100"/>
      <c r="M71" s="100"/>
      <c r="N71" s="100"/>
      <c r="O71" s="100" t="s">
        <v>74</v>
      </c>
      <c r="P71" s="100"/>
      <c r="Q71" s="100"/>
      <c r="R71" s="100"/>
      <c r="S71" s="100"/>
      <c r="T71" s="100"/>
    </row>
    <row r="72" spans="1:20" s="6" customFormat="1" ht="17.25" customHeight="1" x14ac:dyDescent="0.3">
      <c r="A72" s="97"/>
      <c r="B72" s="98"/>
      <c r="C72" s="100" t="s">
        <v>67</v>
      </c>
      <c r="D72" s="100"/>
      <c r="E72" s="100" t="s">
        <v>57</v>
      </c>
      <c r="F72" s="100"/>
      <c r="G72" s="100" t="s">
        <v>3</v>
      </c>
      <c r="H72" s="100"/>
      <c r="I72" s="100" t="s">
        <v>67</v>
      </c>
      <c r="J72" s="100"/>
      <c r="K72" s="100" t="s">
        <v>57</v>
      </c>
      <c r="L72" s="100"/>
      <c r="M72" s="100" t="s">
        <v>3</v>
      </c>
      <c r="N72" s="100"/>
      <c r="O72" s="100" t="s">
        <v>67</v>
      </c>
      <c r="P72" s="100"/>
      <c r="Q72" s="100" t="s">
        <v>57</v>
      </c>
      <c r="R72" s="100"/>
      <c r="S72" s="100" t="s">
        <v>3</v>
      </c>
      <c r="T72" s="100"/>
    </row>
    <row r="73" spans="1:20" s="13" customFormat="1" ht="17.25" customHeight="1" x14ac:dyDescent="0.3">
      <c r="A73" s="100" t="s">
        <v>41</v>
      </c>
      <c r="B73" s="100"/>
      <c r="C73" s="114">
        <v>500193</v>
      </c>
      <c r="D73" s="114"/>
      <c r="E73" s="133">
        <v>0</v>
      </c>
      <c r="F73" s="133"/>
      <c r="G73" s="143">
        <f>SUM(C73:F73)</f>
        <v>500193</v>
      </c>
      <c r="H73" s="143"/>
      <c r="I73" s="114">
        <v>147650</v>
      </c>
      <c r="J73" s="114"/>
      <c r="K73" s="133">
        <v>0</v>
      </c>
      <c r="L73" s="133"/>
      <c r="M73" s="143">
        <f>SUM(I73:L73)</f>
        <v>147650</v>
      </c>
      <c r="N73" s="143"/>
      <c r="O73" s="114">
        <v>618</v>
      </c>
      <c r="P73" s="114"/>
      <c r="Q73" s="133">
        <v>0</v>
      </c>
      <c r="R73" s="133"/>
      <c r="S73" s="143">
        <v>507</v>
      </c>
      <c r="T73" s="143"/>
    </row>
    <row r="74" spans="1:20" s="13" customFormat="1" ht="17.25" customHeight="1" x14ac:dyDescent="0.3">
      <c r="A74" s="100" t="s">
        <v>42</v>
      </c>
      <c r="B74" s="100"/>
      <c r="C74" s="114">
        <v>89364</v>
      </c>
      <c r="D74" s="114"/>
      <c r="E74" s="133">
        <v>0</v>
      </c>
      <c r="F74" s="133"/>
      <c r="G74" s="143">
        <f>SUM(C74:F74)</f>
        <v>89364</v>
      </c>
      <c r="H74" s="143"/>
      <c r="I74" s="114">
        <v>22581</v>
      </c>
      <c r="J74" s="114"/>
      <c r="K74" s="133">
        <v>0</v>
      </c>
      <c r="L74" s="133"/>
      <c r="M74" s="143">
        <f>SUM(I74:L74)</f>
        <v>22581</v>
      </c>
      <c r="N74" s="143"/>
      <c r="O74" s="114">
        <v>455</v>
      </c>
      <c r="P74" s="114"/>
      <c r="Q74" s="133">
        <v>0</v>
      </c>
      <c r="R74" s="133"/>
      <c r="S74" s="143">
        <v>354</v>
      </c>
      <c r="T74" s="143"/>
    </row>
    <row r="75" spans="1:20" s="13" customFormat="1" ht="17.25" customHeight="1" x14ac:dyDescent="0.3">
      <c r="A75" s="100" t="s">
        <v>45</v>
      </c>
      <c r="B75" s="100"/>
      <c r="C75" s="114">
        <v>50901</v>
      </c>
      <c r="D75" s="114"/>
      <c r="E75" s="133"/>
      <c r="F75" s="133"/>
      <c r="G75" s="143">
        <f>SUM(C75:F75)</f>
        <v>50901</v>
      </c>
      <c r="H75" s="143"/>
      <c r="I75" s="114">
        <v>17925</v>
      </c>
      <c r="J75" s="114"/>
      <c r="K75" s="133">
        <v>0</v>
      </c>
      <c r="L75" s="133"/>
      <c r="M75" s="143">
        <f>I75+K75</f>
        <v>17925</v>
      </c>
      <c r="N75" s="143"/>
      <c r="O75" s="140" t="s">
        <v>47</v>
      </c>
      <c r="P75" s="141"/>
      <c r="Q75" s="141"/>
      <c r="R75" s="141"/>
      <c r="S75" s="141"/>
      <c r="T75" s="142"/>
    </row>
    <row r="76" spans="1:20" s="13" customFormat="1" ht="17.25" customHeight="1" x14ac:dyDescent="0.3">
      <c r="A76" s="144" t="s">
        <v>77</v>
      </c>
      <c r="B76" s="145"/>
      <c r="C76" s="114">
        <v>53798</v>
      </c>
      <c r="D76" s="114"/>
      <c r="E76" s="133"/>
      <c r="F76" s="133"/>
      <c r="G76" s="143">
        <f t="shared" ref="G76:G79" si="2">SUM(C76:F76)</f>
        <v>53798</v>
      </c>
      <c r="H76" s="143"/>
      <c r="I76" s="140" t="s">
        <v>47</v>
      </c>
      <c r="J76" s="141"/>
      <c r="K76" s="141"/>
      <c r="L76" s="141"/>
      <c r="M76" s="141"/>
      <c r="N76" s="142"/>
      <c r="O76" s="140" t="s">
        <v>47</v>
      </c>
      <c r="P76" s="141"/>
      <c r="Q76" s="141"/>
      <c r="R76" s="141"/>
      <c r="S76" s="141"/>
      <c r="T76" s="142"/>
    </row>
    <row r="77" spans="1:20" s="13" customFormat="1" ht="17.25" customHeight="1" x14ac:dyDescent="0.3">
      <c r="A77" s="146" t="s">
        <v>78</v>
      </c>
      <c r="B77" s="147"/>
      <c r="C77" s="114">
        <v>36786</v>
      </c>
      <c r="D77" s="114"/>
      <c r="E77" s="133"/>
      <c r="F77" s="133"/>
      <c r="G77" s="143">
        <f t="shared" si="2"/>
        <v>36786</v>
      </c>
      <c r="H77" s="143"/>
      <c r="I77" s="140" t="s">
        <v>68</v>
      </c>
      <c r="J77" s="141"/>
      <c r="K77" s="141"/>
      <c r="L77" s="141"/>
      <c r="M77" s="141"/>
      <c r="N77" s="142"/>
      <c r="O77" s="140" t="s">
        <v>48</v>
      </c>
      <c r="P77" s="141"/>
      <c r="Q77" s="141"/>
      <c r="R77" s="141"/>
      <c r="S77" s="141"/>
      <c r="T77" s="142"/>
    </row>
    <row r="78" spans="1:20" s="13" customFormat="1" ht="17.25" customHeight="1" x14ac:dyDescent="0.3">
      <c r="A78" s="100" t="s">
        <v>43</v>
      </c>
      <c r="B78" s="100"/>
      <c r="C78" s="114">
        <v>101158</v>
      </c>
      <c r="D78" s="114"/>
      <c r="E78" s="114" t="s">
        <v>76</v>
      </c>
      <c r="F78" s="114"/>
      <c r="G78" s="143">
        <f t="shared" si="2"/>
        <v>101158</v>
      </c>
      <c r="H78" s="143"/>
      <c r="I78" s="140" t="s">
        <v>68</v>
      </c>
      <c r="J78" s="141"/>
      <c r="K78" s="141"/>
      <c r="L78" s="141"/>
      <c r="M78" s="141"/>
      <c r="N78" s="142"/>
      <c r="O78" s="140" t="s">
        <v>48</v>
      </c>
      <c r="P78" s="141"/>
      <c r="Q78" s="141"/>
      <c r="R78" s="141"/>
      <c r="S78" s="141"/>
      <c r="T78" s="142"/>
    </row>
    <row r="79" spans="1:20" s="13" customFormat="1" ht="17.25" customHeight="1" x14ac:dyDescent="0.3">
      <c r="A79" s="100" t="s">
        <v>44</v>
      </c>
      <c r="B79" s="100"/>
      <c r="C79" s="114">
        <v>920</v>
      </c>
      <c r="D79" s="114"/>
      <c r="E79" s="114" t="s">
        <v>76</v>
      </c>
      <c r="F79" s="114"/>
      <c r="G79" s="143">
        <f t="shared" si="2"/>
        <v>920</v>
      </c>
      <c r="H79" s="143"/>
      <c r="I79" s="140" t="s">
        <v>68</v>
      </c>
      <c r="J79" s="141"/>
      <c r="K79" s="141"/>
      <c r="L79" s="141"/>
      <c r="M79" s="141"/>
      <c r="N79" s="142"/>
      <c r="O79" s="140" t="s">
        <v>48</v>
      </c>
      <c r="P79" s="141"/>
      <c r="Q79" s="141"/>
      <c r="R79" s="141"/>
      <c r="S79" s="141"/>
      <c r="T79" s="142"/>
    </row>
    <row r="81" spans="1:20" s="13" customFormat="1" ht="43.5" customHeight="1" x14ac:dyDescent="0.3">
      <c r="A81" s="120"/>
      <c r="B81" s="120"/>
      <c r="C81" s="120"/>
      <c r="D81" s="120"/>
      <c r="E81" s="108" t="s">
        <v>58</v>
      </c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120"/>
      <c r="R81" s="120"/>
      <c r="S81" s="120"/>
      <c r="T81" s="120"/>
    </row>
    <row r="82" spans="1:20" s="13" customFormat="1" x14ac:dyDescent="0.3">
      <c r="A82" s="120"/>
      <c r="B82" s="120"/>
      <c r="C82" s="120"/>
      <c r="D82" s="120"/>
      <c r="E82" s="120"/>
      <c r="F82" s="120"/>
      <c r="G82" s="120"/>
      <c r="H82" s="90" t="s">
        <v>0</v>
      </c>
      <c r="I82" s="90"/>
      <c r="J82" s="90"/>
      <c r="K82" s="90"/>
      <c r="L82" s="90"/>
      <c r="M82" s="90"/>
      <c r="N82" s="118">
        <f>N31</f>
        <v>0</v>
      </c>
      <c r="O82" s="119"/>
      <c r="P82" s="119"/>
      <c r="Q82" s="119"/>
      <c r="R82" s="119"/>
      <c r="S82" s="119"/>
      <c r="T82" s="119"/>
    </row>
    <row r="84" spans="1:20" s="6" customFormat="1" ht="22.5" customHeight="1" x14ac:dyDescent="0.3">
      <c r="A84" s="7" t="s">
        <v>138</v>
      </c>
      <c r="B84" s="7"/>
    </row>
    <row r="85" spans="1:20" s="13" customFormat="1" ht="18.75" customHeight="1" x14ac:dyDescent="0.3">
      <c r="A85" s="26" t="s">
        <v>102</v>
      </c>
      <c r="B85" s="148" t="s">
        <v>103</v>
      </c>
      <c r="C85" s="148"/>
      <c r="D85" s="148"/>
      <c r="E85" s="148"/>
      <c r="F85" s="148"/>
      <c r="G85" s="148"/>
      <c r="H85" s="26" t="s">
        <v>104</v>
      </c>
      <c r="I85" s="26" t="s">
        <v>106</v>
      </c>
      <c r="J85" s="33" t="s">
        <v>107</v>
      </c>
      <c r="K85" s="32" t="s">
        <v>102</v>
      </c>
      <c r="L85" s="148" t="s">
        <v>108</v>
      </c>
      <c r="M85" s="148"/>
      <c r="N85" s="148"/>
      <c r="O85" s="148"/>
      <c r="P85" s="148"/>
      <c r="Q85" s="148"/>
      <c r="R85" s="26" t="s">
        <v>104</v>
      </c>
      <c r="S85" s="26" t="s">
        <v>105</v>
      </c>
      <c r="T85" s="26" t="s">
        <v>107</v>
      </c>
    </row>
    <row r="86" spans="1:20" s="13" customFormat="1" ht="18.75" customHeight="1" x14ac:dyDescent="0.3">
      <c r="A86" s="23">
        <v>1</v>
      </c>
      <c r="B86" s="63" t="s">
        <v>109</v>
      </c>
      <c r="C86" s="64"/>
      <c r="D86" s="64"/>
      <c r="E86" s="64"/>
      <c r="F86" s="64"/>
      <c r="G86" s="65"/>
      <c r="H86" s="27">
        <v>2000</v>
      </c>
      <c r="I86" s="22">
        <v>2000</v>
      </c>
      <c r="J86" s="34">
        <f>I86/H86</f>
        <v>1</v>
      </c>
      <c r="K86" s="24">
        <v>1</v>
      </c>
      <c r="L86" s="90" t="s">
        <v>110</v>
      </c>
      <c r="M86" s="90"/>
      <c r="N86" s="90"/>
      <c r="O86" s="90"/>
      <c r="P86" s="90"/>
      <c r="Q86" s="90"/>
      <c r="R86" s="27">
        <v>100</v>
      </c>
      <c r="S86" s="22">
        <v>0</v>
      </c>
      <c r="T86" s="28">
        <f>S86/R86</f>
        <v>0</v>
      </c>
    </row>
    <row r="87" spans="1:20" s="13" customFormat="1" ht="18.75" customHeight="1" x14ac:dyDescent="0.3">
      <c r="A87" s="23">
        <v>2</v>
      </c>
      <c r="B87" s="63" t="s">
        <v>111</v>
      </c>
      <c r="C87" s="64"/>
      <c r="D87" s="64"/>
      <c r="E87" s="64"/>
      <c r="F87" s="64"/>
      <c r="G87" s="65"/>
      <c r="H87" s="27">
        <v>1000</v>
      </c>
      <c r="I87" s="22">
        <v>1000</v>
      </c>
      <c r="J87" s="34">
        <f t="shared" ref="J87:J99" si="3">I87/H87</f>
        <v>1</v>
      </c>
      <c r="K87" s="24">
        <v>2</v>
      </c>
      <c r="L87" s="90" t="s">
        <v>112</v>
      </c>
      <c r="M87" s="90"/>
      <c r="N87" s="90"/>
      <c r="O87" s="90"/>
      <c r="P87" s="90"/>
      <c r="Q87" s="90"/>
      <c r="R87" s="27">
        <v>300</v>
      </c>
      <c r="S87" s="22">
        <v>0</v>
      </c>
      <c r="T87" s="28">
        <f t="shared" ref="T87:T99" si="4">S87/R87</f>
        <v>0</v>
      </c>
    </row>
    <row r="88" spans="1:20" s="13" customFormat="1" ht="18.75" customHeight="1" x14ac:dyDescent="0.3">
      <c r="A88" s="23">
        <v>3</v>
      </c>
      <c r="B88" s="63" t="s">
        <v>113</v>
      </c>
      <c r="C88" s="64"/>
      <c r="D88" s="64"/>
      <c r="E88" s="64"/>
      <c r="F88" s="64"/>
      <c r="G88" s="65"/>
      <c r="H88" s="27">
        <v>1000</v>
      </c>
      <c r="I88" s="22">
        <v>1000</v>
      </c>
      <c r="J88" s="34">
        <f t="shared" si="3"/>
        <v>1</v>
      </c>
      <c r="K88" s="24">
        <v>3</v>
      </c>
      <c r="L88" s="90" t="s">
        <v>114</v>
      </c>
      <c r="M88" s="90"/>
      <c r="N88" s="90"/>
      <c r="O88" s="90"/>
      <c r="P88" s="90"/>
      <c r="Q88" s="90"/>
      <c r="R88" s="27">
        <v>200</v>
      </c>
      <c r="S88" s="22">
        <v>0</v>
      </c>
      <c r="T88" s="28">
        <f t="shared" si="4"/>
        <v>0</v>
      </c>
    </row>
    <row r="89" spans="1:20" s="13" customFormat="1" ht="18.75" customHeight="1" x14ac:dyDescent="0.3">
      <c r="A89" s="23">
        <v>4</v>
      </c>
      <c r="B89" s="63" t="s">
        <v>115</v>
      </c>
      <c r="C89" s="64"/>
      <c r="D89" s="64"/>
      <c r="E89" s="64"/>
      <c r="F89" s="64"/>
      <c r="G89" s="65"/>
      <c r="H89" s="27">
        <v>4000</v>
      </c>
      <c r="I89" s="22">
        <v>4000</v>
      </c>
      <c r="J89" s="34">
        <f t="shared" si="3"/>
        <v>1</v>
      </c>
      <c r="K89" s="24">
        <v>4</v>
      </c>
      <c r="L89" s="90" t="s">
        <v>116</v>
      </c>
      <c r="M89" s="90"/>
      <c r="N89" s="90"/>
      <c r="O89" s="90"/>
      <c r="P89" s="90"/>
      <c r="Q89" s="90"/>
      <c r="R89" s="27">
        <v>300</v>
      </c>
      <c r="S89" s="22">
        <v>0</v>
      </c>
      <c r="T89" s="28">
        <f t="shared" si="4"/>
        <v>0</v>
      </c>
    </row>
    <row r="90" spans="1:20" s="13" customFormat="1" ht="18.75" customHeight="1" x14ac:dyDescent="0.3">
      <c r="A90" s="23">
        <v>5</v>
      </c>
      <c r="B90" s="63" t="s">
        <v>117</v>
      </c>
      <c r="C90" s="64"/>
      <c r="D90" s="64"/>
      <c r="E90" s="64"/>
      <c r="F90" s="64"/>
      <c r="G90" s="65"/>
      <c r="H90" s="27">
        <v>2000</v>
      </c>
      <c r="I90" s="22">
        <v>2000</v>
      </c>
      <c r="J90" s="34">
        <f t="shared" si="3"/>
        <v>1</v>
      </c>
      <c r="K90" s="24">
        <v>5</v>
      </c>
      <c r="L90" s="90" t="s">
        <v>118</v>
      </c>
      <c r="M90" s="90"/>
      <c r="N90" s="90"/>
      <c r="O90" s="90"/>
      <c r="P90" s="90"/>
      <c r="Q90" s="90"/>
      <c r="R90" s="27">
        <v>200</v>
      </c>
      <c r="S90" s="22">
        <v>0</v>
      </c>
      <c r="T90" s="28">
        <f t="shared" si="4"/>
        <v>0</v>
      </c>
    </row>
    <row r="91" spans="1:20" s="13" customFormat="1" ht="18.75" customHeight="1" x14ac:dyDescent="0.3">
      <c r="A91" s="23">
        <v>6</v>
      </c>
      <c r="B91" s="63" t="s">
        <v>119</v>
      </c>
      <c r="C91" s="64"/>
      <c r="D91" s="64"/>
      <c r="E91" s="64"/>
      <c r="F91" s="64"/>
      <c r="G91" s="65"/>
      <c r="H91" s="27">
        <v>1000</v>
      </c>
      <c r="I91" s="22">
        <v>1000</v>
      </c>
      <c r="J91" s="34">
        <f t="shared" si="3"/>
        <v>1</v>
      </c>
      <c r="K91" s="24">
        <v>6</v>
      </c>
      <c r="L91" s="90" t="s">
        <v>120</v>
      </c>
      <c r="M91" s="90"/>
      <c r="N91" s="90"/>
      <c r="O91" s="90"/>
      <c r="P91" s="90"/>
      <c r="Q91" s="90"/>
      <c r="R91" s="27">
        <v>300</v>
      </c>
      <c r="S91" s="22">
        <v>0</v>
      </c>
      <c r="T91" s="28">
        <f t="shared" si="4"/>
        <v>0</v>
      </c>
    </row>
    <row r="92" spans="1:20" s="13" customFormat="1" ht="18.75" customHeight="1" x14ac:dyDescent="0.3">
      <c r="A92" s="23">
        <v>7</v>
      </c>
      <c r="B92" s="63" t="s">
        <v>121</v>
      </c>
      <c r="C92" s="64"/>
      <c r="D92" s="64"/>
      <c r="E92" s="64"/>
      <c r="F92" s="64"/>
      <c r="G92" s="65"/>
      <c r="H92" s="27">
        <v>1000</v>
      </c>
      <c r="I92" s="22">
        <v>1000</v>
      </c>
      <c r="J92" s="34">
        <f t="shared" si="3"/>
        <v>1</v>
      </c>
      <c r="K92" s="24">
        <v>7</v>
      </c>
      <c r="L92" s="90" t="s">
        <v>122</v>
      </c>
      <c r="M92" s="90"/>
      <c r="N92" s="90"/>
      <c r="O92" s="90"/>
      <c r="P92" s="90"/>
      <c r="Q92" s="90"/>
      <c r="R92" s="27">
        <v>100</v>
      </c>
      <c r="S92" s="22">
        <v>0</v>
      </c>
      <c r="T92" s="28">
        <f t="shared" si="4"/>
        <v>0</v>
      </c>
    </row>
    <row r="93" spans="1:20" s="13" customFormat="1" ht="18.75" customHeight="1" x14ac:dyDescent="0.3">
      <c r="A93" s="23">
        <v>8</v>
      </c>
      <c r="B93" s="63" t="s">
        <v>123</v>
      </c>
      <c r="C93" s="64"/>
      <c r="D93" s="64"/>
      <c r="E93" s="64"/>
      <c r="F93" s="64"/>
      <c r="G93" s="65"/>
      <c r="H93" s="27">
        <v>2000</v>
      </c>
      <c r="I93" s="22">
        <v>2000</v>
      </c>
      <c r="J93" s="34">
        <f t="shared" si="3"/>
        <v>1</v>
      </c>
      <c r="K93" s="24">
        <v>8</v>
      </c>
      <c r="L93" s="90" t="s">
        <v>124</v>
      </c>
      <c r="M93" s="90"/>
      <c r="N93" s="90"/>
      <c r="O93" s="90"/>
      <c r="P93" s="90"/>
      <c r="Q93" s="90"/>
      <c r="R93" s="27">
        <v>300</v>
      </c>
      <c r="S93" s="22">
        <v>0</v>
      </c>
      <c r="T93" s="28">
        <f t="shared" si="4"/>
        <v>0</v>
      </c>
    </row>
    <row r="94" spans="1:20" s="13" customFormat="1" ht="18.75" customHeight="1" x14ac:dyDescent="0.3">
      <c r="A94" s="23">
        <v>9</v>
      </c>
      <c r="B94" s="63" t="s">
        <v>125</v>
      </c>
      <c r="C94" s="64"/>
      <c r="D94" s="64"/>
      <c r="E94" s="64"/>
      <c r="F94" s="64"/>
      <c r="G94" s="65"/>
      <c r="H94" s="27">
        <v>1000</v>
      </c>
      <c r="I94" s="22">
        <v>1000</v>
      </c>
      <c r="J94" s="34">
        <f t="shared" si="3"/>
        <v>1</v>
      </c>
      <c r="K94" s="24">
        <v>9</v>
      </c>
      <c r="L94" s="90" t="s">
        <v>126</v>
      </c>
      <c r="M94" s="90"/>
      <c r="N94" s="90"/>
      <c r="O94" s="90"/>
      <c r="P94" s="90"/>
      <c r="Q94" s="90"/>
      <c r="R94" s="27">
        <v>200</v>
      </c>
      <c r="S94" s="22">
        <v>0</v>
      </c>
      <c r="T94" s="28">
        <f t="shared" si="4"/>
        <v>0</v>
      </c>
    </row>
    <row r="95" spans="1:20" s="13" customFormat="1" ht="18.75" customHeight="1" x14ac:dyDescent="0.3">
      <c r="A95" s="23">
        <v>10</v>
      </c>
      <c r="B95" s="63" t="s">
        <v>127</v>
      </c>
      <c r="C95" s="64"/>
      <c r="D95" s="64"/>
      <c r="E95" s="64"/>
      <c r="F95" s="64"/>
      <c r="G95" s="65"/>
      <c r="H95" s="27">
        <v>6000</v>
      </c>
      <c r="I95" s="22">
        <v>6000</v>
      </c>
      <c r="J95" s="34">
        <f t="shared" si="3"/>
        <v>1</v>
      </c>
      <c r="K95" s="24">
        <v>10</v>
      </c>
      <c r="L95" s="90" t="s">
        <v>128</v>
      </c>
      <c r="M95" s="90"/>
      <c r="N95" s="90"/>
      <c r="O95" s="90"/>
      <c r="P95" s="90"/>
      <c r="Q95" s="90"/>
      <c r="R95" s="27">
        <v>100</v>
      </c>
      <c r="S95" s="22">
        <v>0</v>
      </c>
      <c r="T95" s="28">
        <f t="shared" si="4"/>
        <v>0</v>
      </c>
    </row>
    <row r="96" spans="1:20" s="13" customFormat="1" ht="18.75" customHeight="1" x14ac:dyDescent="0.3">
      <c r="A96" s="23">
        <v>11</v>
      </c>
      <c r="B96" s="63" t="s">
        <v>129</v>
      </c>
      <c r="C96" s="64"/>
      <c r="D96" s="64"/>
      <c r="E96" s="64"/>
      <c r="F96" s="64"/>
      <c r="G96" s="65"/>
      <c r="H96" s="27">
        <v>6000</v>
      </c>
      <c r="I96" s="22">
        <v>4000</v>
      </c>
      <c r="J96" s="34">
        <f t="shared" si="3"/>
        <v>0.66666666666666663</v>
      </c>
      <c r="K96" s="24">
        <v>11</v>
      </c>
      <c r="L96" s="90" t="s">
        <v>130</v>
      </c>
      <c r="M96" s="90"/>
      <c r="N96" s="90"/>
      <c r="O96" s="90"/>
      <c r="P96" s="90"/>
      <c r="Q96" s="90"/>
      <c r="R96" s="27">
        <v>400</v>
      </c>
      <c r="S96" s="22">
        <v>0</v>
      </c>
      <c r="T96" s="28">
        <f t="shared" si="4"/>
        <v>0</v>
      </c>
    </row>
    <row r="97" spans="1:20" s="13" customFormat="1" ht="18.75" customHeight="1" x14ac:dyDescent="0.3">
      <c r="A97" s="23">
        <v>12</v>
      </c>
      <c r="B97" s="63" t="s">
        <v>131</v>
      </c>
      <c r="C97" s="64"/>
      <c r="D97" s="64"/>
      <c r="E97" s="64"/>
      <c r="F97" s="64"/>
      <c r="G97" s="65"/>
      <c r="H97" s="27">
        <v>1000</v>
      </c>
      <c r="I97" s="22">
        <v>0</v>
      </c>
      <c r="J97" s="34">
        <f t="shared" si="3"/>
        <v>0</v>
      </c>
      <c r="K97" s="24">
        <v>12</v>
      </c>
      <c r="L97" s="90" t="s">
        <v>132</v>
      </c>
      <c r="M97" s="90"/>
      <c r="N97" s="90"/>
      <c r="O97" s="90"/>
      <c r="P97" s="90"/>
      <c r="Q97" s="90"/>
      <c r="R97" s="27">
        <v>200</v>
      </c>
      <c r="S97" s="22">
        <v>0</v>
      </c>
      <c r="T97" s="28">
        <f t="shared" si="4"/>
        <v>0</v>
      </c>
    </row>
    <row r="98" spans="1:20" s="13" customFormat="1" ht="18.75" customHeight="1" x14ac:dyDescent="0.3">
      <c r="A98" s="23">
        <v>13</v>
      </c>
      <c r="B98" s="63" t="s">
        <v>133</v>
      </c>
      <c r="C98" s="64"/>
      <c r="D98" s="64"/>
      <c r="E98" s="64"/>
      <c r="F98" s="64"/>
      <c r="G98" s="65"/>
      <c r="H98" s="27">
        <v>5000</v>
      </c>
      <c r="I98" s="22">
        <v>0</v>
      </c>
      <c r="J98" s="34">
        <f t="shared" si="3"/>
        <v>0</v>
      </c>
      <c r="K98" s="24">
        <v>13</v>
      </c>
      <c r="L98" s="90" t="s">
        <v>134</v>
      </c>
      <c r="M98" s="90"/>
      <c r="N98" s="90"/>
      <c r="O98" s="90"/>
      <c r="P98" s="90"/>
      <c r="Q98" s="90"/>
      <c r="R98" s="27">
        <v>600</v>
      </c>
      <c r="S98" s="22">
        <v>0</v>
      </c>
      <c r="T98" s="28">
        <f t="shared" si="4"/>
        <v>0</v>
      </c>
    </row>
    <row r="99" spans="1:20" s="13" customFormat="1" ht="18.75" customHeight="1" x14ac:dyDescent="0.3">
      <c r="A99" s="23">
        <v>14</v>
      </c>
      <c r="B99" s="90" t="s">
        <v>135</v>
      </c>
      <c r="C99" s="90"/>
      <c r="D99" s="90"/>
      <c r="E99" s="90"/>
      <c r="F99" s="90"/>
      <c r="G99" s="90"/>
      <c r="H99" s="27">
        <v>10000</v>
      </c>
      <c r="I99" s="22">
        <v>0</v>
      </c>
      <c r="J99" s="34">
        <f t="shared" si="3"/>
        <v>0</v>
      </c>
      <c r="K99" s="24">
        <v>14</v>
      </c>
      <c r="L99" s="90" t="s">
        <v>133</v>
      </c>
      <c r="M99" s="90"/>
      <c r="N99" s="90"/>
      <c r="O99" s="90"/>
      <c r="P99" s="90"/>
      <c r="Q99" s="90"/>
      <c r="R99" s="27">
        <v>500</v>
      </c>
      <c r="S99" s="22">
        <v>0</v>
      </c>
      <c r="T99" s="28">
        <f t="shared" si="4"/>
        <v>0</v>
      </c>
    </row>
    <row r="100" spans="1:20" s="13" customFormat="1" ht="18.75" customHeight="1" x14ac:dyDescent="0.3">
      <c r="A100" s="23"/>
      <c r="B100" s="63"/>
      <c r="C100" s="64"/>
      <c r="D100" s="64"/>
      <c r="E100" s="64"/>
      <c r="F100" s="64"/>
      <c r="G100" s="65"/>
      <c r="H100" s="27"/>
      <c r="I100" s="22"/>
      <c r="J100" s="34"/>
      <c r="K100" s="24">
        <v>15</v>
      </c>
      <c r="L100" s="90" t="s">
        <v>135</v>
      </c>
      <c r="M100" s="90"/>
      <c r="N100" s="90"/>
      <c r="O100" s="90"/>
      <c r="P100" s="90"/>
      <c r="Q100" s="90"/>
      <c r="R100" s="27">
        <v>0</v>
      </c>
      <c r="S100" s="22">
        <v>0</v>
      </c>
      <c r="T100" s="28">
        <v>0</v>
      </c>
    </row>
    <row r="101" spans="1:20" s="13" customFormat="1" ht="18.75" customHeight="1" x14ac:dyDescent="0.3">
      <c r="A101" s="149" t="s">
        <v>136</v>
      </c>
      <c r="B101" s="150"/>
      <c r="C101" s="150"/>
      <c r="D101" s="150"/>
      <c r="E101" s="150"/>
      <c r="F101" s="150"/>
      <c r="G101" s="151"/>
      <c r="H101" s="29">
        <f>SUM(H86:H100)</f>
        <v>43000</v>
      </c>
      <c r="I101" s="29">
        <f>SUM(I86:I100)</f>
        <v>25000</v>
      </c>
      <c r="J101" s="35">
        <f>I101/H101</f>
        <v>0.58139534883720934</v>
      </c>
      <c r="K101" s="150" t="s">
        <v>137</v>
      </c>
      <c r="L101" s="150"/>
      <c r="M101" s="150"/>
      <c r="N101" s="150"/>
      <c r="O101" s="150"/>
      <c r="P101" s="150"/>
      <c r="Q101" s="151"/>
      <c r="R101" s="31">
        <f>SUM(R86:R100)</f>
        <v>3800</v>
      </c>
      <c r="S101" s="25">
        <f>SUM(S86:S100)</f>
        <v>0</v>
      </c>
      <c r="T101" s="30">
        <f>S101/R101</f>
        <v>0</v>
      </c>
    </row>
  </sheetData>
  <mergeCells count="316">
    <mergeCell ref="A81:D81"/>
    <mergeCell ref="E81:P81"/>
    <mergeCell ref="Q81:T81"/>
    <mergeCell ref="A82:G82"/>
    <mergeCell ref="A24:B24"/>
    <mergeCell ref="O24:P24"/>
    <mergeCell ref="Q24:T24"/>
    <mergeCell ref="B87:G87"/>
    <mergeCell ref="L87:Q87"/>
    <mergeCell ref="B88:G88"/>
    <mergeCell ref="L88:Q88"/>
    <mergeCell ref="B89:G89"/>
    <mergeCell ref="L89:Q89"/>
    <mergeCell ref="B90:G90"/>
    <mergeCell ref="L90:Q90"/>
    <mergeCell ref="B91:G91"/>
    <mergeCell ref="L91:Q91"/>
    <mergeCell ref="B99:G99"/>
    <mergeCell ref="L99:Q99"/>
    <mergeCell ref="B100:G100"/>
    <mergeCell ref="L100:Q100"/>
    <mergeCell ref="A101:G101"/>
    <mergeCell ref="K101:Q101"/>
    <mergeCell ref="B92:G92"/>
    <mergeCell ref="L92:Q92"/>
    <mergeCell ref="B93:G93"/>
    <mergeCell ref="L93:Q93"/>
    <mergeCell ref="B94:G94"/>
    <mergeCell ref="L94:Q94"/>
    <mergeCell ref="B95:G95"/>
    <mergeCell ref="L95:Q95"/>
    <mergeCell ref="B96:G96"/>
    <mergeCell ref="L96:Q96"/>
    <mergeCell ref="B97:G97"/>
    <mergeCell ref="L97:Q97"/>
    <mergeCell ref="B98:G98"/>
    <mergeCell ref="L98:Q98"/>
    <mergeCell ref="H82:M82"/>
    <mergeCell ref="N82:T82"/>
    <mergeCell ref="B85:G85"/>
    <mergeCell ref="L85:Q85"/>
    <mergeCell ref="B86:G86"/>
    <mergeCell ref="L86:Q86"/>
    <mergeCell ref="S74:T74"/>
    <mergeCell ref="C73:D73"/>
    <mergeCell ref="E73:F73"/>
    <mergeCell ref="C75:D75"/>
    <mergeCell ref="E75:F75"/>
    <mergeCell ref="G75:H75"/>
    <mergeCell ref="I75:J75"/>
    <mergeCell ref="K75:L75"/>
    <mergeCell ref="M75:N75"/>
    <mergeCell ref="M74:N74"/>
    <mergeCell ref="O74:P74"/>
    <mergeCell ref="Q74:R74"/>
    <mergeCell ref="A74:B74"/>
    <mergeCell ref="C74:D74"/>
    <mergeCell ref="E74:F74"/>
    <mergeCell ref="G74:H74"/>
    <mergeCell ref="I74:J74"/>
    <mergeCell ref="K74:L74"/>
    <mergeCell ref="O73:P73"/>
    <mergeCell ref="Q73:R73"/>
    <mergeCell ref="G73:H73"/>
    <mergeCell ref="I73:J73"/>
    <mergeCell ref="K73:L73"/>
    <mergeCell ref="M73:N73"/>
    <mergeCell ref="A79:B79"/>
    <mergeCell ref="C79:D79"/>
    <mergeCell ref="E79:F79"/>
    <mergeCell ref="G79:H79"/>
    <mergeCell ref="O79:T79"/>
    <mergeCell ref="I79:N79"/>
    <mergeCell ref="A76:B76"/>
    <mergeCell ref="A78:B78"/>
    <mergeCell ref="C78:D78"/>
    <mergeCell ref="E78:F78"/>
    <mergeCell ref="G78:H78"/>
    <mergeCell ref="O78:T78"/>
    <mergeCell ref="C76:D76"/>
    <mergeCell ref="E76:F76"/>
    <mergeCell ref="G76:H76"/>
    <mergeCell ref="I78:N78"/>
    <mergeCell ref="A77:B77"/>
    <mergeCell ref="I76:N76"/>
    <mergeCell ref="I77:N77"/>
    <mergeCell ref="O76:T76"/>
    <mergeCell ref="O77:T77"/>
    <mergeCell ref="C77:D77"/>
    <mergeCell ref="E77:F77"/>
    <mergeCell ref="G77:H77"/>
    <mergeCell ref="A71:B72"/>
    <mergeCell ref="C71:H71"/>
    <mergeCell ref="I71:N71"/>
    <mergeCell ref="O71:T71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A75:B75"/>
    <mergeCell ref="O75:T75"/>
    <mergeCell ref="S73:T73"/>
    <mergeCell ref="A73:B73"/>
    <mergeCell ref="O69:P69"/>
    <mergeCell ref="Q69:R69"/>
    <mergeCell ref="S69:T69"/>
    <mergeCell ref="A61:F61"/>
    <mergeCell ref="N60:T60"/>
    <mergeCell ref="A57:F57"/>
    <mergeCell ref="G57:M57"/>
    <mergeCell ref="N57:T57"/>
    <mergeCell ref="O67:P68"/>
    <mergeCell ref="Q67:R68"/>
    <mergeCell ref="K69:L69"/>
    <mergeCell ref="M69:N69"/>
    <mergeCell ref="A67:B68"/>
    <mergeCell ref="A64:B64"/>
    <mergeCell ref="C68:D68"/>
    <mergeCell ref="E68:F68"/>
    <mergeCell ref="G68:H68"/>
    <mergeCell ref="I68:J68"/>
    <mergeCell ref="K68:L68"/>
    <mergeCell ref="M68:N68"/>
    <mergeCell ref="E69:F69"/>
    <mergeCell ref="I69:J69"/>
    <mergeCell ref="G65:H65"/>
    <mergeCell ref="C67:H67"/>
    <mergeCell ref="N61:T61"/>
    <mergeCell ref="N58:T58"/>
    <mergeCell ref="A60:F60"/>
    <mergeCell ref="G60:M60"/>
    <mergeCell ref="G56:M56"/>
    <mergeCell ref="N56:T56"/>
    <mergeCell ref="A59:F59"/>
    <mergeCell ref="G59:M59"/>
    <mergeCell ref="N59:T59"/>
    <mergeCell ref="A58:F58"/>
    <mergeCell ref="G58:M58"/>
    <mergeCell ref="E64:F64"/>
    <mergeCell ref="G64:H64"/>
    <mergeCell ref="A69:B69"/>
    <mergeCell ref="G69:H69"/>
    <mergeCell ref="C69:D69"/>
    <mergeCell ref="A1:D1"/>
    <mergeCell ref="E1:P1"/>
    <mergeCell ref="N2:T2"/>
    <mergeCell ref="M65:N65"/>
    <mergeCell ref="A53:G53"/>
    <mergeCell ref="Q52:T52"/>
    <mergeCell ref="A52:D52"/>
    <mergeCell ref="S64:T64"/>
    <mergeCell ref="S63:T63"/>
    <mergeCell ref="A31:B31"/>
    <mergeCell ref="C31:D31"/>
    <mergeCell ref="E31:F31"/>
    <mergeCell ref="G31:H31"/>
    <mergeCell ref="I31:T31"/>
    <mergeCell ref="A32:B32"/>
    <mergeCell ref="C32:D32"/>
    <mergeCell ref="I63:J63"/>
    <mergeCell ref="A56:F56"/>
    <mergeCell ref="G61:M61"/>
    <mergeCell ref="Q1:T1"/>
    <mergeCell ref="L22:T22"/>
    <mergeCell ref="L19:T19"/>
    <mergeCell ref="A15:D15"/>
    <mergeCell ref="C22:K22"/>
    <mergeCell ref="A18:B18"/>
    <mergeCell ref="A19:B19"/>
    <mergeCell ref="A22:B22"/>
    <mergeCell ref="A20:B20"/>
    <mergeCell ref="A21:B21"/>
    <mergeCell ref="C21:K21"/>
    <mergeCell ref="L21:T21"/>
    <mergeCell ref="C18:K18"/>
    <mergeCell ref="L18:T18"/>
    <mergeCell ref="C19:K19"/>
    <mergeCell ref="A16:G16"/>
    <mergeCell ref="H16:M16"/>
    <mergeCell ref="A12:T13"/>
    <mergeCell ref="A8:D8"/>
    <mergeCell ref="E8:P8"/>
    <mergeCell ref="Q8:T8"/>
    <mergeCell ref="A9:G9"/>
    <mergeCell ref="A2:G2"/>
    <mergeCell ref="H2:M2"/>
    <mergeCell ref="E52:P52"/>
    <mergeCell ref="H53:M53"/>
    <mergeCell ref="N53:T53"/>
    <mergeCell ref="E32:F32"/>
    <mergeCell ref="A35:B35"/>
    <mergeCell ref="C35:D35"/>
    <mergeCell ref="E35:F35"/>
    <mergeCell ref="G35:H35"/>
    <mergeCell ref="I35:T35"/>
    <mergeCell ref="A37:B37"/>
    <mergeCell ref="D37:G37"/>
    <mergeCell ref="H37:O37"/>
    <mergeCell ref="P37:Q37"/>
    <mergeCell ref="R37:T37"/>
    <mergeCell ref="A38:B38"/>
    <mergeCell ref="D38:G38"/>
    <mergeCell ref="H38:O38"/>
    <mergeCell ref="L11:T11"/>
    <mergeCell ref="C11:K11"/>
    <mergeCell ref="L20:T20"/>
    <mergeCell ref="N16:T16"/>
    <mergeCell ref="Q15:T15"/>
    <mergeCell ref="A25:D25"/>
    <mergeCell ref="E25:P25"/>
    <mergeCell ref="Q25:T25"/>
    <mergeCell ref="A26:G26"/>
    <mergeCell ref="H26:M26"/>
    <mergeCell ref="N26:T26"/>
    <mergeCell ref="A30:B30"/>
    <mergeCell ref="A23:B23"/>
    <mergeCell ref="E15:P15"/>
    <mergeCell ref="C20:K20"/>
    <mergeCell ref="C23:K23"/>
    <mergeCell ref="L23:T23"/>
    <mergeCell ref="G33:H33"/>
    <mergeCell ref="I33:T33"/>
    <mergeCell ref="A34:B34"/>
    <mergeCell ref="C30:D30"/>
    <mergeCell ref="E30:F30"/>
    <mergeCell ref="G30:H30"/>
    <mergeCell ref="I30:T30"/>
    <mergeCell ref="I34:T34"/>
    <mergeCell ref="C34:D34"/>
    <mergeCell ref="E34:F34"/>
    <mergeCell ref="G34:H34"/>
    <mergeCell ref="G32:H32"/>
    <mergeCell ref="I32:T32"/>
    <mergeCell ref="A33:B33"/>
    <mergeCell ref="C33:D33"/>
    <mergeCell ref="E33:F33"/>
    <mergeCell ref="S67:T68"/>
    <mergeCell ref="C64:D64"/>
    <mergeCell ref="O63:P63"/>
    <mergeCell ref="A63:B63"/>
    <mergeCell ref="C63:D63"/>
    <mergeCell ref="E63:F63"/>
    <mergeCell ref="Q63:R63"/>
    <mergeCell ref="Q64:R64"/>
    <mergeCell ref="Q65:R65"/>
    <mergeCell ref="G63:H63"/>
    <mergeCell ref="M63:N63"/>
    <mergeCell ref="M64:N64"/>
    <mergeCell ref="K63:L63"/>
    <mergeCell ref="S65:T65"/>
    <mergeCell ref="O65:P65"/>
    <mergeCell ref="O64:P64"/>
    <mergeCell ref="K64:L64"/>
    <mergeCell ref="K65:L65"/>
    <mergeCell ref="C65:D65"/>
    <mergeCell ref="E65:F65"/>
    <mergeCell ref="I64:J64"/>
    <mergeCell ref="I65:J65"/>
    <mergeCell ref="I67:N67"/>
    <mergeCell ref="A65:B65"/>
    <mergeCell ref="P38:Q38"/>
    <mergeCell ref="R38:T38"/>
    <mergeCell ref="A39:B39"/>
    <mergeCell ref="D39:G39"/>
    <mergeCell ref="H39:O39"/>
    <mergeCell ref="P39:Q39"/>
    <mergeCell ref="R39:T39"/>
    <mergeCell ref="A40:B40"/>
    <mergeCell ref="D40:G40"/>
    <mergeCell ref="H40:O40"/>
    <mergeCell ref="P40:Q40"/>
    <mergeCell ref="R40:T40"/>
    <mergeCell ref="G45:H45"/>
    <mergeCell ref="I45:T45"/>
    <mergeCell ref="A47:B47"/>
    <mergeCell ref="D47:G47"/>
    <mergeCell ref="S47:T47"/>
    <mergeCell ref="A43:B43"/>
    <mergeCell ref="C43:D43"/>
    <mergeCell ref="E43:F43"/>
    <mergeCell ref="G43:H43"/>
    <mergeCell ref="I43:T43"/>
    <mergeCell ref="A44:B44"/>
    <mergeCell ref="C44:D44"/>
    <mergeCell ref="E44:F44"/>
    <mergeCell ref="G44:H44"/>
    <mergeCell ref="I44:T44"/>
    <mergeCell ref="H9:M9"/>
    <mergeCell ref="N9:T9"/>
    <mergeCell ref="A5:T6"/>
    <mergeCell ref="D50:G50"/>
    <mergeCell ref="H47:P47"/>
    <mergeCell ref="H48:P48"/>
    <mergeCell ref="H49:P49"/>
    <mergeCell ref="H50:P50"/>
    <mergeCell ref="A48:B48"/>
    <mergeCell ref="D48:G48"/>
    <mergeCell ref="S48:T48"/>
    <mergeCell ref="A49:B49"/>
    <mergeCell ref="D49:G49"/>
    <mergeCell ref="S49:T49"/>
    <mergeCell ref="A50:B50"/>
    <mergeCell ref="S50:T50"/>
    <mergeCell ref="A45:B45"/>
    <mergeCell ref="C45:D45"/>
    <mergeCell ref="E45:F45"/>
    <mergeCell ref="A42:B42"/>
    <mergeCell ref="C42:D42"/>
    <mergeCell ref="E42:F42"/>
    <mergeCell ref="G42:H42"/>
    <mergeCell ref="I42:T42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E15" sqref="E15"/>
    </sheetView>
  </sheetViews>
  <sheetFormatPr defaultColWidth="6.625" defaultRowHeight="16.5" x14ac:dyDescent="0.3"/>
  <cols>
    <col min="1" max="2" width="6.625" style="12"/>
    <col min="3" max="9" width="7.625" style="12" bestFit="1" customWidth="1"/>
    <col min="10" max="10" width="5.125" style="12" bestFit="1" customWidth="1"/>
    <col min="11" max="16384" width="6.625" style="12"/>
  </cols>
  <sheetData>
    <row r="2" spans="2:23" x14ac:dyDescent="0.3">
      <c r="B2" s="12" t="s">
        <v>5</v>
      </c>
    </row>
    <row r="3" spans="2:23" x14ac:dyDescent="0.3">
      <c r="C3" s="12" t="s">
        <v>49</v>
      </c>
      <c r="D3" s="12" t="s">
        <v>50</v>
      </c>
      <c r="E3" s="12" t="s">
        <v>51</v>
      </c>
      <c r="F3" s="12" t="s">
        <v>52</v>
      </c>
      <c r="G3" s="12" t="s">
        <v>53</v>
      </c>
      <c r="H3" s="12" t="s">
        <v>54</v>
      </c>
      <c r="I3" s="12" t="s">
        <v>55</v>
      </c>
    </row>
    <row r="4" spans="2:23" x14ac:dyDescent="0.3">
      <c r="B4" s="12" t="s">
        <v>6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8"/>
      <c r="K4" s="8"/>
    </row>
    <row r="5" spans="2:23" x14ac:dyDescent="0.3">
      <c r="B5" s="12" t="s">
        <v>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8"/>
      <c r="K5" s="8"/>
    </row>
    <row r="6" spans="2:23" x14ac:dyDescent="0.3">
      <c r="B6" s="12" t="s">
        <v>8</v>
      </c>
      <c r="C6" s="9" t="e">
        <f>(C5/C4) * 100</f>
        <v>#DIV/0!</v>
      </c>
      <c r="D6" s="9" t="e">
        <f t="shared" ref="D6:E6" si="0">(D5/D4) * 100</f>
        <v>#DIV/0!</v>
      </c>
      <c r="E6" s="9" t="e">
        <f t="shared" si="0"/>
        <v>#DIV/0!</v>
      </c>
      <c r="F6" s="9" t="e">
        <f t="shared" ref="F6:I6" si="1">(F5/F4) * 100</f>
        <v>#DIV/0!</v>
      </c>
      <c r="G6" s="9" t="e">
        <f t="shared" si="1"/>
        <v>#DIV/0!</v>
      </c>
      <c r="H6" s="9" t="e">
        <f t="shared" si="1"/>
        <v>#DIV/0!</v>
      </c>
      <c r="I6" s="9" t="e">
        <f t="shared" si="1"/>
        <v>#DIV/0!</v>
      </c>
      <c r="J6" s="9"/>
      <c r="K6" s="9"/>
    </row>
    <row r="11" spans="2:23" x14ac:dyDescent="0.3">
      <c r="B11" s="12" t="s">
        <v>33</v>
      </c>
    </row>
    <row r="12" spans="2:23" s="14" customFormat="1" x14ac:dyDescent="0.3">
      <c r="C12" s="14">
        <v>43290</v>
      </c>
      <c r="D12" s="14">
        <v>43297</v>
      </c>
      <c r="E12" s="14">
        <v>43304</v>
      </c>
      <c r="F12" s="14">
        <v>43311</v>
      </c>
      <c r="G12" s="14">
        <v>43318</v>
      </c>
      <c r="H12" s="14">
        <v>43325</v>
      </c>
      <c r="I12" s="14">
        <v>43332</v>
      </c>
      <c r="J12" s="14">
        <v>43339</v>
      </c>
      <c r="K12" s="14">
        <v>43346</v>
      </c>
      <c r="L12" s="14">
        <v>43353</v>
      </c>
      <c r="M12" s="14">
        <v>43360</v>
      </c>
      <c r="N12" s="14">
        <v>43367</v>
      </c>
      <c r="O12" s="14">
        <v>43374</v>
      </c>
      <c r="P12" s="14">
        <v>43381</v>
      </c>
      <c r="Q12" s="14">
        <v>43388</v>
      </c>
      <c r="R12" s="14">
        <v>43395</v>
      </c>
      <c r="S12" s="14">
        <v>43402</v>
      </c>
      <c r="T12" s="14">
        <v>43409</v>
      </c>
      <c r="U12" s="14">
        <v>43416</v>
      </c>
      <c r="V12" s="14">
        <v>43423</v>
      </c>
      <c r="W12" s="14">
        <v>43430</v>
      </c>
    </row>
    <row r="13" spans="2:23" x14ac:dyDescent="0.3">
      <c r="B13" s="12" t="s">
        <v>6</v>
      </c>
      <c r="C13" s="12">
        <v>18</v>
      </c>
      <c r="D13" s="12">
        <v>25</v>
      </c>
      <c r="E13" s="12">
        <v>31</v>
      </c>
      <c r="F13" s="12">
        <v>39</v>
      </c>
      <c r="G13" s="12">
        <v>44</v>
      </c>
      <c r="H13" s="12">
        <v>50</v>
      </c>
      <c r="I13" s="12">
        <v>55</v>
      </c>
      <c r="J13" s="12">
        <v>61</v>
      </c>
      <c r="K13" s="12">
        <v>66</v>
      </c>
      <c r="L13" s="12">
        <v>71</v>
      </c>
      <c r="M13" s="12">
        <v>76</v>
      </c>
      <c r="N13" s="12">
        <v>77</v>
      </c>
      <c r="O13" s="12">
        <v>79</v>
      </c>
      <c r="P13" s="12">
        <v>81</v>
      </c>
      <c r="Q13" s="12">
        <v>83</v>
      </c>
      <c r="R13" s="12">
        <v>84</v>
      </c>
      <c r="S13" s="12">
        <v>86</v>
      </c>
      <c r="T13" s="12">
        <v>89</v>
      </c>
      <c r="U13" s="12">
        <v>92</v>
      </c>
      <c r="V13" s="12">
        <v>94</v>
      </c>
      <c r="W13" s="12">
        <v>97</v>
      </c>
    </row>
    <row r="14" spans="2:23" x14ac:dyDescent="0.3">
      <c r="B14" s="12" t="s">
        <v>7</v>
      </c>
      <c r="C14" s="12">
        <v>15</v>
      </c>
      <c r="D14" s="12">
        <v>26</v>
      </c>
      <c r="E14" s="12">
        <v>30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</row>
    <row r="15" spans="2:23" s="15" customFormat="1" x14ac:dyDescent="0.3">
      <c r="B15" s="15" t="s">
        <v>8</v>
      </c>
      <c r="C15" s="21">
        <f>C14/C13*100</f>
        <v>83.333333333333343</v>
      </c>
      <c r="D15" s="21">
        <f t="shared" ref="D15:W15" si="2">D14/D13*100</f>
        <v>104</v>
      </c>
      <c r="E15" s="21">
        <f t="shared" si="2"/>
        <v>96.774193548387103</v>
      </c>
      <c r="F15" s="21">
        <f t="shared" si="2"/>
        <v>0</v>
      </c>
      <c r="G15" s="21">
        <f t="shared" si="2"/>
        <v>0</v>
      </c>
      <c r="H15" s="21">
        <f t="shared" si="2"/>
        <v>0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1">
        <f t="shared" si="2"/>
        <v>0</v>
      </c>
      <c r="N15" s="21">
        <f t="shared" si="2"/>
        <v>0</v>
      </c>
      <c r="O15" s="21">
        <f t="shared" si="2"/>
        <v>0</v>
      </c>
      <c r="P15" s="21">
        <f t="shared" si="2"/>
        <v>0</v>
      </c>
      <c r="Q15" s="21">
        <f t="shared" si="2"/>
        <v>0</v>
      </c>
      <c r="R15" s="21">
        <f t="shared" si="2"/>
        <v>0</v>
      </c>
      <c r="S15" s="21">
        <f t="shared" si="2"/>
        <v>0</v>
      </c>
      <c r="T15" s="21">
        <f t="shared" si="2"/>
        <v>0</v>
      </c>
      <c r="U15" s="21">
        <f t="shared" si="2"/>
        <v>0</v>
      </c>
      <c r="V15" s="21">
        <f t="shared" si="2"/>
        <v>0</v>
      </c>
      <c r="W15" s="21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C3" sqref="C3:D64"/>
    </sheetView>
  </sheetViews>
  <sheetFormatPr defaultColWidth="70.375" defaultRowHeight="16.5" x14ac:dyDescent="0.3"/>
  <cols>
    <col min="1" max="1" width="6.75" style="12" customWidth="1"/>
    <col min="2" max="2" width="39.375" style="12" customWidth="1"/>
    <col min="3" max="4" width="11.125" style="12" bestFit="1" customWidth="1"/>
    <col min="5" max="5" width="7.75" style="36" customWidth="1"/>
    <col min="6" max="6" width="9.125" style="36" customWidth="1"/>
    <col min="7" max="8" width="10.25" style="12" customWidth="1"/>
    <col min="9" max="9" width="9" style="12" customWidth="1"/>
    <col min="10" max="16384" width="70.375" style="12"/>
  </cols>
  <sheetData>
    <row r="1" spans="1:6" ht="17.25" thickBot="1" x14ac:dyDescent="0.35">
      <c r="A1" s="153" t="s">
        <v>166</v>
      </c>
      <c r="B1" s="154"/>
      <c r="C1" s="154"/>
      <c r="D1" s="154"/>
      <c r="E1" s="154"/>
      <c r="F1" s="154"/>
    </row>
    <row r="2" spans="1:6" ht="12" customHeight="1" thickBot="1" x14ac:dyDescent="0.35">
      <c r="A2" s="51" t="s">
        <v>167</v>
      </c>
      <c r="B2" s="52" t="s">
        <v>140</v>
      </c>
      <c r="C2" s="52" t="s">
        <v>141</v>
      </c>
      <c r="D2" s="52" t="s">
        <v>142</v>
      </c>
      <c r="E2" s="52" t="s">
        <v>165</v>
      </c>
      <c r="F2" s="53" t="s">
        <v>143</v>
      </c>
    </row>
    <row r="3" spans="1:6" ht="12" customHeight="1" x14ac:dyDescent="0.3">
      <c r="A3" s="155" t="s">
        <v>144</v>
      </c>
      <c r="B3" s="39" t="s">
        <v>179</v>
      </c>
      <c r="C3" s="58" t="s">
        <v>145</v>
      </c>
      <c r="D3" s="58"/>
      <c r="E3" s="49">
        <v>0.5</v>
      </c>
      <c r="F3" s="50" t="s">
        <v>146</v>
      </c>
    </row>
    <row r="4" spans="1:6" ht="12" customHeight="1" x14ac:dyDescent="0.3">
      <c r="A4" s="156"/>
      <c r="B4" s="38" t="s">
        <v>180</v>
      </c>
      <c r="C4" s="59" t="s">
        <v>145</v>
      </c>
      <c r="D4" s="59" t="s">
        <v>147</v>
      </c>
      <c r="E4" s="41">
        <v>1</v>
      </c>
      <c r="F4" s="44" t="s">
        <v>142</v>
      </c>
    </row>
    <row r="5" spans="1:6" ht="12" customHeight="1" x14ac:dyDescent="0.3">
      <c r="A5" s="156"/>
      <c r="B5" s="38" t="s">
        <v>181</v>
      </c>
      <c r="C5" s="59" t="s">
        <v>148</v>
      </c>
      <c r="D5" s="59" t="s">
        <v>149</v>
      </c>
      <c r="E5" s="41">
        <v>1</v>
      </c>
      <c r="F5" s="44" t="s">
        <v>142</v>
      </c>
    </row>
    <row r="6" spans="1:6" ht="12" customHeight="1" x14ac:dyDescent="0.3">
      <c r="A6" s="156"/>
      <c r="B6" s="37" t="s">
        <v>182</v>
      </c>
      <c r="C6" s="60" t="s">
        <v>149</v>
      </c>
      <c r="D6" s="60"/>
      <c r="E6" s="40">
        <v>0.2</v>
      </c>
      <c r="F6" s="45" t="s">
        <v>146</v>
      </c>
    </row>
    <row r="7" spans="1:6" ht="12" customHeight="1" x14ac:dyDescent="0.3">
      <c r="A7" s="156"/>
      <c r="B7" s="38" t="s">
        <v>183</v>
      </c>
      <c r="C7" s="59" t="s">
        <v>149</v>
      </c>
      <c r="D7" s="59" t="s">
        <v>149</v>
      </c>
      <c r="E7" s="41">
        <v>1</v>
      </c>
      <c r="F7" s="44" t="s">
        <v>142</v>
      </c>
    </row>
    <row r="8" spans="1:6" ht="12" customHeight="1" x14ac:dyDescent="0.3">
      <c r="A8" s="156"/>
      <c r="B8" s="38" t="s">
        <v>184</v>
      </c>
      <c r="C8" s="59" t="s">
        <v>150</v>
      </c>
      <c r="D8" s="59" t="s">
        <v>151</v>
      </c>
      <c r="E8" s="41">
        <v>1</v>
      </c>
      <c r="F8" s="44" t="s">
        <v>142</v>
      </c>
    </row>
    <row r="9" spans="1:6" ht="12" customHeight="1" x14ac:dyDescent="0.3">
      <c r="A9" s="156"/>
      <c r="B9" s="38" t="s">
        <v>185</v>
      </c>
      <c r="C9" s="59" t="s">
        <v>150</v>
      </c>
      <c r="D9" s="59" t="s">
        <v>151</v>
      </c>
      <c r="E9" s="41">
        <v>1</v>
      </c>
      <c r="F9" s="44" t="s">
        <v>142</v>
      </c>
    </row>
    <row r="10" spans="1:6" ht="12" customHeight="1" x14ac:dyDescent="0.3">
      <c r="A10" s="156"/>
      <c r="B10" s="38" t="s">
        <v>186</v>
      </c>
      <c r="C10" s="59"/>
      <c r="D10" s="59"/>
      <c r="E10" s="41">
        <v>0</v>
      </c>
      <c r="F10" s="44"/>
    </row>
    <row r="11" spans="1:6" ht="12" customHeight="1" x14ac:dyDescent="0.3">
      <c r="A11" s="156"/>
      <c r="B11" s="38" t="s">
        <v>187</v>
      </c>
      <c r="C11" s="59"/>
      <c r="D11" s="59"/>
      <c r="E11" s="41">
        <v>0</v>
      </c>
      <c r="F11" s="44"/>
    </row>
    <row r="12" spans="1:6" ht="12" customHeight="1" x14ac:dyDescent="0.3">
      <c r="A12" s="156"/>
      <c r="B12" s="38" t="s">
        <v>188</v>
      </c>
      <c r="C12" s="59"/>
      <c r="D12" s="59"/>
      <c r="E12" s="41">
        <v>0</v>
      </c>
      <c r="F12" s="44"/>
    </row>
    <row r="13" spans="1:6" ht="12" customHeight="1" x14ac:dyDescent="0.3">
      <c r="A13" s="156"/>
      <c r="B13" s="38" t="s">
        <v>189</v>
      </c>
      <c r="C13" s="59"/>
      <c r="D13" s="59"/>
      <c r="E13" s="41">
        <v>0</v>
      </c>
      <c r="F13" s="44"/>
    </row>
    <row r="14" spans="1:6" ht="12" customHeight="1" x14ac:dyDescent="0.3">
      <c r="A14" s="156"/>
      <c r="B14" s="38" t="s">
        <v>190</v>
      </c>
      <c r="C14" s="59"/>
      <c r="D14" s="59"/>
      <c r="E14" s="41">
        <v>0</v>
      </c>
      <c r="F14" s="44"/>
    </row>
    <row r="15" spans="1:6" ht="12" customHeight="1" x14ac:dyDescent="0.3">
      <c r="A15" s="156"/>
      <c r="B15" s="37" t="s">
        <v>191</v>
      </c>
      <c r="C15" s="60" t="s">
        <v>149</v>
      </c>
      <c r="D15" s="60"/>
      <c r="E15" s="40">
        <v>0.5</v>
      </c>
      <c r="F15" s="45" t="s">
        <v>154</v>
      </c>
    </row>
    <row r="16" spans="1:6" ht="12" customHeight="1" x14ac:dyDescent="0.3">
      <c r="A16" s="156"/>
      <c r="B16" s="38" t="s">
        <v>192</v>
      </c>
      <c r="C16" s="59" t="s">
        <v>149</v>
      </c>
      <c r="D16" s="59"/>
      <c r="E16" s="41">
        <v>0.5</v>
      </c>
      <c r="F16" s="44" t="s">
        <v>154</v>
      </c>
    </row>
    <row r="17" spans="1:6" ht="12" customHeight="1" x14ac:dyDescent="0.3">
      <c r="A17" s="156"/>
      <c r="B17" s="37" t="s">
        <v>193</v>
      </c>
      <c r="C17" s="60" t="s">
        <v>149</v>
      </c>
      <c r="D17" s="60"/>
      <c r="E17" s="40">
        <v>0.41</v>
      </c>
      <c r="F17" s="45" t="s">
        <v>146</v>
      </c>
    </row>
    <row r="18" spans="1:6" ht="12" customHeight="1" x14ac:dyDescent="0.3">
      <c r="A18" s="156"/>
      <c r="B18" s="38" t="s">
        <v>194</v>
      </c>
      <c r="C18" s="59" t="s">
        <v>149</v>
      </c>
      <c r="D18" s="59"/>
      <c r="E18" s="41">
        <v>0.9</v>
      </c>
      <c r="F18" s="44" t="s">
        <v>154</v>
      </c>
    </row>
    <row r="19" spans="1:6" ht="12" customHeight="1" x14ac:dyDescent="0.3">
      <c r="A19" s="156"/>
      <c r="B19" s="38" t="s">
        <v>195</v>
      </c>
      <c r="C19" s="59" t="s">
        <v>152</v>
      </c>
      <c r="D19" s="59"/>
      <c r="E19" s="41">
        <v>0</v>
      </c>
      <c r="F19" s="44"/>
    </row>
    <row r="20" spans="1:6" ht="12" customHeight="1" x14ac:dyDescent="0.3">
      <c r="A20" s="156"/>
      <c r="B20" s="38" t="s">
        <v>196</v>
      </c>
      <c r="C20" s="59" t="s">
        <v>156</v>
      </c>
      <c r="D20" s="59"/>
      <c r="E20" s="41">
        <v>0.8</v>
      </c>
      <c r="F20" s="44" t="s">
        <v>146</v>
      </c>
    </row>
    <row r="21" spans="1:6" ht="12" customHeight="1" x14ac:dyDescent="0.3">
      <c r="A21" s="156"/>
      <c r="B21" s="38" t="s">
        <v>197</v>
      </c>
      <c r="C21" s="59" t="s">
        <v>157</v>
      </c>
      <c r="D21" s="59"/>
      <c r="E21" s="41">
        <v>0.1</v>
      </c>
      <c r="F21" s="44"/>
    </row>
    <row r="22" spans="1:6" ht="12" customHeight="1" x14ac:dyDescent="0.3">
      <c r="A22" s="156"/>
      <c r="B22" s="38" t="s">
        <v>198</v>
      </c>
      <c r="C22" s="59" t="s">
        <v>153</v>
      </c>
      <c r="D22" s="59"/>
      <c r="E22" s="41">
        <v>0</v>
      </c>
      <c r="F22" s="44"/>
    </row>
    <row r="23" spans="1:6" ht="12" customHeight="1" x14ac:dyDescent="0.3">
      <c r="A23" s="156"/>
      <c r="B23" s="37" t="s">
        <v>199</v>
      </c>
      <c r="C23" s="60" t="s">
        <v>149</v>
      </c>
      <c r="D23" s="60"/>
      <c r="E23" s="40">
        <v>0</v>
      </c>
      <c r="F23" s="45" t="s">
        <v>154</v>
      </c>
    </row>
    <row r="24" spans="1:6" ht="12" customHeight="1" x14ac:dyDescent="0.3">
      <c r="A24" s="156"/>
      <c r="B24" s="38" t="s">
        <v>200</v>
      </c>
      <c r="C24" s="59" t="s">
        <v>149</v>
      </c>
      <c r="D24" s="59"/>
      <c r="E24" s="41">
        <v>0</v>
      </c>
      <c r="F24" s="44" t="s">
        <v>154</v>
      </c>
    </row>
    <row r="25" spans="1:6" ht="12" customHeight="1" x14ac:dyDescent="0.3">
      <c r="A25" s="156"/>
      <c r="B25" s="38" t="s">
        <v>201</v>
      </c>
      <c r="C25" s="59" t="s">
        <v>156</v>
      </c>
      <c r="D25" s="59"/>
      <c r="E25" s="41">
        <v>0</v>
      </c>
      <c r="F25" s="44" t="s">
        <v>154</v>
      </c>
    </row>
    <row r="26" spans="1:6" ht="12" customHeight="1" x14ac:dyDescent="0.3">
      <c r="A26" s="156"/>
      <c r="B26" s="38" t="s">
        <v>202</v>
      </c>
      <c r="C26" s="59" t="s">
        <v>159</v>
      </c>
      <c r="D26" s="59"/>
      <c r="E26" s="41">
        <v>0</v>
      </c>
      <c r="F26" s="44"/>
    </row>
    <row r="27" spans="1:6" ht="12" customHeight="1" x14ac:dyDescent="0.3">
      <c r="A27" s="156"/>
      <c r="B27" s="38" t="s">
        <v>203</v>
      </c>
      <c r="C27" s="59" t="s">
        <v>160</v>
      </c>
      <c r="D27" s="59"/>
      <c r="E27" s="41">
        <v>0</v>
      </c>
      <c r="F27" s="44"/>
    </row>
    <row r="28" spans="1:6" ht="12" customHeight="1" x14ac:dyDescent="0.3">
      <c r="A28" s="156"/>
      <c r="B28" s="37" t="s">
        <v>204</v>
      </c>
      <c r="C28" s="60" t="s">
        <v>158</v>
      </c>
      <c r="D28" s="60"/>
      <c r="E28" s="40">
        <v>0</v>
      </c>
      <c r="F28" s="45"/>
    </row>
    <row r="29" spans="1:6" ht="12" customHeight="1" x14ac:dyDescent="0.3">
      <c r="A29" s="156"/>
      <c r="B29" s="38" t="s">
        <v>205</v>
      </c>
      <c r="C29" s="59" t="s">
        <v>158</v>
      </c>
      <c r="D29" s="59"/>
      <c r="E29" s="41">
        <v>0</v>
      </c>
      <c r="F29" s="44"/>
    </row>
    <row r="30" spans="1:6" ht="12" customHeight="1" x14ac:dyDescent="0.3">
      <c r="A30" s="156"/>
      <c r="B30" s="38" t="s">
        <v>206</v>
      </c>
      <c r="C30" s="59" t="s">
        <v>161</v>
      </c>
      <c r="D30" s="59"/>
      <c r="E30" s="41">
        <v>0</v>
      </c>
      <c r="F30" s="44"/>
    </row>
    <row r="31" spans="1:6" ht="12" customHeight="1" x14ac:dyDescent="0.3">
      <c r="A31" s="156"/>
      <c r="B31" s="37" t="s">
        <v>207</v>
      </c>
      <c r="C31" s="60" t="s">
        <v>162</v>
      </c>
      <c r="D31" s="60"/>
      <c r="E31" s="40">
        <v>0</v>
      </c>
      <c r="F31" s="45"/>
    </row>
    <row r="32" spans="1:6" ht="12" customHeight="1" x14ac:dyDescent="0.3">
      <c r="A32" s="156"/>
      <c r="B32" s="38" t="s">
        <v>208</v>
      </c>
      <c r="C32" s="59" t="s">
        <v>162</v>
      </c>
      <c r="D32" s="59"/>
      <c r="E32" s="41">
        <v>0</v>
      </c>
      <c r="F32" s="44"/>
    </row>
    <row r="33" spans="1:6" ht="12" customHeight="1" x14ac:dyDescent="0.3">
      <c r="A33" s="156"/>
      <c r="B33" s="37" t="s">
        <v>209</v>
      </c>
      <c r="C33" s="60"/>
      <c r="D33" s="60"/>
      <c r="E33" s="40">
        <v>0</v>
      </c>
      <c r="F33" s="45"/>
    </row>
    <row r="34" spans="1:6" ht="12" customHeight="1" x14ac:dyDescent="0.3">
      <c r="A34" s="156"/>
      <c r="B34" s="38" t="s">
        <v>210</v>
      </c>
      <c r="C34" s="59"/>
      <c r="D34" s="59"/>
      <c r="E34" s="41">
        <v>0</v>
      </c>
      <c r="F34" s="44"/>
    </row>
    <row r="35" spans="1:6" ht="12" customHeight="1" x14ac:dyDescent="0.3">
      <c r="A35" s="156"/>
      <c r="B35" s="38" t="s">
        <v>211</v>
      </c>
      <c r="C35" s="59"/>
      <c r="D35" s="59"/>
      <c r="E35" s="41">
        <v>0</v>
      </c>
      <c r="F35" s="44"/>
    </row>
    <row r="36" spans="1:6" ht="12" customHeight="1" x14ac:dyDescent="0.3">
      <c r="A36" s="156"/>
      <c r="B36" s="37" t="s">
        <v>212</v>
      </c>
      <c r="C36" s="60"/>
      <c r="D36" s="60"/>
      <c r="E36" s="40">
        <v>0</v>
      </c>
      <c r="F36" s="45"/>
    </row>
    <row r="37" spans="1:6" ht="12" customHeight="1" x14ac:dyDescent="0.3">
      <c r="A37" s="156"/>
      <c r="B37" s="38" t="s">
        <v>213</v>
      </c>
      <c r="C37" s="59"/>
      <c r="D37" s="59"/>
      <c r="E37" s="41">
        <v>0</v>
      </c>
      <c r="F37" s="44"/>
    </row>
    <row r="38" spans="1:6" ht="12" customHeight="1" x14ac:dyDescent="0.3">
      <c r="A38" s="156"/>
      <c r="B38" s="38" t="s">
        <v>214</v>
      </c>
      <c r="C38" s="59"/>
      <c r="D38" s="59"/>
      <c r="E38" s="41">
        <v>0</v>
      </c>
      <c r="F38" s="44"/>
    </row>
    <row r="39" spans="1:6" ht="12" customHeight="1" x14ac:dyDescent="0.3">
      <c r="A39" s="156"/>
      <c r="B39" s="38" t="s">
        <v>215</v>
      </c>
      <c r="C39" s="59"/>
      <c r="D39" s="59"/>
      <c r="E39" s="41">
        <v>0</v>
      </c>
      <c r="F39" s="44"/>
    </row>
    <row r="40" spans="1:6" ht="12" customHeight="1" x14ac:dyDescent="0.3">
      <c r="A40" s="156"/>
      <c r="B40" s="38" t="s">
        <v>216</v>
      </c>
      <c r="C40" s="59"/>
      <c r="D40" s="59"/>
      <c r="E40" s="41">
        <v>0</v>
      </c>
      <c r="F40" s="44"/>
    </row>
    <row r="41" spans="1:6" ht="12" customHeight="1" x14ac:dyDescent="0.3">
      <c r="A41" s="156"/>
      <c r="B41" s="37" t="s">
        <v>217</v>
      </c>
      <c r="C41" s="60"/>
      <c r="D41" s="60"/>
      <c r="E41" s="40">
        <v>0</v>
      </c>
      <c r="F41" s="45"/>
    </row>
    <row r="42" spans="1:6" ht="12" customHeight="1" x14ac:dyDescent="0.3">
      <c r="A42" s="156"/>
      <c r="B42" s="38" t="s">
        <v>218</v>
      </c>
      <c r="C42" s="59"/>
      <c r="D42" s="59"/>
      <c r="E42" s="41">
        <v>0</v>
      </c>
      <c r="F42" s="44"/>
    </row>
    <row r="43" spans="1:6" ht="12" customHeight="1" x14ac:dyDescent="0.3">
      <c r="A43" s="156"/>
      <c r="B43" s="38" t="s">
        <v>219</v>
      </c>
      <c r="C43" s="59"/>
      <c r="D43" s="59"/>
      <c r="E43" s="41">
        <v>0</v>
      </c>
      <c r="F43" s="44"/>
    </row>
    <row r="44" spans="1:6" ht="12" customHeight="1" x14ac:dyDescent="0.3">
      <c r="A44" s="156"/>
      <c r="B44" s="38" t="s">
        <v>220</v>
      </c>
      <c r="C44" s="59"/>
      <c r="D44" s="59"/>
      <c r="E44" s="41">
        <v>0</v>
      </c>
      <c r="F44" s="44"/>
    </row>
    <row r="45" spans="1:6" ht="12" customHeight="1" x14ac:dyDescent="0.3">
      <c r="A45" s="156"/>
      <c r="B45" s="38" t="s">
        <v>221</v>
      </c>
      <c r="C45" s="59"/>
      <c r="D45" s="59"/>
      <c r="E45" s="41">
        <v>0</v>
      </c>
      <c r="F45" s="44"/>
    </row>
    <row r="46" spans="1:6" ht="12" customHeight="1" x14ac:dyDescent="0.3">
      <c r="A46" s="156"/>
      <c r="B46" s="38" t="s">
        <v>222</v>
      </c>
      <c r="C46" s="59"/>
      <c r="D46" s="59"/>
      <c r="E46" s="41">
        <v>0</v>
      </c>
      <c r="F46" s="44"/>
    </row>
    <row r="47" spans="1:6" ht="12" customHeight="1" x14ac:dyDescent="0.3">
      <c r="A47" s="156"/>
      <c r="B47" s="38" t="s">
        <v>223</v>
      </c>
      <c r="C47" s="59"/>
      <c r="D47" s="59"/>
      <c r="E47" s="41">
        <v>0</v>
      </c>
      <c r="F47" s="44"/>
    </row>
    <row r="48" spans="1:6" ht="12" customHeight="1" x14ac:dyDescent="0.3">
      <c r="A48" s="156"/>
      <c r="B48" s="37" t="s">
        <v>224</v>
      </c>
      <c r="C48" s="60"/>
      <c r="D48" s="60"/>
      <c r="E48" s="40">
        <v>0</v>
      </c>
      <c r="F48" s="45" t="s">
        <v>154</v>
      </c>
    </row>
    <row r="49" spans="1:6" ht="12" customHeight="1" x14ac:dyDescent="0.3">
      <c r="A49" s="156"/>
      <c r="B49" s="38" t="s">
        <v>225</v>
      </c>
      <c r="C49" s="59"/>
      <c r="D49" s="59"/>
      <c r="E49" s="41">
        <v>0</v>
      </c>
      <c r="F49" s="44" t="s">
        <v>154</v>
      </c>
    </row>
    <row r="50" spans="1:6" ht="12" customHeight="1" thickBot="1" x14ac:dyDescent="0.35">
      <c r="A50" s="156"/>
      <c r="B50" s="54" t="s">
        <v>226</v>
      </c>
      <c r="C50" s="61"/>
      <c r="D50" s="61"/>
      <c r="E50" s="55">
        <v>0</v>
      </c>
      <c r="F50" s="56"/>
    </row>
    <row r="51" spans="1:6" ht="12" customHeight="1" x14ac:dyDescent="0.3">
      <c r="A51" s="157" t="s">
        <v>178</v>
      </c>
      <c r="B51" s="39" t="s">
        <v>227</v>
      </c>
      <c r="C51" s="58" t="s">
        <v>177</v>
      </c>
      <c r="D51" s="58"/>
      <c r="E51" s="49">
        <v>0.35</v>
      </c>
      <c r="F51" s="50" t="s">
        <v>146</v>
      </c>
    </row>
    <row r="52" spans="1:6" ht="12" customHeight="1" x14ac:dyDescent="0.3">
      <c r="A52" s="158"/>
      <c r="B52" s="38" t="s">
        <v>228</v>
      </c>
      <c r="C52" s="59" t="s">
        <v>163</v>
      </c>
      <c r="D52" s="59" t="s">
        <v>155</v>
      </c>
      <c r="E52" s="41">
        <v>1</v>
      </c>
      <c r="F52" s="44" t="s">
        <v>142</v>
      </c>
    </row>
    <row r="53" spans="1:6" ht="12" customHeight="1" x14ac:dyDescent="0.3">
      <c r="A53" s="158"/>
      <c r="B53" s="42" t="s">
        <v>229</v>
      </c>
      <c r="C53" s="59" t="s">
        <v>176</v>
      </c>
      <c r="D53" s="59"/>
      <c r="E53" s="41">
        <v>0.9</v>
      </c>
      <c r="F53" s="44" t="s">
        <v>154</v>
      </c>
    </row>
    <row r="54" spans="1:6" ht="12" customHeight="1" x14ac:dyDescent="0.3">
      <c r="A54" s="158"/>
      <c r="B54" s="42" t="s">
        <v>230</v>
      </c>
      <c r="C54" s="59"/>
      <c r="D54" s="59"/>
      <c r="E54" s="41">
        <v>0</v>
      </c>
      <c r="F54" s="44" t="s">
        <v>154</v>
      </c>
    </row>
    <row r="55" spans="1:6" ht="12" customHeight="1" x14ac:dyDescent="0.3">
      <c r="A55" s="158"/>
      <c r="B55" s="42" t="s">
        <v>231</v>
      </c>
      <c r="C55" s="59"/>
      <c r="D55" s="59"/>
      <c r="E55" s="41">
        <v>0</v>
      </c>
      <c r="F55" s="44"/>
    </row>
    <row r="56" spans="1:6" ht="12" customHeight="1" x14ac:dyDescent="0.3">
      <c r="A56" s="158"/>
      <c r="B56" s="42" t="s">
        <v>232</v>
      </c>
      <c r="C56" s="59"/>
      <c r="D56" s="59"/>
      <c r="E56" s="41">
        <v>0</v>
      </c>
      <c r="F56" s="44"/>
    </row>
    <row r="57" spans="1:6" ht="12" customHeight="1" x14ac:dyDescent="0.3">
      <c r="A57" s="158"/>
      <c r="B57" s="43" t="s">
        <v>233</v>
      </c>
      <c r="C57" s="60"/>
      <c r="D57" s="60"/>
      <c r="E57" s="40">
        <v>0</v>
      </c>
      <c r="F57" s="45"/>
    </row>
    <row r="58" spans="1:6" ht="12" customHeight="1" x14ac:dyDescent="0.3">
      <c r="A58" s="158"/>
      <c r="B58" s="42" t="s">
        <v>234</v>
      </c>
      <c r="C58" s="59"/>
      <c r="D58" s="59"/>
      <c r="E58" s="41">
        <v>0</v>
      </c>
      <c r="F58" s="44"/>
    </row>
    <row r="59" spans="1:6" ht="12" customHeight="1" x14ac:dyDescent="0.3">
      <c r="A59" s="158"/>
      <c r="B59" s="42" t="s">
        <v>235</v>
      </c>
      <c r="C59" s="59"/>
      <c r="D59" s="59"/>
      <c r="E59" s="41">
        <v>0</v>
      </c>
      <c r="F59" s="44"/>
    </row>
    <row r="60" spans="1:6" ht="12" customHeight="1" x14ac:dyDescent="0.3">
      <c r="A60" s="158"/>
      <c r="B60" s="42" t="s">
        <v>236</v>
      </c>
      <c r="C60" s="59"/>
      <c r="D60" s="59"/>
      <c r="E60" s="41">
        <v>0</v>
      </c>
      <c r="F60" s="44"/>
    </row>
    <row r="61" spans="1:6" ht="12" customHeight="1" x14ac:dyDescent="0.3">
      <c r="A61" s="158"/>
      <c r="B61" s="42" t="s">
        <v>237</v>
      </c>
      <c r="C61" s="59"/>
      <c r="D61" s="59"/>
      <c r="E61" s="41">
        <v>0</v>
      </c>
      <c r="F61" s="44"/>
    </row>
    <row r="62" spans="1:6" ht="12" customHeight="1" x14ac:dyDescent="0.3">
      <c r="A62" s="158"/>
      <c r="B62" s="42" t="s">
        <v>238</v>
      </c>
      <c r="C62" s="59"/>
      <c r="D62" s="59"/>
      <c r="E62" s="41">
        <v>0</v>
      </c>
      <c r="F62" s="44"/>
    </row>
    <row r="63" spans="1:6" ht="12" customHeight="1" x14ac:dyDescent="0.3">
      <c r="A63" s="158"/>
      <c r="B63" s="43" t="s">
        <v>239</v>
      </c>
      <c r="C63" s="60"/>
      <c r="D63" s="60"/>
      <c r="E63" s="40">
        <v>0</v>
      </c>
      <c r="F63" s="45"/>
    </row>
    <row r="64" spans="1:6" ht="12" customHeight="1" thickBot="1" x14ac:dyDescent="0.35">
      <c r="A64" s="159"/>
      <c r="B64" s="46" t="s">
        <v>240</v>
      </c>
      <c r="C64" s="62"/>
      <c r="D64" s="62"/>
      <c r="E64" s="47">
        <v>0</v>
      </c>
      <c r="F64" s="48"/>
    </row>
  </sheetData>
  <mergeCells count="3">
    <mergeCell ref="A1:F1"/>
    <mergeCell ref="A3:A50"/>
    <mergeCell ref="A51:A64"/>
  </mergeCells>
  <phoneticPr fontId="2" type="noConversion"/>
  <pageMargins left="0.23622047244094491" right="0.23622047244094491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주간보고</vt:lpstr>
      <vt:lpstr>공정률데이타</vt:lpstr>
      <vt:lpstr>기능목록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2018-07-25T05:53:32Z</cp:lastPrinted>
  <dcterms:created xsi:type="dcterms:W3CDTF">2010-05-26T01:00:47Z</dcterms:created>
  <dcterms:modified xsi:type="dcterms:W3CDTF">2018-07-25T07:03:15Z</dcterms:modified>
</cp:coreProperties>
</file>