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</sheets>
  <calcPr calcId="152511"/>
</workbook>
</file>

<file path=xl/calcChain.xml><?xml version="1.0" encoding="utf-8"?>
<calcChain xmlns="http://schemas.openxmlformats.org/spreadsheetml/2006/main">
  <c r="N67" i="8" l="1"/>
  <c r="L69" i="8"/>
  <c r="C69" i="8"/>
  <c r="N77" i="8"/>
  <c r="G82" i="8"/>
  <c r="N9" i="8" l="1"/>
  <c r="N38" i="8"/>
  <c r="O114" i="8" l="1"/>
  <c r="C114" i="8"/>
  <c r="M114" i="8"/>
  <c r="K114" i="8"/>
  <c r="I114" i="8"/>
  <c r="G114" i="8"/>
  <c r="E114" i="8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G96" i="8" l="1"/>
  <c r="G95" i="8"/>
  <c r="G94" i="8"/>
  <c r="E86" i="8"/>
  <c r="C86" i="8"/>
  <c r="G85" i="8"/>
  <c r="G84" i="8"/>
  <c r="G83" i="8"/>
  <c r="G86" i="8" l="1"/>
  <c r="Q116" i="8"/>
  <c r="M126" i="8" l="1"/>
  <c r="G127" i="8"/>
  <c r="G126" i="8"/>
  <c r="G128" i="8"/>
  <c r="G129" i="8"/>
  <c r="G130" i="8"/>
  <c r="M120" i="8"/>
  <c r="G120" i="8"/>
  <c r="M125" i="8"/>
  <c r="G125" i="8"/>
  <c r="M124" i="8"/>
  <c r="G124" i="8"/>
  <c r="N104" i="8" l="1"/>
  <c r="G107" i="8"/>
  <c r="N107" i="8"/>
  <c r="E6" i="9"/>
  <c r="D6" i="9"/>
  <c r="Q115" i="8" l="1"/>
  <c r="I6" i="9" l="1"/>
  <c r="H6" i="9"/>
  <c r="G6" i="9"/>
  <c r="F6" i="9"/>
  <c r="C6" i="9"/>
</calcChain>
</file>

<file path=xl/sharedStrings.xml><?xml version="1.0" encoding="utf-8"?>
<sst xmlns="http://schemas.openxmlformats.org/spreadsheetml/2006/main" count="618" uniqueCount="264">
  <si>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</si>
  <si>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</si>
  <si>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</si>
  <si>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</si>
  <si>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</si>
  <si>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</si>
  <si>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</si>
  <si>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</si>
  <si>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</si>
  <si>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</si>
  <si>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</si>
  <si>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</si>
  <si>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</si>
  <si>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</si>
  <si>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</si>
  <si>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</si>
  <si>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</si>
  <si>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</si>
  <si>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</si>
  <si>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</si>
  <si>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</si>
  <si>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</si>
  <si>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</si>
  <si>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</si>
  <si>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</si>
  <si>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</si>
  <si>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</si>
  <si>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</si>
  <si>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</si>
  <si>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</si>
  <si>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</si>
  <si>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</si>
  <si>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</si>
  <si>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</si>
  <si>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</si>
  <si>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</si>
  <si>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</si>
  <si>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</si>
  <si>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</si>
  <si>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</si>
  <si>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</si>
  <si>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</si>
  <si>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이미지</t>
    <phoneticPr fontId="2" type="noConversion"/>
  </si>
  <si>
    <t>모바일앱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</si>
  <si>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</si>
  <si>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</si>
  <si>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</si>
  <si>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</si>
  <si>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</si>
  <si>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</si>
  <si>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</si>
  <si>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</si>
  <si>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</si>
  <si>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</si>
  <si>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</si>
  <si>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</si>
  <si>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</si>
  <si>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</si>
  <si>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</si>
  <si>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</si>
  <si>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</si>
  <si>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</si>
  <si>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</si>
  <si>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</si>
  <si>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</si>
  <si>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</si>
  <si>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</si>
  <si>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</si>
  <si>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</si>
  <si>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</si>
  <si>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</si>
  <si>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</si>
  <si>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</si>
  <si>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</si>
  <si>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</si>
  <si>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(추가구축없음)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</si>
  <si>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</si>
  <si>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</si>
  <si>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</si>
  <si>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곽귀종, 김영균, 이주리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</si>
  <si>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</si>
  <si>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</si>
  <si>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</si>
  <si>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</si>
  <si>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</si>
  <si>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</si>
  <si>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</si>
  <si>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</si>
  <si>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</si>
  <si>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</si>
  <si>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</si>
  <si>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</si>
  <si>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</si>
  <si>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</si>
  <si>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</si>
  <si>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양호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</si>
  <si>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</si>
  <si>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</si>
  <si>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</si>
  <si>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</si>
  <si>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</si>
  <si>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</si>
  <si>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</si>
  <si>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</si>
  <si>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18-07-20 (금)</t>
  </si>
  <si>
    <t>18-07-23 (월)</t>
  </si>
  <si>
    <t>18-07-30 (월)</t>
  </si>
  <si>
    <t>18-08-21 (화)</t>
  </si>
  <si>
    <t>18-08-07 (화)</t>
  </si>
  <si>
    <t>18-08-17 (금)</t>
  </si>
  <si>
    <t>18-08-27 (월)</t>
  </si>
  <si>
    <t>18-09-03 (월)</t>
  </si>
  <si>
    <t>18-07-02 (월)</t>
  </si>
  <si>
    <t>[ 10 ] 상세 기능 구현 현황</t>
    <phoneticPr fontId="2" type="noConversion"/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</si>
  <si>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</si>
  <si>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</si>
  <si>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</si>
  <si>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</si>
  <si>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</si>
  <si>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</si>
  <si>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</si>
  <si>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</si>
  <si>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</si>
  <si>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</si>
  <si>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</si>
  <si>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</si>
  <si>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</si>
  <si>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</si>
  <si>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</si>
  <si>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</si>
  <si>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과제정보 공통팝업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</si>
  <si>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</si>
  <si>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</si>
  <si>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</si>
  <si>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</si>
  <si>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</si>
  <si>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</si>
  <si>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</si>
  <si>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</si>
  <si>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</si>
  <si>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</si>
  <si>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</si>
  <si>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</si>
  <si>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</si>
  <si>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</si>
  <si>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</si>
  <si>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</si>
  <si>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</si>
  <si>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</si>
  <si>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</si>
  <si>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</si>
  <si>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</si>
  <si>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</si>
  <si>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</si>
  <si>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</si>
  <si>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</si>
  <si>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</si>
  <si>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</si>
  <si>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</si>
  <si>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</si>
  <si>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</si>
  <si>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</si>
  <si>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</si>
  <si>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</si>
  <si>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</si>
  <si>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</si>
  <si>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</si>
  <si>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</si>
  <si>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</si>
  <si>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</si>
  <si>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</si>
  <si>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</si>
  <si>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</si>
  <si>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</si>
  <si>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</si>
  <si>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</si>
  <si>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</si>
  <si>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</si>
  <si>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</si>
  <si>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</si>
  <si>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</si>
  <si>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</si>
  <si>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인식 테스트 </t>
    </r>
    <r>
      <rPr>
        <sz val="9"/>
        <color indexed="8"/>
        <rFont val="맑은 고딕"/>
        <family val="3"/>
        <charset val="129"/>
        <scheme val="minor"/>
      </rPr>
      <t xml:space="preserve">
</t>
    </r>
    <r>
      <rPr>
        <b/>
        <sz val="9"/>
        <color indexed="8"/>
        <rFont val="맑은 고딕"/>
        <family val="3"/>
        <charset val="129"/>
        <scheme val="minor"/>
      </rPr>
      <t>* 뮤레카 성능평가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</si>
  <si>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 DB 구축</t>
    </r>
    <r>
      <rPr>
        <sz val="9"/>
        <color indexed="8"/>
        <rFont val="맑은 고딕"/>
        <family val="3"/>
        <charset val="129"/>
        <scheme val="minor"/>
      </rPr>
      <t xml:space="preserve">
  - SBS 콘텐츠 부하로 인한 장애 처리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</si>
  <si>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사업 산출물 작성 (계속)
</t>
    </r>
    <r>
      <rPr>
        <sz val="9"/>
        <color indexed="8"/>
        <rFont val="맑은 고딕"/>
        <family val="3"/>
        <charset val="129"/>
        <scheme val="minor"/>
      </rPr>
      <t xml:space="preserve">  -  WBS 보완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</si>
  <si>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사업 산출물 작성 (계속)
</t>
    </r>
    <r>
      <rPr>
        <sz val="9"/>
        <color indexed="8"/>
        <rFont val="맑은 고딕"/>
        <family val="3"/>
        <charset val="129"/>
        <scheme val="minor"/>
      </rPr>
      <t xml:space="preserve">  -  WBS 보완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</si>
  <si>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b/>
        <sz val="9"/>
        <color indexed="8"/>
        <rFont val="맑은 고딕"/>
        <family val="3"/>
        <charset val="129"/>
        <scheme val="minor"/>
      </rPr>
      <t>* 뮤레카 성능평가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</si>
  <si>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포렌식 성능평가 도구 : 신청 모듈 자동 다운로드 및 경로 자동 설정 (완료)
  - 평가 스크립트 생성 (진행중)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원본에 대한 mp4 변환 작업 (완료)
  - 오디오 강인성 변형 작업 (완료 - 아날로그/디지털 변환 제외)
  - 비디오 강인성 변형 작업 (18% 진행중)
  - 오디오제거 비디오 강인성 변형 작업 (15% 진행중)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</si>
  <si>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평가 스크립트 생성 (완료예정)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오디오 강인성 (아날로그/디지털 변환 제외) 변형 작업 (계속)
  - 비디오 강인성 변형 작업 (계속)
  - 오디오제거 비디오 강인성 변형 작업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</si>
  <si>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 DB 구축</t>
    </r>
    <r>
      <rPr>
        <sz val="9"/>
        <color indexed="8"/>
        <rFont val="맑은 고딕"/>
        <family val="3"/>
        <charset val="129"/>
        <scheme val="minor"/>
      </rPr>
      <t xml:space="preserve">
  - SBS 모니터링
</t>
    </r>
    <phoneticPr fontId="2" type="noConversion"/>
  </si>
  <si>
    <t>김유진</t>
    <phoneticPr fontId="2" type="noConversion"/>
  </si>
  <si>
    <t xml:space="preserve"> 8 명</t>
    <phoneticPr fontId="2" type="noConversion"/>
  </si>
  <si>
    <t xml:space="preserve"> 8 명</t>
    <phoneticPr fontId="2" type="noConversion"/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</si>
  <si>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</si>
  <si>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</si>
  <si>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</si>
  <si>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</si>
  <si>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</si>
  <si>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사업관리시스템 관리자페이지 화면설계 요구사항 반영 및 변경 (진행중)
- 데이터베이스 설계 (진행중)</t>
    </r>
    <r>
      <rPr>
        <b/>
        <sz val="9"/>
        <rFont val="맑은 고딕"/>
        <family val="3"/>
        <charset val="129"/>
        <scheme val="minor"/>
      </rPr>
      <t xml:space="preserve">
* 개발
 -</t>
    </r>
    <r>
      <rPr>
        <sz val="9"/>
        <rFont val="맑은 고딕"/>
        <family val="3"/>
        <charset val="129"/>
        <scheme val="minor"/>
      </rPr>
      <t xml:space="preserve"> 사용자관리 작업완료
-  공통코드관리 작업완료
-  공고관리 작업 진행중</t>
    </r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</si>
  <si>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데이터베이스 설계(진행중)</t>
    </r>
    <r>
      <rPr>
        <b/>
        <sz val="9"/>
        <rFont val="맑은 고딕"/>
        <family val="3"/>
        <charset val="129"/>
        <scheme val="minor"/>
      </rPr>
      <t xml:space="preserve">
* 개발
 -</t>
    </r>
    <r>
      <rPr>
        <sz val="9"/>
        <rFont val="맑은 고딕"/>
        <family val="3"/>
        <charset val="129"/>
        <scheme val="minor"/>
      </rPr>
      <t xml:space="preserve"> 로그인 완료 예정
-  에러메세지 완료 예정
-  접속정보 완료 예정
-  공고관리 작업 완료 예정</t>
    </r>
    <phoneticPr fontId="2" type="noConversion"/>
  </si>
  <si>
    <t>18-10-31 (수)</t>
  </si>
  <si>
    <t>18-09-25 (화)</t>
  </si>
  <si>
    <t>18-07-27 (금)</t>
  </si>
  <si>
    <t>18-08-03 (금)</t>
  </si>
  <si>
    <t>18-08-09 (목)</t>
  </si>
  <si>
    <t>18-08-10 (금)</t>
  </si>
  <si>
    <t>18-09-05 (수)</t>
  </si>
  <si>
    <t>18-07-17 (화)</t>
  </si>
  <si>
    <t>18-07-29 (일)</t>
  </si>
  <si>
    <t>18-08-31 (금)</t>
  </si>
  <si>
    <t>18-08-24 (금)</t>
  </si>
  <si>
    <t>18-09-06 (목)</t>
  </si>
  <si>
    <t>18-09-07 (금)</t>
  </si>
  <si>
    <t>18-09-14 (금)</t>
  </si>
  <si>
    <t>18-09-11 (화)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</si>
  <si>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</si>
  <si>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</si>
  <si>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</si>
  <si>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</si>
  <si>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</si>
  <si>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</si>
  <si>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</si>
  <si>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</si>
  <si>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</si>
  <si>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</si>
  <si>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</si>
  <si>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</si>
  <si>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</si>
  <si>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18-09-01 (토)</t>
  </si>
  <si>
    <t>지정 안 함</t>
  </si>
  <si>
    <t>18-06-11 (월)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</si>
  <si>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</si>
  <si>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</si>
  <si>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</si>
  <si>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</si>
  <si>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</si>
  <si>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</si>
  <si>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</si>
  <si>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</si>
  <si>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</si>
  <si>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 xml:space="preserve">   데이타셋 구축</t>
  </si>
  <si>
    <t>18-07-09 (월)</t>
  </si>
  <si>
    <t xml:space="preserve">      비디오 데이타셋 구축</t>
  </si>
  <si>
    <t>18-07-10 (화)</t>
  </si>
  <si>
    <t xml:space="preserve">         비디오 원본 데이타셋 구축</t>
  </si>
  <si>
    <t>18-07-13 (금)</t>
  </si>
  <si>
    <t xml:space="preserve">         비디오 변형 데이타셋 구축</t>
  </si>
  <si>
    <t>18-08-22 (수)</t>
  </si>
  <si>
    <t xml:space="preserve">            강인성 변형물 구축</t>
  </si>
  <si>
    <t xml:space="preserve">            인식정보량 변형물 구축</t>
  </si>
  <si>
    <t>18-08-13 (월)</t>
  </si>
  <si>
    <t xml:space="preserve">            강인성 변형물 구축 (오디오제거)</t>
  </si>
  <si>
    <t xml:space="preserve">         모바일웹하드용 비디오 변형 데이타셋 구축(오디오포함)</t>
  </si>
  <si>
    <t>18-08-20 (월)</t>
  </si>
  <si>
    <t xml:space="preserve">      오디오 데이타셋 구축</t>
  </si>
  <si>
    <t xml:space="preserve">         오디오 원본 데이타셋 구축</t>
  </si>
  <si>
    <t xml:space="preserve">         오디오 변형 데이타셋 구축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</si>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</sst>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7" fillId="8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8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20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47</c:v>
                </c:pt>
                <c:pt idx="5">
                  <c:v>51</c:v>
                </c:pt>
                <c:pt idx="6">
                  <c:v>54</c:v>
                </c:pt>
                <c:pt idx="7">
                  <c:v>59</c:v>
                </c:pt>
                <c:pt idx="8">
                  <c:v>62</c:v>
                </c:pt>
                <c:pt idx="9">
                  <c:v>65</c:v>
                </c:pt>
                <c:pt idx="10">
                  <c:v>69</c:v>
                </c:pt>
                <c:pt idx="11">
                  <c:v>72</c:v>
                </c:pt>
                <c:pt idx="12">
                  <c:v>75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87833456"/>
        <c:axId val="-1287827472"/>
      </c:lineChart>
      <c:dateAx>
        <c:axId val="-128783345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87827472"/>
        <c:crosses val="autoZero"/>
        <c:auto val="1"/>
        <c:lblOffset val="100"/>
        <c:baseTimeUnit val="days"/>
      </c:dateAx>
      <c:valAx>
        <c:axId val="-12878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8783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102</xdr:row>
      <xdr:rowOff>133352</xdr:rowOff>
    </xdr:from>
    <xdr:to>
      <xdr:col>3</xdr:col>
      <xdr:colOff>396482</xdr:colOff>
      <xdr:row>102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102</xdr:row>
      <xdr:rowOff>93653</xdr:rowOff>
    </xdr:from>
    <xdr:to>
      <xdr:col>19</xdr:col>
      <xdr:colOff>325754</xdr:colOff>
      <xdr:row>102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102</xdr:row>
      <xdr:rowOff>60960</xdr:rowOff>
    </xdr:from>
    <xdr:to>
      <xdr:col>17</xdr:col>
      <xdr:colOff>459103</xdr:colOff>
      <xdr:row>102</xdr:row>
      <xdr:rowOff>508494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75</xdr:row>
      <xdr:rowOff>133352</xdr:rowOff>
    </xdr:from>
    <xdr:to>
      <xdr:col>3</xdr:col>
      <xdr:colOff>354572</xdr:colOff>
      <xdr:row>75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75</xdr:row>
      <xdr:rowOff>93653</xdr:rowOff>
    </xdr:from>
    <xdr:to>
      <xdr:col>19</xdr:col>
      <xdr:colOff>268604</xdr:colOff>
      <xdr:row>75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75</xdr:row>
      <xdr:rowOff>60960</xdr:rowOff>
    </xdr:from>
    <xdr:to>
      <xdr:col>17</xdr:col>
      <xdr:colOff>401953</xdr:colOff>
      <xdr:row>75</xdr:row>
      <xdr:rowOff>508494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9525</xdr:colOff>
      <xdr:row>11</xdr:row>
      <xdr:rowOff>18004</xdr:rowOff>
    </xdr:from>
    <xdr:to>
      <xdr:col>19</xdr:col>
      <xdr:colOff>476250</xdr:colOff>
      <xdr:row>34</xdr:row>
      <xdr:rowOff>200026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7761829"/>
          <a:ext cx="9934575" cy="55160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40</xdr:row>
      <xdr:rowOff>23321</xdr:rowOff>
    </xdr:from>
    <xdr:to>
      <xdr:col>19</xdr:col>
      <xdr:colOff>485775</xdr:colOff>
      <xdr:row>63</xdr:row>
      <xdr:rowOff>219074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4463221"/>
          <a:ext cx="9934575" cy="552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0"/>
  <sheetViews>
    <sheetView tabSelected="1" view="pageBreakPreview" topLeftCell="A7" zoomScaleNormal="100" zoomScaleSheetLayoutView="100" workbookViewId="0">
      <selection activeCell="C70" sqref="C70:K70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3" customWidth="1"/>
    <col min="11" max="17" width="6.5" style="1" customWidth="1"/>
    <col min="18" max="18" width="6.5" style="13" customWidth="1"/>
    <col min="19" max="20" width="6.5" style="1" customWidth="1"/>
    <col min="21" max="16384" width="9" style="1"/>
  </cols>
  <sheetData>
    <row r="1" spans="1:20" s="13" customFormat="1" ht="43.5" customHeight="1" x14ac:dyDescent="0.3">
      <c r="A1" s="34"/>
      <c r="B1" s="34"/>
      <c r="C1" s="34"/>
      <c r="D1" s="34"/>
      <c r="E1" s="41" t="s">
        <v>57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/>
      <c r="R1" s="34"/>
      <c r="S1" s="34"/>
      <c r="T1" s="34"/>
    </row>
    <row r="2" spans="1:20" x14ac:dyDescent="0.3">
      <c r="A2" s="90"/>
      <c r="B2" s="91"/>
      <c r="C2" s="91"/>
      <c r="D2" s="91"/>
      <c r="E2" s="91"/>
      <c r="F2" s="91"/>
      <c r="G2" s="92"/>
      <c r="H2" s="53" t="s">
        <v>0</v>
      </c>
      <c r="I2" s="58"/>
      <c r="J2" s="58"/>
      <c r="K2" s="58"/>
      <c r="L2" s="58"/>
      <c r="M2" s="54"/>
      <c r="N2" s="99">
        <v>43312</v>
      </c>
      <c r="O2" s="100"/>
      <c r="P2" s="100"/>
      <c r="Q2" s="100"/>
      <c r="R2" s="100"/>
      <c r="S2" s="100"/>
      <c r="T2" s="101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3" customFormat="1" ht="225.75" customHeight="1" x14ac:dyDescent="0.3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s="13" customFormat="1" ht="220.5" customHeight="1" x14ac:dyDescent="0.3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3" customFormat="1" ht="43.5" customHeight="1" x14ac:dyDescent="0.3">
      <c r="A8" s="34"/>
      <c r="B8" s="34"/>
      <c r="C8" s="34"/>
      <c r="D8" s="34"/>
      <c r="E8" s="41" t="s">
        <v>57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4"/>
      <c r="R8" s="34"/>
      <c r="S8" s="34"/>
      <c r="T8" s="34"/>
    </row>
    <row r="9" spans="1:20" s="13" customFormat="1" x14ac:dyDescent="0.3">
      <c r="A9" s="34"/>
      <c r="B9" s="34"/>
      <c r="C9" s="34"/>
      <c r="D9" s="34"/>
      <c r="E9" s="34"/>
      <c r="F9" s="34"/>
      <c r="G9" s="34"/>
      <c r="H9" s="35" t="s">
        <v>0</v>
      </c>
      <c r="I9" s="35"/>
      <c r="J9" s="35"/>
      <c r="K9" s="35"/>
      <c r="L9" s="35"/>
      <c r="M9" s="35"/>
      <c r="N9" s="36">
        <f>N2</f>
        <v>43312</v>
      </c>
      <c r="O9" s="37"/>
      <c r="P9" s="37"/>
      <c r="Q9" s="37"/>
      <c r="R9" s="37"/>
      <c r="S9" s="37"/>
      <c r="T9" s="37"/>
    </row>
    <row r="10" spans="1:20" s="13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263</v>
      </c>
      <c r="B11" s="7"/>
    </row>
    <row r="12" spans="1:20" s="22" customFormat="1" ht="15" customHeight="1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20" s="13" customFormat="1" ht="18.75" customHeigh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s="13" customFormat="1" ht="18.75" customHeight="1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0" s="13" customFormat="1" ht="18.75" customHeight="1" x14ac:dyDescent="0.3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20" s="13" customFormat="1" ht="18.75" customHeight="1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s="13" customFormat="1" ht="15" customHeight="1" x14ac:dyDescent="0.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s="13" customFormat="1" ht="23.25" customHeight="1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0" s="13" customFormat="1" ht="18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spans="1:20" s="13" customFormat="1" ht="18" customHeight="1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spans="1:20" s="13" customFormat="1" ht="18" customHeight="1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spans="1:20" s="6" customFormat="1" ht="21.75" customHeight="1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spans="1:20" s="6" customFormat="1" ht="18.75" customHeight="1" x14ac:dyDescent="0.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spans="1:20" s="6" customFormat="1" ht="18.75" customHeight="1" x14ac:dyDescent="0.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0" s="13" customFormat="1" ht="18.75" customHeight="1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0" s="6" customFormat="1" ht="21.75" customHeight="1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0" s="6" customFormat="1" ht="17.25" customHeight="1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0" s="6" customFormat="1" ht="17.25" customHeight="1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3" customFormat="1" ht="17.25" customHeight="1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3" customFormat="1" ht="17.25" customHeight="1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0" s="13" customFormat="1" ht="17.25" customHeight="1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0" s="13" customFormat="1" ht="17.25" customHeight="1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s="13" customFormat="1" ht="17.25" customHeight="1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s="13" customFormat="1" ht="17.25" customHeight="1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s="13" customFormat="1" ht="17.25" customHeight="1" x14ac:dyDescent="0.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 spans="1:20" s="13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3" customFormat="1" ht="43.5" customHeight="1" x14ac:dyDescent="0.3">
      <c r="A37" s="34"/>
      <c r="B37" s="34"/>
      <c r="C37" s="34"/>
      <c r="D37" s="34"/>
      <c r="E37" s="41" t="s">
        <v>57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4"/>
      <c r="R37" s="34"/>
      <c r="S37" s="34"/>
      <c r="T37" s="34"/>
    </row>
    <row r="38" spans="1:20" s="13" customFormat="1" x14ac:dyDescent="0.3">
      <c r="A38" s="34"/>
      <c r="B38" s="34"/>
      <c r="C38" s="34"/>
      <c r="D38" s="34"/>
      <c r="E38" s="34"/>
      <c r="F38" s="34"/>
      <c r="G38" s="34"/>
      <c r="H38" s="35" t="s">
        <v>0</v>
      </c>
      <c r="I38" s="35"/>
      <c r="J38" s="35"/>
      <c r="K38" s="35"/>
      <c r="L38" s="35"/>
      <c r="M38" s="35"/>
      <c r="N38" s="36">
        <f>N2</f>
        <v>43312</v>
      </c>
      <c r="O38" s="37"/>
      <c r="P38" s="37"/>
      <c r="Q38" s="37"/>
      <c r="R38" s="37"/>
      <c r="S38" s="37"/>
      <c r="T38" s="37"/>
    </row>
    <row r="39" spans="1:20" s="13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263</v>
      </c>
      <c r="B40" s="7"/>
    </row>
    <row r="41" spans="1:20" s="22" customFormat="1" ht="15" customHeight="1" x14ac:dyDescent="0.3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</row>
    <row r="42" spans="1:20" s="13" customFormat="1" ht="18.75" customHeight="1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s="13" customFormat="1" ht="18.75" customHeight="1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s="13" customFormat="1" ht="18.75" customHeight="1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s="13" customFormat="1" ht="18.75" customHeight="1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s="13" customFormat="1" ht="15" customHeight="1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s="13" customFormat="1" ht="23.25" customHeight="1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s="13" customFormat="1" ht="18" customHeight="1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s="13" customFormat="1" ht="18" customHeight="1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s="13" customFormat="1" ht="18" customHeight="1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s="6" customFormat="1" ht="21.75" customHeight="1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s="6" customFormat="1" ht="18.75" customHeight="1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s="6" customFormat="1" ht="18.75" customHeight="1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s="13" customFormat="1" ht="18.75" customHeight="1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s="6" customFormat="1" ht="21.75" customHeight="1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s="6" customFormat="1" ht="17.25" customHeight="1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s="6" customFormat="1" ht="17.25" customHeight="1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s="13" customFormat="1" ht="17.25" customHeight="1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s="13" customFormat="1" ht="17.25" customHeight="1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s="13" customFormat="1" ht="17.25" customHeight="1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s="13" customFormat="1" ht="17.25" customHeight="1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s="13" customFormat="1" ht="17.25" customHeight="1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s="13" customFormat="1" ht="17.25" customHeight="1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s="13" customFormat="1" ht="17.25" customHeight="1" x14ac:dyDescent="0.3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</row>
    <row r="65" spans="1:20" s="13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3" customFormat="1" ht="43.5" customHeight="1" x14ac:dyDescent="0.3">
      <c r="A66" s="34"/>
      <c r="B66" s="34"/>
      <c r="C66" s="34"/>
      <c r="D66" s="34"/>
      <c r="E66" s="41" t="s">
        <v>57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4"/>
      <c r="R66" s="34"/>
      <c r="S66" s="34"/>
      <c r="T66" s="34"/>
    </row>
    <row r="67" spans="1:20" s="13" customFormat="1" x14ac:dyDescent="0.3">
      <c r="A67" s="34"/>
      <c r="B67" s="34"/>
      <c r="C67" s="34"/>
      <c r="D67" s="34"/>
      <c r="E67" s="34"/>
      <c r="F67" s="34"/>
      <c r="G67" s="34"/>
      <c r="H67" s="35" t="s">
        <v>0</v>
      </c>
      <c r="I67" s="35"/>
      <c r="J67" s="35"/>
      <c r="K67" s="35"/>
      <c r="L67" s="35"/>
      <c r="M67" s="35"/>
      <c r="N67" s="36">
        <f>N2</f>
        <v>43312</v>
      </c>
      <c r="O67" s="37"/>
      <c r="P67" s="37"/>
      <c r="Q67" s="37"/>
      <c r="R67" s="37"/>
      <c r="S67" s="37"/>
      <c r="T67" s="37"/>
    </row>
    <row r="68" spans="1:20" s="6" customFormat="1" ht="14.25" customHeight="1" x14ac:dyDescent="0.3">
      <c r="A68" s="7" t="s">
        <v>89</v>
      </c>
      <c r="B68" s="7"/>
    </row>
    <row r="69" spans="1:20" s="23" customFormat="1" ht="19.5" customHeight="1" x14ac:dyDescent="0.3">
      <c r="A69" s="42" t="s">
        <v>1</v>
      </c>
      <c r="B69" s="43"/>
      <c r="C69" s="44" t="e">
        <f>CONCATENATE(CONCATENATE(CONCATENATE(CONCATENATE("전주 추진 실적 (", TEXT(N60-7, "yyyy/mm/dd")), " ~ "), TEXT(N60 -1, "yyyy/mm/dd")), ")")</f>
        <v>#VALUE!</v>
      </c>
      <c r="D69" s="30"/>
      <c r="E69" s="30"/>
      <c r="F69" s="30"/>
      <c r="G69" s="30"/>
      <c r="H69" s="30"/>
      <c r="I69" s="30"/>
      <c r="J69" s="30"/>
      <c r="K69" s="30"/>
      <c r="L69" s="44" t="str">
        <f>CONCATENATE(CONCATENATE(CONCATENATE(CONCATENATE("금주 추진 계획 (", TEXT(N60, "yyyy/mm/dd")), " ~ "), TEXT(N60+6, "yyyy/mm/dd")), ")")</f>
        <v>금주 추진 계획 (1900/01/00 ~ 1900/01/06)</v>
      </c>
      <c r="M69" s="30"/>
      <c r="N69" s="30"/>
      <c r="O69" s="30"/>
      <c r="P69" s="30"/>
      <c r="Q69" s="30"/>
      <c r="R69" s="30"/>
      <c r="S69" s="30"/>
      <c r="T69" s="30"/>
    </row>
    <row r="70" spans="1:20" s="13" customFormat="1" ht="81" customHeight="1" x14ac:dyDescent="0.3">
      <c r="A70" s="45" t="s">
        <v>34</v>
      </c>
      <c r="B70" s="46"/>
      <c r="C70" s="47" t="s">
        <v>184</v>
      </c>
      <c r="D70" s="48"/>
      <c r="E70" s="48"/>
      <c r="F70" s="48"/>
      <c r="G70" s="48"/>
      <c r="H70" s="48"/>
      <c r="I70" s="48"/>
      <c r="J70" s="48"/>
      <c r="K70" s="48"/>
      <c r="L70" s="47" t="s">
        <v>185</v>
      </c>
      <c r="M70" s="48"/>
      <c r="N70" s="48"/>
      <c r="O70" s="48"/>
      <c r="P70" s="48"/>
      <c r="Q70" s="48"/>
      <c r="R70" s="48"/>
      <c r="S70" s="48"/>
      <c r="T70" s="48"/>
    </row>
    <row r="71" spans="1:20" s="13" customFormat="1" ht="124.15" customHeight="1" x14ac:dyDescent="0.3">
      <c r="A71" s="45" t="s">
        <v>58</v>
      </c>
      <c r="B71" s="46"/>
      <c r="C71" s="78" t="s">
        <v>198</v>
      </c>
      <c r="D71" s="79"/>
      <c r="E71" s="79"/>
      <c r="F71" s="79"/>
      <c r="G71" s="79"/>
      <c r="H71" s="79"/>
      <c r="I71" s="79"/>
      <c r="J71" s="79"/>
      <c r="K71" s="80"/>
      <c r="L71" s="78" t="s">
        <v>199</v>
      </c>
      <c r="M71" s="79"/>
      <c r="N71" s="79"/>
      <c r="O71" s="79"/>
      <c r="P71" s="79"/>
      <c r="Q71" s="79"/>
      <c r="R71" s="79"/>
      <c r="S71" s="79"/>
      <c r="T71" s="80"/>
    </row>
    <row r="72" spans="1:20" s="13" customFormat="1" ht="67.5" customHeight="1" x14ac:dyDescent="0.3">
      <c r="A72" s="45" t="s">
        <v>55</v>
      </c>
      <c r="B72" s="46"/>
      <c r="C72" s="81" t="s">
        <v>186</v>
      </c>
      <c r="D72" s="48"/>
      <c r="E72" s="48"/>
      <c r="F72" s="48"/>
      <c r="G72" s="48"/>
      <c r="H72" s="48"/>
      <c r="I72" s="48"/>
      <c r="J72" s="48"/>
      <c r="K72" s="48"/>
      <c r="L72" s="47" t="s">
        <v>182</v>
      </c>
      <c r="M72" s="48"/>
      <c r="N72" s="48"/>
      <c r="O72" s="48"/>
      <c r="P72" s="48"/>
      <c r="Q72" s="48"/>
      <c r="R72" s="48"/>
      <c r="S72" s="48"/>
      <c r="T72" s="48"/>
    </row>
    <row r="73" spans="1:20" s="13" customFormat="1" ht="114.6" customHeight="1" x14ac:dyDescent="0.3">
      <c r="A73" s="45" t="s">
        <v>59</v>
      </c>
      <c r="B73" s="46"/>
      <c r="C73" s="47" t="s">
        <v>187</v>
      </c>
      <c r="D73" s="48"/>
      <c r="E73" s="48"/>
      <c r="F73" s="48"/>
      <c r="G73" s="48"/>
      <c r="H73" s="48"/>
      <c r="I73" s="48"/>
      <c r="J73" s="48"/>
      <c r="K73" s="48"/>
      <c r="L73" s="47" t="s">
        <v>188</v>
      </c>
      <c r="M73" s="48"/>
      <c r="N73" s="48"/>
      <c r="O73" s="48"/>
      <c r="P73" s="48"/>
      <c r="Q73" s="48"/>
      <c r="R73" s="48"/>
      <c r="S73" s="48"/>
      <c r="T73" s="48"/>
    </row>
    <row r="74" spans="1:20" s="13" customFormat="1" ht="38.25" customHeight="1" x14ac:dyDescent="0.3">
      <c r="A74" s="45" t="s">
        <v>61</v>
      </c>
      <c r="B74" s="46"/>
      <c r="C74" s="47" t="s">
        <v>183</v>
      </c>
      <c r="D74" s="48"/>
      <c r="E74" s="48"/>
      <c r="F74" s="48"/>
      <c r="G74" s="48"/>
      <c r="H74" s="48"/>
      <c r="I74" s="48"/>
      <c r="J74" s="48"/>
      <c r="K74" s="48"/>
      <c r="L74" s="47" t="s">
        <v>189</v>
      </c>
      <c r="M74" s="48"/>
      <c r="N74" s="48"/>
      <c r="O74" s="48"/>
      <c r="P74" s="48"/>
      <c r="Q74" s="48"/>
      <c r="R74" s="48"/>
      <c r="S74" s="48"/>
      <c r="T74" s="48"/>
    </row>
    <row r="75" spans="1:20" s="13" customFormat="1" x14ac:dyDescent="0.3">
      <c r="A75" s="29"/>
      <c r="B75" s="29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9"/>
      <c r="P75" s="29"/>
      <c r="Q75" s="29"/>
      <c r="R75" s="29"/>
      <c r="S75" s="29"/>
      <c r="T75" s="29"/>
    </row>
    <row r="76" spans="1:20" s="13" customFormat="1" ht="43.5" customHeight="1" x14ac:dyDescent="0.3">
      <c r="A76" s="34"/>
      <c r="B76" s="34"/>
      <c r="C76" s="34"/>
      <c r="D76" s="34"/>
      <c r="E76" s="41" t="s">
        <v>60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4"/>
      <c r="R76" s="34"/>
      <c r="S76" s="34"/>
      <c r="T76" s="34"/>
    </row>
    <row r="77" spans="1:20" s="13" customFormat="1" x14ac:dyDescent="0.3">
      <c r="A77" s="34"/>
      <c r="B77" s="34"/>
      <c r="C77" s="34"/>
      <c r="D77" s="34"/>
      <c r="E77" s="34"/>
      <c r="F77" s="34"/>
      <c r="G77" s="34"/>
      <c r="H77" s="35" t="s">
        <v>0</v>
      </c>
      <c r="I77" s="35"/>
      <c r="J77" s="35"/>
      <c r="K77" s="35"/>
      <c r="L77" s="35"/>
      <c r="M77" s="35"/>
      <c r="N77" s="36">
        <f>N2</f>
        <v>43312</v>
      </c>
      <c r="O77" s="37"/>
      <c r="P77" s="37"/>
      <c r="Q77" s="37"/>
      <c r="R77" s="37"/>
      <c r="S77" s="37"/>
      <c r="T77" s="37"/>
    </row>
    <row r="78" spans="1:20" s="13" customFormat="1" x14ac:dyDescent="0.3">
      <c r="A78" s="3"/>
      <c r="B78" s="3"/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</row>
    <row r="79" spans="1:20" s="13" customFormat="1" ht="16.5" customHeight="1" x14ac:dyDescent="0.3">
      <c r="A79" s="7" t="s">
        <v>193</v>
      </c>
      <c r="B79" s="7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3" customFormat="1" ht="19.5" customHeight="1" x14ac:dyDescent="0.3">
      <c r="A80" s="7" t="s">
        <v>9</v>
      </c>
      <c r="B80" s="6"/>
    </row>
    <row r="81" spans="1:20" s="13" customFormat="1" ht="17.25" customHeight="1" x14ac:dyDescent="0.3">
      <c r="A81" s="42" t="s">
        <v>45</v>
      </c>
      <c r="B81" s="43"/>
      <c r="C81" s="30" t="s">
        <v>26</v>
      </c>
      <c r="D81" s="30"/>
      <c r="E81" s="30" t="s">
        <v>27</v>
      </c>
      <c r="F81" s="30"/>
      <c r="G81" s="30" t="s">
        <v>3</v>
      </c>
      <c r="H81" s="30"/>
      <c r="I81" s="30" t="s">
        <v>12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</row>
    <row r="82" spans="1:20" s="13" customFormat="1" ht="17.25" customHeight="1" x14ac:dyDescent="0.3">
      <c r="A82" s="31" t="s">
        <v>14</v>
      </c>
      <c r="B82" s="32"/>
      <c r="C82" s="76">
        <v>0</v>
      </c>
      <c r="D82" s="76"/>
      <c r="E82" s="76">
        <v>0</v>
      </c>
      <c r="F82" s="76"/>
      <c r="G82" s="76">
        <f t="shared" ref="G82:G85" si="0">SUM(C82:F82)</f>
        <v>0</v>
      </c>
      <c r="H82" s="76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1:20" s="13" customFormat="1" ht="17.25" customHeight="1" x14ac:dyDescent="0.3">
      <c r="A83" s="31" t="s">
        <v>29</v>
      </c>
      <c r="B83" s="32"/>
      <c r="C83" s="76">
        <v>0</v>
      </c>
      <c r="D83" s="76"/>
      <c r="E83" s="76">
        <v>0</v>
      </c>
      <c r="F83" s="76"/>
      <c r="G83" s="76">
        <f t="shared" si="0"/>
        <v>0</v>
      </c>
      <c r="H83" s="76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1:20" s="13" customFormat="1" ht="17.25" customHeight="1" x14ac:dyDescent="0.3">
      <c r="A84" s="31" t="s">
        <v>30</v>
      </c>
      <c r="B84" s="32"/>
      <c r="C84" s="76">
        <v>0</v>
      </c>
      <c r="D84" s="76"/>
      <c r="E84" s="76">
        <v>0</v>
      </c>
      <c r="F84" s="76"/>
      <c r="G84" s="76">
        <f t="shared" si="0"/>
        <v>0</v>
      </c>
      <c r="H84" s="76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1:20" s="13" customFormat="1" ht="17.25" customHeight="1" x14ac:dyDescent="0.3">
      <c r="A85" s="31" t="s">
        <v>31</v>
      </c>
      <c r="B85" s="32"/>
      <c r="C85" s="76">
        <v>0</v>
      </c>
      <c r="D85" s="76"/>
      <c r="E85" s="76">
        <v>0</v>
      </c>
      <c r="F85" s="76"/>
      <c r="G85" s="76">
        <f t="shared" si="0"/>
        <v>0</v>
      </c>
      <c r="H85" s="76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1:20" s="13" customFormat="1" ht="17.25" customHeight="1" x14ac:dyDescent="0.3">
      <c r="A86" s="82" t="s">
        <v>32</v>
      </c>
      <c r="B86" s="83"/>
      <c r="C86" s="84">
        <f>SUM(C82:D85)</f>
        <v>0</v>
      </c>
      <c r="D86" s="84"/>
      <c r="E86" s="84">
        <f>SUM(E82:F85)</f>
        <v>0</v>
      </c>
      <c r="F86" s="84"/>
      <c r="G86" s="84">
        <f>SUM(C86:F86)</f>
        <v>0</v>
      </c>
      <c r="H86" s="84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</row>
    <row r="87" spans="1:20" s="13" customFormat="1" ht="22.5" customHeight="1" x14ac:dyDescent="0.3">
      <c r="A87" s="7" t="s">
        <v>80</v>
      </c>
      <c r="B87" s="7"/>
    </row>
    <row r="88" spans="1:20" s="13" customFormat="1" ht="17.25" customHeight="1" x14ac:dyDescent="0.3">
      <c r="A88" s="42" t="s">
        <v>18</v>
      </c>
      <c r="B88" s="43"/>
      <c r="C88" s="17" t="s">
        <v>22</v>
      </c>
      <c r="D88" s="30" t="s">
        <v>23</v>
      </c>
      <c r="E88" s="30"/>
      <c r="F88" s="30"/>
      <c r="G88" s="30"/>
      <c r="H88" s="30" t="s">
        <v>24</v>
      </c>
      <c r="I88" s="30"/>
      <c r="J88" s="30"/>
      <c r="K88" s="30"/>
      <c r="L88" s="30"/>
      <c r="M88" s="30"/>
      <c r="N88" s="30"/>
      <c r="O88" s="30"/>
      <c r="P88" s="30" t="s">
        <v>25</v>
      </c>
      <c r="Q88" s="30"/>
      <c r="R88" s="86" t="s">
        <v>81</v>
      </c>
      <c r="S88" s="87"/>
      <c r="T88" s="88"/>
    </row>
    <row r="89" spans="1:20" s="13" customFormat="1" ht="17.25" customHeight="1" x14ac:dyDescent="0.3">
      <c r="A89" s="31"/>
      <c r="B89" s="32"/>
      <c r="C89" s="11"/>
      <c r="D89" s="33"/>
      <c r="E89" s="33"/>
      <c r="F89" s="33"/>
      <c r="G89" s="33"/>
      <c r="H89" s="55"/>
      <c r="I89" s="56"/>
      <c r="J89" s="56"/>
      <c r="K89" s="56"/>
      <c r="L89" s="56"/>
      <c r="M89" s="56"/>
      <c r="N89" s="56"/>
      <c r="O89" s="57"/>
      <c r="P89" s="35"/>
      <c r="Q89" s="35"/>
      <c r="R89" s="89"/>
      <c r="S89" s="58"/>
      <c r="T89" s="54"/>
    </row>
    <row r="90" spans="1:20" s="13" customFormat="1" ht="17.25" customHeight="1" x14ac:dyDescent="0.3">
      <c r="A90" s="31"/>
      <c r="B90" s="32"/>
      <c r="C90" s="11"/>
      <c r="D90" s="33"/>
      <c r="E90" s="33"/>
      <c r="F90" s="33"/>
      <c r="G90" s="33"/>
      <c r="H90" s="55"/>
      <c r="I90" s="56"/>
      <c r="J90" s="56"/>
      <c r="K90" s="56"/>
      <c r="L90" s="56"/>
      <c r="M90" s="56"/>
      <c r="N90" s="56"/>
      <c r="O90" s="57"/>
      <c r="P90" s="35"/>
      <c r="Q90" s="35"/>
      <c r="R90" s="53"/>
      <c r="S90" s="58"/>
      <c r="T90" s="54"/>
    </row>
    <row r="91" spans="1:20" s="13" customFormat="1" ht="17.25" customHeight="1" x14ac:dyDescent="0.3">
      <c r="A91" s="31"/>
      <c r="B91" s="32"/>
      <c r="C91" s="11"/>
      <c r="D91" s="33"/>
      <c r="E91" s="33"/>
      <c r="F91" s="33"/>
      <c r="G91" s="33"/>
      <c r="H91" s="55"/>
      <c r="I91" s="56"/>
      <c r="J91" s="56"/>
      <c r="K91" s="56"/>
      <c r="L91" s="56"/>
      <c r="M91" s="56"/>
      <c r="N91" s="56"/>
      <c r="O91" s="57"/>
      <c r="P91" s="35"/>
      <c r="Q91" s="35"/>
      <c r="R91" s="53"/>
      <c r="S91" s="58"/>
      <c r="T91" s="54"/>
    </row>
    <row r="92" spans="1:20" s="13" customFormat="1" ht="17.25" customHeight="1" x14ac:dyDescent="0.3">
      <c r="A92" s="7" t="s">
        <v>15</v>
      </c>
      <c r="B92" s="6"/>
    </row>
    <row r="93" spans="1:20" s="13" customFormat="1" ht="17.25" customHeight="1" x14ac:dyDescent="0.3">
      <c r="A93" s="42" t="s">
        <v>45</v>
      </c>
      <c r="B93" s="43"/>
      <c r="C93" s="30" t="s">
        <v>10</v>
      </c>
      <c r="D93" s="30"/>
      <c r="E93" s="30" t="s">
        <v>11</v>
      </c>
      <c r="F93" s="30"/>
      <c r="G93" s="30" t="s">
        <v>3</v>
      </c>
      <c r="H93" s="30"/>
      <c r="I93" s="30" t="s">
        <v>12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</row>
    <row r="94" spans="1:20" s="13" customFormat="1" ht="17.25" customHeight="1" x14ac:dyDescent="0.3">
      <c r="A94" s="31" t="s">
        <v>13</v>
      </c>
      <c r="B94" s="32"/>
      <c r="C94" s="59">
        <v>0</v>
      </c>
      <c r="D94" s="60"/>
      <c r="E94" s="59">
        <v>2</v>
      </c>
      <c r="F94" s="60"/>
      <c r="G94" s="59">
        <f>SUM(C94:F94)</f>
        <v>2</v>
      </c>
      <c r="H94" s="60"/>
      <c r="I94" s="61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3"/>
    </row>
    <row r="95" spans="1:20" s="13" customFormat="1" ht="17.25" customHeight="1" x14ac:dyDescent="0.3">
      <c r="A95" s="31" t="s">
        <v>14</v>
      </c>
      <c r="B95" s="32"/>
      <c r="C95" s="59">
        <v>0</v>
      </c>
      <c r="D95" s="60"/>
      <c r="E95" s="59">
        <v>0</v>
      </c>
      <c r="F95" s="60"/>
      <c r="G95" s="59">
        <f t="shared" ref="G95:G96" si="1">SUM(C95:F95)</f>
        <v>0</v>
      </c>
      <c r="H95" s="60"/>
      <c r="I95" s="61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3"/>
    </row>
    <row r="96" spans="1:20" s="13" customFormat="1" ht="17.25" customHeight="1" x14ac:dyDescent="0.3">
      <c r="A96" s="31" t="s">
        <v>16</v>
      </c>
      <c r="B96" s="32"/>
      <c r="C96" s="59">
        <v>0</v>
      </c>
      <c r="D96" s="60"/>
      <c r="E96" s="59">
        <v>0</v>
      </c>
      <c r="F96" s="60"/>
      <c r="G96" s="59">
        <f t="shared" si="1"/>
        <v>0</v>
      </c>
      <c r="H96" s="60"/>
      <c r="I96" s="61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3"/>
    </row>
    <row r="97" spans="1:20" s="13" customFormat="1" ht="19.5" customHeight="1" x14ac:dyDescent="0.3">
      <c r="A97" s="7" t="s">
        <v>17</v>
      </c>
      <c r="B97" s="6"/>
    </row>
    <row r="98" spans="1:20" s="13" customFormat="1" ht="22.5" customHeight="1" x14ac:dyDescent="0.3">
      <c r="A98" s="42" t="s">
        <v>18</v>
      </c>
      <c r="B98" s="43"/>
      <c r="C98" s="17" t="s">
        <v>19</v>
      </c>
      <c r="D98" s="30" t="s">
        <v>23</v>
      </c>
      <c r="E98" s="30"/>
      <c r="F98" s="30"/>
      <c r="G98" s="30"/>
      <c r="H98" s="42" t="s">
        <v>85</v>
      </c>
      <c r="I98" s="49"/>
      <c r="J98" s="49"/>
      <c r="K98" s="49"/>
      <c r="L98" s="49"/>
      <c r="M98" s="49"/>
      <c r="N98" s="49"/>
      <c r="O98" s="49"/>
      <c r="P98" s="43"/>
      <c r="Q98" s="16" t="s">
        <v>84</v>
      </c>
      <c r="R98" s="17" t="s">
        <v>20</v>
      </c>
      <c r="S98" s="42" t="s">
        <v>21</v>
      </c>
      <c r="T98" s="43"/>
    </row>
    <row r="99" spans="1:20" s="13" customFormat="1" ht="17.25" customHeight="1" x14ac:dyDescent="0.3">
      <c r="A99" s="31" t="s">
        <v>116</v>
      </c>
      <c r="B99" s="32"/>
      <c r="C99" s="11">
        <v>43263</v>
      </c>
      <c r="D99" s="33" t="s">
        <v>114</v>
      </c>
      <c r="E99" s="33"/>
      <c r="F99" s="33"/>
      <c r="G99" s="33"/>
      <c r="H99" s="50" t="s">
        <v>115</v>
      </c>
      <c r="I99" s="51"/>
      <c r="J99" s="51"/>
      <c r="K99" s="51"/>
      <c r="L99" s="51"/>
      <c r="M99" s="51"/>
      <c r="N99" s="51"/>
      <c r="O99" s="51"/>
      <c r="P99" s="52"/>
      <c r="Q99" s="18" t="s">
        <v>86</v>
      </c>
      <c r="R99" s="18" t="s">
        <v>88</v>
      </c>
      <c r="S99" s="53"/>
      <c r="T99" s="54"/>
    </row>
    <row r="100" spans="1:20" s="13" customFormat="1" ht="17.25" customHeight="1" x14ac:dyDescent="0.3">
      <c r="A100" s="31" t="s">
        <v>83</v>
      </c>
      <c r="B100" s="32"/>
      <c r="C100" s="11">
        <v>43276</v>
      </c>
      <c r="D100" s="33" t="s">
        <v>82</v>
      </c>
      <c r="E100" s="33"/>
      <c r="F100" s="33"/>
      <c r="G100" s="33"/>
      <c r="H100" s="50" t="s">
        <v>117</v>
      </c>
      <c r="I100" s="51"/>
      <c r="J100" s="51"/>
      <c r="K100" s="51"/>
      <c r="L100" s="51"/>
      <c r="M100" s="51"/>
      <c r="N100" s="51"/>
      <c r="O100" s="51"/>
      <c r="P100" s="52"/>
      <c r="Q100" s="18" t="s">
        <v>87</v>
      </c>
      <c r="R100" s="18" t="s">
        <v>88</v>
      </c>
      <c r="S100" s="53"/>
      <c r="T100" s="54"/>
    </row>
    <row r="101" spans="1:20" s="13" customFormat="1" ht="17.25" customHeight="1" x14ac:dyDescent="0.3">
      <c r="A101" s="31"/>
      <c r="B101" s="32"/>
      <c r="C101" s="10"/>
      <c r="D101" s="33"/>
      <c r="E101" s="33"/>
      <c r="F101" s="33"/>
      <c r="G101" s="33"/>
      <c r="H101" s="50"/>
      <c r="I101" s="51"/>
      <c r="J101" s="51"/>
      <c r="K101" s="51"/>
      <c r="L101" s="51"/>
      <c r="M101" s="51"/>
      <c r="N101" s="51"/>
      <c r="O101" s="51"/>
      <c r="P101" s="52"/>
      <c r="Q101" s="18"/>
      <c r="R101" s="18"/>
      <c r="S101" s="53"/>
      <c r="T101" s="54"/>
    </row>
    <row r="102" spans="1:20" s="13" customFormat="1" ht="16.5" customHeight="1" x14ac:dyDescent="0.3">
      <c r="A102" s="3"/>
      <c r="B102" s="3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5"/>
      <c r="O102" s="5"/>
      <c r="P102" s="5"/>
      <c r="Q102" s="5"/>
      <c r="R102" s="5"/>
      <c r="S102" s="5"/>
      <c r="T102" s="5"/>
    </row>
    <row r="103" spans="1:20" ht="43.5" customHeight="1" x14ac:dyDescent="0.3">
      <c r="A103" s="34"/>
      <c r="B103" s="34"/>
      <c r="C103" s="34"/>
      <c r="D103" s="34"/>
      <c r="E103" s="41" t="s">
        <v>57</v>
      </c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4"/>
      <c r="R103" s="34"/>
      <c r="S103" s="34"/>
      <c r="T103" s="34"/>
    </row>
    <row r="104" spans="1:20" x14ac:dyDescent="0.3">
      <c r="A104" s="34"/>
      <c r="B104" s="34"/>
      <c r="C104" s="34"/>
      <c r="D104" s="34"/>
      <c r="E104" s="34"/>
      <c r="F104" s="34"/>
      <c r="G104" s="34"/>
      <c r="H104" s="35" t="s">
        <v>0</v>
      </c>
      <c r="I104" s="35"/>
      <c r="J104" s="35"/>
      <c r="K104" s="35"/>
      <c r="L104" s="35"/>
      <c r="M104" s="35"/>
      <c r="N104" s="36">
        <f>N2</f>
        <v>43312</v>
      </c>
      <c r="O104" s="37"/>
      <c r="P104" s="37"/>
      <c r="Q104" s="37"/>
      <c r="R104" s="37"/>
      <c r="S104" s="37"/>
      <c r="T104" s="37"/>
    </row>
    <row r="105" spans="1:20" ht="9" customHeight="1" x14ac:dyDescent="0.3">
      <c r="A105" s="3"/>
      <c r="B105" s="3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5"/>
      <c r="O105" s="5"/>
      <c r="P105" s="5"/>
      <c r="Q105" s="5"/>
      <c r="R105" s="5"/>
      <c r="S105" s="5"/>
      <c r="T105" s="5"/>
    </row>
    <row r="106" spans="1:20" s="6" customFormat="1" ht="13.5" customHeight="1" x14ac:dyDescent="0.3">
      <c r="A106" s="7" t="s">
        <v>194</v>
      </c>
      <c r="B106" s="7"/>
    </row>
    <row r="107" spans="1:20" s="2" customFormat="1" ht="15" customHeight="1" x14ac:dyDescent="0.3">
      <c r="A107" s="30" t="s">
        <v>2</v>
      </c>
      <c r="B107" s="30"/>
      <c r="C107" s="30"/>
      <c r="D107" s="30"/>
      <c r="E107" s="30"/>
      <c r="F107" s="30"/>
      <c r="G107" s="30" t="str">
        <f>CONCATENATE(CONCATENATE(CONCATENATE(CONCATENATE("전주 투입 현황 (", TEXT(N2-7, "yyyy/mm/dd")), " ~ "), TEXT(N2 -1, "yyyy/mm/dd")), ")")</f>
        <v>전주 투입 현황 (2018/07/24 ~ 2018/07/30)</v>
      </c>
      <c r="H107" s="30"/>
      <c r="I107" s="30"/>
      <c r="J107" s="30"/>
      <c r="K107" s="30"/>
      <c r="L107" s="30"/>
      <c r="M107" s="30"/>
      <c r="N107" s="30" t="str">
        <f>CONCATENATE(CONCATENATE(CONCATENATE(CONCATENATE("금주 투입 계획 (", TEXT(N2, "yyyy/mm/dd")), " ~ "), TEXT(N2+6, "yyyy/mm/dd")), ")")</f>
        <v>금주 투입 계획 (2018/07/31 ~ 2018/08/06)</v>
      </c>
      <c r="O107" s="30"/>
      <c r="P107" s="30"/>
      <c r="Q107" s="30"/>
      <c r="R107" s="30"/>
      <c r="S107" s="30"/>
      <c r="T107" s="30"/>
    </row>
    <row r="108" spans="1:20" s="13" customFormat="1" ht="18.75" customHeight="1" x14ac:dyDescent="0.3">
      <c r="A108" s="104" t="s">
        <v>63</v>
      </c>
      <c r="B108" s="105"/>
      <c r="C108" s="105"/>
      <c r="D108" s="105"/>
      <c r="E108" s="105"/>
      <c r="F108" s="106"/>
      <c r="G108" s="34" t="s">
        <v>79</v>
      </c>
      <c r="H108" s="34"/>
      <c r="I108" s="34"/>
      <c r="J108" s="34"/>
      <c r="K108" s="34"/>
      <c r="L108" s="34"/>
      <c r="M108" s="34"/>
      <c r="N108" s="34" t="s">
        <v>79</v>
      </c>
      <c r="O108" s="34"/>
      <c r="P108" s="34"/>
      <c r="Q108" s="34"/>
      <c r="R108" s="34"/>
      <c r="S108" s="34"/>
      <c r="T108" s="34"/>
    </row>
    <row r="109" spans="1:20" s="13" customFormat="1" ht="18.75" customHeight="1" x14ac:dyDescent="0.3">
      <c r="A109" s="104" t="s">
        <v>62</v>
      </c>
      <c r="B109" s="105"/>
      <c r="C109" s="105"/>
      <c r="D109" s="105"/>
      <c r="E109" s="105"/>
      <c r="F109" s="106"/>
      <c r="G109" s="34" t="s">
        <v>90</v>
      </c>
      <c r="H109" s="34"/>
      <c r="I109" s="34"/>
      <c r="J109" s="34"/>
      <c r="K109" s="34"/>
      <c r="L109" s="34"/>
      <c r="M109" s="34"/>
      <c r="N109" s="34" t="s">
        <v>90</v>
      </c>
      <c r="O109" s="34"/>
      <c r="P109" s="34"/>
      <c r="Q109" s="34"/>
      <c r="R109" s="34"/>
      <c r="S109" s="34"/>
      <c r="T109" s="34"/>
    </row>
    <row r="110" spans="1:20" s="13" customFormat="1" ht="18.75" customHeight="1" x14ac:dyDescent="0.3">
      <c r="A110" s="104" t="s">
        <v>64</v>
      </c>
      <c r="B110" s="105"/>
      <c r="C110" s="105"/>
      <c r="D110" s="105"/>
      <c r="E110" s="105"/>
      <c r="F110" s="106"/>
      <c r="G110" s="90" t="s">
        <v>65</v>
      </c>
      <c r="H110" s="91"/>
      <c r="I110" s="91"/>
      <c r="J110" s="91"/>
      <c r="K110" s="91"/>
      <c r="L110" s="91"/>
      <c r="M110" s="92"/>
      <c r="N110" s="90" t="s">
        <v>65</v>
      </c>
      <c r="O110" s="91"/>
      <c r="P110" s="91"/>
      <c r="Q110" s="91"/>
      <c r="R110" s="91"/>
      <c r="S110" s="91"/>
      <c r="T110" s="92"/>
    </row>
    <row r="111" spans="1:20" ht="18.75" customHeight="1" x14ac:dyDescent="0.3">
      <c r="A111" s="104" t="s">
        <v>61</v>
      </c>
      <c r="B111" s="105"/>
      <c r="C111" s="105"/>
      <c r="D111" s="105"/>
      <c r="E111" s="105"/>
      <c r="F111" s="106"/>
      <c r="G111" s="34" t="s">
        <v>190</v>
      </c>
      <c r="H111" s="34"/>
      <c r="I111" s="34"/>
      <c r="J111" s="34"/>
      <c r="K111" s="34"/>
      <c r="L111" s="34"/>
      <c r="M111" s="34"/>
      <c r="N111" s="34" t="s">
        <v>190</v>
      </c>
      <c r="O111" s="34"/>
      <c r="P111" s="34"/>
      <c r="Q111" s="34"/>
      <c r="R111" s="34"/>
      <c r="S111" s="34"/>
      <c r="T111" s="34"/>
    </row>
    <row r="112" spans="1:20" ht="15" customHeight="1" x14ac:dyDescent="0.3">
      <c r="A112" s="69" t="s">
        <v>3</v>
      </c>
      <c r="B112" s="69"/>
      <c r="C112" s="103"/>
      <c r="D112" s="103"/>
      <c r="E112" s="103"/>
      <c r="F112" s="103"/>
      <c r="G112" s="102" t="s">
        <v>192</v>
      </c>
      <c r="H112" s="103"/>
      <c r="I112" s="103"/>
      <c r="J112" s="103"/>
      <c r="K112" s="103"/>
      <c r="L112" s="103"/>
      <c r="M112" s="103"/>
      <c r="N112" s="102" t="s">
        <v>191</v>
      </c>
      <c r="O112" s="103"/>
      <c r="P112" s="103"/>
      <c r="Q112" s="103"/>
      <c r="R112" s="103"/>
      <c r="S112" s="103"/>
      <c r="T112" s="103"/>
    </row>
    <row r="113" spans="1:20" s="13" customFormat="1" ht="23.25" customHeight="1" x14ac:dyDescent="0.3">
      <c r="A113" s="7" t="s">
        <v>195</v>
      </c>
      <c r="B113" s="7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5"/>
      <c r="O113" s="5"/>
      <c r="P113" s="5"/>
      <c r="Q113" s="5"/>
      <c r="R113" s="5"/>
      <c r="S113" s="5"/>
      <c r="T113" s="5"/>
    </row>
    <row r="114" spans="1:20" s="13" customFormat="1" ht="18" customHeight="1" x14ac:dyDescent="0.3">
      <c r="A114" s="69" t="s">
        <v>37</v>
      </c>
      <c r="B114" s="69"/>
      <c r="C114" s="68" t="str">
        <f>CONCATENATE(TEXT(N2-8, "yyyy/mm/dd"), "(월)")</f>
        <v>2018/07/23(월)</v>
      </c>
      <c r="D114" s="69"/>
      <c r="E114" s="68" t="str">
        <f>CONCATENATE(TEXT(N2-7, "yyyy/mm/dd"), "(화)")</f>
        <v>2018/07/24(화)</v>
      </c>
      <c r="F114" s="69"/>
      <c r="G114" s="68" t="str">
        <f>CONCATENATE(TEXT(N2-6, "yyyy/mm/dd"), "(수)")</f>
        <v>2018/07/25(수)</v>
      </c>
      <c r="H114" s="69"/>
      <c r="I114" s="68" t="str">
        <f>CONCATENATE(TEXT(N2-5, "yyyy/mm/dd"), "(목)")</f>
        <v>2018/07/26(목)</v>
      </c>
      <c r="J114" s="69"/>
      <c r="K114" s="68" t="str">
        <f>CONCATENATE(TEXT(N2-4, "yyyy/mm/dd"), "(금)")</f>
        <v>2018/07/27(금)</v>
      </c>
      <c r="L114" s="69"/>
      <c r="M114" s="68" t="str">
        <f>CONCATENATE(TEXT(N2-3, "yyyy/mm/dd"), "(토)")</f>
        <v>2018/07/28(토)</v>
      </c>
      <c r="N114" s="69"/>
      <c r="O114" s="68" t="str">
        <f>CONCATENATE(TEXT(N2-2, "yyyy/mm/dd"), "(일)")</f>
        <v>2018/07/29(일)</v>
      </c>
      <c r="P114" s="69"/>
      <c r="Q114" s="70" t="s">
        <v>39</v>
      </c>
      <c r="R114" s="71"/>
      <c r="S114" s="70" t="s">
        <v>38</v>
      </c>
      <c r="T114" s="71"/>
    </row>
    <row r="115" spans="1:20" s="13" customFormat="1" ht="18" customHeight="1" x14ac:dyDescent="0.3">
      <c r="A115" s="69" t="s">
        <v>36</v>
      </c>
      <c r="B115" s="69"/>
      <c r="C115" s="35">
        <v>4</v>
      </c>
      <c r="D115" s="35"/>
      <c r="E115" s="35">
        <v>5</v>
      </c>
      <c r="F115" s="35"/>
      <c r="G115" s="35">
        <v>4</v>
      </c>
      <c r="H115" s="35"/>
      <c r="I115" s="53">
        <v>7</v>
      </c>
      <c r="J115" s="54"/>
      <c r="K115" s="53">
        <v>7</v>
      </c>
      <c r="L115" s="54"/>
      <c r="M115" s="53">
        <v>7</v>
      </c>
      <c r="N115" s="54"/>
      <c r="O115" s="53">
        <v>8</v>
      </c>
      <c r="P115" s="54"/>
      <c r="Q115" s="72">
        <f>SUM(C115:P115)</f>
        <v>42</v>
      </c>
      <c r="R115" s="73"/>
      <c r="S115" s="74">
        <v>14455</v>
      </c>
      <c r="T115" s="74"/>
    </row>
    <row r="116" spans="1:20" s="13" customFormat="1" ht="18" customHeight="1" x14ac:dyDescent="0.3">
      <c r="A116" s="69" t="s">
        <v>35</v>
      </c>
      <c r="B116" s="69"/>
      <c r="C116" s="35">
        <v>1</v>
      </c>
      <c r="D116" s="35"/>
      <c r="E116" s="35">
        <v>0</v>
      </c>
      <c r="F116" s="35"/>
      <c r="G116" s="35">
        <v>0</v>
      </c>
      <c r="H116" s="35"/>
      <c r="I116" s="53">
        <v>0</v>
      </c>
      <c r="J116" s="54"/>
      <c r="K116" s="53">
        <v>0</v>
      </c>
      <c r="L116" s="54"/>
      <c r="M116" s="53">
        <v>0</v>
      </c>
      <c r="N116" s="54"/>
      <c r="O116" s="53">
        <v>4</v>
      </c>
      <c r="P116" s="54"/>
      <c r="Q116" s="72">
        <f>SUM(C116:P116)</f>
        <v>5</v>
      </c>
      <c r="R116" s="73"/>
      <c r="S116" s="74">
        <v>25874</v>
      </c>
      <c r="T116" s="74"/>
    </row>
    <row r="117" spans="1:20" s="6" customFormat="1" ht="21.75" customHeight="1" x14ac:dyDescent="0.3">
      <c r="A117" s="7" t="s">
        <v>196</v>
      </c>
      <c r="B117" s="7"/>
    </row>
    <row r="118" spans="1:20" s="6" customFormat="1" ht="18.75" customHeight="1" x14ac:dyDescent="0.3">
      <c r="A118" s="64" t="s">
        <v>45</v>
      </c>
      <c r="B118" s="65"/>
      <c r="C118" s="70" t="s">
        <v>40</v>
      </c>
      <c r="D118" s="75"/>
      <c r="E118" s="75"/>
      <c r="F118" s="75"/>
      <c r="G118" s="75"/>
      <c r="H118" s="71"/>
      <c r="I118" s="70" t="s">
        <v>68</v>
      </c>
      <c r="J118" s="75"/>
      <c r="K118" s="75"/>
      <c r="L118" s="75"/>
      <c r="M118" s="75"/>
      <c r="N118" s="71"/>
      <c r="O118" s="64" t="s">
        <v>74</v>
      </c>
      <c r="P118" s="65"/>
      <c r="Q118" s="64" t="s">
        <v>69</v>
      </c>
      <c r="R118" s="65"/>
      <c r="S118" s="64" t="s">
        <v>78</v>
      </c>
      <c r="T118" s="65"/>
    </row>
    <row r="119" spans="1:20" s="6" customFormat="1" ht="18.75" customHeight="1" x14ac:dyDescent="0.3">
      <c r="A119" s="66"/>
      <c r="B119" s="67"/>
      <c r="C119" s="69" t="s">
        <v>66</v>
      </c>
      <c r="D119" s="69"/>
      <c r="E119" s="69" t="s">
        <v>56</v>
      </c>
      <c r="F119" s="69"/>
      <c r="G119" s="69" t="s">
        <v>28</v>
      </c>
      <c r="H119" s="69"/>
      <c r="I119" s="69" t="s">
        <v>66</v>
      </c>
      <c r="J119" s="69"/>
      <c r="K119" s="69" t="s">
        <v>56</v>
      </c>
      <c r="L119" s="69"/>
      <c r="M119" s="69" t="s">
        <v>3</v>
      </c>
      <c r="N119" s="69"/>
      <c r="O119" s="66"/>
      <c r="P119" s="67"/>
      <c r="Q119" s="66"/>
      <c r="R119" s="67"/>
      <c r="S119" s="66"/>
      <c r="T119" s="67"/>
    </row>
    <row r="120" spans="1:20" ht="18.75" customHeight="1" x14ac:dyDescent="0.3">
      <c r="A120" s="69" t="s">
        <v>70</v>
      </c>
      <c r="B120" s="69"/>
      <c r="C120" s="108">
        <v>16101</v>
      </c>
      <c r="D120" s="108"/>
      <c r="E120" s="107">
        <v>1000</v>
      </c>
      <c r="F120" s="107"/>
      <c r="G120" s="74">
        <f>C120+E120</f>
        <v>17101</v>
      </c>
      <c r="H120" s="74"/>
      <c r="I120" s="108">
        <v>2181</v>
      </c>
      <c r="J120" s="108"/>
      <c r="K120" s="107">
        <v>100</v>
      </c>
      <c r="L120" s="107"/>
      <c r="M120" s="74">
        <f>I120+K120</f>
        <v>2281</v>
      </c>
      <c r="N120" s="74"/>
      <c r="O120" s="108">
        <v>2143</v>
      </c>
      <c r="P120" s="108"/>
      <c r="Q120" s="108">
        <v>100</v>
      </c>
      <c r="R120" s="108"/>
      <c r="S120" s="108"/>
      <c r="T120" s="108"/>
    </row>
    <row r="121" spans="1:20" s="6" customFormat="1" ht="21.75" customHeight="1" x14ac:dyDescent="0.3">
      <c r="A121" s="7" t="s">
        <v>197</v>
      </c>
      <c r="B121" s="7"/>
    </row>
    <row r="122" spans="1:20" s="6" customFormat="1" ht="17.25" customHeight="1" x14ac:dyDescent="0.3">
      <c r="A122" s="64" t="s">
        <v>45</v>
      </c>
      <c r="B122" s="65"/>
      <c r="C122" s="69" t="s">
        <v>71</v>
      </c>
      <c r="D122" s="69"/>
      <c r="E122" s="69"/>
      <c r="F122" s="69"/>
      <c r="G122" s="69"/>
      <c r="H122" s="69"/>
      <c r="I122" s="69" t="s">
        <v>72</v>
      </c>
      <c r="J122" s="69"/>
      <c r="K122" s="69"/>
      <c r="L122" s="69"/>
      <c r="M122" s="69"/>
      <c r="N122" s="69"/>
      <c r="O122" s="69" t="s">
        <v>73</v>
      </c>
      <c r="P122" s="69"/>
      <c r="Q122" s="69"/>
      <c r="R122" s="69"/>
      <c r="S122" s="69"/>
      <c r="T122" s="69"/>
    </row>
    <row r="123" spans="1:20" s="6" customFormat="1" ht="17.25" customHeight="1" x14ac:dyDescent="0.3">
      <c r="A123" s="66"/>
      <c r="B123" s="67"/>
      <c r="C123" s="69" t="s">
        <v>66</v>
      </c>
      <c r="D123" s="69"/>
      <c r="E123" s="69" t="s">
        <v>56</v>
      </c>
      <c r="F123" s="69"/>
      <c r="G123" s="69" t="s">
        <v>3</v>
      </c>
      <c r="H123" s="69"/>
      <c r="I123" s="69" t="s">
        <v>66</v>
      </c>
      <c r="J123" s="69"/>
      <c r="K123" s="69" t="s">
        <v>56</v>
      </c>
      <c r="L123" s="69"/>
      <c r="M123" s="69" t="s">
        <v>3</v>
      </c>
      <c r="N123" s="69"/>
      <c r="O123" s="69" t="s">
        <v>66</v>
      </c>
      <c r="P123" s="69"/>
      <c r="Q123" s="69" t="s">
        <v>56</v>
      </c>
      <c r="R123" s="69"/>
      <c r="S123" s="69" t="s">
        <v>3</v>
      </c>
      <c r="T123" s="69"/>
    </row>
    <row r="124" spans="1:20" s="13" customFormat="1" ht="17.25" customHeight="1" x14ac:dyDescent="0.3">
      <c r="A124" s="69" t="s">
        <v>40</v>
      </c>
      <c r="B124" s="69"/>
      <c r="C124" s="76">
        <v>500193</v>
      </c>
      <c r="D124" s="76"/>
      <c r="E124" s="108">
        <v>32000</v>
      </c>
      <c r="F124" s="108"/>
      <c r="G124" s="112">
        <f>SUM(C124:F124)</f>
        <v>532193</v>
      </c>
      <c r="H124" s="112"/>
      <c r="I124" s="76">
        <v>147650</v>
      </c>
      <c r="J124" s="76"/>
      <c r="K124" s="108">
        <v>10000</v>
      </c>
      <c r="L124" s="108"/>
      <c r="M124" s="112">
        <f>SUM(I124:L124)</f>
        <v>157650</v>
      </c>
      <c r="N124" s="112"/>
      <c r="O124" s="76">
        <v>608</v>
      </c>
      <c r="P124" s="76"/>
      <c r="Q124" s="108">
        <v>116</v>
      </c>
      <c r="R124" s="108"/>
      <c r="S124" s="112">
        <v>724</v>
      </c>
      <c r="T124" s="112"/>
    </row>
    <row r="125" spans="1:20" s="13" customFormat="1" ht="17.25" customHeight="1" x14ac:dyDescent="0.3">
      <c r="A125" s="69" t="s">
        <v>41</v>
      </c>
      <c r="B125" s="69"/>
      <c r="C125" s="76">
        <v>89364</v>
      </c>
      <c r="D125" s="76"/>
      <c r="E125" s="108">
        <v>800</v>
      </c>
      <c r="F125" s="108"/>
      <c r="G125" s="112">
        <f>SUM(C125:F125)</f>
        <v>90164</v>
      </c>
      <c r="H125" s="112"/>
      <c r="I125" s="76">
        <v>22581</v>
      </c>
      <c r="J125" s="76"/>
      <c r="K125" s="108">
        <v>0</v>
      </c>
      <c r="L125" s="108"/>
      <c r="M125" s="112">
        <f>SUM(I125:L125)</f>
        <v>22581</v>
      </c>
      <c r="N125" s="112"/>
      <c r="O125" s="76">
        <v>455</v>
      </c>
      <c r="P125" s="76"/>
      <c r="Q125" s="108">
        <v>138</v>
      </c>
      <c r="R125" s="108"/>
      <c r="S125" s="112">
        <v>593</v>
      </c>
      <c r="T125" s="112"/>
    </row>
    <row r="126" spans="1:20" s="13" customFormat="1" ht="17.25" customHeight="1" x14ac:dyDescent="0.3">
      <c r="A126" s="69" t="s">
        <v>44</v>
      </c>
      <c r="B126" s="69"/>
      <c r="C126" s="76">
        <v>50901</v>
      </c>
      <c r="D126" s="76"/>
      <c r="E126" s="108"/>
      <c r="F126" s="108"/>
      <c r="G126" s="112">
        <f>SUM(C126:F126)</f>
        <v>50901</v>
      </c>
      <c r="H126" s="112"/>
      <c r="I126" s="76">
        <v>17925</v>
      </c>
      <c r="J126" s="76"/>
      <c r="K126" s="108">
        <v>0</v>
      </c>
      <c r="L126" s="108"/>
      <c r="M126" s="112">
        <f>I126+K126</f>
        <v>17925</v>
      </c>
      <c r="N126" s="112"/>
      <c r="O126" s="109" t="s">
        <v>46</v>
      </c>
      <c r="P126" s="110"/>
      <c r="Q126" s="110"/>
      <c r="R126" s="110"/>
      <c r="S126" s="110"/>
      <c r="T126" s="111"/>
    </row>
    <row r="127" spans="1:20" s="13" customFormat="1" ht="17.25" customHeight="1" x14ac:dyDescent="0.3">
      <c r="A127" s="113" t="s">
        <v>76</v>
      </c>
      <c r="B127" s="114"/>
      <c r="C127" s="76">
        <v>53798</v>
      </c>
      <c r="D127" s="76"/>
      <c r="E127" s="108">
        <v>800</v>
      </c>
      <c r="F127" s="108"/>
      <c r="G127" s="112">
        <f t="shared" ref="G127:G130" si="2">SUM(C127:F127)</f>
        <v>54598</v>
      </c>
      <c r="H127" s="112"/>
      <c r="I127" s="109" t="s">
        <v>46</v>
      </c>
      <c r="J127" s="110"/>
      <c r="K127" s="110"/>
      <c r="L127" s="110"/>
      <c r="M127" s="110"/>
      <c r="N127" s="111"/>
      <c r="O127" s="109" t="s">
        <v>46</v>
      </c>
      <c r="P127" s="110"/>
      <c r="Q127" s="110"/>
      <c r="R127" s="110"/>
      <c r="S127" s="110"/>
      <c r="T127" s="111"/>
    </row>
    <row r="128" spans="1:20" s="13" customFormat="1" ht="17.25" customHeight="1" x14ac:dyDescent="0.3">
      <c r="A128" s="115" t="s">
        <v>77</v>
      </c>
      <c r="B128" s="116"/>
      <c r="C128" s="76">
        <v>36786</v>
      </c>
      <c r="D128" s="76"/>
      <c r="E128" s="108"/>
      <c r="F128" s="108"/>
      <c r="G128" s="112">
        <f t="shared" si="2"/>
        <v>36786</v>
      </c>
      <c r="H128" s="112"/>
      <c r="I128" s="109" t="s">
        <v>67</v>
      </c>
      <c r="J128" s="110"/>
      <c r="K128" s="110"/>
      <c r="L128" s="110"/>
      <c r="M128" s="110"/>
      <c r="N128" s="111"/>
      <c r="O128" s="109" t="s">
        <v>47</v>
      </c>
      <c r="P128" s="110"/>
      <c r="Q128" s="110"/>
      <c r="R128" s="110"/>
      <c r="S128" s="110"/>
      <c r="T128" s="111"/>
    </row>
    <row r="129" spans="1:20" s="13" customFormat="1" ht="17.25" customHeight="1" x14ac:dyDescent="0.3">
      <c r="A129" s="69" t="s">
        <v>42</v>
      </c>
      <c r="B129" s="69"/>
      <c r="C129" s="76">
        <v>101158</v>
      </c>
      <c r="D129" s="76"/>
      <c r="E129" s="76" t="s">
        <v>75</v>
      </c>
      <c r="F129" s="76"/>
      <c r="G129" s="112">
        <f t="shared" si="2"/>
        <v>101158</v>
      </c>
      <c r="H129" s="112"/>
      <c r="I129" s="109" t="s">
        <v>67</v>
      </c>
      <c r="J129" s="110"/>
      <c r="K129" s="110"/>
      <c r="L129" s="110"/>
      <c r="M129" s="110"/>
      <c r="N129" s="111"/>
      <c r="O129" s="109" t="s">
        <v>47</v>
      </c>
      <c r="P129" s="110"/>
      <c r="Q129" s="110"/>
      <c r="R129" s="110"/>
      <c r="S129" s="110"/>
      <c r="T129" s="111"/>
    </row>
    <row r="130" spans="1:20" s="13" customFormat="1" ht="17.25" customHeight="1" x14ac:dyDescent="0.3">
      <c r="A130" s="69" t="s">
        <v>43</v>
      </c>
      <c r="B130" s="69"/>
      <c r="C130" s="76">
        <v>920</v>
      </c>
      <c r="D130" s="76"/>
      <c r="E130" s="76" t="s">
        <v>75</v>
      </c>
      <c r="F130" s="76"/>
      <c r="G130" s="112">
        <f t="shared" si="2"/>
        <v>920</v>
      </c>
      <c r="H130" s="112"/>
      <c r="I130" s="109" t="s">
        <v>67</v>
      </c>
      <c r="J130" s="110"/>
      <c r="K130" s="110"/>
      <c r="L130" s="110"/>
      <c r="M130" s="110"/>
      <c r="N130" s="111"/>
      <c r="O130" s="109" t="s">
        <v>47</v>
      </c>
      <c r="P130" s="110"/>
      <c r="Q130" s="110"/>
      <c r="R130" s="110"/>
      <c r="S130" s="110"/>
      <c r="T130" s="111"/>
    </row>
  </sheetData>
  <mergeCells count="281">
    <mergeCell ref="C126:D126"/>
    <mergeCell ref="E126:F126"/>
    <mergeCell ref="G126:H126"/>
    <mergeCell ref="I126:J126"/>
    <mergeCell ref="K126:L126"/>
    <mergeCell ref="M126:N126"/>
    <mergeCell ref="O125:P125"/>
    <mergeCell ref="Q125:R125"/>
    <mergeCell ref="A125:B125"/>
    <mergeCell ref="C125:D125"/>
    <mergeCell ref="E125:F125"/>
    <mergeCell ref="G125:H125"/>
    <mergeCell ref="I125:J125"/>
    <mergeCell ref="K125:L125"/>
    <mergeCell ref="O122:T122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A130:B130"/>
    <mergeCell ref="C130:D130"/>
    <mergeCell ref="E130:F130"/>
    <mergeCell ref="G130:H130"/>
    <mergeCell ref="O130:T130"/>
    <mergeCell ref="I130:N130"/>
    <mergeCell ref="A127:B127"/>
    <mergeCell ref="A129:B129"/>
    <mergeCell ref="C129:D129"/>
    <mergeCell ref="E129:F129"/>
    <mergeCell ref="G129:H129"/>
    <mergeCell ref="O129:T129"/>
    <mergeCell ref="C127:D127"/>
    <mergeCell ref="E127:F127"/>
    <mergeCell ref="G127:H127"/>
    <mergeCell ref="I129:N129"/>
    <mergeCell ref="A128:B128"/>
    <mergeCell ref="I127:N127"/>
    <mergeCell ref="I128:N128"/>
    <mergeCell ref="O127:T127"/>
    <mergeCell ref="O128:T128"/>
    <mergeCell ref="C128:D128"/>
    <mergeCell ref="E128:F128"/>
    <mergeCell ref="G128:H128"/>
    <mergeCell ref="S123:T123"/>
    <mergeCell ref="A126:B126"/>
    <mergeCell ref="O126:T126"/>
    <mergeCell ref="S124:T124"/>
    <mergeCell ref="A124:B124"/>
    <mergeCell ref="O124:P124"/>
    <mergeCell ref="O120:P120"/>
    <mergeCell ref="Q120:R120"/>
    <mergeCell ref="S120:T120"/>
    <mergeCell ref="A120:B120"/>
    <mergeCell ref="G120:H120"/>
    <mergeCell ref="C120:D120"/>
    <mergeCell ref="S125:T125"/>
    <mergeCell ref="C124:D124"/>
    <mergeCell ref="E124:F124"/>
    <mergeCell ref="Q124:R124"/>
    <mergeCell ref="G124:H124"/>
    <mergeCell ref="I124:J124"/>
    <mergeCell ref="K124:L124"/>
    <mergeCell ref="M124:N124"/>
    <mergeCell ref="M125:N125"/>
    <mergeCell ref="A122:B123"/>
    <mergeCell ref="C122:H122"/>
    <mergeCell ref="I122:N122"/>
    <mergeCell ref="K120:L120"/>
    <mergeCell ref="M120:N120"/>
    <mergeCell ref="A118:B119"/>
    <mergeCell ref="A115:B115"/>
    <mergeCell ref="C119:D119"/>
    <mergeCell ref="E119:F119"/>
    <mergeCell ref="G119:H119"/>
    <mergeCell ref="I119:J119"/>
    <mergeCell ref="K119:L119"/>
    <mergeCell ref="M119:N119"/>
    <mergeCell ref="E120:F120"/>
    <mergeCell ref="I120:J120"/>
    <mergeCell ref="G116:H116"/>
    <mergeCell ref="C118:H118"/>
    <mergeCell ref="E115:F115"/>
    <mergeCell ref="G115:H115"/>
    <mergeCell ref="A112:F112"/>
    <mergeCell ref="N111:T111"/>
    <mergeCell ref="A108:F108"/>
    <mergeCell ref="G108:M108"/>
    <mergeCell ref="N108:T108"/>
    <mergeCell ref="O118:P119"/>
    <mergeCell ref="Q118:R119"/>
    <mergeCell ref="N112:T112"/>
    <mergeCell ref="N109:T109"/>
    <mergeCell ref="A111:F111"/>
    <mergeCell ref="Q1:T1"/>
    <mergeCell ref="G111:M111"/>
    <mergeCell ref="G107:M107"/>
    <mergeCell ref="N107:T107"/>
    <mergeCell ref="A110:F110"/>
    <mergeCell ref="G110:M110"/>
    <mergeCell ref="N110:T110"/>
    <mergeCell ref="A109:F109"/>
    <mergeCell ref="G109:M109"/>
    <mergeCell ref="P90:Q90"/>
    <mergeCell ref="R90:T90"/>
    <mergeCell ref="A2:G2"/>
    <mergeCell ref="H2:M2"/>
    <mergeCell ref="A5:T6"/>
    <mergeCell ref="A1:D1"/>
    <mergeCell ref="E1:P1"/>
    <mergeCell ref="N2:T2"/>
    <mergeCell ref="M116:N116"/>
    <mergeCell ref="A104:G104"/>
    <mergeCell ref="Q103:T103"/>
    <mergeCell ref="A103:D103"/>
    <mergeCell ref="S115:T115"/>
    <mergeCell ref="S114:T114"/>
    <mergeCell ref="A82:B82"/>
    <mergeCell ref="C82:D82"/>
    <mergeCell ref="E82:F82"/>
    <mergeCell ref="G82:H82"/>
    <mergeCell ref="I82:T82"/>
    <mergeCell ref="A83:B83"/>
    <mergeCell ref="C83:D83"/>
    <mergeCell ref="I114:J114"/>
    <mergeCell ref="A107:F107"/>
    <mergeCell ref="G112:M112"/>
    <mergeCell ref="A75:B75"/>
    <mergeCell ref="O75:P75"/>
    <mergeCell ref="E103:P103"/>
    <mergeCell ref="H104:M104"/>
    <mergeCell ref="N104:T104"/>
    <mergeCell ref="E83:F83"/>
    <mergeCell ref="A86:B86"/>
    <mergeCell ref="C86:D86"/>
    <mergeCell ref="E86:F86"/>
    <mergeCell ref="G86:H86"/>
    <mergeCell ref="I86:T86"/>
    <mergeCell ref="A88:B88"/>
    <mergeCell ref="D88:G88"/>
    <mergeCell ref="H88:O88"/>
    <mergeCell ref="P88:Q88"/>
    <mergeCell ref="R88:T88"/>
    <mergeCell ref="A89:B89"/>
    <mergeCell ref="D89:G89"/>
    <mergeCell ref="H89:O89"/>
    <mergeCell ref="P89:Q89"/>
    <mergeCell ref="R89:T89"/>
    <mergeCell ref="A90:B90"/>
    <mergeCell ref="D90:G90"/>
    <mergeCell ref="H90:O90"/>
    <mergeCell ref="A8:D8"/>
    <mergeCell ref="E8:P8"/>
    <mergeCell ref="A76:D76"/>
    <mergeCell ref="E76:P76"/>
    <mergeCell ref="Q76:T76"/>
    <mergeCell ref="A77:G77"/>
    <mergeCell ref="H77:M77"/>
    <mergeCell ref="N77:T77"/>
    <mergeCell ref="Q8:T8"/>
    <mergeCell ref="A9:G9"/>
    <mergeCell ref="H9:M9"/>
    <mergeCell ref="N9:T9"/>
    <mergeCell ref="A71:B71"/>
    <mergeCell ref="C71:K71"/>
    <mergeCell ref="L71:T71"/>
    <mergeCell ref="A72:B72"/>
    <mergeCell ref="C72:K72"/>
    <mergeCell ref="L72:T72"/>
    <mergeCell ref="A73:B73"/>
    <mergeCell ref="C73:K73"/>
    <mergeCell ref="L73:T73"/>
    <mergeCell ref="A74:B74"/>
    <mergeCell ref="C74:K74"/>
    <mergeCell ref="L74:T74"/>
    <mergeCell ref="A85:B85"/>
    <mergeCell ref="C81:D81"/>
    <mergeCell ref="E81:F81"/>
    <mergeCell ref="G81:H81"/>
    <mergeCell ref="I81:T81"/>
    <mergeCell ref="I85:T85"/>
    <mergeCell ref="C85:D85"/>
    <mergeCell ref="E85:F85"/>
    <mergeCell ref="G85:H85"/>
    <mergeCell ref="G83:H83"/>
    <mergeCell ref="I83:T83"/>
    <mergeCell ref="A84:B84"/>
    <mergeCell ref="C84:D84"/>
    <mergeCell ref="E84:F84"/>
    <mergeCell ref="S118:T119"/>
    <mergeCell ref="C115:D115"/>
    <mergeCell ref="O114:P114"/>
    <mergeCell ref="A114:B114"/>
    <mergeCell ref="C114:D114"/>
    <mergeCell ref="E114:F114"/>
    <mergeCell ref="Q114:R114"/>
    <mergeCell ref="Q115:R115"/>
    <mergeCell ref="Q116:R116"/>
    <mergeCell ref="G114:H114"/>
    <mergeCell ref="M114:N114"/>
    <mergeCell ref="M115:N115"/>
    <mergeCell ref="K114:L114"/>
    <mergeCell ref="S116:T116"/>
    <mergeCell ref="O116:P116"/>
    <mergeCell ref="O115:P115"/>
    <mergeCell ref="K115:L115"/>
    <mergeCell ref="K116:L116"/>
    <mergeCell ref="C116:D116"/>
    <mergeCell ref="E116:F116"/>
    <mergeCell ref="I115:J115"/>
    <mergeCell ref="I116:J116"/>
    <mergeCell ref="I118:N118"/>
    <mergeCell ref="A116:B116"/>
    <mergeCell ref="G96:H96"/>
    <mergeCell ref="I96:T96"/>
    <mergeCell ref="A98:B98"/>
    <mergeCell ref="D98:G98"/>
    <mergeCell ref="S98:T98"/>
    <mergeCell ref="A94:B94"/>
    <mergeCell ref="C94:D94"/>
    <mergeCell ref="E94:F94"/>
    <mergeCell ref="G94:H94"/>
    <mergeCell ref="I94:T94"/>
    <mergeCell ref="A95:B95"/>
    <mergeCell ref="C95:D95"/>
    <mergeCell ref="E95:F95"/>
    <mergeCell ref="G95:H95"/>
    <mergeCell ref="I95:T95"/>
    <mergeCell ref="A96:B96"/>
    <mergeCell ref="C96:D96"/>
    <mergeCell ref="E96:F96"/>
    <mergeCell ref="D101:G101"/>
    <mergeCell ref="H98:P98"/>
    <mergeCell ref="H99:P99"/>
    <mergeCell ref="H100:P100"/>
    <mergeCell ref="H101:P101"/>
    <mergeCell ref="A99:B99"/>
    <mergeCell ref="D99:G99"/>
    <mergeCell ref="S99:T99"/>
    <mergeCell ref="A100:B100"/>
    <mergeCell ref="D100:G100"/>
    <mergeCell ref="S100:T100"/>
    <mergeCell ref="A101:B101"/>
    <mergeCell ref="S101:T101"/>
    <mergeCell ref="A12:T35"/>
    <mergeCell ref="A37:D37"/>
    <mergeCell ref="E37:P37"/>
    <mergeCell ref="Q37:T37"/>
    <mergeCell ref="A66:D66"/>
    <mergeCell ref="E66:P66"/>
    <mergeCell ref="Q66:T66"/>
    <mergeCell ref="A67:G67"/>
    <mergeCell ref="H67:M67"/>
    <mergeCell ref="N67:T67"/>
    <mergeCell ref="Q75:T75"/>
    <mergeCell ref="G93:H93"/>
    <mergeCell ref="I93:T93"/>
    <mergeCell ref="A91:B91"/>
    <mergeCell ref="D91:G91"/>
    <mergeCell ref="A38:G38"/>
    <mergeCell ref="H38:M38"/>
    <mergeCell ref="N38:T38"/>
    <mergeCell ref="A41:T64"/>
    <mergeCell ref="A69:B69"/>
    <mergeCell ref="C69:K69"/>
    <mergeCell ref="L69:T69"/>
    <mergeCell ref="A70:B70"/>
    <mergeCell ref="C70:K70"/>
    <mergeCell ref="L70:T70"/>
    <mergeCell ref="H91:O91"/>
    <mergeCell ref="P91:Q91"/>
    <mergeCell ref="R91:T91"/>
    <mergeCell ref="A93:B93"/>
    <mergeCell ref="C93:D93"/>
    <mergeCell ref="E93:F93"/>
    <mergeCell ref="A81:B81"/>
    <mergeCell ref="G84:H84"/>
    <mergeCell ref="I84:T84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F14" sqref="F14"/>
    </sheetView>
  </sheetViews>
  <sheetFormatPr defaultColWidth="6.625" defaultRowHeight="16.5" x14ac:dyDescent="0.3"/>
  <cols>
    <col min="1" max="2" width="6.625" style="12"/>
    <col min="3" max="9" width="7.625" style="12" bestFit="1" customWidth="1"/>
    <col min="10" max="10" width="5.125" style="12" bestFit="1" customWidth="1"/>
    <col min="11" max="16384" width="6.625" style="12"/>
  </cols>
  <sheetData>
    <row r="2" spans="2:23" x14ac:dyDescent="0.3">
      <c r="B2" s="12" t="s">
        <v>5</v>
      </c>
    </row>
    <row r="3" spans="2:23" x14ac:dyDescent="0.3"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53</v>
      </c>
      <c r="I3" s="12" t="s">
        <v>54</v>
      </c>
    </row>
    <row r="4" spans="2:23" x14ac:dyDescent="0.3">
      <c r="B4" s="12" t="s">
        <v>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8"/>
      <c r="K4" s="8"/>
    </row>
    <row r="5" spans="2:23" x14ac:dyDescent="0.3">
      <c r="B5" s="12" t="s">
        <v>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8"/>
      <c r="K5" s="8"/>
    </row>
    <row r="6" spans="2:23" x14ac:dyDescent="0.3">
      <c r="B6" s="12" t="s">
        <v>8</v>
      </c>
      <c r="C6" s="9" t="e">
        <f>(C5/C4) * 100</f>
        <v>#DIV/0!</v>
      </c>
      <c r="D6" s="9" t="e">
        <f t="shared" ref="D6:E6" si="0">(D5/D4) * 100</f>
        <v>#DIV/0!</v>
      </c>
      <c r="E6" s="9" t="e">
        <f t="shared" si="0"/>
        <v>#DIV/0!</v>
      </c>
      <c r="F6" s="9" t="e">
        <f t="shared" ref="F6:I6" si="1">(F5/F4) * 100</f>
        <v>#DIV/0!</v>
      </c>
      <c r="G6" s="9" t="e">
        <f t="shared" si="1"/>
        <v>#DIV/0!</v>
      </c>
      <c r="H6" s="9" t="e">
        <f t="shared" si="1"/>
        <v>#DIV/0!</v>
      </c>
      <c r="I6" s="9" t="e">
        <f t="shared" si="1"/>
        <v>#DIV/0!</v>
      </c>
      <c r="J6" s="9"/>
      <c r="K6" s="9"/>
    </row>
    <row r="11" spans="2:23" x14ac:dyDescent="0.3">
      <c r="B11" s="12" t="s">
        <v>33</v>
      </c>
    </row>
    <row r="12" spans="2:23" s="14" customFormat="1" x14ac:dyDescent="0.3">
      <c r="C12" s="14">
        <v>43290</v>
      </c>
      <c r="D12" s="14">
        <v>43297</v>
      </c>
      <c r="E12" s="14">
        <v>43304</v>
      </c>
      <c r="F12" s="14">
        <v>43311</v>
      </c>
      <c r="G12" s="14">
        <v>43318</v>
      </c>
      <c r="H12" s="14">
        <v>43325</v>
      </c>
      <c r="I12" s="14">
        <v>43332</v>
      </c>
      <c r="J12" s="14">
        <v>43339</v>
      </c>
      <c r="K12" s="14">
        <v>43346</v>
      </c>
      <c r="L12" s="14">
        <v>43353</v>
      </c>
      <c r="M12" s="14">
        <v>43360</v>
      </c>
      <c r="N12" s="14">
        <v>43367</v>
      </c>
      <c r="O12" s="14">
        <v>43374</v>
      </c>
      <c r="P12" s="14">
        <v>43381</v>
      </c>
      <c r="Q12" s="14">
        <v>43388</v>
      </c>
      <c r="R12" s="14">
        <v>43395</v>
      </c>
      <c r="S12" s="14">
        <v>43402</v>
      </c>
      <c r="T12" s="14">
        <v>43409</v>
      </c>
      <c r="U12" s="14">
        <v>43416</v>
      </c>
      <c r="V12" s="14">
        <v>43423</v>
      </c>
      <c r="W12" s="14">
        <v>43430</v>
      </c>
    </row>
    <row r="13" spans="2:23" x14ac:dyDescent="0.3">
      <c r="B13" s="12" t="s">
        <v>6</v>
      </c>
      <c r="C13" s="12">
        <v>18</v>
      </c>
      <c r="D13" s="12">
        <v>25</v>
      </c>
      <c r="E13" s="12">
        <v>31</v>
      </c>
      <c r="F13" s="12">
        <v>44</v>
      </c>
      <c r="G13" s="12">
        <v>47</v>
      </c>
      <c r="H13" s="12">
        <v>51</v>
      </c>
      <c r="I13" s="12">
        <v>54</v>
      </c>
      <c r="J13" s="12">
        <v>59</v>
      </c>
      <c r="K13" s="12">
        <v>62</v>
      </c>
      <c r="L13" s="12">
        <v>65</v>
      </c>
      <c r="M13" s="12">
        <v>69</v>
      </c>
      <c r="N13" s="12">
        <v>72</v>
      </c>
      <c r="O13" s="12">
        <v>75</v>
      </c>
      <c r="P13" s="12">
        <v>79</v>
      </c>
      <c r="Q13" s="12">
        <v>82</v>
      </c>
      <c r="R13" s="12">
        <v>84</v>
      </c>
      <c r="S13" s="12">
        <v>87</v>
      </c>
      <c r="T13" s="12">
        <v>90</v>
      </c>
      <c r="U13" s="12">
        <v>92</v>
      </c>
      <c r="V13" s="12">
        <v>94</v>
      </c>
      <c r="W13" s="12">
        <v>97</v>
      </c>
    </row>
    <row r="14" spans="2:23" x14ac:dyDescent="0.3">
      <c r="B14" s="12" t="s">
        <v>7</v>
      </c>
      <c r="C14" s="12">
        <v>15</v>
      </c>
      <c r="D14" s="12">
        <v>26</v>
      </c>
      <c r="E14" s="12">
        <v>30</v>
      </c>
      <c r="F14" s="12">
        <v>41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2:23" s="15" customFormat="1" x14ac:dyDescent="0.3">
      <c r="B15" s="15" t="s">
        <v>8</v>
      </c>
      <c r="C15" s="19">
        <f>C14/C13*100</f>
        <v>83.333333333333343</v>
      </c>
      <c r="D15" s="19">
        <f t="shared" ref="D15:W15" si="2">D14/D13*100</f>
        <v>104</v>
      </c>
      <c r="E15" s="19">
        <f t="shared" si="2"/>
        <v>96.774193548387103</v>
      </c>
      <c r="F15" s="19">
        <f t="shared" si="2"/>
        <v>93.181818181818173</v>
      </c>
      <c r="G15" s="19">
        <f t="shared" si="2"/>
        <v>0</v>
      </c>
      <c r="H15" s="19">
        <f t="shared" si="2"/>
        <v>0</v>
      </c>
      <c r="I15" s="19">
        <f t="shared" si="2"/>
        <v>0</v>
      </c>
      <c r="J15" s="19">
        <f t="shared" si="2"/>
        <v>0</v>
      </c>
      <c r="K15" s="19">
        <f t="shared" si="2"/>
        <v>0</v>
      </c>
      <c r="L15" s="19">
        <f t="shared" si="2"/>
        <v>0</v>
      </c>
      <c r="M15" s="19">
        <f t="shared" si="2"/>
        <v>0</v>
      </c>
      <c r="N15" s="19">
        <f t="shared" si="2"/>
        <v>0</v>
      </c>
      <c r="O15" s="19">
        <f t="shared" si="2"/>
        <v>0</v>
      </c>
      <c r="P15" s="19">
        <f t="shared" si="2"/>
        <v>0</v>
      </c>
      <c r="Q15" s="19">
        <f t="shared" si="2"/>
        <v>0</v>
      </c>
      <c r="R15" s="19">
        <f t="shared" si="2"/>
        <v>0</v>
      </c>
      <c r="S15" s="19">
        <f t="shared" si="2"/>
        <v>0</v>
      </c>
      <c r="T15" s="19">
        <f t="shared" si="2"/>
        <v>0</v>
      </c>
      <c r="U15" s="19">
        <f t="shared" si="2"/>
        <v>0</v>
      </c>
      <c r="V15" s="19">
        <f t="shared" si="2"/>
        <v>0</v>
      </c>
      <c r="W15" s="19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33" zoomScale="130" zoomScaleNormal="130" workbookViewId="0">
      <selection activeCell="B72" sqref="B72"/>
    </sheetView>
  </sheetViews>
  <sheetFormatPr defaultColWidth="70.375" defaultRowHeight="16.5" x14ac:dyDescent="0.3"/>
  <cols>
    <col min="1" max="1" width="9.375" style="20" customWidth="1"/>
    <col min="2" max="2" width="45" style="12" bestFit="1" customWidth="1"/>
    <col min="3" max="5" width="11" style="12" customWidth="1"/>
    <col min="6" max="6" width="11" style="20" customWidth="1"/>
    <col min="7" max="8" width="7.25" style="20" customWidth="1"/>
    <col min="9" max="9" width="6.5" style="12" customWidth="1"/>
    <col min="10" max="10" width="10.25" style="12" customWidth="1"/>
    <col min="11" max="16384" width="70.375" style="12"/>
  </cols>
  <sheetData>
    <row r="1" spans="1:9" ht="9.75" customHeight="1" x14ac:dyDescent="0.3">
      <c r="A1" s="25"/>
      <c r="B1" s="117" t="s">
        <v>113</v>
      </c>
      <c r="C1" s="118"/>
      <c r="D1" s="118"/>
      <c r="E1" s="118"/>
      <c r="F1" s="118"/>
      <c r="G1" s="118"/>
      <c r="H1" s="118"/>
      <c r="I1" s="26"/>
    </row>
    <row r="2" spans="1:9" ht="22.5" x14ac:dyDescent="0.3">
      <c r="A2" s="25"/>
      <c r="B2" s="27" t="s">
        <v>91</v>
      </c>
      <c r="C2" s="27" t="s">
        <v>258</v>
      </c>
      <c r="D2" s="27" t="s">
        <v>257</v>
      </c>
      <c r="E2" s="27" t="s">
        <v>259</v>
      </c>
      <c r="F2" s="27" t="s">
        <v>260</v>
      </c>
      <c r="G2" s="27" t="s">
        <v>261</v>
      </c>
      <c r="H2" s="27" t="s">
        <v>262</v>
      </c>
      <c r="I2" s="27" t="s">
        <v>93</v>
      </c>
    </row>
    <row r="3" spans="1:9" s="24" customFormat="1" ht="11.25" customHeight="1" x14ac:dyDescent="0.3">
      <c r="A3" s="28"/>
      <c r="B3" s="119" t="s">
        <v>238</v>
      </c>
      <c r="C3" s="120" t="s">
        <v>119</v>
      </c>
      <c r="D3" s="120" t="s">
        <v>237</v>
      </c>
      <c r="E3" s="120" t="s">
        <v>231</v>
      </c>
      <c r="F3" s="120" t="s">
        <v>229</v>
      </c>
      <c r="G3" s="121">
        <v>0.5</v>
      </c>
      <c r="H3" s="121">
        <v>0.53</v>
      </c>
      <c r="I3" s="120" t="s">
        <v>95</v>
      </c>
    </row>
    <row r="4" spans="1:9" s="24" customFormat="1" ht="11.25" customHeight="1" x14ac:dyDescent="0.3">
      <c r="A4" s="28"/>
      <c r="B4" s="119" t="s">
        <v>120</v>
      </c>
      <c r="C4" s="120" t="s">
        <v>94</v>
      </c>
      <c r="D4" s="120" t="s">
        <v>201</v>
      </c>
      <c r="E4" s="120" t="s">
        <v>94</v>
      </c>
      <c r="F4" s="120" t="s">
        <v>229</v>
      </c>
      <c r="G4" s="121">
        <v>0.52</v>
      </c>
      <c r="H4" s="121">
        <v>0.5</v>
      </c>
      <c r="I4" s="120" t="s">
        <v>103</v>
      </c>
    </row>
    <row r="5" spans="1:9" s="24" customFormat="1" ht="11.25" customHeight="1" x14ac:dyDescent="0.3">
      <c r="A5" s="28"/>
      <c r="B5" s="122" t="s">
        <v>121</v>
      </c>
      <c r="C5" s="123" t="s">
        <v>94</v>
      </c>
      <c r="D5" s="123" t="s">
        <v>96</v>
      </c>
      <c r="E5" s="123" t="s">
        <v>94</v>
      </c>
      <c r="F5" s="123" t="s">
        <v>96</v>
      </c>
      <c r="G5" s="124">
        <v>1</v>
      </c>
      <c r="H5" s="124">
        <v>1</v>
      </c>
      <c r="I5" s="123" t="s">
        <v>92</v>
      </c>
    </row>
    <row r="6" spans="1:9" s="24" customFormat="1" ht="11.25" customHeight="1" x14ac:dyDescent="0.3">
      <c r="A6" s="28"/>
      <c r="B6" s="122" t="s">
        <v>122</v>
      </c>
      <c r="C6" s="123" t="s">
        <v>97</v>
      </c>
      <c r="D6" s="123" t="s">
        <v>98</v>
      </c>
      <c r="E6" s="123" t="s">
        <v>97</v>
      </c>
      <c r="F6" s="123" t="s">
        <v>98</v>
      </c>
      <c r="G6" s="124">
        <v>1</v>
      </c>
      <c r="H6" s="124">
        <v>1</v>
      </c>
      <c r="I6" s="123" t="s">
        <v>92</v>
      </c>
    </row>
    <row r="7" spans="1:9" s="24" customFormat="1" ht="11.25" customHeight="1" x14ac:dyDescent="0.3">
      <c r="A7" s="28"/>
      <c r="B7" s="119" t="s">
        <v>123</v>
      </c>
      <c r="C7" s="120" t="s">
        <v>98</v>
      </c>
      <c r="D7" s="120" t="s">
        <v>201</v>
      </c>
      <c r="E7" s="120" t="s">
        <v>98</v>
      </c>
      <c r="F7" s="120" t="s">
        <v>229</v>
      </c>
      <c r="G7" s="121">
        <v>0.24</v>
      </c>
      <c r="H7" s="121">
        <v>0.2</v>
      </c>
      <c r="I7" s="120" t="s">
        <v>103</v>
      </c>
    </row>
    <row r="8" spans="1:9" s="24" customFormat="1" ht="11.25" customHeight="1" x14ac:dyDescent="0.3">
      <c r="A8" s="28"/>
      <c r="B8" s="122" t="s">
        <v>124</v>
      </c>
      <c r="C8" s="123" t="s">
        <v>98</v>
      </c>
      <c r="D8" s="123" t="s">
        <v>98</v>
      </c>
      <c r="E8" s="123" t="s">
        <v>98</v>
      </c>
      <c r="F8" s="123" t="s">
        <v>98</v>
      </c>
      <c r="G8" s="124">
        <v>1</v>
      </c>
      <c r="H8" s="124">
        <v>1</v>
      </c>
      <c r="I8" s="123" t="s">
        <v>92</v>
      </c>
    </row>
    <row r="9" spans="1:9" s="24" customFormat="1" ht="11.25" customHeight="1" x14ac:dyDescent="0.3">
      <c r="A9" s="28"/>
      <c r="B9" s="122" t="s">
        <v>125</v>
      </c>
      <c r="C9" s="123" t="s">
        <v>99</v>
      </c>
      <c r="D9" s="123" t="s">
        <v>100</v>
      </c>
      <c r="E9" s="123" t="s">
        <v>99</v>
      </c>
      <c r="F9" s="123" t="s">
        <v>100</v>
      </c>
      <c r="G9" s="124">
        <v>1</v>
      </c>
      <c r="H9" s="124">
        <v>1</v>
      </c>
      <c r="I9" s="123" t="s">
        <v>92</v>
      </c>
    </row>
    <row r="10" spans="1:9" s="24" customFormat="1" ht="11.25" customHeight="1" x14ac:dyDescent="0.3">
      <c r="A10" s="28"/>
      <c r="B10" s="122" t="s">
        <v>126</v>
      </c>
      <c r="C10" s="123" t="s">
        <v>99</v>
      </c>
      <c r="D10" s="123" t="s">
        <v>100</v>
      </c>
      <c r="E10" s="123" t="s">
        <v>99</v>
      </c>
      <c r="F10" s="123" t="s">
        <v>100</v>
      </c>
      <c r="G10" s="124">
        <v>1</v>
      </c>
      <c r="H10" s="124">
        <v>1</v>
      </c>
      <c r="I10" s="123" t="s">
        <v>92</v>
      </c>
    </row>
    <row r="11" spans="1:9" s="24" customFormat="1" ht="11.25" customHeight="1" x14ac:dyDescent="0.3">
      <c r="A11" s="28"/>
      <c r="B11" s="122" t="s">
        <v>127</v>
      </c>
      <c r="C11" s="123" t="s">
        <v>202</v>
      </c>
      <c r="D11" s="123" t="s">
        <v>202</v>
      </c>
      <c r="E11" s="123" t="s">
        <v>229</v>
      </c>
      <c r="F11" s="123" t="s">
        <v>229</v>
      </c>
      <c r="G11" s="124">
        <v>1</v>
      </c>
      <c r="H11" s="124">
        <v>0</v>
      </c>
      <c r="I11" s="123" t="s">
        <v>103</v>
      </c>
    </row>
    <row r="12" spans="1:9" s="24" customFormat="1" ht="11.25" customHeight="1" x14ac:dyDescent="0.3">
      <c r="A12" s="28"/>
      <c r="B12" s="122" t="s">
        <v>128</v>
      </c>
      <c r="C12" s="123" t="s">
        <v>203</v>
      </c>
      <c r="D12" s="123" t="s">
        <v>203</v>
      </c>
      <c r="E12" s="123" t="s">
        <v>229</v>
      </c>
      <c r="F12" s="123" t="s">
        <v>229</v>
      </c>
      <c r="G12" s="124">
        <v>0</v>
      </c>
      <c r="H12" s="124">
        <v>0</v>
      </c>
      <c r="I12" s="123"/>
    </row>
    <row r="13" spans="1:9" s="24" customFormat="1" ht="11.25" customHeight="1" x14ac:dyDescent="0.3">
      <c r="A13" s="28"/>
      <c r="B13" s="122" t="s">
        <v>129</v>
      </c>
      <c r="C13" s="123" t="s">
        <v>102</v>
      </c>
      <c r="D13" s="123" t="s">
        <v>102</v>
      </c>
      <c r="E13" s="123" t="s">
        <v>229</v>
      </c>
      <c r="F13" s="123" t="s">
        <v>229</v>
      </c>
      <c r="G13" s="124">
        <v>0</v>
      </c>
      <c r="H13" s="124">
        <v>0</v>
      </c>
      <c r="I13" s="123"/>
    </row>
    <row r="14" spans="1:9" s="24" customFormat="1" ht="11.25" customHeight="1" x14ac:dyDescent="0.3">
      <c r="A14" s="28"/>
      <c r="B14" s="122" t="s">
        <v>130</v>
      </c>
      <c r="C14" s="123" t="s">
        <v>204</v>
      </c>
      <c r="D14" s="123" t="s">
        <v>205</v>
      </c>
      <c r="E14" s="123" t="s">
        <v>229</v>
      </c>
      <c r="F14" s="123" t="s">
        <v>229</v>
      </c>
      <c r="G14" s="124">
        <v>0</v>
      </c>
      <c r="H14" s="124">
        <v>0</v>
      </c>
      <c r="I14" s="123"/>
    </row>
    <row r="15" spans="1:9" s="24" customFormat="1" ht="11.25" customHeight="1" x14ac:dyDescent="0.3">
      <c r="A15" s="28"/>
      <c r="B15" s="122" t="s">
        <v>131</v>
      </c>
      <c r="C15" s="123" t="s">
        <v>206</v>
      </c>
      <c r="D15" s="123" t="s">
        <v>201</v>
      </c>
      <c r="E15" s="123" t="s">
        <v>229</v>
      </c>
      <c r="F15" s="123" t="s">
        <v>229</v>
      </c>
      <c r="G15" s="124">
        <v>0</v>
      </c>
      <c r="H15" s="124">
        <v>0</v>
      </c>
      <c r="I15" s="123"/>
    </row>
    <row r="16" spans="1:9" s="24" customFormat="1" ht="11.25" customHeight="1" x14ac:dyDescent="0.3">
      <c r="A16" s="28"/>
      <c r="B16" s="119" t="s">
        <v>132</v>
      </c>
      <c r="C16" s="120" t="s">
        <v>98</v>
      </c>
      <c r="D16" s="120" t="s">
        <v>207</v>
      </c>
      <c r="E16" s="120" t="s">
        <v>98</v>
      </c>
      <c r="F16" s="120" t="s">
        <v>229</v>
      </c>
      <c r="G16" s="121">
        <v>1</v>
      </c>
      <c r="H16" s="121">
        <v>0.5</v>
      </c>
      <c r="I16" s="120" t="s">
        <v>103</v>
      </c>
    </row>
    <row r="17" spans="1:9" s="24" customFormat="1" ht="11.25" customHeight="1" x14ac:dyDescent="0.3">
      <c r="A17" s="28"/>
      <c r="B17" s="122" t="s">
        <v>133</v>
      </c>
      <c r="C17" s="123" t="s">
        <v>98</v>
      </c>
      <c r="D17" s="123" t="s">
        <v>207</v>
      </c>
      <c r="E17" s="123" t="s">
        <v>98</v>
      </c>
      <c r="F17" s="123" t="s">
        <v>229</v>
      </c>
      <c r="G17" s="124">
        <v>1</v>
      </c>
      <c r="H17" s="124">
        <v>0.5</v>
      </c>
      <c r="I17" s="123" t="s">
        <v>103</v>
      </c>
    </row>
    <row r="18" spans="1:9" s="24" customFormat="1" ht="11.25" customHeight="1" x14ac:dyDescent="0.3">
      <c r="A18" s="28"/>
      <c r="B18" s="119" t="s">
        <v>134</v>
      </c>
      <c r="C18" s="120" t="s">
        <v>98</v>
      </c>
      <c r="D18" s="120" t="s">
        <v>204</v>
      </c>
      <c r="E18" s="120" t="s">
        <v>98</v>
      </c>
      <c r="F18" s="120" t="s">
        <v>229</v>
      </c>
      <c r="G18" s="121">
        <v>0.77</v>
      </c>
      <c r="H18" s="121">
        <v>0.77</v>
      </c>
      <c r="I18" s="120" t="s">
        <v>95</v>
      </c>
    </row>
    <row r="19" spans="1:9" s="24" customFormat="1" ht="11.25" customHeight="1" x14ac:dyDescent="0.3">
      <c r="A19" s="28"/>
      <c r="B19" s="122" t="s">
        <v>135</v>
      </c>
      <c r="C19" s="123" t="s">
        <v>98</v>
      </c>
      <c r="D19" s="123" t="s">
        <v>202</v>
      </c>
      <c r="E19" s="123" t="s">
        <v>98</v>
      </c>
      <c r="F19" s="123" t="s">
        <v>202</v>
      </c>
      <c r="G19" s="124">
        <v>1</v>
      </c>
      <c r="H19" s="124">
        <v>1</v>
      </c>
      <c r="I19" s="123" t="s">
        <v>92</v>
      </c>
    </row>
    <row r="20" spans="1:9" s="24" customFormat="1" ht="11.25" customHeight="1" x14ac:dyDescent="0.3">
      <c r="A20" s="28"/>
      <c r="B20" s="122" t="s">
        <v>136</v>
      </c>
      <c r="C20" s="123" t="s">
        <v>101</v>
      </c>
      <c r="D20" s="123" t="s">
        <v>101</v>
      </c>
      <c r="E20" s="123" t="s">
        <v>101</v>
      </c>
      <c r="F20" s="123" t="s">
        <v>229</v>
      </c>
      <c r="G20" s="124">
        <v>1</v>
      </c>
      <c r="H20" s="124">
        <v>0</v>
      </c>
      <c r="I20" s="123" t="s">
        <v>103</v>
      </c>
    </row>
    <row r="21" spans="1:9" s="24" customFormat="1" ht="11.25" customHeight="1" x14ac:dyDescent="0.3">
      <c r="A21" s="28"/>
      <c r="B21" s="122" t="s">
        <v>137</v>
      </c>
      <c r="C21" s="123" t="s">
        <v>105</v>
      </c>
      <c r="D21" s="123" t="s">
        <v>208</v>
      </c>
      <c r="E21" s="123" t="s">
        <v>105</v>
      </c>
      <c r="F21" s="123" t="s">
        <v>208</v>
      </c>
      <c r="G21" s="124">
        <v>1</v>
      </c>
      <c r="H21" s="124">
        <v>1</v>
      </c>
      <c r="I21" s="123" t="s">
        <v>92</v>
      </c>
    </row>
    <row r="22" spans="1:9" s="24" customFormat="1" ht="11.25" customHeight="1" x14ac:dyDescent="0.3">
      <c r="A22" s="28"/>
      <c r="B22" s="122" t="s">
        <v>138</v>
      </c>
      <c r="C22" s="123" t="s">
        <v>106</v>
      </c>
      <c r="D22" s="123" t="s">
        <v>106</v>
      </c>
      <c r="E22" s="123" t="s">
        <v>106</v>
      </c>
      <c r="F22" s="123" t="s">
        <v>106</v>
      </c>
      <c r="G22" s="124">
        <v>0</v>
      </c>
      <c r="H22" s="124">
        <v>1</v>
      </c>
      <c r="I22" s="123" t="s">
        <v>92</v>
      </c>
    </row>
    <row r="23" spans="1:9" s="24" customFormat="1" ht="11.25" customHeight="1" x14ac:dyDescent="0.3">
      <c r="A23" s="28"/>
      <c r="B23" s="122" t="s">
        <v>139</v>
      </c>
      <c r="C23" s="123" t="s">
        <v>102</v>
      </c>
      <c r="D23" s="123" t="s">
        <v>204</v>
      </c>
      <c r="E23" s="123" t="s">
        <v>102</v>
      </c>
      <c r="F23" s="123" t="s">
        <v>229</v>
      </c>
      <c r="G23" s="124">
        <v>0</v>
      </c>
      <c r="H23" s="124">
        <v>0</v>
      </c>
      <c r="I23" s="123"/>
    </row>
    <row r="24" spans="1:9" s="24" customFormat="1" ht="11.25" customHeight="1" x14ac:dyDescent="0.3">
      <c r="A24" s="28"/>
      <c r="B24" s="119" t="s">
        <v>140</v>
      </c>
      <c r="C24" s="120" t="s">
        <v>98</v>
      </c>
      <c r="D24" s="120" t="s">
        <v>107</v>
      </c>
      <c r="E24" s="120" t="s">
        <v>98</v>
      </c>
      <c r="F24" s="120" t="s">
        <v>229</v>
      </c>
      <c r="G24" s="121">
        <v>0.35</v>
      </c>
      <c r="H24" s="121">
        <v>0.05</v>
      </c>
      <c r="I24" s="120" t="s">
        <v>103</v>
      </c>
    </row>
    <row r="25" spans="1:9" s="24" customFormat="1" ht="11.25" customHeight="1" x14ac:dyDescent="0.3">
      <c r="A25" s="28"/>
      <c r="B25" s="122" t="s">
        <v>141</v>
      </c>
      <c r="C25" s="123" t="s">
        <v>98</v>
      </c>
      <c r="D25" s="123" t="s">
        <v>104</v>
      </c>
      <c r="E25" s="123" t="s">
        <v>98</v>
      </c>
      <c r="F25" s="123" t="s">
        <v>229</v>
      </c>
      <c r="G25" s="124">
        <v>1</v>
      </c>
      <c r="H25" s="124">
        <v>0.3</v>
      </c>
      <c r="I25" s="123" t="s">
        <v>103</v>
      </c>
    </row>
    <row r="26" spans="1:9" s="24" customFormat="1" ht="11.25" customHeight="1" x14ac:dyDescent="0.3">
      <c r="A26" s="28"/>
      <c r="B26" s="122" t="s">
        <v>142</v>
      </c>
      <c r="C26" s="123" t="s">
        <v>105</v>
      </c>
      <c r="D26" s="123" t="s">
        <v>102</v>
      </c>
      <c r="E26" s="123" t="s">
        <v>105</v>
      </c>
      <c r="F26" s="123" t="s">
        <v>229</v>
      </c>
      <c r="G26" s="124">
        <v>0.45</v>
      </c>
      <c r="H26" s="124">
        <v>0</v>
      </c>
      <c r="I26" s="123" t="s">
        <v>103</v>
      </c>
    </row>
    <row r="27" spans="1:9" s="24" customFormat="1" ht="11.25" customHeight="1" x14ac:dyDescent="0.3">
      <c r="A27" s="28"/>
      <c r="B27" s="122" t="s">
        <v>143</v>
      </c>
      <c r="C27" s="123" t="s">
        <v>108</v>
      </c>
      <c r="D27" s="123" t="s">
        <v>109</v>
      </c>
      <c r="E27" s="123" t="s">
        <v>108</v>
      </c>
      <c r="F27" s="123" t="s">
        <v>229</v>
      </c>
      <c r="G27" s="124">
        <v>0</v>
      </c>
      <c r="H27" s="124">
        <v>0</v>
      </c>
      <c r="I27" s="123"/>
    </row>
    <row r="28" spans="1:9" s="24" customFormat="1" ht="11.25" customHeight="1" x14ac:dyDescent="0.3">
      <c r="A28" s="28"/>
      <c r="B28" s="122" t="s">
        <v>144</v>
      </c>
      <c r="C28" s="123" t="s">
        <v>109</v>
      </c>
      <c r="D28" s="123" t="s">
        <v>107</v>
      </c>
      <c r="E28" s="123" t="s">
        <v>109</v>
      </c>
      <c r="F28" s="123" t="s">
        <v>229</v>
      </c>
      <c r="G28" s="124">
        <v>0</v>
      </c>
      <c r="H28" s="124">
        <v>0</v>
      </c>
      <c r="I28" s="123"/>
    </row>
    <row r="29" spans="1:9" s="24" customFormat="1" ht="11.25" customHeight="1" x14ac:dyDescent="0.3">
      <c r="A29" s="28"/>
      <c r="B29" s="119" t="s">
        <v>145</v>
      </c>
      <c r="C29" s="120" t="s">
        <v>107</v>
      </c>
      <c r="D29" s="120" t="s">
        <v>209</v>
      </c>
      <c r="E29" s="120" t="s">
        <v>107</v>
      </c>
      <c r="F29" s="120" t="s">
        <v>229</v>
      </c>
      <c r="G29" s="121">
        <v>0</v>
      </c>
      <c r="H29" s="121">
        <v>0</v>
      </c>
      <c r="I29" s="120"/>
    </row>
    <row r="30" spans="1:9" s="24" customFormat="1" ht="11.25" customHeight="1" x14ac:dyDescent="0.3">
      <c r="A30" s="28"/>
      <c r="B30" s="122" t="s">
        <v>146</v>
      </c>
      <c r="C30" s="123" t="s">
        <v>107</v>
      </c>
      <c r="D30" s="123" t="s">
        <v>210</v>
      </c>
      <c r="E30" s="123" t="s">
        <v>107</v>
      </c>
      <c r="F30" s="123" t="s">
        <v>229</v>
      </c>
      <c r="G30" s="124">
        <v>0</v>
      </c>
      <c r="H30" s="124">
        <v>0</v>
      </c>
      <c r="I30" s="123"/>
    </row>
    <row r="31" spans="1:9" s="24" customFormat="1" ht="11.25" customHeight="1" x14ac:dyDescent="0.3">
      <c r="A31" s="28"/>
      <c r="B31" s="122" t="s">
        <v>147</v>
      </c>
      <c r="C31" s="123" t="s">
        <v>110</v>
      </c>
      <c r="D31" s="123" t="s">
        <v>209</v>
      </c>
      <c r="E31" s="123" t="s">
        <v>110</v>
      </c>
      <c r="F31" s="123" t="s">
        <v>229</v>
      </c>
      <c r="G31" s="124">
        <v>0</v>
      </c>
      <c r="H31" s="124">
        <v>0</v>
      </c>
      <c r="I31" s="123"/>
    </row>
    <row r="32" spans="1:9" s="24" customFormat="1" ht="11.25" customHeight="1" x14ac:dyDescent="0.3">
      <c r="A32" s="28"/>
      <c r="B32" s="119" t="s">
        <v>148</v>
      </c>
      <c r="C32" s="120" t="s">
        <v>111</v>
      </c>
      <c r="D32" s="120" t="s">
        <v>211</v>
      </c>
      <c r="E32" s="120" t="s">
        <v>111</v>
      </c>
      <c r="F32" s="120" t="s">
        <v>229</v>
      </c>
      <c r="G32" s="121">
        <v>0</v>
      </c>
      <c r="H32" s="121">
        <v>0</v>
      </c>
      <c r="I32" s="120"/>
    </row>
    <row r="33" spans="1:9" s="24" customFormat="1" ht="11.25" customHeight="1" x14ac:dyDescent="0.3">
      <c r="A33" s="28"/>
      <c r="B33" s="122" t="s">
        <v>149</v>
      </c>
      <c r="C33" s="123" t="s">
        <v>111</v>
      </c>
      <c r="D33" s="123" t="s">
        <v>211</v>
      </c>
      <c r="E33" s="123" t="s">
        <v>111</v>
      </c>
      <c r="F33" s="123" t="s">
        <v>229</v>
      </c>
      <c r="G33" s="124">
        <v>0</v>
      </c>
      <c r="H33" s="124">
        <v>0</v>
      </c>
      <c r="I33" s="123"/>
    </row>
    <row r="34" spans="1:9" ht="22.5" x14ac:dyDescent="0.3">
      <c r="A34" s="25"/>
      <c r="B34" s="125" t="s">
        <v>91</v>
      </c>
      <c r="C34" s="125" t="s">
        <v>258</v>
      </c>
      <c r="D34" s="125" t="s">
        <v>257</v>
      </c>
      <c r="E34" s="125" t="s">
        <v>259</v>
      </c>
      <c r="F34" s="125" t="s">
        <v>260</v>
      </c>
      <c r="G34" s="125" t="s">
        <v>261</v>
      </c>
      <c r="H34" s="125" t="s">
        <v>262</v>
      </c>
      <c r="I34" s="125" t="s">
        <v>93</v>
      </c>
    </row>
    <row r="35" spans="1:9" s="24" customFormat="1" ht="11.25" customHeight="1" x14ac:dyDescent="0.3">
      <c r="A35" s="28"/>
      <c r="B35" s="119" t="s">
        <v>150</v>
      </c>
      <c r="C35" s="120" t="s">
        <v>212</v>
      </c>
      <c r="D35" s="120" t="s">
        <v>213</v>
      </c>
      <c r="E35" s="120" t="s">
        <v>229</v>
      </c>
      <c r="F35" s="120" t="s">
        <v>229</v>
      </c>
      <c r="G35" s="121">
        <v>0</v>
      </c>
      <c r="H35" s="121">
        <v>0</v>
      </c>
      <c r="I35" s="120"/>
    </row>
    <row r="36" spans="1:9" s="24" customFormat="1" ht="11.25" customHeight="1" x14ac:dyDescent="0.3">
      <c r="A36" s="28"/>
      <c r="B36" s="122" t="s">
        <v>151</v>
      </c>
      <c r="C36" s="123" t="s">
        <v>212</v>
      </c>
      <c r="D36" s="123" t="s">
        <v>214</v>
      </c>
      <c r="E36" s="123" t="s">
        <v>214</v>
      </c>
      <c r="F36" s="123" t="s">
        <v>229</v>
      </c>
      <c r="G36" s="124">
        <v>0</v>
      </c>
      <c r="H36" s="124">
        <v>0</v>
      </c>
      <c r="I36" s="123"/>
    </row>
    <row r="37" spans="1:9" s="24" customFormat="1" ht="11.25" customHeight="1" x14ac:dyDescent="0.3">
      <c r="A37" s="28"/>
      <c r="B37" s="122" t="s">
        <v>152</v>
      </c>
      <c r="C37" s="123" t="s">
        <v>215</v>
      </c>
      <c r="D37" s="123" t="s">
        <v>213</v>
      </c>
      <c r="E37" s="123" t="s">
        <v>229</v>
      </c>
      <c r="F37" s="123" t="s">
        <v>229</v>
      </c>
      <c r="G37" s="124">
        <v>0</v>
      </c>
      <c r="H37" s="124">
        <v>0</v>
      </c>
      <c r="I37" s="123"/>
    </row>
    <row r="38" spans="1:9" s="24" customFormat="1" ht="11.25" customHeight="1" x14ac:dyDescent="0.3">
      <c r="A38" s="28"/>
      <c r="B38" s="119" t="s">
        <v>153</v>
      </c>
      <c r="C38" s="120" t="s">
        <v>216</v>
      </c>
      <c r="D38" s="120" t="s">
        <v>217</v>
      </c>
      <c r="E38" s="120" t="s">
        <v>229</v>
      </c>
      <c r="F38" s="120" t="s">
        <v>229</v>
      </c>
      <c r="G38" s="121">
        <v>0</v>
      </c>
      <c r="H38" s="121">
        <v>0</v>
      </c>
      <c r="I38" s="120"/>
    </row>
    <row r="39" spans="1:9" s="24" customFormat="1" ht="11.25" customHeight="1" x14ac:dyDescent="0.3">
      <c r="A39" s="28"/>
      <c r="B39" s="122" t="s">
        <v>154</v>
      </c>
      <c r="C39" s="123" t="s">
        <v>216</v>
      </c>
      <c r="D39" s="123" t="s">
        <v>218</v>
      </c>
      <c r="E39" s="123" t="s">
        <v>229</v>
      </c>
      <c r="F39" s="123" t="s">
        <v>229</v>
      </c>
      <c r="G39" s="124">
        <v>0</v>
      </c>
      <c r="H39" s="124">
        <v>0</v>
      </c>
      <c r="I39" s="123"/>
    </row>
    <row r="40" spans="1:9" s="24" customFormat="1" ht="11.25" customHeight="1" x14ac:dyDescent="0.3">
      <c r="A40" s="28"/>
      <c r="B40" s="122" t="s">
        <v>155</v>
      </c>
      <c r="C40" s="123" t="s">
        <v>219</v>
      </c>
      <c r="D40" s="123" t="s">
        <v>220</v>
      </c>
      <c r="E40" s="123" t="s">
        <v>229</v>
      </c>
      <c r="F40" s="123" t="s">
        <v>229</v>
      </c>
      <c r="G40" s="124">
        <v>0</v>
      </c>
      <c r="H40" s="124">
        <v>0</v>
      </c>
      <c r="I40" s="123"/>
    </row>
    <row r="41" spans="1:9" s="24" customFormat="1" ht="11.25" customHeight="1" x14ac:dyDescent="0.3">
      <c r="A41" s="28"/>
      <c r="B41" s="122" t="s">
        <v>156</v>
      </c>
      <c r="C41" s="123" t="s">
        <v>221</v>
      </c>
      <c r="D41" s="123" t="s">
        <v>222</v>
      </c>
      <c r="E41" s="123" t="s">
        <v>229</v>
      </c>
      <c r="F41" s="123" t="s">
        <v>229</v>
      </c>
      <c r="G41" s="124">
        <v>0</v>
      </c>
      <c r="H41" s="124">
        <v>0</v>
      </c>
      <c r="I41" s="123"/>
    </row>
    <row r="42" spans="1:9" s="24" customFormat="1" ht="11.25" customHeight="1" x14ac:dyDescent="0.3">
      <c r="A42" s="28"/>
      <c r="B42" s="122" t="s">
        <v>157</v>
      </c>
      <c r="C42" s="123" t="s">
        <v>223</v>
      </c>
      <c r="D42" s="123" t="s">
        <v>217</v>
      </c>
      <c r="E42" s="123" t="s">
        <v>229</v>
      </c>
      <c r="F42" s="123" t="s">
        <v>229</v>
      </c>
      <c r="G42" s="124">
        <v>0</v>
      </c>
      <c r="H42" s="124">
        <v>0</v>
      </c>
      <c r="I42" s="123"/>
    </row>
    <row r="43" spans="1:9" s="24" customFormat="1" ht="11.25" customHeight="1" x14ac:dyDescent="0.3">
      <c r="A43" s="28"/>
      <c r="B43" s="119" t="s">
        <v>158</v>
      </c>
      <c r="C43" s="120" t="s">
        <v>216</v>
      </c>
      <c r="D43" s="120" t="s">
        <v>200</v>
      </c>
      <c r="E43" s="120" t="s">
        <v>229</v>
      </c>
      <c r="F43" s="120" t="s">
        <v>229</v>
      </c>
      <c r="G43" s="121">
        <v>0</v>
      </c>
      <c r="H43" s="121">
        <v>0</v>
      </c>
      <c r="I43" s="120"/>
    </row>
    <row r="44" spans="1:9" s="24" customFormat="1" ht="11.25" customHeight="1" x14ac:dyDescent="0.3">
      <c r="A44" s="28"/>
      <c r="B44" s="122" t="s">
        <v>159</v>
      </c>
      <c r="C44" s="123" t="s">
        <v>216</v>
      </c>
      <c r="D44" s="123" t="s">
        <v>218</v>
      </c>
      <c r="E44" s="123" t="s">
        <v>229</v>
      </c>
      <c r="F44" s="123" t="s">
        <v>229</v>
      </c>
      <c r="G44" s="124">
        <v>0</v>
      </c>
      <c r="H44" s="124">
        <v>0</v>
      </c>
      <c r="I44" s="123"/>
    </row>
    <row r="45" spans="1:9" s="24" customFormat="1" ht="11.25" customHeight="1" x14ac:dyDescent="0.3">
      <c r="A45" s="28"/>
      <c r="B45" s="122" t="s">
        <v>160</v>
      </c>
      <c r="C45" s="123" t="s">
        <v>224</v>
      </c>
      <c r="D45" s="123" t="s">
        <v>224</v>
      </c>
      <c r="E45" s="123" t="s">
        <v>229</v>
      </c>
      <c r="F45" s="123" t="s">
        <v>229</v>
      </c>
      <c r="G45" s="124">
        <v>0</v>
      </c>
      <c r="H45" s="124">
        <v>0</v>
      </c>
      <c r="I45" s="123"/>
    </row>
    <row r="46" spans="1:9" s="24" customFormat="1" ht="11.25" customHeight="1" x14ac:dyDescent="0.3">
      <c r="A46" s="28"/>
      <c r="B46" s="122" t="s">
        <v>161</v>
      </c>
      <c r="C46" s="123" t="s">
        <v>225</v>
      </c>
      <c r="D46" s="123" t="s">
        <v>226</v>
      </c>
      <c r="E46" s="123" t="s">
        <v>229</v>
      </c>
      <c r="F46" s="123" t="s">
        <v>229</v>
      </c>
      <c r="G46" s="124">
        <v>0</v>
      </c>
      <c r="H46" s="124">
        <v>0</v>
      </c>
      <c r="I46" s="123"/>
    </row>
    <row r="47" spans="1:9" s="24" customFormat="1" ht="11.25" customHeight="1" x14ac:dyDescent="0.3">
      <c r="A47" s="28"/>
      <c r="B47" s="122" t="s">
        <v>162</v>
      </c>
      <c r="C47" s="123" t="s">
        <v>226</v>
      </c>
      <c r="D47" s="123" t="s">
        <v>227</v>
      </c>
      <c r="E47" s="123" t="s">
        <v>229</v>
      </c>
      <c r="F47" s="123" t="s">
        <v>229</v>
      </c>
      <c r="G47" s="124">
        <v>0</v>
      </c>
      <c r="H47" s="124">
        <v>0</v>
      </c>
      <c r="I47" s="123"/>
    </row>
    <row r="48" spans="1:9" s="24" customFormat="1" ht="11.25" customHeight="1" x14ac:dyDescent="0.3">
      <c r="A48" s="28"/>
      <c r="B48" s="122" t="s">
        <v>163</v>
      </c>
      <c r="C48" s="123" t="s">
        <v>227</v>
      </c>
      <c r="D48" s="123" t="s">
        <v>227</v>
      </c>
      <c r="E48" s="123" t="s">
        <v>229</v>
      </c>
      <c r="F48" s="123" t="s">
        <v>229</v>
      </c>
      <c r="G48" s="124">
        <v>0</v>
      </c>
      <c r="H48" s="124">
        <v>0</v>
      </c>
      <c r="I48" s="123"/>
    </row>
    <row r="49" spans="1:9" s="24" customFormat="1" ht="11.25" customHeight="1" x14ac:dyDescent="0.3">
      <c r="A49" s="28"/>
      <c r="B49" s="122" t="s">
        <v>164</v>
      </c>
      <c r="C49" s="123" t="s">
        <v>216</v>
      </c>
      <c r="D49" s="123" t="s">
        <v>227</v>
      </c>
      <c r="E49" s="123" t="s">
        <v>229</v>
      </c>
      <c r="F49" s="123" t="s">
        <v>229</v>
      </c>
      <c r="G49" s="124">
        <v>0</v>
      </c>
      <c r="H49" s="124">
        <v>0</v>
      </c>
      <c r="I49" s="123"/>
    </row>
    <row r="50" spans="1:9" s="24" customFormat="1" ht="11.25" customHeight="1" x14ac:dyDescent="0.3">
      <c r="A50" s="28"/>
      <c r="B50" s="119" t="s">
        <v>165</v>
      </c>
      <c r="C50" s="120" t="s">
        <v>105</v>
      </c>
      <c r="D50" s="120" t="s">
        <v>206</v>
      </c>
      <c r="E50" s="120" t="s">
        <v>105</v>
      </c>
      <c r="F50" s="120" t="s">
        <v>229</v>
      </c>
      <c r="G50" s="121">
        <v>0.13</v>
      </c>
      <c r="H50" s="121">
        <v>0.62</v>
      </c>
      <c r="I50" s="120" t="s">
        <v>95</v>
      </c>
    </row>
    <row r="51" spans="1:9" s="24" customFormat="1" ht="11.25" customHeight="1" x14ac:dyDescent="0.3">
      <c r="A51" s="28"/>
      <c r="B51" s="122" t="s">
        <v>166</v>
      </c>
      <c r="C51" s="123" t="s">
        <v>105</v>
      </c>
      <c r="D51" s="123" t="s">
        <v>206</v>
      </c>
      <c r="E51" s="123" t="s">
        <v>105</v>
      </c>
      <c r="F51" s="123" t="s">
        <v>229</v>
      </c>
      <c r="G51" s="124">
        <v>0.15</v>
      </c>
      <c r="H51" s="124">
        <v>0.7</v>
      </c>
      <c r="I51" s="123" t="s">
        <v>95</v>
      </c>
    </row>
    <row r="52" spans="1:9" s="24" customFormat="1" ht="11.25" customHeight="1" x14ac:dyDescent="0.3">
      <c r="A52" s="28"/>
      <c r="B52" s="122" t="s">
        <v>167</v>
      </c>
      <c r="C52" s="123" t="s">
        <v>228</v>
      </c>
      <c r="D52" s="123" t="s">
        <v>206</v>
      </c>
      <c r="E52" s="123" t="s">
        <v>229</v>
      </c>
      <c r="F52" s="123" t="s">
        <v>229</v>
      </c>
      <c r="G52" s="124">
        <v>0</v>
      </c>
      <c r="H52" s="124">
        <v>0</v>
      </c>
      <c r="I52" s="123"/>
    </row>
    <row r="53" spans="1:9" s="24" customFormat="1" ht="11.25" customHeight="1" x14ac:dyDescent="0.3">
      <c r="A53" s="28"/>
      <c r="B53" s="119" t="s">
        <v>239</v>
      </c>
      <c r="C53" s="120" t="s">
        <v>119</v>
      </c>
      <c r="D53" s="120" t="s">
        <v>223</v>
      </c>
      <c r="E53" s="120" t="s">
        <v>119</v>
      </c>
      <c r="F53" s="120" t="s">
        <v>229</v>
      </c>
      <c r="G53" s="121">
        <v>0.64</v>
      </c>
      <c r="H53" s="121">
        <v>0.47</v>
      </c>
      <c r="I53" s="120" t="s">
        <v>103</v>
      </c>
    </row>
    <row r="54" spans="1:9" s="24" customFormat="1" ht="11.25" customHeight="1" x14ac:dyDescent="0.3">
      <c r="A54" s="28"/>
      <c r="B54" s="119" t="s">
        <v>168</v>
      </c>
      <c r="C54" s="120" t="s">
        <v>119</v>
      </c>
      <c r="D54" s="120" t="s">
        <v>202</v>
      </c>
      <c r="E54" s="120" t="s">
        <v>119</v>
      </c>
      <c r="F54" s="120" t="s">
        <v>229</v>
      </c>
      <c r="G54" s="121">
        <v>1</v>
      </c>
      <c r="H54" s="121">
        <v>0.46</v>
      </c>
      <c r="I54" s="120" t="s">
        <v>103</v>
      </c>
    </row>
    <row r="55" spans="1:9" s="24" customFormat="1" ht="11.25" customHeight="1" x14ac:dyDescent="0.3">
      <c r="A55" s="28"/>
      <c r="B55" s="122" t="s">
        <v>169</v>
      </c>
      <c r="C55" s="123" t="s">
        <v>112</v>
      </c>
      <c r="D55" s="123" t="s">
        <v>104</v>
      </c>
      <c r="E55" s="123" t="s">
        <v>112</v>
      </c>
      <c r="F55" s="123" t="s">
        <v>104</v>
      </c>
      <c r="G55" s="124">
        <v>1</v>
      </c>
      <c r="H55" s="124">
        <v>1</v>
      </c>
      <c r="I55" s="123" t="s">
        <v>92</v>
      </c>
    </row>
    <row r="56" spans="1:9" s="24" customFormat="1" ht="11.25" customHeight="1" x14ac:dyDescent="0.3">
      <c r="A56" s="28"/>
      <c r="B56" s="122" t="s">
        <v>170</v>
      </c>
      <c r="C56" s="123" t="s">
        <v>118</v>
      </c>
      <c r="D56" s="123" t="s">
        <v>202</v>
      </c>
      <c r="E56" s="123" t="s">
        <v>118</v>
      </c>
      <c r="F56" s="123" t="s">
        <v>202</v>
      </c>
      <c r="G56" s="124">
        <v>1</v>
      </c>
      <c r="H56" s="124">
        <v>1</v>
      </c>
      <c r="I56" s="123" t="s">
        <v>92</v>
      </c>
    </row>
    <row r="57" spans="1:9" s="24" customFormat="1" ht="11.25" customHeight="1" x14ac:dyDescent="0.3">
      <c r="A57" s="28"/>
      <c r="B57" s="122" t="s">
        <v>171</v>
      </c>
      <c r="C57" s="123" t="s">
        <v>100</v>
      </c>
      <c r="D57" s="123" t="s">
        <v>202</v>
      </c>
      <c r="E57" s="123" t="s">
        <v>100</v>
      </c>
      <c r="F57" s="123" t="s">
        <v>229</v>
      </c>
      <c r="G57" s="124">
        <v>1</v>
      </c>
      <c r="H57" s="124">
        <v>0.1</v>
      </c>
      <c r="I57" s="123" t="s">
        <v>103</v>
      </c>
    </row>
    <row r="58" spans="1:9" s="24" customFormat="1" ht="11.25" customHeight="1" x14ac:dyDescent="0.3">
      <c r="A58" s="28"/>
      <c r="B58" s="122" t="s">
        <v>172</v>
      </c>
      <c r="C58" s="123" t="s">
        <v>119</v>
      </c>
      <c r="D58" s="123" t="s">
        <v>230</v>
      </c>
      <c r="E58" s="123" t="s">
        <v>229</v>
      </c>
      <c r="F58" s="123" t="s">
        <v>229</v>
      </c>
      <c r="G58" s="124">
        <v>1</v>
      </c>
      <c r="H58" s="124">
        <v>0</v>
      </c>
      <c r="I58" s="123" t="s">
        <v>103</v>
      </c>
    </row>
    <row r="59" spans="1:9" s="24" customFormat="1" ht="11.25" customHeight="1" x14ac:dyDescent="0.3">
      <c r="A59" s="28"/>
      <c r="B59" s="122" t="s">
        <v>173</v>
      </c>
      <c r="C59" s="123" t="s">
        <v>119</v>
      </c>
      <c r="D59" s="123" t="s">
        <v>231</v>
      </c>
      <c r="E59" s="123" t="s">
        <v>229</v>
      </c>
      <c r="F59" s="123" t="s">
        <v>229</v>
      </c>
      <c r="G59" s="124">
        <v>1</v>
      </c>
      <c r="H59" s="124">
        <v>0</v>
      </c>
      <c r="I59" s="123" t="s">
        <v>103</v>
      </c>
    </row>
    <row r="60" spans="1:9" s="24" customFormat="1" ht="11.25" customHeight="1" x14ac:dyDescent="0.3">
      <c r="A60" s="28"/>
      <c r="B60" s="119" t="s">
        <v>174</v>
      </c>
      <c r="C60" s="120" t="s">
        <v>232</v>
      </c>
      <c r="D60" s="120" t="s">
        <v>219</v>
      </c>
      <c r="E60" s="120" t="s">
        <v>229</v>
      </c>
      <c r="F60" s="120" t="s">
        <v>229</v>
      </c>
      <c r="G60" s="121">
        <v>0</v>
      </c>
      <c r="H60" s="121">
        <v>0</v>
      </c>
      <c r="I60" s="120"/>
    </row>
    <row r="61" spans="1:9" s="24" customFormat="1" ht="11.25" customHeight="1" x14ac:dyDescent="0.3">
      <c r="A61" s="28"/>
      <c r="B61" s="122" t="s">
        <v>175</v>
      </c>
      <c r="C61" s="123" t="s">
        <v>232</v>
      </c>
      <c r="D61" s="123" t="s">
        <v>213</v>
      </c>
      <c r="E61" s="123" t="s">
        <v>229</v>
      </c>
      <c r="F61" s="123" t="s">
        <v>229</v>
      </c>
      <c r="G61" s="124">
        <v>0</v>
      </c>
      <c r="H61" s="124">
        <v>0</v>
      </c>
      <c r="I61" s="123"/>
    </row>
    <row r="62" spans="1:9" s="24" customFormat="1" ht="11.25" customHeight="1" x14ac:dyDescent="0.3">
      <c r="A62" s="28"/>
      <c r="B62" s="122" t="s">
        <v>176</v>
      </c>
      <c r="C62" s="123" t="s">
        <v>232</v>
      </c>
      <c r="D62" s="123" t="s">
        <v>213</v>
      </c>
      <c r="E62" s="123" t="s">
        <v>229</v>
      </c>
      <c r="F62" s="123" t="s">
        <v>229</v>
      </c>
      <c r="G62" s="124">
        <v>0</v>
      </c>
      <c r="H62" s="124">
        <v>0</v>
      </c>
      <c r="I62" s="123"/>
    </row>
    <row r="63" spans="1:9" s="24" customFormat="1" ht="11.25" customHeight="1" x14ac:dyDescent="0.3">
      <c r="A63" s="28"/>
      <c r="B63" s="122" t="s">
        <v>177</v>
      </c>
      <c r="C63" s="123" t="s">
        <v>233</v>
      </c>
      <c r="D63" s="123" t="s">
        <v>234</v>
      </c>
      <c r="E63" s="123" t="s">
        <v>229</v>
      </c>
      <c r="F63" s="123" t="s">
        <v>229</v>
      </c>
      <c r="G63" s="124">
        <v>0</v>
      </c>
      <c r="H63" s="124">
        <v>0</v>
      </c>
      <c r="I63" s="123"/>
    </row>
    <row r="64" spans="1:9" s="24" customFormat="1" ht="11.25" customHeight="1" x14ac:dyDescent="0.3">
      <c r="A64" s="28"/>
      <c r="B64" s="122" t="s">
        <v>178</v>
      </c>
      <c r="C64" s="123" t="s">
        <v>233</v>
      </c>
      <c r="D64" s="123" t="s">
        <v>234</v>
      </c>
      <c r="E64" s="123" t="s">
        <v>229</v>
      </c>
      <c r="F64" s="123" t="s">
        <v>229</v>
      </c>
      <c r="G64" s="124">
        <v>0</v>
      </c>
      <c r="H64" s="124">
        <v>0</v>
      </c>
      <c r="I64" s="123"/>
    </row>
    <row r="65" spans="1:9" s="24" customFormat="1" ht="11.25" customHeight="1" x14ac:dyDescent="0.3">
      <c r="A65" s="28"/>
      <c r="B65" s="122" t="s">
        <v>179</v>
      </c>
      <c r="C65" s="123" t="s">
        <v>235</v>
      </c>
      <c r="D65" s="123" t="s">
        <v>219</v>
      </c>
      <c r="E65" s="123" t="s">
        <v>229</v>
      </c>
      <c r="F65" s="123" t="s">
        <v>229</v>
      </c>
      <c r="G65" s="124">
        <v>0</v>
      </c>
      <c r="H65" s="124">
        <v>0</v>
      </c>
      <c r="I65" s="123"/>
    </row>
    <row r="66" spans="1:9" s="24" customFormat="1" ht="11.25" customHeight="1" x14ac:dyDescent="0.3">
      <c r="A66" s="28"/>
      <c r="B66" s="119" t="s">
        <v>180</v>
      </c>
      <c r="C66" s="120" t="s">
        <v>236</v>
      </c>
      <c r="D66" s="120" t="s">
        <v>219</v>
      </c>
      <c r="E66" s="120" t="s">
        <v>229</v>
      </c>
      <c r="F66" s="120" t="s">
        <v>229</v>
      </c>
      <c r="G66" s="121">
        <v>0</v>
      </c>
      <c r="H66" s="121">
        <v>0</v>
      </c>
      <c r="I66" s="120"/>
    </row>
    <row r="67" spans="1:9" s="24" customFormat="1" ht="11.25" customHeight="1" x14ac:dyDescent="0.3">
      <c r="A67" s="28"/>
      <c r="B67" s="122" t="s">
        <v>181</v>
      </c>
      <c r="C67" s="123" t="s">
        <v>236</v>
      </c>
      <c r="D67" s="123" t="s">
        <v>219</v>
      </c>
      <c r="E67" s="123" t="s">
        <v>229</v>
      </c>
      <c r="F67" s="123" t="s">
        <v>229</v>
      </c>
      <c r="G67" s="124">
        <v>0</v>
      </c>
      <c r="H67" s="124">
        <v>0</v>
      </c>
      <c r="I67" s="123"/>
    </row>
    <row r="68" spans="1:9" s="24" customFormat="1" ht="11.25" customHeight="1" x14ac:dyDescent="0.3">
      <c r="A68" s="28"/>
      <c r="B68" s="119" t="s">
        <v>240</v>
      </c>
      <c r="C68" s="120" t="s">
        <v>241</v>
      </c>
      <c r="D68" s="120" t="s">
        <v>223</v>
      </c>
      <c r="E68" s="120" t="s">
        <v>241</v>
      </c>
      <c r="F68" s="120" t="s">
        <v>229</v>
      </c>
      <c r="G68" s="121">
        <v>0.34</v>
      </c>
      <c r="H68" s="121">
        <v>0.38</v>
      </c>
      <c r="I68" s="120" t="s">
        <v>95</v>
      </c>
    </row>
    <row r="69" spans="1:9" s="24" customFormat="1" ht="11.25" customHeight="1" x14ac:dyDescent="0.3">
      <c r="A69" s="28"/>
      <c r="B69" s="119" t="s">
        <v>242</v>
      </c>
      <c r="C69" s="120" t="s">
        <v>243</v>
      </c>
      <c r="D69" s="120" t="s">
        <v>223</v>
      </c>
      <c r="E69" s="120" t="s">
        <v>243</v>
      </c>
      <c r="F69" s="120" t="s">
        <v>229</v>
      </c>
      <c r="G69" s="121">
        <v>0.27</v>
      </c>
      <c r="H69" s="121">
        <v>0.24</v>
      </c>
      <c r="I69" s="120" t="s">
        <v>103</v>
      </c>
    </row>
    <row r="70" spans="1:9" s="24" customFormat="1" ht="11.25" customHeight="1" x14ac:dyDescent="0.3">
      <c r="A70" s="28"/>
      <c r="B70" s="119" t="s">
        <v>244</v>
      </c>
      <c r="C70" s="120" t="s">
        <v>243</v>
      </c>
      <c r="D70" s="120" t="s">
        <v>100</v>
      </c>
      <c r="E70" s="120" t="s">
        <v>243</v>
      </c>
      <c r="F70" s="120" t="s">
        <v>100</v>
      </c>
      <c r="G70" s="121">
        <v>1</v>
      </c>
      <c r="H70" s="121">
        <v>1</v>
      </c>
      <c r="I70" s="120" t="s">
        <v>92</v>
      </c>
    </row>
    <row r="71" spans="1:9" s="24" customFormat="1" ht="11.25" customHeight="1" x14ac:dyDescent="0.3">
      <c r="A71" s="28"/>
      <c r="B71" s="119" t="s">
        <v>246</v>
      </c>
      <c r="C71" s="120" t="s">
        <v>98</v>
      </c>
      <c r="D71" s="120" t="s">
        <v>247</v>
      </c>
      <c r="E71" s="120" t="s">
        <v>98</v>
      </c>
      <c r="F71" s="120" t="s">
        <v>229</v>
      </c>
      <c r="G71" s="121">
        <v>0.26</v>
      </c>
      <c r="H71" s="121">
        <v>0.17</v>
      </c>
      <c r="I71" s="120" t="s">
        <v>103</v>
      </c>
    </row>
    <row r="72" spans="1:9" s="24" customFormat="1" ht="11.25" customHeight="1" x14ac:dyDescent="0.3">
      <c r="A72" s="28"/>
      <c r="B72" s="122" t="s">
        <v>248</v>
      </c>
      <c r="C72" s="123" t="s">
        <v>98</v>
      </c>
      <c r="D72" s="123" t="s">
        <v>205</v>
      </c>
      <c r="E72" s="123" t="s">
        <v>98</v>
      </c>
      <c r="F72" s="123" t="s">
        <v>229</v>
      </c>
      <c r="G72" s="124">
        <v>0.5</v>
      </c>
      <c r="H72" s="124">
        <v>0.2</v>
      </c>
      <c r="I72" s="123" t="s">
        <v>103</v>
      </c>
    </row>
    <row r="73" spans="1:9" s="24" customFormat="1" ht="11.25" customHeight="1" x14ac:dyDescent="0.3">
      <c r="A73" s="28"/>
      <c r="B73" s="122" t="s">
        <v>249</v>
      </c>
      <c r="C73" s="123" t="s">
        <v>250</v>
      </c>
      <c r="D73" s="123" t="s">
        <v>109</v>
      </c>
      <c r="E73" s="123" t="s">
        <v>229</v>
      </c>
      <c r="F73" s="123" t="s">
        <v>229</v>
      </c>
      <c r="G73" s="124">
        <v>0</v>
      </c>
      <c r="H73" s="124">
        <v>0</v>
      </c>
      <c r="I73" s="123"/>
    </row>
    <row r="74" spans="1:9" s="24" customFormat="1" ht="11.25" customHeight="1" x14ac:dyDescent="0.3">
      <c r="A74" s="28"/>
      <c r="B74" s="122" t="s">
        <v>251</v>
      </c>
      <c r="C74" s="123" t="s">
        <v>101</v>
      </c>
      <c r="D74" s="123" t="s">
        <v>247</v>
      </c>
      <c r="E74" s="123" t="s">
        <v>101</v>
      </c>
      <c r="F74" s="123" t="s">
        <v>229</v>
      </c>
      <c r="G74" s="124">
        <v>0.1</v>
      </c>
      <c r="H74" s="124">
        <v>0.18</v>
      </c>
      <c r="I74" s="123" t="s">
        <v>95</v>
      </c>
    </row>
    <row r="75" spans="1:9" s="24" customFormat="1" ht="11.25" customHeight="1" x14ac:dyDescent="0.3">
      <c r="A75" s="28"/>
      <c r="B75" s="119" t="s">
        <v>252</v>
      </c>
      <c r="C75" s="120" t="s">
        <v>253</v>
      </c>
      <c r="D75" s="120" t="s">
        <v>223</v>
      </c>
      <c r="E75" s="120" t="s">
        <v>229</v>
      </c>
      <c r="F75" s="120" t="s">
        <v>229</v>
      </c>
      <c r="G75" s="121">
        <v>0</v>
      </c>
      <c r="H75" s="121">
        <v>0</v>
      </c>
      <c r="I75" s="120"/>
    </row>
    <row r="76" spans="1:9" s="24" customFormat="1" ht="11.25" customHeight="1" x14ac:dyDescent="0.3">
      <c r="A76" s="28"/>
      <c r="B76" s="122" t="s">
        <v>248</v>
      </c>
      <c r="C76" s="123" t="s">
        <v>253</v>
      </c>
      <c r="D76" s="123" t="s">
        <v>213</v>
      </c>
      <c r="E76" s="123" t="s">
        <v>229</v>
      </c>
      <c r="F76" s="123" t="s">
        <v>229</v>
      </c>
      <c r="G76" s="124">
        <v>0</v>
      </c>
      <c r="H76" s="124">
        <v>0</v>
      </c>
      <c r="I76" s="123"/>
    </row>
    <row r="77" spans="1:9" s="24" customFormat="1" ht="11.25" customHeight="1" x14ac:dyDescent="0.3">
      <c r="A77" s="28"/>
      <c r="B77" s="122" t="s">
        <v>249</v>
      </c>
      <c r="C77" s="123" t="s">
        <v>253</v>
      </c>
      <c r="D77" s="123" t="s">
        <v>210</v>
      </c>
      <c r="E77" s="123" t="s">
        <v>229</v>
      </c>
      <c r="F77" s="123" t="s">
        <v>229</v>
      </c>
      <c r="G77" s="124">
        <v>0</v>
      </c>
      <c r="H77" s="124">
        <v>0</v>
      </c>
      <c r="I77" s="123"/>
    </row>
    <row r="78" spans="1:9" s="24" customFormat="1" ht="11.25" customHeight="1" x14ac:dyDescent="0.3">
      <c r="A78" s="28"/>
      <c r="B78" s="122" t="s">
        <v>251</v>
      </c>
      <c r="C78" s="123" t="s">
        <v>110</v>
      </c>
      <c r="D78" s="123" t="s">
        <v>223</v>
      </c>
      <c r="E78" s="123" t="s">
        <v>229</v>
      </c>
      <c r="F78" s="123" t="s">
        <v>229</v>
      </c>
      <c r="G78" s="124">
        <v>0</v>
      </c>
      <c r="H78" s="124">
        <v>0</v>
      </c>
      <c r="I78" s="123"/>
    </row>
    <row r="79" spans="1:9" s="24" customFormat="1" ht="11.25" customHeight="1" x14ac:dyDescent="0.3">
      <c r="A79" s="28"/>
      <c r="B79" s="119" t="s">
        <v>254</v>
      </c>
      <c r="C79" s="120" t="s">
        <v>241</v>
      </c>
      <c r="D79" s="120" t="s">
        <v>205</v>
      </c>
      <c r="E79" s="120" t="s">
        <v>241</v>
      </c>
      <c r="F79" s="120" t="s">
        <v>229</v>
      </c>
      <c r="G79" s="121">
        <v>0.65</v>
      </c>
      <c r="H79" s="121">
        <v>0.98</v>
      </c>
      <c r="I79" s="120" t="s">
        <v>95</v>
      </c>
    </row>
    <row r="80" spans="1:9" s="24" customFormat="1" ht="11.25" customHeight="1" x14ac:dyDescent="0.3">
      <c r="A80" s="28"/>
      <c r="B80" s="119" t="s">
        <v>255</v>
      </c>
      <c r="C80" s="120" t="s">
        <v>241</v>
      </c>
      <c r="D80" s="120" t="s">
        <v>245</v>
      </c>
      <c r="E80" s="120" t="s">
        <v>241</v>
      </c>
      <c r="F80" s="120" t="s">
        <v>245</v>
      </c>
      <c r="G80" s="121">
        <v>1</v>
      </c>
      <c r="H80" s="121">
        <v>1</v>
      </c>
      <c r="I80" s="120" t="s">
        <v>92</v>
      </c>
    </row>
    <row r="81" spans="1:9" s="24" customFormat="1" ht="11.25" customHeight="1" x14ac:dyDescent="0.3">
      <c r="A81" s="28"/>
      <c r="B81" s="119" t="s">
        <v>256</v>
      </c>
      <c r="C81" s="120" t="s">
        <v>98</v>
      </c>
      <c r="D81" s="120" t="s">
        <v>205</v>
      </c>
      <c r="E81" s="120" t="s">
        <v>98</v>
      </c>
      <c r="F81" s="120" t="s">
        <v>229</v>
      </c>
      <c r="G81" s="121">
        <v>0.56000000000000005</v>
      </c>
      <c r="H81" s="121">
        <v>0.97</v>
      </c>
      <c r="I81" s="120" t="s">
        <v>95</v>
      </c>
    </row>
    <row r="82" spans="1:9" s="24" customFormat="1" ht="11.25" customHeight="1" x14ac:dyDescent="0.3">
      <c r="A82" s="28"/>
      <c r="B82" s="122" t="s">
        <v>248</v>
      </c>
      <c r="C82" s="123" t="s">
        <v>98</v>
      </c>
      <c r="D82" s="123" t="s">
        <v>205</v>
      </c>
      <c r="E82" s="123" t="s">
        <v>98</v>
      </c>
      <c r="F82" s="123" t="s">
        <v>229</v>
      </c>
      <c r="G82" s="124">
        <v>0.5</v>
      </c>
      <c r="H82" s="124">
        <v>0.97</v>
      </c>
      <c r="I82" s="123" t="s">
        <v>95</v>
      </c>
    </row>
    <row r="83" spans="1:9" s="24" customFormat="1" ht="11.25" customHeight="1" x14ac:dyDescent="0.3">
      <c r="A83" s="28"/>
      <c r="B83" s="122" t="s">
        <v>249</v>
      </c>
      <c r="C83" s="123" t="s">
        <v>105</v>
      </c>
      <c r="D83" s="123" t="s">
        <v>100</v>
      </c>
      <c r="E83" s="123" t="s">
        <v>105</v>
      </c>
      <c r="F83" s="123" t="s">
        <v>100</v>
      </c>
      <c r="G83" s="124">
        <v>1</v>
      </c>
      <c r="H83" s="124">
        <v>1</v>
      </c>
      <c r="I83" s="123" t="s">
        <v>92</v>
      </c>
    </row>
  </sheetData>
  <mergeCells count="1">
    <mergeCell ref="B1:H1"/>
  </mergeCells>
  <phoneticPr fontId="2" type="noConversion"/>
  <conditionalFormatting sqref="B3:I83">
    <cfRule type="expression" dxfId="3" priority="2">
      <formula>$I3="지연"</formula>
    </cfRule>
    <cfRule type="expression" dxfId="2" priority="1">
      <formula>$I3="완료"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주간보고</vt:lpstr>
      <vt:lpstr>공정률데이타</vt:lpstr>
      <vt:lpstr>기능목록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2018-07-30T05:01:16Z</dcterms:modified>
</cp:coreProperties>
</file>