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Q117" i="8"/>
  <c r="Q116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G87" i="8"/>
  <c r="E87" i="8"/>
  <c r="C87" i="8"/>
  <c r="G86" i="8"/>
  <c r="G85" i="8"/>
  <c r="G84" i="8"/>
  <c r="G83" i="8"/>
  <c r="N78" i="8"/>
  <c r="L69" i="8"/>
  <c r="C69" i="8"/>
  <c r="N67" i="8"/>
  <c r="N38" i="8"/>
  <c r="N9" i="8"/>
</calcChain>
</file>

<file path=xl/sharedStrings.xml><?xml version="1.0" encoding="utf-8"?>
<sst xmlns="http://schemas.openxmlformats.org/spreadsheetml/2006/main" count="814" uniqueCount="273">
  <si>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</si>
  <si>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</si>
  <si>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</si>
  <si>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</si>
  <si>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</si>
  <si>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</si>
  <si>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</si>
  <si>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</si>
  <si>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</si>
  <si>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</si>
  <si>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</si>
  <si>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</si>
  <si>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</si>
  <si>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</si>
  <si>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</si>
  <si>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</si>
  <si>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</si>
  <si>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</si>
  <si>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</si>
  <si>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</si>
  <si>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</si>
  <si>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</si>
  <si>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</si>
  <si>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</si>
  <si>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</si>
  <si>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</si>
  <si>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</si>
  <si>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</si>
  <si>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</si>
  <si>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</si>
  <si>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</si>
  <si>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</si>
  <si>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</si>
  <si>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</si>
  <si>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</si>
  <si>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</si>
  <si>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</si>
  <si>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</si>
  <si>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</si>
  <si>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</si>
  <si>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</si>
  <si>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</si>
  <si>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</si>
  <si>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</si>
  <si>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</si>
  <si>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</si>
  <si>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</si>
  <si>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</si>
  <si>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</si>
  <si>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</si>
  <si>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</si>
  <si>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</si>
  <si>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</si>
  <si>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</si>
  <si>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</si>
  <si>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</si>
  <si>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</si>
  <si>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</si>
  <si>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</si>
  <si>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</si>
  <si>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</si>
  <si>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</si>
  <si>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</si>
  <si>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</si>
  <si>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</si>
  <si>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</si>
  <si>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</si>
  <si>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</si>
  <si>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</si>
  <si>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</si>
  <si>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</si>
  <si>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</si>
  <si>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</si>
  <si>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</si>
  <si>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</si>
  <si>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</si>
  <si>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</si>
  <si>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</si>
  <si>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</si>
  <si>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</si>
  <si>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</si>
  <si>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</si>
  <si>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</si>
  <si>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</si>
  <si>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</si>
  <si>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</si>
  <si>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</si>
  <si>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</si>
  <si>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</si>
  <si>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</si>
  <si>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</si>
  <si>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</si>
  <si>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</si>
  <si>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</si>
  <si>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</si>
  <si>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</si>
  <si>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</si>
  <si>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</si>
  <si>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</si>
  <si>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</si>
  <si>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</si>
  <si>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</si>
  <si>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</si>
  <si>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18-08-17 (금)</t>
  </si>
  <si>
    <t>18-08-27 (월)</t>
  </si>
  <si>
    <t>18-09-03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</si>
  <si>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</si>
  <si>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</si>
  <si>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</si>
  <si>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</si>
  <si>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</si>
  <si>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</si>
  <si>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</si>
  <si>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김유진</t>
    <phoneticPr fontId="2" type="noConversion"/>
  </si>
  <si>
    <t xml:space="preserve"> 8 명</t>
    <phoneticPr fontId="2" type="noConversion"/>
  </si>
  <si>
    <t xml:space="preserve"> 8 명</t>
    <phoneticPr fontId="2" type="noConversion"/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</si>
  <si>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</si>
  <si>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</si>
  <si>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</si>
  <si>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</si>
  <si>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</si>
  <si>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</si>
  <si>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18-09-25 (화)</t>
  </si>
  <si>
    <t>18-07-27 (금)</t>
  </si>
  <si>
    <t>18-08-03 (금)</t>
  </si>
  <si>
    <t>18-08-10 (금)</t>
  </si>
  <si>
    <t>18-09-05 (수)</t>
  </si>
  <si>
    <t>18-07-29 (일)</t>
  </si>
  <si>
    <t>18-08-31 (금)</t>
  </si>
  <si>
    <t>18-08-24 (금)</t>
  </si>
  <si>
    <t>18-09-06 (목)</t>
  </si>
  <si>
    <t>18-09-07 (금)</t>
  </si>
  <si>
    <t>18-09-14 (금)</t>
  </si>
  <si>
    <t>18-09-11 (화)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</si>
  <si>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</si>
  <si>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</si>
  <si>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</si>
  <si>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</si>
  <si>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</si>
  <si>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</si>
  <si>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</si>
  <si>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</si>
  <si>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</si>
  <si>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</si>
  <si>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</si>
  <si>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</si>
  <si>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</si>
  <si>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18-06-18 (월)</t>
  </si>
  <si>
    <t>18-09-10 (월)</t>
  </si>
  <si>
    <t>18-09-17 (월)</t>
  </si>
  <si>
    <t>18-09-28 (금)</t>
  </si>
  <si>
    <t>18-09-24 (월)</t>
  </si>
  <si>
    <t>18-10-01 (월)</t>
  </si>
  <si>
    <t>18-11-30 (금)</t>
  </si>
  <si>
    <t xml:space="preserve">   사업관리시스템 구축</t>
  </si>
  <si>
    <t xml:space="preserve">   성능평가 기능 개선</t>
  </si>
  <si>
    <t xml:space="preserve">   데이타셋 구축</t>
  </si>
  <si>
    <t>18-07-09 (월)</t>
  </si>
  <si>
    <t xml:space="preserve">      비디오 데이타셋 구축</t>
  </si>
  <si>
    <t>18-07-10 (화)</t>
  </si>
  <si>
    <t xml:space="preserve">         비디오 원본 데이타셋 구축</t>
  </si>
  <si>
    <t>18-07-13 (금)</t>
  </si>
  <si>
    <t xml:space="preserve">         비디오 변형 데이타셋 구축</t>
  </si>
  <si>
    <t>18-08-22 (수)</t>
  </si>
  <si>
    <t xml:space="preserve">            강인성 변형물 구축</t>
  </si>
  <si>
    <t xml:space="preserve">            인식정보량 변형물 구축</t>
  </si>
  <si>
    <t>18-08-13 (월)</t>
  </si>
  <si>
    <t xml:space="preserve">            강인성 변형물 구축 (오디오제거)</t>
  </si>
  <si>
    <t xml:space="preserve">         모바일웹하드용 비디오 변형 데이타셋 구축(오디오포함)</t>
  </si>
  <si>
    <t>18-08-20 (월)</t>
  </si>
  <si>
    <t xml:space="preserve">      오디오 데이타셋 구축</t>
  </si>
  <si>
    <t xml:space="preserve">         오디오 원본 데이타셋 구축</t>
  </si>
  <si>
    <t xml:space="preserve">         오디오 변형 데이타셋 구축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</si>
  <si>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</si>
  <si>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</si>
  <si>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</si>
  <si>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</si>
  <si>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</si>
  <si>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</si>
  <si>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</si>
  <si>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</si>
  <si>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</si>
  <si>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</si>
  <si>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</si>
  <si>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</si>
  <si>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</si>
  <si>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</si>
  <si>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</si>
  <si>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</si>
  <si>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</si>
  <si>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</si>
  <si>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</si>
  <si>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r>
      <rPr>
        <b/>
        <sz val="9"/>
        <color indexed="8"/>
        <rFont val="맑은 고딕"/>
        <family val="3"/>
        <charset val="129"/>
        <scheme val="minor"/>
      </rPr>
      <t xml:space="preserve">* 기타
</t>
    </r>
    <r>
      <rPr>
        <sz val="9"/>
        <color indexed="8"/>
        <rFont val="맑은 고딕"/>
        <family val="3"/>
        <charset val="129"/>
        <scheme val="minor"/>
      </rPr>
      <t xml:space="preserve">  - DB서버 백업 이상 증상에 따른 서버 리부팅 및 확인 필요 (정보화 관리팀 주관)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</si>
  <si>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관련 문서 검토</t>
    </r>
    <phoneticPr fontId="2" type="noConversion"/>
  </si>
  <si>
    <r>
      <t xml:space="preserve">* DRM인사이드 성능평가
</t>
    </r>
    <r>
      <rPr>
        <sz val="9"/>
        <color indexed="8"/>
        <rFont val="맑은 고딕"/>
        <family val="3"/>
        <charset val="129"/>
        <scheme val="minor"/>
      </rPr>
      <t xml:space="preserve">  - 이미지 성능평가 (진행중)</t>
    </r>
    <phoneticPr fontId="2" type="noConversion"/>
  </si>
  <si>
    <r>
      <t xml:space="preserve">* DRM인사이드 성능평가
</t>
    </r>
    <r>
      <rPr>
        <sz val="9"/>
        <color indexed="8"/>
        <rFont val="맑은 고딕"/>
        <family val="3"/>
        <charset val="129"/>
        <scheme val="minor"/>
      </rPr>
      <t xml:space="preserve">  - 이미지 성능평가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</si>
  <si>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외부 장비 평가용 결과 로그 업로드 및 분석 (완료예정)
  - 성능평가 로그 모니터링 화면 개발
  - 성능평가 신청서 다운로드 오류 처리
  - 모바일웹하드 지속 다운 문제 해결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강인성 변형 작업 (계속)
  - 오디오제거 비디오 강인성 변형 작업 (계속)
  - 모바일 웹하드용 비디오 변형 작성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</si>
  <si>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외부 장비 평가용 결과 로그 업로드 및 분석 (진행중)
  - 성능평가 신청서 다운로드 오류 처리
  - 모바일웹하드 지속 다운 문제 해결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강인성 변형 작업 (계속)
  - 오디오제거 비디오 강인성 변형 작업 (계속)
  - 장비 1대 추가 (총 3대로 데이타셋 구축) : 모바일 웹하드 비디오 변형 작업</t>
    </r>
    <phoneticPr fontId="2" type="noConversion"/>
  </si>
  <si>
    <r>
      <t xml:space="preserve">* 개발
과제등록
  </t>
    </r>
    <r>
      <rPr>
        <sz val="9"/>
        <rFont val="맑은 고딕"/>
        <family val="3"/>
        <charset val="129"/>
        <scheme val="minor"/>
      </rPr>
      <t xml:space="preserve">- 사업비세부 항목 작업 완료
</t>
    </r>
    <r>
      <rPr>
        <b/>
        <sz val="9"/>
        <rFont val="맑은 고딕"/>
        <family val="3"/>
        <charset val="129"/>
        <scheme val="minor"/>
      </rPr>
      <t>공통</t>
    </r>
    <r>
      <rPr>
        <sz val="9"/>
        <rFont val="맑은 고딕"/>
        <family val="3"/>
        <charset val="129"/>
        <scheme val="minor"/>
      </rPr>
      <t xml:space="preserve">
 - 우편번호등록화면 작업중
 - 과제 공통팝업화면 작업중
</t>
    </r>
    <r>
      <rPr>
        <b/>
        <sz val="9"/>
        <rFont val="맑은 고딕"/>
        <family val="3"/>
        <charset val="129"/>
        <scheme val="minor"/>
      </rPr>
      <t xml:space="preserve">과제수정
</t>
    </r>
    <r>
      <rPr>
        <sz val="9"/>
        <rFont val="맑은 고딕"/>
        <family val="3"/>
        <charset val="129"/>
        <scheme val="minor"/>
      </rPr>
      <t xml:space="preserve"> - 과제기본정보 수정 진행중
 - 과제개요 수정 진행중
 - 참여기관정보 수정 진행중
</t>
    </r>
    <phoneticPr fontId="2" type="noConversion"/>
  </si>
  <si>
    <t>데이터 이관</t>
    <phoneticPr fontId="2" type="noConversion"/>
  </si>
  <si>
    <t>과제 기본정보 데이터 이관 및 테스트</t>
    <phoneticPr fontId="2" type="noConversion"/>
  </si>
  <si>
    <t>2011 ~ 2018년도 자료 정리
- 미기재 (협약서, 평가위원,기술료, 기술료납부계획, 기술료납부) 외 나머지 항목 입력
  완료하여 데이터 이관준비 중</t>
    <phoneticPr fontId="2" type="noConversion"/>
  </si>
  <si>
    <r>
      <t>* 개발
과제정보 수정</t>
    </r>
    <r>
      <rPr>
        <sz val="9"/>
        <rFont val="맑은 고딕"/>
        <family val="3"/>
        <charset val="129"/>
        <scheme val="minor"/>
      </rPr>
      <t xml:space="preserve">
 - 과제기본정보 수정 (완료예정)
 - 과제개요 수정 (완료예정)
 - 참여기관정보 수정 작업 (계속)</t>
    </r>
    <r>
      <rPr>
        <b/>
        <sz val="9"/>
        <rFont val="맑은 고딕"/>
        <family val="3"/>
        <charset val="129"/>
        <scheme val="minor"/>
      </rPr>
      <t xml:space="preserve">
공통
</t>
    </r>
    <r>
      <rPr>
        <sz val="9"/>
        <rFont val="맑은 고딕"/>
        <family val="3"/>
        <charset val="129"/>
        <scheme val="minor"/>
      </rPr>
      <t xml:space="preserve"> - 우편번호 등록화면 작업 (완료예정)
 - 과제 공통팝업화면 작업 (계속)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</si>
  <si>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관련 문서 검토 및 위원회 공유
</t>
    </r>
    <r>
      <rPr>
        <b/>
        <sz val="9"/>
        <color indexed="8"/>
        <rFont val="맑은 고딕"/>
        <family val="3"/>
        <charset val="129"/>
        <scheme val="minor"/>
      </rPr>
      <t xml:space="preserve">* 월간보고 준비 : 7/27(월) 13:00 (진주)
* 프로젝트 산출물 현행화 </t>
    </r>
    <phoneticPr fontId="2" type="noConversion"/>
  </si>
  <si>
    <t>곽종, 김영균, 이주리</t>
    <phoneticPr fontId="2" type="noConversion"/>
  </si>
  <si>
    <t xml:space="preserve">      테스트</t>
  </si>
  <si>
    <t>18-11-09 (금)</t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</si>
  <si>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</si>
  <si>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</si>
  <si>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</si>
  <si>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</si>
  <si>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</si>
  <si>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</si>
  <si>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</si>
  <si>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</si>
  <si>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</si>
  <si>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</si>
  <si>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과제정보 공통팝업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</si>
  <si>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</si>
  <si>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</si>
  <si>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</si>
  <si>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</si>
  <si>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</si>
  <si>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</si>
  <si>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</si>
  <si>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</si>
  <si>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</si>
  <si>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</si>
  <si>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>18-08-28 (화)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</si>
  <si>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</si>
  <si>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</si>
  <si>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</si>
  <si>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</si>
  <si>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</si>
  <si>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</si>
  <si>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</si>
  <si>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</si>
  <si>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</si>
  <si>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</si>
  <si>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</si>
  <si>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</si>
  <si>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</si>
  <si>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</si>
  <si>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</si>
  <si>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</si>
  <si>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</si>
  <si>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</si>
  <si>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</si>
  <si>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</si>
  <si>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</si>
  <si>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</si>
  <si>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</si>
  <si>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</si>
  <si>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</si>
  <si>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</si>
  <si>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</si>
  <si>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전개</t>
  </si>
  <si>
    <t>18-10-20 (토)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</si>
  <si>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</si>
  <si>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</si>
  <si>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</si>
  <si>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</si>
  <si>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</si>
  <si>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</si>
  <si>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</si>
  <si>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</si>
  <si>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</si>
  <si>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</si>
  <si>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</si>
  <si>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</si>
  <si>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</si>
  <si>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</si>
  <si>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18-08-16 (목)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</si>
</sst>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vertical="center" wrapText="1"/>
    </xf>
    <xf numFmtId="0" fontId="18" fillId="9" borderId="13" xfId="0" applyFont="1" applyFill="1" applyBorder="1" applyAlignment="1">
      <alignment horizontal="center" vertical="center" wrapText="1"/>
    </xf>
    <xf numFmtId="9" fontId="18" fillId="9" borderId="13" xfId="0" applyNumberFormat="1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vertical="center" wrapText="1"/>
    </xf>
    <xf numFmtId="0" fontId="19" fillId="9" borderId="16" xfId="0" applyFont="1" applyFill="1" applyBorder="1" applyAlignment="1">
      <alignment horizontal="center" vertical="center" wrapText="1"/>
    </xf>
    <xf numFmtId="0" fontId="19" fillId="9" borderId="17" xfId="0" applyFont="1" applyFill="1" applyBorder="1" applyAlignment="1">
      <alignment vertical="center" wrapText="1"/>
    </xf>
    <xf numFmtId="0" fontId="19" fillId="9" borderId="18" xfId="0" applyFont="1" applyFill="1" applyBorder="1" applyAlignment="1">
      <alignment horizontal="center" vertical="center" wrapText="1"/>
    </xf>
    <xf numFmtId="9" fontId="19" fillId="9" borderId="18" xfId="0" applyNumberFormat="1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0" fillId="10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vertical="center" wrapText="1"/>
    </xf>
    <xf numFmtId="9" fontId="21" fillId="9" borderId="1" xfId="0" applyNumberFormat="1" applyFont="1" applyFill="1" applyBorder="1" applyAlignment="1">
      <alignment vertical="center" wrapText="1"/>
    </xf>
    <xf numFmtId="0" fontId="22" fillId="9" borderId="1" xfId="0" applyFont="1" applyFill="1" applyBorder="1" applyAlignment="1">
      <alignment vertical="center" wrapText="1"/>
    </xf>
    <xf numFmtId="9" fontId="22" fillId="9" borderId="1" xfId="0" applyNumberFormat="1" applyFont="1" applyFill="1" applyBorder="1" applyAlignment="1">
      <alignment vertical="center" wrapText="1"/>
    </xf>
    <xf numFmtId="0" fontId="23" fillId="9" borderId="1" xfId="0" applyFont="1" applyFill="1" applyBorder="1" applyAlignment="1">
      <alignment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59</c:v>
                </c:pt>
                <c:pt idx="8">
                  <c:v>62</c:v>
                </c:pt>
                <c:pt idx="9">
                  <c:v>65</c:v>
                </c:pt>
                <c:pt idx="10">
                  <c:v>69</c:v>
                </c:pt>
                <c:pt idx="11">
                  <c:v>72</c:v>
                </c:pt>
                <c:pt idx="12">
                  <c:v>75</c:v>
                </c:pt>
                <c:pt idx="13">
                  <c:v>79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8725216"/>
        <c:axId val="1148719776"/>
      </c:lineChart>
      <c:dateAx>
        <c:axId val="1148725216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8719776"/>
        <c:crosses val="autoZero"/>
        <c:auto val="1"/>
        <c:lblOffset val="100"/>
        <c:baseTimeUnit val="days"/>
      </c:dateAx>
      <c:valAx>
        <c:axId val="1148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8725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396482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354572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11</xdr:row>
      <xdr:rowOff>28574</xdr:rowOff>
    </xdr:from>
    <xdr:to>
      <xdr:col>19</xdr:col>
      <xdr:colOff>409575</xdr:colOff>
      <xdr:row>35</xdr:row>
      <xdr:rowOff>4280</xdr:rowOff>
    </xdr:to>
    <xdr:pic>
      <xdr:nvPicPr>
        <xdr:cNvPr id="23" name="그림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772399"/>
          <a:ext cx="9820275" cy="5528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40</xdr:row>
      <xdr:rowOff>19048</xdr:rowOff>
    </xdr:from>
    <xdr:to>
      <xdr:col>19</xdr:col>
      <xdr:colOff>438150</xdr:colOff>
      <xdr:row>63</xdr:row>
      <xdr:rowOff>209549</xdr:rowOff>
    </xdr:to>
    <xdr:pic>
      <xdr:nvPicPr>
        <xdr:cNvPr id="26" name="그림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4458948"/>
          <a:ext cx="9877426" cy="5524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topLeftCell="A103" zoomScaleNormal="100" zoomScaleSheetLayoutView="100" workbookViewId="0">
      <selection activeCell="S117" sqref="S117:T117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7" width="6.5" style="1" customWidth="1"/>
    <col min="8" max="9" width="6.75" style="1" customWidth="1"/>
    <col min="10" max="10" width="6.5" style="13" customWidth="1"/>
    <col min="11" max="17" width="6.5" style="1" customWidth="1"/>
    <col min="18" max="18" width="6.5" style="13" customWidth="1"/>
    <col min="19" max="20" width="6.5" style="1" customWidth="1"/>
    <col min="21" max="16384" width="9" style="1"/>
  </cols>
  <sheetData>
    <row r="1" spans="1:20" s="13" customFormat="1" ht="43.5" customHeight="1" x14ac:dyDescent="0.3">
      <c r="A1" s="75"/>
      <c r="B1" s="75"/>
      <c r="C1" s="75"/>
      <c r="D1" s="75"/>
      <c r="E1" s="98" t="s">
        <v>55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75"/>
      <c r="R1" s="75"/>
      <c r="S1" s="75"/>
      <c r="T1" s="75"/>
    </row>
    <row r="2" spans="1:20" x14ac:dyDescent="0.3">
      <c r="A2" s="88"/>
      <c r="B2" s="89"/>
      <c r="C2" s="89"/>
      <c r="D2" s="89"/>
      <c r="E2" s="89"/>
      <c r="F2" s="89"/>
      <c r="G2" s="90"/>
      <c r="H2" s="81" t="s">
        <v>0</v>
      </c>
      <c r="I2" s="91"/>
      <c r="J2" s="91"/>
      <c r="K2" s="91"/>
      <c r="L2" s="91"/>
      <c r="M2" s="82"/>
      <c r="N2" s="99">
        <v>43332</v>
      </c>
      <c r="O2" s="100"/>
      <c r="P2" s="100"/>
      <c r="Q2" s="100"/>
      <c r="R2" s="100"/>
      <c r="S2" s="100"/>
      <c r="T2" s="101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3" customFormat="1" ht="225.75" customHeight="1" x14ac:dyDescent="0.3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4"/>
    </row>
    <row r="6" spans="1:20" s="13" customFormat="1" ht="220.5" customHeight="1" x14ac:dyDescent="0.3">
      <c r="A6" s="95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3" customFormat="1" ht="43.5" customHeight="1" x14ac:dyDescent="0.3">
      <c r="A8" s="75"/>
      <c r="B8" s="75"/>
      <c r="C8" s="75"/>
      <c r="D8" s="75"/>
      <c r="E8" s="98" t="s">
        <v>55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75"/>
      <c r="R8" s="75"/>
      <c r="S8" s="75"/>
      <c r="T8" s="75"/>
    </row>
    <row r="9" spans="1:20" s="13" customFormat="1" x14ac:dyDescent="0.3">
      <c r="A9" s="75"/>
      <c r="B9" s="75"/>
      <c r="C9" s="75"/>
      <c r="D9" s="75"/>
      <c r="E9" s="75"/>
      <c r="F9" s="75"/>
      <c r="G9" s="75"/>
      <c r="H9" s="83" t="s">
        <v>0</v>
      </c>
      <c r="I9" s="83"/>
      <c r="J9" s="83"/>
      <c r="K9" s="83"/>
      <c r="L9" s="83"/>
      <c r="M9" s="83"/>
      <c r="N9" s="105">
        <f>N2</f>
        <v>43332</v>
      </c>
      <c r="O9" s="106"/>
      <c r="P9" s="106"/>
      <c r="Q9" s="106"/>
      <c r="R9" s="106"/>
      <c r="S9" s="106"/>
      <c r="T9" s="106"/>
    </row>
    <row r="10" spans="1:20" s="13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179</v>
      </c>
      <c r="B11" s="7"/>
    </row>
    <row r="12" spans="1:20" s="22" customFormat="1" ht="15" customHeight="1" x14ac:dyDescent="0.3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</row>
    <row r="13" spans="1:20" s="13" customFormat="1" ht="18.75" customHeight="1" x14ac:dyDescent="0.3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</row>
    <row r="14" spans="1:20" s="13" customFormat="1" ht="18.75" customHeight="1" x14ac:dyDescent="0.3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</row>
    <row r="15" spans="1:20" s="13" customFormat="1" ht="18.75" customHeigh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</row>
    <row r="16" spans="1:20" s="13" customFormat="1" ht="18.75" customHeight="1" x14ac:dyDescent="0.3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</row>
    <row r="17" spans="1:20" s="13" customFormat="1" ht="15" customHeight="1" x14ac:dyDescent="0.3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</row>
    <row r="18" spans="1:20" s="13" customFormat="1" ht="23.25" customHeigh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</row>
    <row r="19" spans="1:20" s="13" customFormat="1" ht="18" customHeight="1" x14ac:dyDescent="0.3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</row>
    <row r="20" spans="1:20" s="13" customFormat="1" ht="18" customHeight="1" x14ac:dyDescent="0.3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</row>
    <row r="21" spans="1:20" s="13" customFormat="1" ht="18" customHeigh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</row>
    <row r="22" spans="1:20" s="6" customFormat="1" ht="21.75" customHeight="1" x14ac:dyDescent="0.3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</row>
    <row r="23" spans="1:20" s="6" customFormat="1" ht="18.75" customHeight="1" x14ac:dyDescent="0.3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</row>
    <row r="24" spans="1:20" s="6" customFormat="1" ht="18.75" customHeight="1" x14ac:dyDescent="0.3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</row>
    <row r="25" spans="1:20" s="13" customFormat="1" ht="18.75" customHeight="1" x14ac:dyDescent="0.3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</row>
    <row r="26" spans="1:20" s="6" customFormat="1" ht="21.75" customHeight="1" x14ac:dyDescent="0.3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</row>
    <row r="27" spans="1:20" s="6" customFormat="1" ht="17.25" customHeight="1" x14ac:dyDescent="0.3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</row>
    <row r="28" spans="1:20" s="6" customFormat="1" ht="17.25" customHeight="1" x14ac:dyDescent="0.3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</row>
    <row r="29" spans="1:20" s="13" customFormat="1" ht="17.25" customHeight="1" x14ac:dyDescent="0.3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</row>
    <row r="30" spans="1:20" s="13" customFormat="1" ht="17.25" customHeight="1" x14ac:dyDescent="0.3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</row>
    <row r="31" spans="1:20" s="13" customFormat="1" ht="17.25" customHeight="1" x14ac:dyDescent="0.3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</row>
    <row r="32" spans="1:20" s="13" customFormat="1" ht="17.25" customHeight="1" x14ac:dyDescent="0.3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</row>
    <row r="33" spans="1:20" s="13" customFormat="1" ht="17.25" customHeight="1" x14ac:dyDescent="0.3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</row>
    <row r="34" spans="1:20" s="13" customFormat="1" ht="17.25" customHeight="1" x14ac:dyDescent="0.3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</row>
    <row r="35" spans="1:20" s="13" customFormat="1" ht="17.25" customHeight="1" x14ac:dyDescent="0.3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</row>
    <row r="36" spans="1:20" s="13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3" customFormat="1" ht="43.5" customHeight="1" x14ac:dyDescent="0.3">
      <c r="A37" s="75"/>
      <c r="B37" s="75"/>
      <c r="C37" s="75"/>
      <c r="D37" s="75"/>
      <c r="E37" s="98" t="s">
        <v>55</v>
      </c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75"/>
      <c r="R37" s="75"/>
      <c r="S37" s="75"/>
      <c r="T37" s="75"/>
    </row>
    <row r="38" spans="1:20" s="13" customFormat="1" x14ac:dyDescent="0.3">
      <c r="A38" s="75"/>
      <c r="B38" s="75"/>
      <c r="C38" s="75"/>
      <c r="D38" s="75"/>
      <c r="E38" s="75"/>
      <c r="F38" s="75"/>
      <c r="G38" s="75"/>
      <c r="H38" s="83" t="s">
        <v>0</v>
      </c>
      <c r="I38" s="83"/>
      <c r="J38" s="83"/>
      <c r="K38" s="83"/>
      <c r="L38" s="83"/>
      <c r="M38" s="83"/>
      <c r="N38" s="105">
        <f>N2</f>
        <v>43332</v>
      </c>
      <c r="O38" s="106"/>
      <c r="P38" s="106"/>
      <c r="Q38" s="106"/>
      <c r="R38" s="106"/>
      <c r="S38" s="106"/>
      <c r="T38" s="106"/>
    </row>
    <row r="39" spans="1:20" s="13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179</v>
      </c>
      <c r="B40" s="7"/>
    </row>
    <row r="41" spans="1:20" s="22" customFormat="1" ht="15" customHeight="1" x14ac:dyDescent="0.3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</row>
    <row r="42" spans="1:20" s="13" customFormat="1" ht="18.75" customHeight="1" x14ac:dyDescent="0.3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</row>
    <row r="43" spans="1:20" s="13" customFormat="1" ht="18.75" customHeight="1" x14ac:dyDescent="0.3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</row>
    <row r="44" spans="1:20" s="13" customFormat="1" ht="18.75" customHeight="1" x14ac:dyDescent="0.3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</row>
    <row r="45" spans="1:20" s="13" customFormat="1" ht="18.75" customHeight="1" x14ac:dyDescent="0.3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</row>
    <row r="46" spans="1:20" s="13" customFormat="1" ht="15" customHeight="1" x14ac:dyDescent="0.3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</row>
    <row r="47" spans="1:20" s="13" customFormat="1" ht="23.25" customHeight="1" x14ac:dyDescent="0.3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</row>
    <row r="48" spans="1:20" s="13" customFormat="1" ht="18" customHeight="1" x14ac:dyDescent="0.3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</row>
    <row r="49" spans="1:20" s="13" customFormat="1" ht="18" customHeight="1" x14ac:dyDescent="0.3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</row>
    <row r="50" spans="1:20" s="13" customFormat="1" ht="18" customHeight="1" x14ac:dyDescent="0.3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</row>
    <row r="51" spans="1:20" s="6" customFormat="1" ht="21.75" customHeight="1" x14ac:dyDescent="0.3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</row>
    <row r="52" spans="1:20" s="6" customFormat="1" ht="18.75" customHeight="1" x14ac:dyDescent="0.3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</row>
    <row r="53" spans="1:20" s="6" customFormat="1" ht="18.75" customHeight="1" x14ac:dyDescent="0.3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</row>
    <row r="54" spans="1:20" s="13" customFormat="1" ht="18.75" customHeight="1" x14ac:dyDescent="0.3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</row>
    <row r="55" spans="1:20" s="6" customFormat="1" ht="21.75" customHeight="1" x14ac:dyDescent="0.3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</row>
    <row r="56" spans="1:20" s="6" customFormat="1" ht="17.25" customHeight="1" x14ac:dyDescent="0.3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</row>
    <row r="57" spans="1:20" s="6" customFormat="1" ht="17.25" customHeight="1" x14ac:dyDescent="0.3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</row>
    <row r="58" spans="1:20" s="13" customFormat="1" ht="17.25" customHeight="1" x14ac:dyDescent="0.3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</row>
    <row r="59" spans="1:20" s="13" customFormat="1" ht="17.25" customHeight="1" x14ac:dyDescent="0.3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</row>
    <row r="60" spans="1:20" s="13" customFormat="1" ht="17.25" customHeight="1" x14ac:dyDescent="0.3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</row>
    <row r="61" spans="1:20" s="13" customFormat="1" ht="17.25" customHeight="1" x14ac:dyDescent="0.3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</row>
    <row r="62" spans="1:20" s="13" customFormat="1" ht="17.25" customHeight="1" x14ac:dyDescent="0.3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</row>
    <row r="63" spans="1:20" s="13" customFormat="1" ht="17.25" customHeight="1" x14ac:dyDescent="0.3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</row>
    <row r="64" spans="1:20" s="13" customFormat="1" ht="17.25" customHeight="1" x14ac:dyDescent="0.3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</row>
    <row r="65" spans="1:20" s="13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3" customFormat="1" ht="43.5" customHeight="1" x14ac:dyDescent="0.3">
      <c r="A66" s="75"/>
      <c r="B66" s="75"/>
      <c r="C66" s="75"/>
      <c r="D66" s="75"/>
      <c r="E66" s="98" t="s">
        <v>55</v>
      </c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75"/>
      <c r="R66" s="75"/>
      <c r="S66" s="75"/>
      <c r="T66" s="75"/>
    </row>
    <row r="67" spans="1:20" s="13" customFormat="1" x14ac:dyDescent="0.3">
      <c r="A67" s="75"/>
      <c r="B67" s="75"/>
      <c r="C67" s="75"/>
      <c r="D67" s="75"/>
      <c r="E67" s="75"/>
      <c r="F67" s="75"/>
      <c r="G67" s="75"/>
      <c r="H67" s="83" t="s">
        <v>0</v>
      </c>
      <c r="I67" s="83"/>
      <c r="J67" s="83"/>
      <c r="K67" s="83"/>
      <c r="L67" s="83"/>
      <c r="M67" s="83"/>
      <c r="N67" s="105">
        <f>N2</f>
        <v>43332</v>
      </c>
      <c r="O67" s="106"/>
      <c r="P67" s="106"/>
      <c r="Q67" s="106"/>
      <c r="R67" s="106"/>
      <c r="S67" s="106"/>
      <c r="T67" s="106"/>
    </row>
    <row r="68" spans="1:20" s="6" customFormat="1" ht="14.25" customHeight="1" x14ac:dyDescent="0.3">
      <c r="A68" s="7" t="s">
        <v>85</v>
      </c>
      <c r="B68" s="7"/>
    </row>
    <row r="69" spans="1:20" s="23" customFormat="1" ht="19.5" customHeight="1" x14ac:dyDescent="0.3">
      <c r="A69" s="111" t="s">
        <v>1</v>
      </c>
      <c r="B69" s="112"/>
      <c r="C69" s="140" t="str">
        <f>CONCATENATE(CONCATENATE(CONCATENATE(CONCATENATE("전주 추진 실적 (", TEXT(N2-7, "yyyy/mm/dd")), " ~ "), TEXT(N2 -1, "yyyy/mm/dd")), ")")</f>
        <v>전주 추진 실적 (2018/08/13 ~ 2018/08/19)</v>
      </c>
      <c r="D69" s="87"/>
      <c r="E69" s="87"/>
      <c r="F69" s="87"/>
      <c r="G69" s="87"/>
      <c r="H69" s="87"/>
      <c r="I69" s="87"/>
      <c r="J69" s="87"/>
      <c r="K69" s="87"/>
      <c r="L69" s="140" t="str">
        <f>CONCATENATE(CONCATENATE(CONCATENATE(CONCATENATE("금주 추진 계획 (", TEXT(N2, "yyyy/mm/dd")), " ~ "), TEXT(N2+6, "yyyy/mm/dd")), ")")</f>
        <v>금주 추진 계획 (2018/08/20 ~ 2018/08/26)</v>
      </c>
      <c r="M69" s="87"/>
      <c r="N69" s="87"/>
      <c r="O69" s="87"/>
      <c r="P69" s="87"/>
      <c r="Q69" s="87"/>
      <c r="R69" s="87"/>
      <c r="S69" s="87"/>
      <c r="T69" s="87"/>
    </row>
    <row r="70" spans="1:20" s="13" customFormat="1" ht="58.5" customHeight="1" x14ac:dyDescent="0.3">
      <c r="A70" s="50" t="s">
        <v>34</v>
      </c>
      <c r="B70" s="51"/>
      <c r="C70" s="131" t="s">
        <v>193</v>
      </c>
      <c r="D70" s="130"/>
      <c r="E70" s="130"/>
      <c r="F70" s="130"/>
      <c r="G70" s="130"/>
      <c r="H70" s="130"/>
      <c r="I70" s="130"/>
      <c r="J70" s="130"/>
      <c r="K70" s="130"/>
      <c r="L70" s="131" t="s">
        <v>203</v>
      </c>
      <c r="M70" s="130"/>
      <c r="N70" s="130"/>
      <c r="O70" s="130"/>
      <c r="P70" s="130"/>
      <c r="Q70" s="130"/>
      <c r="R70" s="130"/>
      <c r="S70" s="130"/>
      <c r="T70" s="130"/>
    </row>
    <row r="71" spans="1:20" s="13" customFormat="1" ht="132.75" customHeight="1" x14ac:dyDescent="0.3">
      <c r="A71" s="50" t="s">
        <v>56</v>
      </c>
      <c r="B71" s="51"/>
      <c r="C71" s="126" t="s">
        <v>198</v>
      </c>
      <c r="D71" s="127"/>
      <c r="E71" s="127"/>
      <c r="F71" s="127"/>
      <c r="G71" s="127"/>
      <c r="H71" s="127"/>
      <c r="I71" s="127"/>
      <c r="J71" s="127"/>
      <c r="K71" s="128"/>
      <c r="L71" s="126" t="s">
        <v>202</v>
      </c>
      <c r="M71" s="127"/>
      <c r="N71" s="127"/>
      <c r="O71" s="127"/>
      <c r="P71" s="127"/>
      <c r="Q71" s="127"/>
      <c r="R71" s="127"/>
      <c r="S71" s="127"/>
      <c r="T71" s="128"/>
    </row>
    <row r="72" spans="1:20" s="13" customFormat="1" ht="36" customHeight="1" x14ac:dyDescent="0.3">
      <c r="A72" s="50" t="s">
        <v>199</v>
      </c>
      <c r="B72" s="51"/>
      <c r="C72" s="52" t="s">
        <v>201</v>
      </c>
      <c r="D72" s="53"/>
      <c r="E72" s="53"/>
      <c r="F72" s="53"/>
      <c r="G72" s="53"/>
      <c r="H72" s="53"/>
      <c r="I72" s="53"/>
      <c r="J72" s="53"/>
      <c r="K72" s="54"/>
      <c r="L72" s="52" t="s">
        <v>200</v>
      </c>
      <c r="M72" s="53"/>
      <c r="N72" s="53"/>
      <c r="O72" s="53"/>
      <c r="P72" s="53"/>
      <c r="Q72" s="53"/>
      <c r="R72" s="53"/>
      <c r="S72" s="53"/>
      <c r="T72" s="54"/>
    </row>
    <row r="73" spans="1:20" s="13" customFormat="1" ht="49.5" customHeight="1" x14ac:dyDescent="0.3">
      <c r="A73" s="50" t="s">
        <v>53</v>
      </c>
      <c r="B73" s="51"/>
      <c r="C73" s="129" t="s">
        <v>194</v>
      </c>
      <c r="D73" s="130"/>
      <c r="E73" s="130"/>
      <c r="F73" s="130"/>
      <c r="G73" s="130"/>
      <c r="H73" s="130"/>
      <c r="I73" s="130"/>
      <c r="J73" s="130"/>
      <c r="K73" s="130"/>
      <c r="L73" s="129" t="s">
        <v>195</v>
      </c>
      <c r="M73" s="130"/>
      <c r="N73" s="130"/>
      <c r="O73" s="130"/>
      <c r="P73" s="130"/>
      <c r="Q73" s="130"/>
      <c r="R73" s="130"/>
      <c r="S73" s="130"/>
      <c r="T73" s="130"/>
    </row>
    <row r="74" spans="1:20" s="13" customFormat="1" ht="117.75" customHeight="1" x14ac:dyDescent="0.3">
      <c r="A74" s="50" t="s">
        <v>57</v>
      </c>
      <c r="B74" s="51"/>
      <c r="C74" s="131" t="s">
        <v>197</v>
      </c>
      <c r="D74" s="130"/>
      <c r="E74" s="130"/>
      <c r="F74" s="130"/>
      <c r="G74" s="130"/>
      <c r="H74" s="130"/>
      <c r="I74" s="130"/>
      <c r="J74" s="130"/>
      <c r="K74" s="130"/>
      <c r="L74" s="131" t="s">
        <v>196</v>
      </c>
      <c r="M74" s="130"/>
      <c r="N74" s="130"/>
      <c r="O74" s="130"/>
      <c r="P74" s="130"/>
      <c r="Q74" s="130"/>
      <c r="R74" s="130"/>
      <c r="S74" s="130"/>
      <c r="T74" s="130"/>
    </row>
    <row r="75" spans="1:20" s="13" customFormat="1" ht="44.25" customHeight="1" x14ac:dyDescent="0.3">
      <c r="A75" s="50" t="s">
        <v>59</v>
      </c>
      <c r="B75" s="51"/>
      <c r="C75" s="131" t="s">
        <v>192</v>
      </c>
      <c r="D75" s="130"/>
      <c r="E75" s="130"/>
      <c r="F75" s="130"/>
      <c r="G75" s="130"/>
      <c r="H75" s="130"/>
      <c r="I75" s="130"/>
      <c r="J75" s="130"/>
      <c r="K75" s="130"/>
      <c r="L75" s="131"/>
      <c r="M75" s="130"/>
      <c r="N75" s="130"/>
      <c r="O75" s="130"/>
      <c r="P75" s="130"/>
      <c r="Q75" s="130"/>
      <c r="R75" s="130"/>
      <c r="S75" s="130"/>
      <c r="T75" s="130"/>
    </row>
    <row r="76" spans="1:20" s="13" customFormat="1" x14ac:dyDescent="0.3">
      <c r="A76" s="104"/>
      <c r="B76" s="104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104"/>
      <c r="P76" s="104"/>
      <c r="Q76" s="104"/>
      <c r="R76" s="104"/>
      <c r="S76" s="104"/>
      <c r="T76" s="104"/>
    </row>
    <row r="77" spans="1:20" s="13" customFormat="1" ht="43.5" customHeight="1" x14ac:dyDescent="0.3">
      <c r="A77" s="75"/>
      <c r="B77" s="75"/>
      <c r="C77" s="75"/>
      <c r="D77" s="75"/>
      <c r="E77" s="98" t="s">
        <v>58</v>
      </c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75"/>
      <c r="R77" s="75"/>
      <c r="S77" s="75"/>
      <c r="T77" s="75"/>
    </row>
    <row r="78" spans="1:20" s="13" customFormat="1" x14ac:dyDescent="0.3">
      <c r="A78" s="75"/>
      <c r="B78" s="75"/>
      <c r="C78" s="75"/>
      <c r="D78" s="75"/>
      <c r="E78" s="75"/>
      <c r="F78" s="75"/>
      <c r="G78" s="75"/>
      <c r="H78" s="83" t="s">
        <v>0</v>
      </c>
      <c r="I78" s="83"/>
      <c r="J78" s="83"/>
      <c r="K78" s="83"/>
      <c r="L78" s="83"/>
      <c r="M78" s="83"/>
      <c r="N78" s="105">
        <f>N2</f>
        <v>43332</v>
      </c>
      <c r="O78" s="106"/>
      <c r="P78" s="106"/>
      <c r="Q78" s="106"/>
      <c r="R78" s="106"/>
      <c r="S78" s="106"/>
      <c r="T78" s="106"/>
    </row>
    <row r="79" spans="1:20" s="13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3" customFormat="1" ht="16.5" customHeight="1" x14ac:dyDescent="0.3">
      <c r="A80" s="7" t="s">
        <v>116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3" customFormat="1" ht="19.5" customHeight="1" x14ac:dyDescent="0.3">
      <c r="A81" s="7" t="s">
        <v>9</v>
      </c>
      <c r="B81" s="6"/>
    </row>
    <row r="82" spans="1:20" s="13" customFormat="1" ht="17.25" customHeight="1" x14ac:dyDescent="0.3">
      <c r="A82" s="111" t="s">
        <v>43</v>
      </c>
      <c r="B82" s="112"/>
      <c r="C82" s="87" t="s">
        <v>26</v>
      </c>
      <c r="D82" s="87"/>
      <c r="E82" s="87" t="s">
        <v>27</v>
      </c>
      <c r="F82" s="87"/>
      <c r="G82" s="87" t="s">
        <v>3</v>
      </c>
      <c r="H82" s="87"/>
      <c r="I82" s="87" t="s">
        <v>12</v>
      </c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</row>
    <row r="83" spans="1:20" s="13" customFormat="1" ht="17.25" customHeight="1" x14ac:dyDescent="0.3">
      <c r="A83" s="102" t="s">
        <v>14</v>
      </c>
      <c r="B83" s="103"/>
      <c r="C83" s="56">
        <v>0</v>
      </c>
      <c r="D83" s="56"/>
      <c r="E83" s="56">
        <v>0</v>
      </c>
      <c r="F83" s="56"/>
      <c r="G83" s="56">
        <f>SUM(C83:F83)</f>
        <v>0</v>
      </c>
      <c r="H83" s="56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</row>
    <row r="84" spans="1:20" s="13" customFormat="1" ht="17.25" customHeight="1" x14ac:dyDescent="0.3">
      <c r="A84" s="102" t="s">
        <v>29</v>
      </c>
      <c r="B84" s="103"/>
      <c r="C84" s="56">
        <v>0</v>
      </c>
      <c r="D84" s="56"/>
      <c r="E84" s="56">
        <v>0</v>
      </c>
      <c r="F84" s="56"/>
      <c r="G84" s="56">
        <f>SUM(C84:F84)</f>
        <v>0</v>
      </c>
      <c r="H84" s="56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</row>
    <row r="85" spans="1:20" s="13" customFormat="1" ht="17.25" customHeight="1" x14ac:dyDescent="0.3">
      <c r="A85" s="102" t="s">
        <v>30</v>
      </c>
      <c r="B85" s="103"/>
      <c r="C85" s="56">
        <v>0</v>
      </c>
      <c r="D85" s="56"/>
      <c r="E85" s="56">
        <v>0</v>
      </c>
      <c r="F85" s="56"/>
      <c r="G85" s="56">
        <f>SUM(C85:F85)</f>
        <v>0</v>
      </c>
      <c r="H85" s="56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</row>
    <row r="86" spans="1:20" s="13" customFormat="1" ht="17.25" customHeight="1" x14ac:dyDescent="0.3">
      <c r="A86" s="102" t="s">
        <v>31</v>
      </c>
      <c r="B86" s="103"/>
      <c r="C86" s="56">
        <v>0</v>
      </c>
      <c r="D86" s="56"/>
      <c r="E86" s="56">
        <v>0</v>
      </c>
      <c r="F86" s="56"/>
      <c r="G86" s="56">
        <f>SUM(C86:F86)</f>
        <v>0</v>
      </c>
      <c r="H86" s="56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</row>
    <row r="87" spans="1:20" s="13" customFormat="1" ht="17.25" customHeight="1" x14ac:dyDescent="0.3">
      <c r="A87" s="107" t="s">
        <v>32</v>
      </c>
      <c r="B87" s="108"/>
      <c r="C87" s="109">
        <f>SUM(C83:D86)</f>
        <v>0</v>
      </c>
      <c r="D87" s="109"/>
      <c r="E87" s="109">
        <f>SUM(E83:F86)</f>
        <v>0</v>
      </c>
      <c r="F87" s="109"/>
      <c r="G87" s="109">
        <f>SUM(C87:F87)</f>
        <v>0</v>
      </c>
      <c r="H87" s="109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</row>
    <row r="88" spans="1:20" s="13" customFormat="1" ht="22.5" customHeight="1" x14ac:dyDescent="0.3">
      <c r="A88" s="7" t="s">
        <v>76</v>
      </c>
      <c r="B88" s="7"/>
    </row>
    <row r="89" spans="1:20" s="13" customFormat="1" ht="17.25" customHeight="1" x14ac:dyDescent="0.3">
      <c r="A89" s="111" t="s">
        <v>18</v>
      </c>
      <c r="B89" s="112"/>
      <c r="C89" s="17" t="s">
        <v>22</v>
      </c>
      <c r="D89" s="87" t="s">
        <v>23</v>
      </c>
      <c r="E89" s="87"/>
      <c r="F89" s="87"/>
      <c r="G89" s="87"/>
      <c r="H89" s="87" t="s">
        <v>24</v>
      </c>
      <c r="I89" s="87"/>
      <c r="J89" s="87"/>
      <c r="K89" s="87"/>
      <c r="L89" s="87"/>
      <c r="M89" s="87"/>
      <c r="N89" s="87"/>
      <c r="O89" s="87"/>
      <c r="P89" s="87" t="s">
        <v>25</v>
      </c>
      <c r="Q89" s="87"/>
      <c r="R89" s="113" t="s">
        <v>77</v>
      </c>
      <c r="S89" s="114"/>
      <c r="T89" s="115"/>
    </row>
    <row r="90" spans="1:20" s="13" customFormat="1" ht="17.25" customHeight="1" x14ac:dyDescent="0.3">
      <c r="A90" s="102"/>
      <c r="B90" s="103"/>
      <c r="C90" s="11"/>
      <c r="D90" s="116"/>
      <c r="E90" s="116"/>
      <c r="F90" s="116"/>
      <c r="G90" s="116"/>
      <c r="H90" s="117"/>
      <c r="I90" s="118"/>
      <c r="J90" s="118"/>
      <c r="K90" s="118"/>
      <c r="L90" s="118"/>
      <c r="M90" s="118"/>
      <c r="N90" s="118"/>
      <c r="O90" s="119"/>
      <c r="P90" s="83"/>
      <c r="Q90" s="83"/>
      <c r="R90" s="120"/>
      <c r="S90" s="91"/>
      <c r="T90" s="82"/>
    </row>
    <row r="91" spans="1:20" s="13" customFormat="1" ht="17.25" customHeight="1" x14ac:dyDescent="0.3">
      <c r="A91" s="102"/>
      <c r="B91" s="103"/>
      <c r="C91" s="11"/>
      <c r="D91" s="116"/>
      <c r="E91" s="116"/>
      <c r="F91" s="116"/>
      <c r="G91" s="116"/>
      <c r="H91" s="117"/>
      <c r="I91" s="118"/>
      <c r="J91" s="118"/>
      <c r="K91" s="118"/>
      <c r="L91" s="118"/>
      <c r="M91" s="118"/>
      <c r="N91" s="118"/>
      <c r="O91" s="119"/>
      <c r="P91" s="83"/>
      <c r="Q91" s="83"/>
      <c r="R91" s="81"/>
      <c r="S91" s="91"/>
      <c r="T91" s="82"/>
    </row>
    <row r="92" spans="1:20" s="13" customFormat="1" ht="17.25" customHeight="1" x14ac:dyDescent="0.3">
      <c r="A92" s="102"/>
      <c r="B92" s="103"/>
      <c r="C92" s="11"/>
      <c r="D92" s="116"/>
      <c r="E92" s="116"/>
      <c r="F92" s="116"/>
      <c r="G92" s="116"/>
      <c r="H92" s="117"/>
      <c r="I92" s="118"/>
      <c r="J92" s="118"/>
      <c r="K92" s="118"/>
      <c r="L92" s="118"/>
      <c r="M92" s="118"/>
      <c r="N92" s="118"/>
      <c r="O92" s="119"/>
      <c r="P92" s="83"/>
      <c r="Q92" s="83"/>
      <c r="R92" s="81"/>
      <c r="S92" s="91"/>
      <c r="T92" s="82"/>
    </row>
    <row r="93" spans="1:20" s="13" customFormat="1" ht="17.25" customHeight="1" x14ac:dyDescent="0.3">
      <c r="A93" s="7" t="s">
        <v>15</v>
      </c>
      <c r="B93" s="6"/>
    </row>
    <row r="94" spans="1:20" s="13" customFormat="1" ht="17.25" customHeight="1" x14ac:dyDescent="0.3">
      <c r="A94" s="111" t="s">
        <v>43</v>
      </c>
      <c r="B94" s="112"/>
      <c r="C94" s="87" t="s">
        <v>10</v>
      </c>
      <c r="D94" s="87"/>
      <c r="E94" s="87" t="s">
        <v>11</v>
      </c>
      <c r="F94" s="87"/>
      <c r="G94" s="87" t="s">
        <v>3</v>
      </c>
      <c r="H94" s="87"/>
      <c r="I94" s="87" t="s">
        <v>12</v>
      </c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</row>
    <row r="95" spans="1:20" s="13" customFormat="1" ht="17.25" customHeight="1" x14ac:dyDescent="0.3">
      <c r="A95" s="102" t="s">
        <v>13</v>
      </c>
      <c r="B95" s="103"/>
      <c r="C95" s="121">
        <v>0</v>
      </c>
      <c r="D95" s="122"/>
      <c r="E95" s="121">
        <v>2</v>
      </c>
      <c r="F95" s="122"/>
      <c r="G95" s="121">
        <f>SUM(C95:F95)</f>
        <v>2</v>
      </c>
      <c r="H95" s="122"/>
      <c r="I95" s="123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5"/>
    </row>
    <row r="96" spans="1:20" s="13" customFormat="1" ht="17.25" customHeight="1" x14ac:dyDescent="0.3">
      <c r="A96" s="102" t="s">
        <v>14</v>
      </c>
      <c r="B96" s="103"/>
      <c r="C96" s="121">
        <v>0</v>
      </c>
      <c r="D96" s="122"/>
      <c r="E96" s="121">
        <v>0</v>
      </c>
      <c r="F96" s="122"/>
      <c r="G96" s="121">
        <f>SUM(C96:F96)</f>
        <v>0</v>
      </c>
      <c r="H96" s="122"/>
      <c r="I96" s="123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5"/>
    </row>
    <row r="97" spans="1:20" s="13" customFormat="1" ht="17.25" customHeight="1" x14ac:dyDescent="0.3">
      <c r="A97" s="102" t="s">
        <v>16</v>
      </c>
      <c r="B97" s="103"/>
      <c r="C97" s="121">
        <v>0</v>
      </c>
      <c r="D97" s="122"/>
      <c r="E97" s="121">
        <v>0</v>
      </c>
      <c r="F97" s="122"/>
      <c r="G97" s="121">
        <f>SUM(C97:F97)</f>
        <v>0</v>
      </c>
      <c r="H97" s="122"/>
      <c r="I97" s="123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5"/>
    </row>
    <row r="98" spans="1:20" s="13" customFormat="1" ht="19.5" customHeight="1" x14ac:dyDescent="0.3">
      <c r="A98" s="7" t="s">
        <v>17</v>
      </c>
      <c r="B98" s="6"/>
    </row>
    <row r="99" spans="1:20" s="13" customFormat="1" ht="22.5" customHeight="1" x14ac:dyDescent="0.3">
      <c r="A99" s="111" t="s">
        <v>18</v>
      </c>
      <c r="B99" s="112"/>
      <c r="C99" s="17" t="s">
        <v>19</v>
      </c>
      <c r="D99" s="87" t="s">
        <v>23</v>
      </c>
      <c r="E99" s="87"/>
      <c r="F99" s="87"/>
      <c r="G99" s="87"/>
      <c r="H99" s="111" t="s">
        <v>81</v>
      </c>
      <c r="I99" s="133"/>
      <c r="J99" s="133"/>
      <c r="K99" s="133"/>
      <c r="L99" s="133"/>
      <c r="M99" s="133"/>
      <c r="N99" s="133"/>
      <c r="O99" s="133"/>
      <c r="P99" s="112"/>
      <c r="Q99" s="16" t="s">
        <v>80</v>
      </c>
      <c r="R99" s="17" t="s">
        <v>20</v>
      </c>
      <c r="S99" s="111" t="s">
        <v>21</v>
      </c>
      <c r="T99" s="112"/>
    </row>
    <row r="100" spans="1:20" s="13" customFormat="1" ht="17.25" customHeight="1" x14ac:dyDescent="0.3">
      <c r="A100" s="102" t="s">
        <v>109</v>
      </c>
      <c r="B100" s="103"/>
      <c r="C100" s="11">
        <v>43263</v>
      </c>
      <c r="D100" s="116" t="s">
        <v>107</v>
      </c>
      <c r="E100" s="116"/>
      <c r="F100" s="116"/>
      <c r="G100" s="116"/>
      <c r="H100" s="134" t="s">
        <v>108</v>
      </c>
      <c r="I100" s="135"/>
      <c r="J100" s="135"/>
      <c r="K100" s="135"/>
      <c r="L100" s="135"/>
      <c r="M100" s="135"/>
      <c r="N100" s="135"/>
      <c r="O100" s="135"/>
      <c r="P100" s="136"/>
      <c r="Q100" s="18" t="s">
        <v>82</v>
      </c>
      <c r="R100" s="18" t="s">
        <v>84</v>
      </c>
      <c r="S100" s="81"/>
      <c r="T100" s="82"/>
    </row>
    <row r="101" spans="1:20" s="13" customFormat="1" ht="17.25" customHeight="1" x14ac:dyDescent="0.3">
      <c r="A101" s="102" t="s">
        <v>79</v>
      </c>
      <c r="B101" s="103"/>
      <c r="C101" s="11">
        <v>43276</v>
      </c>
      <c r="D101" s="116" t="s">
        <v>78</v>
      </c>
      <c r="E101" s="116"/>
      <c r="F101" s="116"/>
      <c r="G101" s="116"/>
      <c r="H101" s="134" t="s">
        <v>110</v>
      </c>
      <c r="I101" s="135"/>
      <c r="J101" s="135"/>
      <c r="K101" s="135"/>
      <c r="L101" s="135"/>
      <c r="M101" s="135"/>
      <c r="N101" s="135"/>
      <c r="O101" s="135"/>
      <c r="P101" s="136"/>
      <c r="Q101" s="18" t="s">
        <v>83</v>
      </c>
      <c r="R101" s="18" t="s">
        <v>84</v>
      </c>
      <c r="S101" s="81"/>
      <c r="T101" s="82"/>
    </row>
    <row r="102" spans="1:20" s="13" customFormat="1" ht="17.25" customHeight="1" x14ac:dyDescent="0.3">
      <c r="A102" s="102"/>
      <c r="B102" s="103"/>
      <c r="C102" s="10"/>
      <c r="D102" s="116"/>
      <c r="E102" s="116"/>
      <c r="F102" s="116"/>
      <c r="G102" s="116"/>
      <c r="H102" s="134"/>
      <c r="I102" s="135"/>
      <c r="J102" s="135"/>
      <c r="K102" s="135"/>
      <c r="L102" s="135"/>
      <c r="M102" s="135"/>
      <c r="N102" s="135"/>
      <c r="O102" s="135"/>
      <c r="P102" s="136"/>
      <c r="Q102" s="18"/>
      <c r="R102" s="18"/>
      <c r="S102" s="81"/>
      <c r="T102" s="82"/>
    </row>
    <row r="103" spans="1:20" s="13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75"/>
      <c r="B104" s="75"/>
      <c r="C104" s="75"/>
      <c r="D104" s="75"/>
      <c r="E104" s="98" t="s">
        <v>55</v>
      </c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75"/>
      <c r="R104" s="75"/>
      <c r="S104" s="75"/>
      <c r="T104" s="75"/>
    </row>
    <row r="105" spans="1:20" x14ac:dyDescent="0.3">
      <c r="A105" s="75"/>
      <c r="B105" s="75"/>
      <c r="C105" s="75"/>
      <c r="D105" s="75"/>
      <c r="E105" s="75"/>
      <c r="F105" s="75"/>
      <c r="G105" s="75"/>
      <c r="H105" s="83" t="s">
        <v>0</v>
      </c>
      <c r="I105" s="83"/>
      <c r="J105" s="83"/>
      <c r="K105" s="83"/>
      <c r="L105" s="83"/>
      <c r="M105" s="83"/>
      <c r="N105" s="105">
        <f>N2</f>
        <v>43332</v>
      </c>
      <c r="O105" s="106"/>
      <c r="P105" s="106"/>
      <c r="Q105" s="106"/>
      <c r="R105" s="106"/>
      <c r="S105" s="106"/>
      <c r="T105" s="106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117</v>
      </c>
      <c r="B107" s="7"/>
    </row>
    <row r="108" spans="1:20" s="2" customFormat="1" ht="15" customHeight="1" x14ac:dyDescent="0.3">
      <c r="A108" s="87" t="s">
        <v>2</v>
      </c>
      <c r="B108" s="87"/>
      <c r="C108" s="87"/>
      <c r="D108" s="87"/>
      <c r="E108" s="87"/>
      <c r="F108" s="87"/>
      <c r="G108" s="87" t="str">
        <f>CONCATENATE(CONCATENATE(CONCATENATE(CONCATENATE("전주 투입 현황 (", TEXT(N2-7, "yyyy/mm/dd")), " ~ "), TEXT(N2 -1, "yyyy/mm/dd")), ")")</f>
        <v>전주 투입 현황 (2018/08/13 ~ 2018/08/19)</v>
      </c>
      <c r="H108" s="87"/>
      <c r="I108" s="87"/>
      <c r="J108" s="87"/>
      <c r="K108" s="87"/>
      <c r="L108" s="87"/>
      <c r="M108" s="87"/>
      <c r="N108" s="87" t="str">
        <f>CONCATENATE(CONCATENATE(CONCATENATE(CONCATENATE("금주 투입 계획 (", TEXT(N2, "yyyy/mm/dd")), " ~ "), TEXT(N2+6, "yyyy/mm/dd")), ")")</f>
        <v>금주 투입 계획 (2018/08/20 ~ 2018/08/26)</v>
      </c>
      <c r="O108" s="87"/>
      <c r="P108" s="87"/>
      <c r="Q108" s="87"/>
      <c r="R108" s="87"/>
      <c r="S108" s="87"/>
      <c r="T108" s="87"/>
    </row>
    <row r="109" spans="1:20" s="13" customFormat="1" ht="18.75" customHeight="1" x14ac:dyDescent="0.3">
      <c r="A109" s="78" t="s">
        <v>61</v>
      </c>
      <c r="B109" s="79"/>
      <c r="C109" s="79"/>
      <c r="D109" s="79"/>
      <c r="E109" s="79"/>
      <c r="F109" s="80"/>
      <c r="G109" s="75" t="s">
        <v>204</v>
      </c>
      <c r="H109" s="75"/>
      <c r="I109" s="75"/>
      <c r="J109" s="75"/>
      <c r="K109" s="75"/>
      <c r="L109" s="75"/>
      <c r="M109" s="75"/>
      <c r="N109" s="75" t="s">
        <v>204</v>
      </c>
      <c r="O109" s="75"/>
      <c r="P109" s="75"/>
      <c r="Q109" s="75"/>
      <c r="R109" s="75"/>
      <c r="S109" s="75"/>
      <c r="T109" s="75"/>
    </row>
    <row r="110" spans="1:20" s="13" customFormat="1" ht="18.75" customHeight="1" x14ac:dyDescent="0.3">
      <c r="A110" s="78" t="s">
        <v>60</v>
      </c>
      <c r="B110" s="79"/>
      <c r="C110" s="79"/>
      <c r="D110" s="79"/>
      <c r="E110" s="79"/>
      <c r="F110" s="80"/>
      <c r="G110" s="75" t="s">
        <v>86</v>
      </c>
      <c r="H110" s="75"/>
      <c r="I110" s="75"/>
      <c r="J110" s="75"/>
      <c r="K110" s="75"/>
      <c r="L110" s="75"/>
      <c r="M110" s="75"/>
      <c r="N110" s="75" t="s">
        <v>86</v>
      </c>
      <c r="O110" s="75"/>
      <c r="P110" s="75"/>
      <c r="Q110" s="75"/>
      <c r="R110" s="75"/>
      <c r="S110" s="75"/>
      <c r="T110" s="75"/>
    </row>
    <row r="111" spans="1:20" s="13" customFormat="1" ht="18.75" customHeight="1" x14ac:dyDescent="0.3">
      <c r="A111" s="78" t="s">
        <v>62</v>
      </c>
      <c r="B111" s="79"/>
      <c r="C111" s="79"/>
      <c r="D111" s="79"/>
      <c r="E111" s="79"/>
      <c r="F111" s="80"/>
      <c r="G111" s="88" t="s">
        <v>63</v>
      </c>
      <c r="H111" s="89"/>
      <c r="I111" s="89"/>
      <c r="J111" s="89"/>
      <c r="K111" s="89"/>
      <c r="L111" s="89"/>
      <c r="M111" s="90"/>
      <c r="N111" s="88" t="s">
        <v>63</v>
      </c>
      <c r="O111" s="89"/>
      <c r="P111" s="89"/>
      <c r="Q111" s="89"/>
      <c r="R111" s="89"/>
      <c r="S111" s="89"/>
      <c r="T111" s="90"/>
    </row>
    <row r="112" spans="1:20" ht="18.75" customHeight="1" x14ac:dyDescent="0.3">
      <c r="A112" s="78" t="s">
        <v>59</v>
      </c>
      <c r="B112" s="79"/>
      <c r="C112" s="79"/>
      <c r="D112" s="79"/>
      <c r="E112" s="79"/>
      <c r="F112" s="80"/>
      <c r="G112" s="75" t="s">
        <v>113</v>
      </c>
      <c r="H112" s="75"/>
      <c r="I112" s="75"/>
      <c r="J112" s="75"/>
      <c r="K112" s="75"/>
      <c r="L112" s="75"/>
      <c r="M112" s="75"/>
      <c r="N112" s="75" t="s">
        <v>113</v>
      </c>
      <c r="O112" s="75"/>
      <c r="P112" s="75"/>
      <c r="Q112" s="75"/>
      <c r="R112" s="75"/>
      <c r="S112" s="75"/>
      <c r="T112" s="75"/>
    </row>
    <row r="113" spans="1:20" ht="15" customHeight="1" x14ac:dyDescent="0.3">
      <c r="A113" s="55" t="s">
        <v>3</v>
      </c>
      <c r="B113" s="55"/>
      <c r="C113" s="77"/>
      <c r="D113" s="77"/>
      <c r="E113" s="77"/>
      <c r="F113" s="77"/>
      <c r="G113" s="76" t="s">
        <v>115</v>
      </c>
      <c r="H113" s="77"/>
      <c r="I113" s="77"/>
      <c r="J113" s="77"/>
      <c r="K113" s="77"/>
      <c r="L113" s="77"/>
      <c r="M113" s="77"/>
      <c r="N113" s="76" t="s">
        <v>114</v>
      </c>
      <c r="O113" s="77"/>
      <c r="P113" s="77"/>
      <c r="Q113" s="77"/>
      <c r="R113" s="77"/>
      <c r="S113" s="77"/>
      <c r="T113" s="77"/>
    </row>
    <row r="114" spans="1:20" s="13" customFormat="1" ht="23.25" customHeight="1" x14ac:dyDescent="0.3">
      <c r="A114" s="7" t="s">
        <v>118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3" customFormat="1" ht="18" customHeight="1" x14ac:dyDescent="0.3">
      <c r="A115" s="55" t="s">
        <v>37</v>
      </c>
      <c r="B115" s="55"/>
      <c r="C115" s="84" t="str">
        <f>CONCATENATE(TEXT(N2-8, "yyyy/mm/dd"), "(월)")</f>
        <v>2018/08/12(월)</v>
      </c>
      <c r="D115" s="55"/>
      <c r="E115" s="84" t="str">
        <f>CONCATENATE(TEXT(N2-7, "yyyy/mm/dd"), "(화)")</f>
        <v>2018/08/13(화)</v>
      </c>
      <c r="F115" s="55"/>
      <c r="G115" s="84" t="str">
        <f>CONCATENATE(TEXT(N2-6, "yyyy/mm/dd"), "(수)")</f>
        <v>2018/08/14(수)</v>
      </c>
      <c r="H115" s="55"/>
      <c r="I115" s="84" t="str">
        <f>CONCATENATE(TEXT(N2-5, "yyyy/mm/dd"), "(목)")</f>
        <v>2018/08/15(목)</v>
      </c>
      <c r="J115" s="55"/>
      <c r="K115" s="84" t="str">
        <f>CONCATENATE(TEXT(N2-4, "yyyy/mm/dd"), "(금)")</f>
        <v>2018/08/16(금)</v>
      </c>
      <c r="L115" s="55"/>
      <c r="M115" s="84" t="str">
        <f>CONCATENATE(TEXT(N2-3, "yyyy/mm/dd"), "(토)")</f>
        <v>2018/08/17(토)</v>
      </c>
      <c r="N115" s="55"/>
      <c r="O115" s="84" t="str">
        <f>CONCATENATE(TEXT(N2-2, "yyyy/mm/dd"), "(일)")</f>
        <v>2018/08/18(일)</v>
      </c>
      <c r="P115" s="55"/>
      <c r="Q115" s="67" t="s">
        <v>39</v>
      </c>
      <c r="R115" s="68"/>
      <c r="S115" s="67" t="s">
        <v>38</v>
      </c>
      <c r="T115" s="68"/>
    </row>
    <row r="116" spans="1:20" s="13" customFormat="1" ht="18" customHeight="1" x14ac:dyDescent="0.3">
      <c r="A116" s="55" t="s">
        <v>36</v>
      </c>
      <c r="B116" s="55"/>
      <c r="C116" s="83">
        <v>8</v>
      </c>
      <c r="D116" s="83"/>
      <c r="E116" s="83">
        <v>3</v>
      </c>
      <c r="F116" s="83"/>
      <c r="G116" s="83">
        <v>3</v>
      </c>
      <c r="H116" s="83"/>
      <c r="I116" s="81">
        <v>1</v>
      </c>
      <c r="J116" s="82"/>
      <c r="K116" s="81">
        <v>7</v>
      </c>
      <c r="L116" s="82"/>
      <c r="M116" s="81">
        <v>6</v>
      </c>
      <c r="N116" s="82"/>
      <c r="O116" s="81">
        <v>4</v>
      </c>
      <c r="P116" s="82"/>
      <c r="Q116" s="85">
        <f>SUM(C116:P116)</f>
        <v>32</v>
      </c>
      <c r="R116" s="86"/>
      <c r="S116" s="59">
        <v>14696</v>
      </c>
      <c r="T116" s="59"/>
    </row>
    <row r="117" spans="1:20" s="13" customFormat="1" ht="18" customHeight="1" x14ac:dyDescent="0.3">
      <c r="A117" s="55" t="s">
        <v>35</v>
      </c>
      <c r="B117" s="55"/>
      <c r="C117" s="83">
        <v>0</v>
      </c>
      <c r="D117" s="83"/>
      <c r="E117" s="83">
        <v>0</v>
      </c>
      <c r="F117" s="83"/>
      <c r="G117" s="83">
        <v>0</v>
      </c>
      <c r="H117" s="83"/>
      <c r="I117" s="81">
        <v>37</v>
      </c>
      <c r="J117" s="82"/>
      <c r="K117" s="81">
        <v>27</v>
      </c>
      <c r="L117" s="82"/>
      <c r="M117" s="81">
        <v>17</v>
      </c>
      <c r="N117" s="82"/>
      <c r="O117" s="81">
        <v>0</v>
      </c>
      <c r="P117" s="82"/>
      <c r="Q117" s="85">
        <f>SUM(C117:P117)</f>
        <v>81</v>
      </c>
      <c r="R117" s="86"/>
      <c r="S117" s="59">
        <v>26333</v>
      </c>
      <c r="T117" s="59"/>
    </row>
    <row r="118" spans="1:20" s="6" customFormat="1" ht="21.75" customHeight="1" x14ac:dyDescent="0.3">
      <c r="A118" s="7" t="s">
        <v>119</v>
      </c>
      <c r="B118" s="7"/>
    </row>
    <row r="119" spans="1:20" s="6" customFormat="1" ht="18.75" customHeight="1" x14ac:dyDescent="0.3">
      <c r="A119" s="60" t="s">
        <v>43</v>
      </c>
      <c r="B119" s="61"/>
      <c r="C119" s="67" t="s">
        <v>40</v>
      </c>
      <c r="D119" s="74"/>
      <c r="E119" s="74"/>
      <c r="F119" s="74"/>
      <c r="G119" s="74"/>
      <c r="H119" s="68"/>
      <c r="I119" s="67" t="s">
        <v>66</v>
      </c>
      <c r="J119" s="74"/>
      <c r="K119" s="74"/>
      <c r="L119" s="74"/>
      <c r="M119" s="74"/>
      <c r="N119" s="68"/>
      <c r="O119" s="60" t="s">
        <v>72</v>
      </c>
      <c r="P119" s="61"/>
      <c r="Q119" s="60" t="s">
        <v>67</v>
      </c>
      <c r="R119" s="61"/>
      <c r="S119" s="60" t="s">
        <v>75</v>
      </c>
      <c r="T119" s="61"/>
    </row>
    <row r="120" spans="1:20" s="6" customFormat="1" ht="18.75" customHeight="1" x14ac:dyDescent="0.3">
      <c r="A120" s="62"/>
      <c r="B120" s="63"/>
      <c r="C120" s="55" t="s">
        <v>64</v>
      </c>
      <c r="D120" s="55"/>
      <c r="E120" s="55" t="s">
        <v>54</v>
      </c>
      <c r="F120" s="55"/>
      <c r="G120" s="55" t="s">
        <v>28</v>
      </c>
      <c r="H120" s="55"/>
      <c r="I120" s="55" t="s">
        <v>64</v>
      </c>
      <c r="J120" s="55"/>
      <c r="K120" s="55" t="s">
        <v>54</v>
      </c>
      <c r="L120" s="55"/>
      <c r="M120" s="55" t="s">
        <v>3</v>
      </c>
      <c r="N120" s="55"/>
      <c r="O120" s="62"/>
      <c r="P120" s="63"/>
      <c r="Q120" s="62"/>
      <c r="R120" s="63"/>
      <c r="S120" s="62"/>
      <c r="T120" s="63"/>
    </row>
    <row r="121" spans="1:20" ht="18.75" customHeight="1" x14ac:dyDescent="0.3">
      <c r="A121" s="55" t="s">
        <v>68</v>
      </c>
      <c r="B121" s="55"/>
      <c r="C121" s="57">
        <v>16101</v>
      </c>
      <c r="D121" s="57"/>
      <c r="E121" s="73">
        <v>1000</v>
      </c>
      <c r="F121" s="73"/>
      <c r="G121" s="59">
        <f>C121+E121</f>
        <v>17101</v>
      </c>
      <c r="H121" s="59"/>
      <c r="I121" s="57">
        <v>2181</v>
      </c>
      <c r="J121" s="57"/>
      <c r="K121" s="73">
        <v>100</v>
      </c>
      <c r="L121" s="73"/>
      <c r="M121" s="59">
        <f>I121+K121</f>
        <v>2281</v>
      </c>
      <c r="N121" s="59"/>
      <c r="O121" s="57">
        <v>2143</v>
      </c>
      <c r="P121" s="57"/>
      <c r="Q121" s="57">
        <v>100</v>
      </c>
      <c r="R121" s="57"/>
      <c r="S121" s="57"/>
      <c r="T121" s="57"/>
    </row>
    <row r="122" spans="1:20" s="6" customFormat="1" ht="21.75" customHeight="1" x14ac:dyDescent="0.3">
      <c r="A122" s="7" t="s">
        <v>120</v>
      </c>
      <c r="B122" s="7"/>
    </row>
    <row r="123" spans="1:20" s="6" customFormat="1" ht="17.25" customHeight="1" x14ac:dyDescent="0.3">
      <c r="A123" s="60" t="s">
        <v>43</v>
      </c>
      <c r="B123" s="61"/>
      <c r="C123" s="55" t="s">
        <v>69</v>
      </c>
      <c r="D123" s="55"/>
      <c r="E123" s="55"/>
      <c r="F123" s="55"/>
      <c r="G123" s="55"/>
      <c r="H123" s="55"/>
      <c r="I123" s="55" t="s">
        <v>70</v>
      </c>
      <c r="J123" s="55"/>
      <c r="K123" s="55"/>
      <c r="L123" s="55"/>
      <c r="M123" s="55"/>
      <c r="N123" s="55"/>
      <c r="O123" s="55" t="s">
        <v>71</v>
      </c>
      <c r="P123" s="55"/>
      <c r="Q123" s="55"/>
      <c r="R123" s="55"/>
      <c r="S123" s="55"/>
      <c r="T123" s="55"/>
    </row>
    <row r="124" spans="1:20" s="6" customFormat="1" ht="17.25" customHeight="1" x14ac:dyDescent="0.3">
      <c r="A124" s="62"/>
      <c r="B124" s="63"/>
      <c r="C124" s="67" t="s">
        <v>180</v>
      </c>
      <c r="D124" s="68"/>
      <c r="E124" s="67" t="s">
        <v>181</v>
      </c>
      <c r="F124" s="68"/>
      <c r="G124" s="67" t="s">
        <v>182</v>
      </c>
      <c r="H124" s="68"/>
      <c r="I124" s="67" t="s">
        <v>180</v>
      </c>
      <c r="J124" s="68"/>
      <c r="K124" s="67" t="s">
        <v>181</v>
      </c>
      <c r="L124" s="68"/>
      <c r="M124" s="67" t="s">
        <v>182</v>
      </c>
      <c r="N124" s="68"/>
      <c r="O124" s="67" t="s">
        <v>180</v>
      </c>
      <c r="P124" s="68"/>
      <c r="Q124" s="67" t="s">
        <v>181</v>
      </c>
      <c r="R124" s="68"/>
      <c r="S124" s="67" t="s">
        <v>182</v>
      </c>
      <c r="T124" s="68"/>
    </row>
    <row r="125" spans="1:20" s="13" customFormat="1" ht="17.25" customHeight="1" x14ac:dyDescent="0.3">
      <c r="A125" s="55" t="s">
        <v>40</v>
      </c>
      <c r="B125" s="55"/>
      <c r="C125" s="56">
        <v>33000</v>
      </c>
      <c r="D125" s="56"/>
      <c r="E125" s="57">
        <v>32000</v>
      </c>
      <c r="F125" s="57"/>
      <c r="G125" s="58">
        <f>E125/C125</f>
        <v>0.96969696969696972</v>
      </c>
      <c r="H125" s="58"/>
      <c r="I125" s="56">
        <v>10000</v>
      </c>
      <c r="J125" s="56"/>
      <c r="K125" s="57">
        <v>10000</v>
      </c>
      <c r="L125" s="57"/>
      <c r="M125" s="58">
        <f>K125/I125</f>
        <v>1</v>
      </c>
      <c r="N125" s="58"/>
      <c r="O125" s="56">
        <v>100</v>
      </c>
      <c r="P125" s="56"/>
      <c r="Q125" s="57">
        <v>116</v>
      </c>
      <c r="R125" s="57"/>
      <c r="S125" s="58">
        <f>Q125/O125</f>
        <v>1.1599999999999999</v>
      </c>
      <c r="T125" s="58"/>
    </row>
    <row r="126" spans="1:20" s="13" customFormat="1" ht="17.25" customHeight="1" x14ac:dyDescent="0.3">
      <c r="A126" s="55" t="s">
        <v>41</v>
      </c>
      <c r="B126" s="55"/>
      <c r="C126" s="56">
        <v>3800</v>
      </c>
      <c r="D126" s="56"/>
      <c r="E126" s="57">
        <v>2960</v>
      </c>
      <c r="F126" s="57"/>
      <c r="G126" s="58">
        <f>E126/C126</f>
        <v>0.77894736842105261</v>
      </c>
      <c r="H126" s="58"/>
      <c r="I126" s="56">
        <v>1000</v>
      </c>
      <c r="J126" s="56"/>
      <c r="K126" s="57">
        <v>0</v>
      </c>
      <c r="L126" s="57"/>
      <c r="M126" s="58">
        <f>K126/I126</f>
        <v>0</v>
      </c>
      <c r="N126" s="58"/>
      <c r="O126" s="56">
        <v>100</v>
      </c>
      <c r="P126" s="56"/>
      <c r="Q126" s="57">
        <v>138</v>
      </c>
      <c r="R126" s="57"/>
      <c r="S126" s="58">
        <f>Q126/O126</f>
        <v>1.38</v>
      </c>
      <c r="T126" s="58"/>
    </row>
    <row r="127" spans="1:20" s="13" customFormat="1" ht="17.25" customHeight="1" x14ac:dyDescent="0.3">
      <c r="A127" s="55" t="s">
        <v>42</v>
      </c>
      <c r="B127" s="55"/>
      <c r="C127" s="56">
        <v>2700</v>
      </c>
      <c r="D127" s="56"/>
      <c r="E127" s="57"/>
      <c r="F127" s="57"/>
      <c r="G127" s="58">
        <f>E127/C127</f>
        <v>0</v>
      </c>
      <c r="H127" s="58"/>
      <c r="I127" s="56">
        <v>1000</v>
      </c>
      <c r="J127" s="56"/>
      <c r="K127" s="57">
        <v>700</v>
      </c>
      <c r="L127" s="57"/>
      <c r="M127" s="58">
        <f>K127/I127</f>
        <v>0.7</v>
      </c>
      <c r="N127" s="58"/>
      <c r="O127" s="64" t="s">
        <v>44</v>
      </c>
      <c r="P127" s="65"/>
      <c r="Q127" s="65"/>
      <c r="R127" s="65"/>
      <c r="S127" s="65"/>
      <c r="T127" s="66"/>
    </row>
    <row r="128" spans="1:20" s="13" customFormat="1" ht="17.25" customHeight="1" x14ac:dyDescent="0.3">
      <c r="A128" s="69" t="s">
        <v>73</v>
      </c>
      <c r="B128" s="70"/>
      <c r="C128" s="56">
        <v>3800</v>
      </c>
      <c r="D128" s="56"/>
      <c r="E128" s="57">
        <v>3000</v>
      </c>
      <c r="F128" s="57"/>
      <c r="G128" s="58">
        <f>E128/C128</f>
        <v>0.78947368421052633</v>
      </c>
      <c r="H128" s="58"/>
      <c r="I128" s="64" t="s">
        <v>44</v>
      </c>
      <c r="J128" s="65"/>
      <c r="K128" s="65"/>
      <c r="L128" s="65"/>
      <c r="M128" s="65"/>
      <c r="N128" s="66"/>
      <c r="O128" s="64" t="s">
        <v>44</v>
      </c>
      <c r="P128" s="65"/>
      <c r="Q128" s="65"/>
      <c r="R128" s="65"/>
      <c r="S128" s="65"/>
      <c r="T128" s="66"/>
    </row>
    <row r="129" spans="1:20" s="13" customFormat="1" ht="17.25" customHeight="1" x14ac:dyDescent="0.3">
      <c r="A129" s="71" t="s">
        <v>74</v>
      </c>
      <c r="B129" s="72"/>
      <c r="C129" s="56">
        <v>2700</v>
      </c>
      <c r="D129" s="56"/>
      <c r="E129" s="57"/>
      <c r="F129" s="57"/>
      <c r="G129" s="58">
        <f>E129/C129</f>
        <v>0</v>
      </c>
      <c r="H129" s="58"/>
      <c r="I129" s="64" t="s">
        <v>65</v>
      </c>
      <c r="J129" s="65"/>
      <c r="K129" s="65"/>
      <c r="L129" s="65"/>
      <c r="M129" s="65"/>
      <c r="N129" s="66"/>
      <c r="O129" s="64" t="s">
        <v>45</v>
      </c>
      <c r="P129" s="65"/>
      <c r="Q129" s="65"/>
      <c r="R129" s="65"/>
      <c r="S129" s="65"/>
      <c r="T129" s="66"/>
    </row>
  </sheetData>
  <mergeCells count="272">
    <mergeCell ref="A94:B94"/>
    <mergeCell ref="C94:D94"/>
    <mergeCell ref="E94:F94"/>
    <mergeCell ref="A82:B82"/>
    <mergeCell ref="G85:H85"/>
    <mergeCell ref="I85:T85"/>
    <mergeCell ref="A74:B74"/>
    <mergeCell ref="Q37:T37"/>
    <mergeCell ref="A66:D66"/>
    <mergeCell ref="E66:P66"/>
    <mergeCell ref="Q66:T66"/>
    <mergeCell ref="A67:G67"/>
    <mergeCell ref="H67:M67"/>
    <mergeCell ref="N67:T67"/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L69:T69"/>
    <mergeCell ref="A70:B70"/>
    <mergeCell ref="C70:K70"/>
    <mergeCell ref="L70:T70"/>
    <mergeCell ref="H92:O92"/>
    <mergeCell ref="P92:Q92"/>
    <mergeCell ref="R92:T92"/>
    <mergeCell ref="I96:T96"/>
    <mergeCell ref="A97:B97"/>
    <mergeCell ref="C97:D97"/>
    <mergeCell ref="E97:F97"/>
    <mergeCell ref="D102:G102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E85:F85"/>
    <mergeCell ref="I83:T83"/>
    <mergeCell ref="A84:B84"/>
    <mergeCell ref="C84:D84"/>
    <mergeCell ref="E77:P77"/>
    <mergeCell ref="Q77:T77"/>
    <mergeCell ref="A78:G78"/>
    <mergeCell ref="H78:M78"/>
    <mergeCell ref="N78:T78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C74:K74"/>
    <mergeCell ref="L74:T74"/>
    <mergeCell ref="A75:B75"/>
    <mergeCell ref="C75:K75"/>
    <mergeCell ref="L75:T75"/>
    <mergeCell ref="Q76:T76"/>
    <mergeCell ref="A12:T35"/>
    <mergeCell ref="A37:D37"/>
    <mergeCell ref="E37:P37"/>
    <mergeCell ref="A113:F113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C119:H119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I119:N119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I123:N123"/>
    <mergeCell ref="K121:L121"/>
    <mergeCell ref="M121:N121"/>
    <mergeCell ref="O123:T123"/>
    <mergeCell ref="C124:D124"/>
    <mergeCell ref="G120:H120"/>
    <mergeCell ref="I120:J120"/>
    <mergeCell ref="K120:L120"/>
    <mergeCell ref="M120:N120"/>
    <mergeCell ref="E121:F121"/>
    <mergeCell ref="I121:J121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72:B72"/>
    <mergeCell ref="C72:K72"/>
    <mergeCell ref="L72:T72"/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S121:T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I15" sqref="I15"/>
    </sheetView>
  </sheetViews>
  <sheetFormatPr defaultColWidth="6.625" defaultRowHeight="16.5" x14ac:dyDescent="0.3"/>
  <cols>
    <col min="1" max="2" width="6.625" style="12"/>
    <col min="3" max="9" width="7.625" style="12" bestFit="1" customWidth="1"/>
    <col min="10" max="10" width="5.125" style="12" bestFit="1" customWidth="1"/>
    <col min="11" max="16384" width="6.625" style="12"/>
  </cols>
  <sheetData>
    <row r="2" spans="2:23" x14ac:dyDescent="0.3">
      <c r="B2" s="12" t="s">
        <v>5</v>
      </c>
    </row>
    <row r="3" spans="2:23" x14ac:dyDescent="0.3">
      <c r="C3" s="12" t="s">
        <v>46</v>
      </c>
      <c r="D3" s="12" t="s">
        <v>47</v>
      </c>
      <c r="E3" s="12" t="s">
        <v>48</v>
      </c>
      <c r="F3" s="12" t="s">
        <v>49</v>
      </c>
      <c r="G3" s="12" t="s">
        <v>50</v>
      </c>
      <c r="H3" s="12" t="s">
        <v>51</v>
      </c>
      <c r="I3" s="12" t="s">
        <v>52</v>
      </c>
    </row>
    <row r="4" spans="2:23" x14ac:dyDescent="0.3">
      <c r="B4" s="12" t="s">
        <v>6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8"/>
      <c r="K4" s="8"/>
    </row>
    <row r="5" spans="2:23" x14ac:dyDescent="0.3">
      <c r="B5" s="12" t="s">
        <v>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8"/>
      <c r="K5" s="8"/>
    </row>
    <row r="6" spans="2:23" x14ac:dyDescent="0.3">
      <c r="B6" s="12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2" t="s">
        <v>33</v>
      </c>
    </row>
    <row r="12" spans="2:23" s="14" customFormat="1" x14ac:dyDescent="0.3">
      <c r="C12" s="14">
        <v>43290</v>
      </c>
      <c r="D12" s="14">
        <v>43297</v>
      </c>
      <c r="E12" s="14">
        <v>43304</v>
      </c>
      <c r="F12" s="14">
        <v>43311</v>
      </c>
      <c r="G12" s="14">
        <v>43318</v>
      </c>
      <c r="H12" s="14">
        <v>43325</v>
      </c>
      <c r="I12" s="14">
        <v>43332</v>
      </c>
      <c r="J12" s="14">
        <v>43339</v>
      </c>
      <c r="K12" s="14">
        <v>43346</v>
      </c>
      <c r="L12" s="14">
        <v>43353</v>
      </c>
      <c r="M12" s="14">
        <v>43360</v>
      </c>
      <c r="N12" s="14">
        <v>43367</v>
      </c>
      <c r="O12" s="14">
        <v>43374</v>
      </c>
      <c r="P12" s="14">
        <v>43381</v>
      </c>
      <c r="Q12" s="14">
        <v>43388</v>
      </c>
      <c r="R12" s="14">
        <v>43395</v>
      </c>
      <c r="S12" s="14">
        <v>43402</v>
      </c>
      <c r="T12" s="14">
        <v>43409</v>
      </c>
      <c r="U12" s="14">
        <v>43416</v>
      </c>
      <c r="V12" s="14">
        <v>43423</v>
      </c>
      <c r="W12" s="14">
        <v>43430</v>
      </c>
    </row>
    <row r="13" spans="2:23" x14ac:dyDescent="0.3">
      <c r="B13" s="12" t="s">
        <v>6</v>
      </c>
      <c r="C13" s="12">
        <v>18</v>
      </c>
      <c r="D13" s="12">
        <v>25</v>
      </c>
      <c r="E13" s="12">
        <v>31</v>
      </c>
      <c r="F13" s="12">
        <v>44</v>
      </c>
      <c r="G13" s="12">
        <v>49</v>
      </c>
      <c r="H13" s="12">
        <v>52</v>
      </c>
      <c r="I13" s="12">
        <v>55</v>
      </c>
      <c r="J13" s="12">
        <v>59</v>
      </c>
      <c r="K13" s="12">
        <v>62</v>
      </c>
      <c r="L13" s="12">
        <v>65</v>
      </c>
      <c r="M13" s="12">
        <v>69</v>
      </c>
      <c r="N13" s="12">
        <v>72</v>
      </c>
      <c r="O13" s="12">
        <v>75</v>
      </c>
      <c r="P13" s="12">
        <v>79</v>
      </c>
      <c r="Q13" s="12">
        <v>82</v>
      </c>
      <c r="R13" s="12">
        <v>84</v>
      </c>
      <c r="S13" s="12">
        <v>87</v>
      </c>
      <c r="T13" s="12">
        <v>90</v>
      </c>
      <c r="U13" s="12">
        <v>92</v>
      </c>
      <c r="V13" s="12">
        <v>94</v>
      </c>
      <c r="W13" s="12">
        <v>97</v>
      </c>
    </row>
    <row r="14" spans="2:23" x14ac:dyDescent="0.3">
      <c r="B14" s="12" t="s">
        <v>7</v>
      </c>
      <c r="C14" s="12">
        <v>15</v>
      </c>
      <c r="D14" s="12">
        <v>26</v>
      </c>
      <c r="E14" s="12">
        <v>30</v>
      </c>
      <c r="F14" s="12">
        <v>41</v>
      </c>
      <c r="G14" s="12">
        <v>47</v>
      </c>
      <c r="H14" s="12">
        <v>53</v>
      </c>
      <c r="I14" s="12">
        <v>55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</row>
    <row r="15" spans="2:23" s="15" customFormat="1" x14ac:dyDescent="0.3">
      <c r="B15" s="15" t="s">
        <v>8</v>
      </c>
      <c r="C15" s="19">
        <f>C14/C13*100</f>
        <v>83.333333333333343</v>
      </c>
      <c r="D15" s="19">
        <f t="shared" ref="D15:W15" si="1">D14/D13*100</f>
        <v>104</v>
      </c>
      <c r="E15" s="19">
        <f t="shared" si="1"/>
        <v>96.774193548387103</v>
      </c>
      <c r="F15" s="19">
        <f t="shared" si="1"/>
        <v>93.181818181818173</v>
      </c>
      <c r="G15" s="19">
        <f t="shared" si="1"/>
        <v>95.918367346938766</v>
      </c>
      <c r="H15" s="19">
        <f t="shared" si="1"/>
        <v>101.92307692307692</v>
      </c>
      <c r="I15" s="19">
        <f t="shared" si="1"/>
        <v>100</v>
      </c>
      <c r="J15" s="19">
        <f t="shared" si="1"/>
        <v>0</v>
      </c>
      <c r="K15" s="19">
        <f t="shared" si="1"/>
        <v>0</v>
      </c>
      <c r="L15" s="19">
        <f t="shared" si="1"/>
        <v>0</v>
      </c>
      <c r="M15" s="19">
        <f t="shared" si="1"/>
        <v>0</v>
      </c>
      <c r="N15" s="19">
        <f t="shared" si="1"/>
        <v>0</v>
      </c>
      <c r="O15" s="19">
        <f t="shared" si="1"/>
        <v>0</v>
      </c>
      <c r="P15" s="19">
        <f t="shared" si="1"/>
        <v>0</v>
      </c>
      <c r="Q15" s="19">
        <f t="shared" si="1"/>
        <v>0</v>
      </c>
      <c r="R15" s="19">
        <f t="shared" si="1"/>
        <v>0</v>
      </c>
      <c r="S15" s="19">
        <f t="shared" si="1"/>
        <v>0</v>
      </c>
      <c r="T15" s="19">
        <f t="shared" si="1"/>
        <v>0</v>
      </c>
      <c r="U15" s="19">
        <f t="shared" si="1"/>
        <v>0</v>
      </c>
      <c r="V15" s="19">
        <f t="shared" si="1"/>
        <v>0</v>
      </c>
      <c r="W15" s="19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25" zoomScale="115" zoomScaleNormal="115" workbookViewId="0">
      <selection activeCell="B34" sqref="B34:I67"/>
    </sheetView>
  </sheetViews>
  <sheetFormatPr defaultColWidth="70.375" defaultRowHeight="16.5" x14ac:dyDescent="0.3"/>
  <cols>
    <col min="1" max="1" width="9.375" style="20" customWidth="1"/>
    <col min="2" max="2" width="45" style="12" bestFit="1" customWidth="1"/>
    <col min="3" max="5" width="11" style="12" customWidth="1"/>
    <col min="6" max="6" width="11" style="20" customWidth="1"/>
    <col min="7" max="8" width="7.25" style="20" customWidth="1"/>
    <col min="9" max="9" width="6.5" style="12" customWidth="1"/>
    <col min="10" max="10" width="10.25" style="12" customWidth="1"/>
    <col min="11" max="16384" width="70.375" style="12"/>
  </cols>
  <sheetData>
    <row r="1" spans="1:9" ht="9.75" customHeight="1" thickBot="1" x14ac:dyDescent="0.35">
      <c r="A1" s="25"/>
      <c r="B1" s="141"/>
      <c r="C1" s="142"/>
      <c r="D1" s="142"/>
      <c r="E1" s="142"/>
      <c r="F1" s="142"/>
      <c r="G1" s="142"/>
      <c r="H1" s="142"/>
      <c r="I1" s="26"/>
    </row>
    <row r="2" spans="1:9" ht="22.5" x14ac:dyDescent="0.3">
      <c r="A2" s="25"/>
      <c r="B2" s="44" t="s">
        <v>87</v>
      </c>
      <c r="C2" s="45" t="s">
        <v>174</v>
      </c>
      <c r="D2" s="45" t="s">
        <v>173</v>
      </c>
      <c r="E2" s="45" t="s">
        <v>175</v>
      </c>
      <c r="F2" s="45" t="s">
        <v>176</v>
      </c>
      <c r="G2" s="45" t="s">
        <v>177</v>
      </c>
      <c r="H2" s="45" t="s">
        <v>178</v>
      </c>
      <c r="I2" s="46" t="s">
        <v>89</v>
      </c>
    </row>
    <row r="3" spans="1:9" s="24" customFormat="1" ht="11.25" customHeight="1" x14ac:dyDescent="0.3">
      <c r="A3" s="27"/>
      <c r="B3" s="36" t="s">
        <v>154</v>
      </c>
      <c r="C3" s="28" t="s">
        <v>112</v>
      </c>
      <c r="D3" s="28" t="s">
        <v>153</v>
      </c>
      <c r="E3" s="28" t="s">
        <v>147</v>
      </c>
      <c r="F3" s="28"/>
      <c r="G3" s="29">
        <v>0.63</v>
      </c>
      <c r="H3" s="29">
        <v>0.66</v>
      </c>
      <c r="I3" s="37"/>
    </row>
    <row r="4" spans="1:9" s="24" customFormat="1" ht="11.25" customHeight="1" x14ac:dyDescent="0.3">
      <c r="A4" s="27"/>
      <c r="B4" s="36" t="s">
        <v>207</v>
      </c>
      <c r="C4" s="28" t="s">
        <v>90</v>
      </c>
      <c r="D4" s="28" t="s">
        <v>122</v>
      </c>
      <c r="E4" s="28" t="s">
        <v>90</v>
      </c>
      <c r="F4" s="28"/>
      <c r="G4" s="29">
        <v>0.46</v>
      </c>
      <c r="H4" s="29">
        <v>0.48</v>
      </c>
      <c r="I4" s="37"/>
    </row>
    <row r="5" spans="1:9" s="24" customFormat="1" ht="11.25" customHeight="1" x14ac:dyDescent="0.3">
      <c r="A5" s="27"/>
      <c r="B5" s="38" t="s">
        <v>208</v>
      </c>
      <c r="C5" s="30" t="s">
        <v>90</v>
      </c>
      <c r="D5" s="30" t="s">
        <v>91</v>
      </c>
      <c r="E5" s="30" t="s">
        <v>90</v>
      </c>
      <c r="F5" s="30" t="s">
        <v>91</v>
      </c>
      <c r="G5" s="31">
        <v>1</v>
      </c>
      <c r="H5" s="31">
        <v>1</v>
      </c>
      <c r="I5" s="39" t="s">
        <v>88</v>
      </c>
    </row>
    <row r="6" spans="1:9" s="24" customFormat="1" ht="11.25" customHeight="1" x14ac:dyDescent="0.3">
      <c r="A6" s="27"/>
      <c r="B6" s="38" t="s">
        <v>209</v>
      </c>
      <c r="C6" s="30" t="s">
        <v>92</v>
      </c>
      <c r="D6" s="30" t="s">
        <v>93</v>
      </c>
      <c r="E6" s="30" t="s">
        <v>92</v>
      </c>
      <c r="F6" s="30" t="s">
        <v>93</v>
      </c>
      <c r="G6" s="31">
        <v>1</v>
      </c>
      <c r="H6" s="31">
        <v>1</v>
      </c>
      <c r="I6" s="39" t="s">
        <v>88</v>
      </c>
    </row>
    <row r="7" spans="1:9" s="24" customFormat="1" ht="11.25" customHeight="1" x14ac:dyDescent="0.3">
      <c r="A7" s="27"/>
      <c r="B7" s="36" t="s">
        <v>210</v>
      </c>
      <c r="C7" s="28" t="s">
        <v>93</v>
      </c>
      <c r="D7" s="28" t="s">
        <v>122</v>
      </c>
      <c r="E7" s="28" t="s">
        <v>93</v>
      </c>
      <c r="F7" s="28"/>
      <c r="G7" s="29">
        <v>0.23</v>
      </c>
      <c r="H7" s="29">
        <v>0.24</v>
      </c>
      <c r="I7" s="37"/>
    </row>
    <row r="8" spans="1:9" s="24" customFormat="1" ht="11.25" customHeight="1" x14ac:dyDescent="0.3">
      <c r="A8" s="27"/>
      <c r="B8" s="38" t="s">
        <v>211</v>
      </c>
      <c r="C8" s="30" t="s">
        <v>93</v>
      </c>
      <c r="D8" s="30" t="s">
        <v>93</v>
      </c>
      <c r="E8" s="30" t="s">
        <v>93</v>
      </c>
      <c r="F8" s="30" t="s">
        <v>93</v>
      </c>
      <c r="G8" s="31">
        <v>1</v>
      </c>
      <c r="H8" s="31">
        <v>1</v>
      </c>
      <c r="I8" s="39" t="s">
        <v>88</v>
      </c>
    </row>
    <row r="9" spans="1:9" s="24" customFormat="1" ht="11.25" customHeight="1" x14ac:dyDescent="0.3">
      <c r="A9" s="27"/>
      <c r="B9" s="38" t="s">
        <v>212</v>
      </c>
      <c r="C9" s="30" t="s">
        <v>94</v>
      </c>
      <c r="D9" s="30" t="s">
        <v>95</v>
      </c>
      <c r="E9" s="30" t="s">
        <v>94</v>
      </c>
      <c r="F9" s="30" t="s">
        <v>95</v>
      </c>
      <c r="G9" s="31">
        <v>1</v>
      </c>
      <c r="H9" s="31">
        <v>1</v>
      </c>
      <c r="I9" s="39" t="s">
        <v>88</v>
      </c>
    </row>
    <row r="10" spans="1:9" s="24" customFormat="1" ht="11.25" customHeight="1" x14ac:dyDescent="0.3">
      <c r="A10" s="27"/>
      <c r="B10" s="38" t="s">
        <v>213</v>
      </c>
      <c r="C10" s="30" t="s">
        <v>94</v>
      </c>
      <c r="D10" s="30" t="s">
        <v>95</v>
      </c>
      <c r="E10" s="30" t="s">
        <v>94</v>
      </c>
      <c r="F10" s="30" t="s">
        <v>95</v>
      </c>
      <c r="G10" s="31">
        <v>1</v>
      </c>
      <c r="H10" s="31">
        <v>1</v>
      </c>
      <c r="I10" s="39" t="s">
        <v>88</v>
      </c>
    </row>
    <row r="11" spans="1:9" s="24" customFormat="1" ht="11.25" customHeight="1" x14ac:dyDescent="0.3">
      <c r="A11" s="27"/>
      <c r="B11" s="38" t="s">
        <v>214</v>
      </c>
      <c r="C11" s="30" t="s">
        <v>123</v>
      </c>
      <c r="D11" s="30" t="s">
        <v>123</v>
      </c>
      <c r="E11" s="30"/>
      <c r="F11" s="30"/>
      <c r="G11" s="31">
        <v>1</v>
      </c>
      <c r="H11" s="31">
        <v>0</v>
      </c>
      <c r="I11" s="39" t="s">
        <v>98</v>
      </c>
    </row>
    <row r="12" spans="1:9" s="24" customFormat="1" ht="11.25" customHeight="1" x14ac:dyDescent="0.3">
      <c r="A12" s="27"/>
      <c r="B12" s="38" t="s">
        <v>215</v>
      </c>
      <c r="C12" s="30" t="s">
        <v>169</v>
      </c>
      <c r="D12" s="30" t="s">
        <v>169</v>
      </c>
      <c r="E12" s="30" t="s">
        <v>169</v>
      </c>
      <c r="F12" s="30"/>
      <c r="G12" s="31">
        <v>0</v>
      </c>
      <c r="H12" s="31">
        <v>0.3</v>
      </c>
      <c r="I12" s="39"/>
    </row>
    <row r="13" spans="1:9" s="24" customFormat="1" ht="11.25" customHeight="1" x14ac:dyDescent="0.3">
      <c r="A13" s="27"/>
      <c r="B13" s="38" t="s">
        <v>216</v>
      </c>
      <c r="C13" s="30" t="s">
        <v>183</v>
      </c>
      <c r="D13" s="30" t="s">
        <v>97</v>
      </c>
      <c r="E13" s="30" t="s">
        <v>183</v>
      </c>
      <c r="F13" s="30" t="s">
        <v>97</v>
      </c>
      <c r="G13" s="31">
        <v>1</v>
      </c>
      <c r="H13" s="31">
        <v>1</v>
      </c>
      <c r="I13" s="39" t="s">
        <v>88</v>
      </c>
    </row>
    <row r="14" spans="1:9" s="24" customFormat="1" ht="11.25" customHeight="1" x14ac:dyDescent="0.3">
      <c r="A14" s="27"/>
      <c r="B14" s="38" t="s">
        <v>217</v>
      </c>
      <c r="C14" s="30" t="s">
        <v>169</v>
      </c>
      <c r="D14" s="30" t="s">
        <v>128</v>
      </c>
      <c r="E14" s="30" t="s">
        <v>169</v>
      </c>
      <c r="F14" s="30"/>
      <c r="G14" s="31">
        <v>0</v>
      </c>
      <c r="H14" s="31">
        <v>0.1</v>
      </c>
      <c r="I14" s="39"/>
    </row>
    <row r="15" spans="1:9" s="24" customFormat="1" ht="11.25" customHeight="1" x14ac:dyDescent="0.3">
      <c r="A15" s="27"/>
      <c r="B15" s="38" t="s">
        <v>218</v>
      </c>
      <c r="C15" s="30" t="s">
        <v>126</v>
      </c>
      <c r="D15" s="30" t="s">
        <v>122</v>
      </c>
      <c r="E15" s="30"/>
      <c r="F15" s="30"/>
      <c r="G15" s="31">
        <v>0</v>
      </c>
      <c r="H15" s="31">
        <v>0</v>
      </c>
      <c r="I15" s="39"/>
    </row>
    <row r="16" spans="1:9" s="24" customFormat="1" ht="11.25" customHeight="1" x14ac:dyDescent="0.3">
      <c r="A16" s="27"/>
      <c r="B16" s="36" t="s">
        <v>219</v>
      </c>
      <c r="C16" s="28" t="s">
        <v>93</v>
      </c>
      <c r="D16" s="28" t="s">
        <v>184</v>
      </c>
      <c r="E16" s="28" t="s">
        <v>93</v>
      </c>
      <c r="F16" s="28" t="s">
        <v>184</v>
      </c>
      <c r="G16" s="29">
        <v>1</v>
      </c>
      <c r="H16" s="29">
        <v>1</v>
      </c>
      <c r="I16" s="37" t="s">
        <v>88</v>
      </c>
    </row>
    <row r="17" spans="1:9" s="24" customFormat="1" ht="11.25" customHeight="1" x14ac:dyDescent="0.3">
      <c r="A17" s="27"/>
      <c r="B17" s="38" t="s">
        <v>220</v>
      </c>
      <c r="C17" s="30" t="s">
        <v>93</v>
      </c>
      <c r="D17" s="30" t="s">
        <v>184</v>
      </c>
      <c r="E17" s="30" t="s">
        <v>93</v>
      </c>
      <c r="F17" s="30" t="s">
        <v>184</v>
      </c>
      <c r="G17" s="31">
        <v>1</v>
      </c>
      <c r="H17" s="31">
        <v>1</v>
      </c>
      <c r="I17" s="39" t="s">
        <v>88</v>
      </c>
    </row>
    <row r="18" spans="1:9" s="24" customFormat="1" ht="11.25" customHeight="1" x14ac:dyDescent="0.3">
      <c r="A18" s="27"/>
      <c r="B18" s="36" t="s">
        <v>221</v>
      </c>
      <c r="C18" s="28" t="s">
        <v>93</v>
      </c>
      <c r="D18" s="28" t="s">
        <v>169</v>
      </c>
      <c r="E18" s="28" t="s">
        <v>93</v>
      </c>
      <c r="F18" s="28" t="s">
        <v>169</v>
      </c>
      <c r="G18" s="29">
        <v>0.96</v>
      </c>
      <c r="H18" s="29">
        <v>1</v>
      </c>
      <c r="I18" s="37" t="s">
        <v>88</v>
      </c>
    </row>
    <row r="19" spans="1:9" s="24" customFormat="1" ht="11.25" customHeight="1" x14ac:dyDescent="0.3">
      <c r="A19" s="27"/>
      <c r="B19" s="38" t="s">
        <v>222</v>
      </c>
      <c r="C19" s="30" t="s">
        <v>93</v>
      </c>
      <c r="D19" s="30" t="s">
        <v>123</v>
      </c>
      <c r="E19" s="30" t="s">
        <v>93</v>
      </c>
      <c r="F19" s="30" t="s">
        <v>123</v>
      </c>
      <c r="G19" s="31">
        <v>1</v>
      </c>
      <c r="H19" s="31">
        <v>1</v>
      </c>
      <c r="I19" s="39" t="s">
        <v>88</v>
      </c>
    </row>
    <row r="20" spans="1:9" s="24" customFormat="1" ht="11.25" customHeight="1" x14ac:dyDescent="0.3">
      <c r="A20" s="27"/>
      <c r="B20" s="38" t="s">
        <v>223</v>
      </c>
      <c r="C20" s="30" t="s">
        <v>96</v>
      </c>
      <c r="D20" s="30" t="s">
        <v>185</v>
      </c>
      <c r="E20" s="30" t="s">
        <v>96</v>
      </c>
      <c r="F20" s="30" t="s">
        <v>185</v>
      </c>
      <c r="G20" s="31">
        <v>1</v>
      </c>
      <c r="H20" s="31">
        <v>1</v>
      </c>
      <c r="I20" s="39" t="s">
        <v>88</v>
      </c>
    </row>
    <row r="21" spans="1:9" s="24" customFormat="1" ht="11.25" customHeight="1" x14ac:dyDescent="0.3">
      <c r="A21" s="27"/>
      <c r="B21" s="38" t="s">
        <v>224</v>
      </c>
      <c r="C21" s="30" t="s">
        <v>99</v>
      </c>
      <c r="D21" s="30" t="s">
        <v>127</v>
      </c>
      <c r="E21" s="30" t="s">
        <v>99</v>
      </c>
      <c r="F21" s="30" t="s">
        <v>127</v>
      </c>
      <c r="G21" s="31">
        <v>1</v>
      </c>
      <c r="H21" s="31">
        <v>1</v>
      </c>
      <c r="I21" s="39" t="s">
        <v>88</v>
      </c>
    </row>
    <row r="22" spans="1:9" s="24" customFormat="1" ht="11.25" customHeight="1" x14ac:dyDescent="0.3">
      <c r="A22" s="27"/>
      <c r="B22" s="38" t="s">
        <v>225</v>
      </c>
      <c r="C22" s="30" t="s">
        <v>100</v>
      </c>
      <c r="D22" s="30" t="s">
        <v>100</v>
      </c>
      <c r="E22" s="30" t="s">
        <v>100</v>
      </c>
      <c r="F22" s="30" t="s">
        <v>100</v>
      </c>
      <c r="G22" s="31">
        <v>1</v>
      </c>
      <c r="H22" s="31">
        <v>1</v>
      </c>
      <c r="I22" s="39" t="s">
        <v>88</v>
      </c>
    </row>
    <row r="23" spans="1:9" s="24" customFormat="1" ht="11.25" customHeight="1" x14ac:dyDescent="0.3">
      <c r="A23" s="27"/>
      <c r="B23" s="38" t="s">
        <v>226</v>
      </c>
      <c r="C23" s="30" t="s">
        <v>97</v>
      </c>
      <c r="D23" s="30" t="s">
        <v>169</v>
      </c>
      <c r="E23" s="30" t="s">
        <v>97</v>
      </c>
      <c r="F23" s="30" t="s">
        <v>169</v>
      </c>
      <c r="G23" s="31">
        <v>0.9</v>
      </c>
      <c r="H23" s="31">
        <v>1</v>
      </c>
      <c r="I23" s="39" t="s">
        <v>88</v>
      </c>
    </row>
    <row r="24" spans="1:9" s="24" customFormat="1" ht="11.25" customHeight="1" x14ac:dyDescent="0.3">
      <c r="A24" s="27"/>
      <c r="B24" s="36" t="s">
        <v>227</v>
      </c>
      <c r="C24" s="28" t="s">
        <v>93</v>
      </c>
      <c r="D24" s="28" t="s">
        <v>228</v>
      </c>
      <c r="E24" s="28" t="s">
        <v>93</v>
      </c>
      <c r="F24" s="28"/>
      <c r="G24" s="29">
        <v>0.81</v>
      </c>
      <c r="H24" s="29">
        <v>0.79</v>
      </c>
      <c r="I24" s="37" t="s">
        <v>98</v>
      </c>
    </row>
    <row r="25" spans="1:9" s="24" customFormat="1" ht="11.25" customHeight="1" x14ac:dyDescent="0.3">
      <c r="A25" s="27"/>
      <c r="B25" s="38" t="s">
        <v>229</v>
      </c>
      <c r="C25" s="30" t="s">
        <v>93</v>
      </c>
      <c r="D25" s="30" t="s">
        <v>124</v>
      </c>
      <c r="E25" s="30" t="s">
        <v>93</v>
      </c>
      <c r="F25" s="30" t="s">
        <v>124</v>
      </c>
      <c r="G25" s="31">
        <v>1</v>
      </c>
      <c r="H25" s="31">
        <v>1</v>
      </c>
      <c r="I25" s="39" t="s">
        <v>88</v>
      </c>
    </row>
    <row r="26" spans="1:9" s="24" customFormat="1" ht="11.25" customHeight="1" x14ac:dyDescent="0.3">
      <c r="A26" s="27"/>
      <c r="B26" s="38" t="s">
        <v>230</v>
      </c>
      <c r="C26" s="30" t="s">
        <v>99</v>
      </c>
      <c r="D26" s="30" t="s">
        <v>97</v>
      </c>
      <c r="E26" s="30" t="s">
        <v>99</v>
      </c>
      <c r="F26" s="30" t="s">
        <v>97</v>
      </c>
      <c r="G26" s="31">
        <v>1</v>
      </c>
      <c r="H26" s="31">
        <v>1</v>
      </c>
      <c r="I26" s="39" t="s">
        <v>88</v>
      </c>
    </row>
    <row r="27" spans="1:9" s="24" customFormat="1" ht="11.25" customHeight="1" x14ac:dyDescent="0.3">
      <c r="A27" s="27"/>
      <c r="B27" s="38" t="s">
        <v>231</v>
      </c>
      <c r="C27" s="30" t="s">
        <v>102</v>
      </c>
      <c r="D27" s="30" t="s">
        <v>129</v>
      </c>
      <c r="E27" s="30" t="s">
        <v>102</v>
      </c>
      <c r="F27" s="30"/>
      <c r="G27" s="31">
        <v>0.64</v>
      </c>
      <c r="H27" s="31">
        <v>0.57999999999999996</v>
      </c>
      <c r="I27" s="39" t="s">
        <v>98</v>
      </c>
    </row>
    <row r="28" spans="1:9" s="24" customFormat="1" ht="11.25" customHeight="1" x14ac:dyDescent="0.3">
      <c r="A28" s="27"/>
      <c r="B28" s="38" t="s">
        <v>232</v>
      </c>
      <c r="C28" s="30" t="s">
        <v>129</v>
      </c>
      <c r="D28" s="30" t="s">
        <v>228</v>
      </c>
      <c r="E28" s="30" t="s">
        <v>129</v>
      </c>
      <c r="F28" s="30"/>
      <c r="G28" s="31">
        <v>0</v>
      </c>
      <c r="H28" s="31">
        <v>0</v>
      </c>
      <c r="I28" s="39"/>
    </row>
    <row r="29" spans="1:9" s="24" customFormat="1" ht="11.25" customHeight="1" x14ac:dyDescent="0.3">
      <c r="A29" s="27"/>
      <c r="B29" s="36" t="s">
        <v>233</v>
      </c>
      <c r="C29" s="28" t="s">
        <v>101</v>
      </c>
      <c r="D29" s="28" t="s">
        <v>128</v>
      </c>
      <c r="E29" s="28" t="s">
        <v>101</v>
      </c>
      <c r="F29" s="28"/>
      <c r="G29" s="29">
        <v>0</v>
      </c>
      <c r="H29" s="29">
        <v>0</v>
      </c>
      <c r="I29" s="37"/>
    </row>
    <row r="30" spans="1:9" s="24" customFormat="1" ht="11.25" customHeight="1" x14ac:dyDescent="0.3">
      <c r="A30" s="27"/>
      <c r="B30" s="38" t="s">
        <v>234</v>
      </c>
      <c r="C30" s="30" t="s">
        <v>101</v>
      </c>
      <c r="D30" s="30" t="s">
        <v>129</v>
      </c>
      <c r="E30" s="30" t="s">
        <v>101</v>
      </c>
      <c r="F30" s="30"/>
      <c r="G30" s="31">
        <v>0</v>
      </c>
      <c r="H30" s="31">
        <v>0</v>
      </c>
      <c r="I30" s="39"/>
    </row>
    <row r="31" spans="1:9" s="24" customFormat="1" ht="11.25" customHeight="1" x14ac:dyDescent="0.3">
      <c r="A31" s="27"/>
      <c r="B31" s="38" t="s">
        <v>235</v>
      </c>
      <c r="C31" s="30" t="s">
        <v>104</v>
      </c>
      <c r="D31" s="30" t="s">
        <v>128</v>
      </c>
      <c r="E31" s="30" t="s">
        <v>104</v>
      </c>
      <c r="F31" s="30"/>
      <c r="G31" s="31">
        <v>0</v>
      </c>
      <c r="H31" s="31">
        <v>0</v>
      </c>
      <c r="I31" s="39"/>
    </row>
    <row r="32" spans="1:9" s="24" customFormat="1" ht="11.25" customHeight="1" x14ac:dyDescent="0.3">
      <c r="A32" s="27"/>
      <c r="B32" s="36" t="s">
        <v>236</v>
      </c>
      <c r="C32" s="28" t="s">
        <v>105</v>
      </c>
      <c r="D32" s="28" t="s">
        <v>130</v>
      </c>
      <c r="E32" s="28" t="s">
        <v>105</v>
      </c>
      <c r="F32" s="28"/>
      <c r="G32" s="29">
        <v>0</v>
      </c>
      <c r="H32" s="29">
        <v>0</v>
      </c>
      <c r="I32" s="37"/>
    </row>
    <row r="33" spans="1:9" s="24" customFormat="1" ht="11.25" customHeight="1" thickBot="1" x14ac:dyDescent="0.35">
      <c r="A33" s="27"/>
      <c r="B33" s="40" t="s">
        <v>237</v>
      </c>
      <c r="C33" s="41" t="s">
        <v>105</v>
      </c>
      <c r="D33" s="41" t="s">
        <v>130</v>
      </c>
      <c r="E33" s="41" t="s">
        <v>105</v>
      </c>
      <c r="F33" s="41"/>
      <c r="G33" s="42">
        <v>0</v>
      </c>
      <c r="H33" s="42">
        <v>0</v>
      </c>
      <c r="I33" s="43"/>
    </row>
    <row r="34" spans="1:9" ht="22.5" x14ac:dyDescent="0.3">
      <c r="A34" s="25"/>
      <c r="B34" s="47" t="s">
        <v>87</v>
      </c>
      <c r="C34" s="48" t="s">
        <v>174</v>
      </c>
      <c r="D34" s="48" t="s">
        <v>173</v>
      </c>
      <c r="E34" s="48" t="s">
        <v>175</v>
      </c>
      <c r="F34" s="48" t="s">
        <v>176</v>
      </c>
      <c r="G34" s="48" t="s">
        <v>177</v>
      </c>
      <c r="H34" s="48" t="s">
        <v>178</v>
      </c>
      <c r="I34" s="49" t="s">
        <v>89</v>
      </c>
    </row>
    <row r="35" spans="1:9" s="24" customFormat="1" ht="11.25" customHeight="1" x14ac:dyDescent="0.3">
      <c r="A35" s="27"/>
      <c r="B35" s="36" t="s">
        <v>238</v>
      </c>
      <c r="C35" s="28" t="s">
        <v>131</v>
      </c>
      <c r="D35" s="28" t="s">
        <v>132</v>
      </c>
      <c r="E35" s="28"/>
      <c r="F35" s="28"/>
      <c r="G35" s="29">
        <v>0</v>
      </c>
      <c r="H35" s="29">
        <v>0</v>
      </c>
      <c r="I35" s="37"/>
    </row>
    <row r="36" spans="1:9" s="24" customFormat="1" ht="11.25" customHeight="1" x14ac:dyDescent="0.3">
      <c r="A36" s="27"/>
      <c r="B36" s="38" t="s">
        <v>239</v>
      </c>
      <c r="C36" s="30" t="s">
        <v>131</v>
      </c>
      <c r="D36" s="30" t="s">
        <v>133</v>
      </c>
      <c r="E36" s="30"/>
      <c r="F36" s="30"/>
      <c r="G36" s="31">
        <v>0</v>
      </c>
      <c r="H36" s="31">
        <v>0</v>
      </c>
      <c r="I36" s="39"/>
    </row>
    <row r="37" spans="1:9" s="24" customFormat="1" ht="11.25" customHeight="1" x14ac:dyDescent="0.3">
      <c r="A37" s="27"/>
      <c r="B37" s="38" t="s">
        <v>240</v>
      </c>
      <c r="C37" s="30" t="s">
        <v>134</v>
      </c>
      <c r="D37" s="30" t="s">
        <v>132</v>
      </c>
      <c r="E37" s="30"/>
      <c r="F37" s="30"/>
      <c r="G37" s="31">
        <v>0</v>
      </c>
      <c r="H37" s="31">
        <v>0</v>
      </c>
      <c r="I37" s="39"/>
    </row>
    <row r="38" spans="1:9" s="24" customFormat="1" ht="11.25" customHeight="1" x14ac:dyDescent="0.3">
      <c r="A38" s="27"/>
      <c r="B38" s="36" t="s">
        <v>241</v>
      </c>
      <c r="C38" s="28" t="s">
        <v>135</v>
      </c>
      <c r="D38" s="28" t="s">
        <v>136</v>
      </c>
      <c r="E38" s="28"/>
      <c r="F38" s="28"/>
      <c r="G38" s="29">
        <v>0</v>
      </c>
      <c r="H38" s="29">
        <v>0</v>
      </c>
      <c r="I38" s="37"/>
    </row>
    <row r="39" spans="1:9" s="24" customFormat="1" ht="11.25" customHeight="1" x14ac:dyDescent="0.3">
      <c r="A39" s="27"/>
      <c r="B39" s="38" t="s">
        <v>242</v>
      </c>
      <c r="C39" s="30" t="s">
        <v>135</v>
      </c>
      <c r="D39" s="30" t="s">
        <v>137</v>
      </c>
      <c r="E39" s="30"/>
      <c r="F39" s="30"/>
      <c r="G39" s="31">
        <v>0</v>
      </c>
      <c r="H39" s="31">
        <v>0</v>
      </c>
      <c r="I39" s="39"/>
    </row>
    <row r="40" spans="1:9" s="24" customFormat="1" ht="11.25" customHeight="1" x14ac:dyDescent="0.3">
      <c r="A40" s="27"/>
      <c r="B40" s="38" t="s">
        <v>243</v>
      </c>
      <c r="C40" s="30" t="s">
        <v>138</v>
      </c>
      <c r="D40" s="30" t="s">
        <v>139</v>
      </c>
      <c r="E40" s="30"/>
      <c r="F40" s="30"/>
      <c r="G40" s="31">
        <v>0</v>
      </c>
      <c r="H40" s="31">
        <v>0</v>
      </c>
      <c r="I40" s="39"/>
    </row>
    <row r="41" spans="1:9" s="24" customFormat="1" ht="11.25" customHeight="1" x14ac:dyDescent="0.3">
      <c r="A41" s="27"/>
      <c r="B41" s="38" t="s">
        <v>244</v>
      </c>
      <c r="C41" s="30" t="s">
        <v>140</v>
      </c>
      <c r="D41" s="30" t="s">
        <v>141</v>
      </c>
      <c r="E41" s="30"/>
      <c r="F41" s="30"/>
      <c r="G41" s="31">
        <v>0</v>
      </c>
      <c r="H41" s="31">
        <v>0</v>
      </c>
      <c r="I41" s="39"/>
    </row>
    <row r="42" spans="1:9" s="24" customFormat="1" ht="11.25" customHeight="1" x14ac:dyDescent="0.3">
      <c r="A42" s="27"/>
      <c r="B42" s="38" t="s">
        <v>245</v>
      </c>
      <c r="C42" s="30" t="s">
        <v>142</v>
      </c>
      <c r="D42" s="30" t="s">
        <v>136</v>
      </c>
      <c r="E42" s="30"/>
      <c r="F42" s="30"/>
      <c r="G42" s="31">
        <v>0</v>
      </c>
      <c r="H42" s="31">
        <v>0</v>
      </c>
      <c r="I42" s="39"/>
    </row>
    <row r="43" spans="1:9" s="24" customFormat="1" ht="11.25" customHeight="1" x14ac:dyDescent="0.3">
      <c r="A43" s="27"/>
      <c r="B43" s="36" t="s">
        <v>246</v>
      </c>
      <c r="C43" s="28" t="s">
        <v>135</v>
      </c>
      <c r="D43" s="28" t="s">
        <v>121</v>
      </c>
      <c r="E43" s="28"/>
      <c r="F43" s="28"/>
      <c r="G43" s="29">
        <v>0</v>
      </c>
      <c r="H43" s="29">
        <v>0</v>
      </c>
      <c r="I43" s="37"/>
    </row>
    <row r="44" spans="1:9" s="24" customFormat="1" ht="11.25" customHeight="1" x14ac:dyDescent="0.3">
      <c r="A44" s="27"/>
      <c r="B44" s="38" t="s">
        <v>247</v>
      </c>
      <c r="C44" s="30" t="s">
        <v>135</v>
      </c>
      <c r="D44" s="30" t="s">
        <v>137</v>
      </c>
      <c r="E44" s="30"/>
      <c r="F44" s="30"/>
      <c r="G44" s="31">
        <v>0</v>
      </c>
      <c r="H44" s="31">
        <v>0</v>
      </c>
      <c r="I44" s="39"/>
    </row>
    <row r="45" spans="1:9" s="24" customFormat="1" ht="11.25" customHeight="1" x14ac:dyDescent="0.3">
      <c r="A45" s="27"/>
      <c r="B45" s="38" t="s">
        <v>248</v>
      </c>
      <c r="C45" s="30" t="s">
        <v>143</v>
      </c>
      <c r="D45" s="30" t="s">
        <v>143</v>
      </c>
      <c r="E45" s="30"/>
      <c r="F45" s="30"/>
      <c r="G45" s="31">
        <v>0</v>
      </c>
      <c r="H45" s="31">
        <v>0</v>
      </c>
      <c r="I45" s="39"/>
    </row>
    <row r="46" spans="1:9" s="24" customFormat="1" ht="11.25" customHeight="1" x14ac:dyDescent="0.3">
      <c r="A46" s="27"/>
      <c r="B46" s="38" t="s">
        <v>249</v>
      </c>
      <c r="C46" s="30" t="s">
        <v>144</v>
      </c>
      <c r="D46" s="30" t="s">
        <v>145</v>
      </c>
      <c r="E46" s="30"/>
      <c r="F46" s="30"/>
      <c r="G46" s="31">
        <v>0</v>
      </c>
      <c r="H46" s="31">
        <v>0</v>
      </c>
      <c r="I46" s="39"/>
    </row>
    <row r="47" spans="1:9" s="24" customFormat="1" ht="11.25" customHeight="1" x14ac:dyDescent="0.3">
      <c r="A47" s="27"/>
      <c r="B47" s="38" t="s">
        <v>250</v>
      </c>
      <c r="C47" s="30" t="s">
        <v>145</v>
      </c>
      <c r="D47" s="30" t="s">
        <v>146</v>
      </c>
      <c r="E47" s="30"/>
      <c r="F47" s="30"/>
      <c r="G47" s="31">
        <v>0</v>
      </c>
      <c r="H47" s="31">
        <v>0</v>
      </c>
      <c r="I47" s="39"/>
    </row>
    <row r="48" spans="1:9" s="24" customFormat="1" ht="11.25" customHeight="1" x14ac:dyDescent="0.3">
      <c r="A48" s="27"/>
      <c r="B48" s="38" t="s">
        <v>251</v>
      </c>
      <c r="C48" s="30" t="s">
        <v>146</v>
      </c>
      <c r="D48" s="30" t="s">
        <v>146</v>
      </c>
      <c r="E48" s="30"/>
      <c r="F48" s="30"/>
      <c r="G48" s="31">
        <v>0</v>
      </c>
      <c r="H48" s="31">
        <v>0</v>
      </c>
      <c r="I48" s="39"/>
    </row>
    <row r="49" spans="1:9" s="24" customFormat="1" ht="11.25" customHeight="1" x14ac:dyDescent="0.3">
      <c r="A49" s="27"/>
      <c r="B49" s="38" t="s">
        <v>252</v>
      </c>
      <c r="C49" s="30" t="s">
        <v>135</v>
      </c>
      <c r="D49" s="30" t="s">
        <v>146</v>
      </c>
      <c r="E49" s="30"/>
      <c r="F49" s="30"/>
      <c r="G49" s="31">
        <v>0</v>
      </c>
      <c r="H49" s="31">
        <v>0</v>
      </c>
      <c r="I49" s="39"/>
    </row>
    <row r="50" spans="1:9" s="24" customFormat="1" ht="11.25" customHeight="1" x14ac:dyDescent="0.3">
      <c r="A50" s="27"/>
      <c r="B50" s="36" t="s">
        <v>253</v>
      </c>
      <c r="C50" s="28" t="s">
        <v>99</v>
      </c>
      <c r="D50" s="28" t="s">
        <v>126</v>
      </c>
      <c r="E50" s="28" t="s">
        <v>99</v>
      </c>
      <c r="F50" s="28"/>
      <c r="G50" s="29">
        <v>0.54</v>
      </c>
      <c r="H50" s="29">
        <v>0.68</v>
      </c>
      <c r="I50" s="37"/>
    </row>
    <row r="51" spans="1:9" s="24" customFormat="1" ht="11.25" customHeight="1" x14ac:dyDescent="0.3">
      <c r="A51" s="27"/>
      <c r="B51" s="38" t="s">
        <v>254</v>
      </c>
      <c r="C51" s="30" t="s">
        <v>99</v>
      </c>
      <c r="D51" s="30" t="s">
        <v>126</v>
      </c>
      <c r="E51" s="30" t="s">
        <v>99</v>
      </c>
      <c r="F51" s="30"/>
      <c r="G51" s="31">
        <v>0.6</v>
      </c>
      <c r="H51" s="31">
        <v>0.75</v>
      </c>
      <c r="I51" s="39"/>
    </row>
    <row r="52" spans="1:9" s="24" customFormat="1" ht="11.25" customHeight="1" thickBot="1" x14ac:dyDescent="0.35">
      <c r="A52" s="27"/>
      <c r="B52" s="40" t="s">
        <v>255</v>
      </c>
      <c r="C52" s="41" t="s">
        <v>101</v>
      </c>
      <c r="D52" s="41" t="s">
        <v>129</v>
      </c>
      <c r="E52" s="41" t="s">
        <v>101</v>
      </c>
      <c r="F52" s="41"/>
      <c r="G52" s="42">
        <v>0</v>
      </c>
      <c r="H52" s="42">
        <v>0.1</v>
      </c>
      <c r="I52" s="43"/>
    </row>
    <row r="53" spans="1:9" s="24" customFormat="1" ht="11.25" customHeight="1" x14ac:dyDescent="0.3">
      <c r="A53" s="27"/>
      <c r="B53" s="32" t="s">
        <v>155</v>
      </c>
      <c r="C53" s="33" t="s">
        <v>112</v>
      </c>
      <c r="D53" s="33" t="s">
        <v>142</v>
      </c>
      <c r="E53" s="33" t="s">
        <v>112</v>
      </c>
      <c r="F53" s="33"/>
      <c r="G53" s="34">
        <v>0.55000000000000004</v>
      </c>
      <c r="H53" s="34">
        <v>0.54</v>
      </c>
      <c r="I53" s="35" t="s">
        <v>98</v>
      </c>
    </row>
    <row r="54" spans="1:9" s="24" customFormat="1" ht="11.25" customHeight="1" x14ac:dyDescent="0.3">
      <c r="A54" s="27"/>
      <c r="B54" s="36" t="s">
        <v>258</v>
      </c>
      <c r="C54" s="28" t="s">
        <v>106</v>
      </c>
      <c r="D54" s="28" t="s">
        <v>131</v>
      </c>
      <c r="E54" s="28" t="s">
        <v>106</v>
      </c>
      <c r="F54" s="28"/>
      <c r="G54" s="29">
        <v>0.72</v>
      </c>
      <c r="H54" s="29">
        <v>0.67</v>
      </c>
      <c r="I54" s="37" t="s">
        <v>98</v>
      </c>
    </row>
    <row r="55" spans="1:9" s="24" customFormat="1" ht="11.25" customHeight="1" x14ac:dyDescent="0.3">
      <c r="A55" s="27"/>
      <c r="B55" s="38" t="s">
        <v>259</v>
      </c>
      <c r="C55" s="30" t="s">
        <v>106</v>
      </c>
      <c r="D55" s="30" t="s">
        <v>161</v>
      </c>
      <c r="E55" s="30" t="s">
        <v>106</v>
      </c>
      <c r="F55" s="30" t="s">
        <v>161</v>
      </c>
      <c r="G55" s="31">
        <v>1</v>
      </c>
      <c r="H55" s="31">
        <v>1</v>
      </c>
      <c r="I55" s="39" t="s">
        <v>88</v>
      </c>
    </row>
    <row r="56" spans="1:9" s="24" customFormat="1" ht="11.25" customHeight="1" x14ac:dyDescent="0.3">
      <c r="A56" s="27"/>
      <c r="B56" s="38" t="s">
        <v>260</v>
      </c>
      <c r="C56" s="30" t="s">
        <v>111</v>
      </c>
      <c r="D56" s="30" t="s">
        <v>94</v>
      </c>
      <c r="E56" s="30" t="s">
        <v>111</v>
      </c>
      <c r="F56" s="30" t="s">
        <v>94</v>
      </c>
      <c r="G56" s="31">
        <v>1</v>
      </c>
      <c r="H56" s="31">
        <v>1</v>
      </c>
      <c r="I56" s="39" t="s">
        <v>88</v>
      </c>
    </row>
    <row r="57" spans="1:9" s="24" customFormat="1" ht="11.25" customHeight="1" x14ac:dyDescent="0.3">
      <c r="A57" s="27"/>
      <c r="B57" s="38" t="s">
        <v>261</v>
      </c>
      <c r="C57" s="30" t="s">
        <v>99</v>
      </c>
      <c r="D57" s="30" t="s">
        <v>125</v>
      </c>
      <c r="E57" s="30" t="s">
        <v>99</v>
      </c>
      <c r="F57" s="30" t="s">
        <v>125</v>
      </c>
      <c r="G57" s="31">
        <v>1</v>
      </c>
      <c r="H57" s="31">
        <v>1</v>
      </c>
      <c r="I57" s="39" t="s">
        <v>88</v>
      </c>
    </row>
    <row r="58" spans="1:9" s="24" customFormat="1" ht="11.25" customHeight="1" x14ac:dyDescent="0.3">
      <c r="A58" s="27"/>
      <c r="B58" s="38" t="s">
        <v>262</v>
      </c>
      <c r="C58" s="30" t="s">
        <v>97</v>
      </c>
      <c r="D58" s="30" t="s">
        <v>103</v>
      </c>
      <c r="E58" s="30" t="s">
        <v>97</v>
      </c>
      <c r="F58" s="30"/>
      <c r="G58" s="31">
        <v>1</v>
      </c>
      <c r="H58" s="31">
        <v>0.7</v>
      </c>
      <c r="I58" s="39" t="s">
        <v>98</v>
      </c>
    </row>
    <row r="59" spans="1:9" s="24" customFormat="1" ht="11.25" customHeight="1" x14ac:dyDescent="0.3">
      <c r="A59" s="27"/>
      <c r="B59" s="38" t="s">
        <v>263</v>
      </c>
      <c r="C59" s="30" t="s">
        <v>169</v>
      </c>
      <c r="D59" s="30" t="s">
        <v>131</v>
      </c>
      <c r="E59" s="30"/>
      <c r="F59" s="30"/>
      <c r="G59" s="31">
        <v>0</v>
      </c>
      <c r="H59" s="31">
        <v>0</v>
      </c>
      <c r="I59" s="39"/>
    </row>
    <row r="60" spans="1:9" s="24" customFormat="1" ht="11.25" customHeight="1" x14ac:dyDescent="0.3">
      <c r="A60" s="27"/>
      <c r="B60" s="36" t="s">
        <v>264</v>
      </c>
      <c r="C60" s="28" t="s">
        <v>148</v>
      </c>
      <c r="D60" s="28" t="s">
        <v>138</v>
      </c>
      <c r="E60" s="28"/>
      <c r="F60" s="28"/>
      <c r="G60" s="29">
        <v>0</v>
      </c>
      <c r="H60" s="29">
        <v>0</v>
      </c>
      <c r="I60" s="37"/>
    </row>
    <row r="61" spans="1:9" s="24" customFormat="1" ht="11.25" customHeight="1" x14ac:dyDescent="0.3">
      <c r="A61" s="27"/>
      <c r="B61" s="38" t="s">
        <v>265</v>
      </c>
      <c r="C61" s="30" t="s">
        <v>148</v>
      </c>
      <c r="D61" s="30" t="s">
        <v>132</v>
      </c>
      <c r="E61" s="30"/>
      <c r="F61" s="30"/>
      <c r="G61" s="31">
        <v>0</v>
      </c>
      <c r="H61" s="31">
        <v>0</v>
      </c>
      <c r="I61" s="39"/>
    </row>
    <row r="62" spans="1:9" s="24" customFormat="1" ht="11.25" customHeight="1" x14ac:dyDescent="0.3">
      <c r="A62" s="27"/>
      <c r="B62" s="38" t="s">
        <v>266</v>
      </c>
      <c r="C62" s="30" t="s">
        <v>148</v>
      </c>
      <c r="D62" s="30" t="s">
        <v>132</v>
      </c>
      <c r="E62" s="30"/>
      <c r="F62" s="30"/>
      <c r="G62" s="31">
        <v>0</v>
      </c>
      <c r="H62" s="31">
        <v>0</v>
      </c>
      <c r="I62" s="39"/>
    </row>
    <row r="63" spans="1:9" s="24" customFormat="1" ht="11.25" customHeight="1" x14ac:dyDescent="0.3">
      <c r="A63" s="27"/>
      <c r="B63" s="38" t="s">
        <v>267</v>
      </c>
      <c r="C63" s="30" t="s">
        <v>149</v>
      </c>
      <c r="D63" s="30" t="s">
        <v>150</v>
      </c>
      <c r="E63" s="30"/>
      <c r="F63" s="30"/>
      <c r="G63" s="31">
        <v>0</v>
      </c>
      <c r="H63" s="31">
        <v>0</v>
      </c>
      <c r="I63" s="39"/>
    </row>
    <row r="64" spans="1:9" s="24" customFormat="1" ht="11.25" customHeight="1" x14ac:dyDescent="0.3">
      <c r="A64" s="27"/>
      <c r="B64" s="38" t="s">
        <v>268</v>
      </c>
      <c r="C64" s="30" t="s">
        <v>149</v>
      </c>
      <c r="D64" s="30" t="s">
        <v>150</v>
      </c>
      <c r="E64" s="30"/>
      <c r="F64" s="30"/>
      <c r="G64" s="31">
        <v>0</v>
      </c>
      <c r="H64" s="31">
        <v>0</v>
      </c>
      <c r="I64" s="39"/>
    </row>
    <row r="65" spans="1:9" s="24" customFormat="1" ht="11.25" customHeight="1" x14ac:dyDescent="0.3">
      <c r="A65" s="27"/>
      <c r="B65" s="38" t="s">
        <v>269</v>
      </c>
      <c r="C65" s="30" t="s">
        <v>151</v>
      </c>
      <c r="D65" s="30" t="s">
        <v>138</v>
      </c>
      <c r="E65" s="30"/>
      <c r="F65" s="30"/>
      <c r="G65" s="31">
        <v>0</v>
      </c>
      <c r="H65" s="31">
        <v>0</v>
      </c>
      <c r="I65" s="39"/>
    </row>
    <row r="66" spans="1:9" s="24" customFormat="1" ht="11.25" customHeight="1" x14ac:dyDescent="0.3">
      <c r="A66" s="27"/>
      <c r="B66" s="36" t="s">
        <v>270</v>
      </c>
      <c r="C66" s="28" t="s">
        <v>152</v>
      </c>
      <c r="D66" s="28" t="s">
        <v>138</v>
      </c>
      <c r="E66" s="28"/>
      <c r="F66" s="28"/>
      <c r="G66" s="29">
        <v>0</v>
      </c>
      <c r="H66" s="29">
        <v>0</v>
      </c>
      <c r="I66" s="37"/>
    </row>
    <row r="67" spans="1:9" s="24" customFormat="1" ht="11.25" customHeight="1" thickBot="1" x14ac:dyDescent="0.35">
      <c r="A67" s="27"/>
      <c r="B67" s="40" t="s">
        <v>271</v>
      </c>
      <c r="C67" s="41" t="s">
        <v>152</v>
      </c>
      <c r="D67" s="41" t="s">
        <v>138</v>
      </c>
      <c r="E67" s="41"/>
      <c r="F67" s="41"/>
      <c r="G67" s="42">
        <v>0</v>
      </c>
      <c r="H67" s="42">
        <v>0</v>
      </c>
      <c r="I67" s="43"/>
    </row>
  </sheetData>
  <mergeCells count="1">
    <mergeCell ref="B1:H1"/>
  </mergeCells>
  <phoneticPr fontId="2" type="noConversion"/>
  <conditionalFormatting sqref="B3:I67">
    <cfRule type="expression" dxfId="3" priority="1">
      <formula>$I3="완료"</formula>
    </cfRule>
    <cfRule type="expression" dxfId="2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A12" sqref="A12"/>
    </sheetView>
  </sheetViews>
  <sheetFormatPr defaultColWidth="79.125" defaultRowHeight="16.5" x14ac:dyDescent="0.3"/>
  <cols>
    <col min="1" max="1" width="47.125" bestFit="1" customWidth="1"/>
    <col min="2" max="3" width="17.125" bestFit="1" customWidth="1"/>
    <col min="4" max="5" width="12.75" bestFit="1" customWidth="1"/>
    <col min="6" max="6" width="9.625" bestFit="1" customWidth="1"/>
    <col min="7" max="7" width="10.25" bestFit="1" customWidth="1"/>
    <col min="8" max="8" width="8" bestFit="1" customWidth="1"/>
  </cols>
  <sheetData>
    <row r="1" spans="1:8" x14ac:dyDescent="0.3">
      <c r="A1" s="143" t="s">
        <v>87</v>
      </c>
      <c r="B1" s="143" t="s">
        <v>186</v>
      </c>
      <c r="C1" s="143" t="s">
        <v>187</v>
      </c>
      <c r="D1" s="143" t="s">
        <v>188</v>
      </c>
      <c r="E1" s="143" t="s">
        <v>189</v>
      </c>
      <c r="F1" s="143" t="s">
        <v>190</v>
      </c>
      <c r="G1" s="143" t="s">
        <v>191</v>
      </c>
      <c r="H1" s="143" t="s">
        <v>89</v>
      </c>
    </row>
    <row r="2" spans="1:8" x14ac:dyDescent="0.3">
      <c r="A2" s="144" t="s">
        <v>154</v>
      </c>
      <c r="B2" s="144" t="s">
        <v>112</v>
      </c>
      <c r="C2" s="144" t="s">
        <v>153</v>
      </c>
      <c r="D2" s="144" t="s">
        <v>147</v>
      </c>
      <c r="E2" s="144"/>
      <c r="F2" s="145">
        <v>0.63</v>
      </c>
      <c r="G2" s="145">
        <v>0.66</v>
      </c>
      <c r="H2" s="144"/>
    </row>
    <row r="3" spans="1:8" x14ac:dyDescent="0.3">
      <c r="A3" s="144" t="s">
        <v>207</v>
      </c>
      <c r="B3" s="144" t="s">
        <v>90</v>
      </c>
      <c r="C3" s="144" t="s">
        <v>122</v>
      </c>
      <c r="D3" s="144" t="s">
        <v>90</v>
      </c>
      <c r="E3" s="144"/>
      <c r="F3" s="145">
        <v>0.46</v>
      </c>
      <c r="G3" s="145">
        <v>0.48</v>
      </c>
      <c r="H3" s="144"/>
    </row>
    <row r="4" spans="1:8" x14ac:dyDescent="0.3">
      <c r="A4" s="146" t="s">
        <v>208</v>
      </c>
      <c r="B4" s="146" t="s">
        <v>90</v>
      </c>
      <c r="C4" s="146" t="s">
        <v>91</v>
      </c>
      <c r="D4" s="146" t="s">
        <v>90</v>
      </c>
      <c r="E4" s="146" t="s">
        <v>91</v>
      </c>
      <c r="F4" s="147">
        <v>1</v>
      </c>
      <c r="G4" s="147">
        <v>1</v>
      </c>
      <c r="H4" s="146" t="s">
        <v>88</v>
      </c>
    </row>
    <row r="5" spans="1:8" x14ac:dyDescent="0.3">
      <c r="A5" s="146" t="s">
        <v>209</v>
      </c>
      <c r="B5" s="146" t="s">
        <v>92</v>
      </c>
      <c r="C5" s="146" t="s">
        <v>93</v>
      </c>
      <c r="D5" s="146" t="s">
        <v>92</v>
      </c>
      <c r="E5" s="146" t="s">
        <v>93</v>
      </c>
      <c r="F5" s="147">
        <v>1</v>
      </c>
      <c r="G5" s="147">
        <v>1</v>
      </c>
      <c r="H5" s="146" t="s">
        <v>88</v>
      </c>
    </row>
    <row r="6" spans="1:8" x14ac:dyDescent="0.3">
      <c r="A6" s="144" t="s">
        <v>210</v>
      </c>
      <c r="B6" s="144" t="s">
        <v>93</v>
      </c>
      <c r="C6" s="144" t="s">
        <v>122</v>
      </c>
      <c r="D6" s="144" t="s">
        <v>93</v>
      </c>
      <c r="E6" s="144"/>
      <c r="F6" s="145">
        <v>0.23</v>
      </c>
      <c r="G6" s="145">
        <v>0.24</v>
      </c>
      <c r="H6" s="144"/>
    </row>
    <row r="7" spans="1:8" x14ac:dyDescent="0.3">
      <c r="A7" s="146" t="s">
        <v>211</v>
      </c>
      <c r="B7" s="146" t="s">
        <v>93</v>
      </c>
      <c r="C7" s="146" t="s">
        <v>93</v>
      </c>
      <c r="D7" s="146" t="s">
        <v>93</v>
      </c>
      <c r="E7" s="146" t="s">
        <v>93</v>
      </c>
      <c r="F7" s="147">
        <v>1</v>
      </c>
      <c r="G7" s="147">
        <v>1</v>
      </c>
      <c r="H7" s="146" t="s">
        <v>88</v>
      </c>
    </row>
    <row r="8" spans="1:8" x14ac:dyDescent="0.3">
      <c r="A8" s="146" t="s">
        <v>212</v>
      </c>
      <c r="B8" s="146" t="s">
        <v>94</v>
      </c>
      <c r="C8" s="146" t="s">
        <v>95</v>
      </c>
      <c r="D8" s="146" t="s">
        <v>94</v>
      </c>
      <c r="E8" s="146" t="s">
        <v>95</v>
      </c>
      <c r="F8" s="147">
        <v>1</v>
      </c>
      <c r="G8" s="147">
        <v>1</v>
      </c>
      <c r="H8" s="146" t="s">
        <v>88</v>
      </c>
    </row>
    <row r="9" spans="1:8" x14ac:dyDescent="0.3">
      <c r="A9" s="146" t="s">
        <v>213</v>
      </c>
      <c r="B9" s="146" t="s">
        <v>94</v>
      </c>
      <c r="C9" s="146" t="s">
        <v>95</v>
      </c>
      <c r="D9" s="146" t="s">
        <v>94</v>
      </c>
      <c r="E9" s="146" t="s">
        <v>95</v>
      </c>
      <c r="F9" s="147">
        <v>1</v>
      </c>
      <c r="G9" s="147">
        <v>1</v>
      </c>
      <c r="H9" s="146" t="s">
        <v>88</v>
      </c>
    </row>
    <row r="10" spans="1:8" x14ac:dyDescent="0.3">
      <c r="A10" s="146" t="s">
        <v>214</v>
      </c>
      <c r="B10" s="146" t="s">
        <v>123</v>
      </c>
      <c r="C10" s="146" t="s">
        <v>123</v>
      </c>
      <c r="D10" s="146"/>
      <c r="E10" s="146"/>
      <c r="F10" s="147">
        <v>1</v>
      </c>
      <c r="G10" s="147">
        <v>0</v>
      </c>
      <c r="H10" s="146" t="s">
        <v>98</v>
      </c>
    </row>
    <row r="11" spans="1:8" x14ac:dyDescent="0.3">
      <c r="A11" s="146" t="s">
        <v>215</v>
      </c>
      <c r="B11" s="146" t="s">
        <v>169</v>
      </c>
      <c r="C11" s="146" t="s">
        <v>169</v>
      </c>
      <c r="D11" s="146" t="s">
        <v>169</v>
      </c>
      <c r="E11" s="146"/>
      <c r="F11" s="147">
        <v>0</v>
      </c>
      <c r="G11" s="147">
        <v>0.3</v>
      </c>
      <c r="H11" s="146"/>
    </row>
    <row r="12" spans="1:8" x14ac:dyDescent="0.3">
      <c r="A12" s="146" t="s">
        <v>216</v>
      </c>
      <c r="B12" s="146" t="s">
        <v>183</v>
      </c>
      <c r="C12" s="146" t="s">
        <v>97</v>
      </c>
      <c r="D12" s="146" t="s">
        <v>183</v>
      </c>
      <c r="E12" s="146" t="s">
        <v>97</v>
      </c>
      <c r="F12" s="147">
        <v>1</v>
      </c>
      <c r="G12" s="147">
        <v>1</v>
      </c>
      <c r="H12" s="146" t="s">
        <v>88</v>
      </c>
    </row>
    <row r="13" spans="1:8" x14ac:dyDescent="0.3">
      <c r="A13" s="146" t="s">
        <v>217</v>
      </c>
      <c r="B13" s="146" t="s">
        <v>169</v>
      </c>
      <c r="C13" s="146" t="s">
        <v>128</v>
      </c>
      <c r="D13" s="146" t="s">
        <v>169</v>
      </c>
      <c r="E13" s="146"/>
      <c r="F13" s="147">
        <v>0</v>
      </c>
      <c r="G13" s="147">
        <v>0.1</v>
      </c>
      <c r="H13" s="146"/>
    </row>
    <row r="14" spans="1:8" x14ac:dyDescent="0.3">
      <c r="A14" s="146" t="s">
        <v>218</v>
      </c>
      <c r="B14" s="146" t="s">
        <v>126</v>
      </c>
      <c r="C14" s="146" t="s">
        <v>122</v>
      </c>
      <c r="D14" s="146"/>
      <c r="E14" s="146"/>
      <c r="F14" s="147">
        <v>0</v>
      </c>
      <c r="G14" s="147">
        <v>0</v>
      </c>
      <c r="H14" s="146"/>
    </row>
    <row r="15" spans="1:8" x14ac:dyDescent="0.3">
      <c r="A15" s="144" t="s">
        <v>219</v>
      </c>
      <c r="B15" s="144" t="s">
        <v>93</v>
      </c>
      <c r="C15" s="144" t="s">
        <v>184</v>
      </c>
      <c r="D15" s="144" t="s">
        <v>93</v>
      </c>
      <c r="E15" s="144" t="s">
        <v>184</v>
      </c>
      <c r="F15" s="145">
        <v>1</v>
      </c>
      <c r="G15" s="145">
        <v>1</v>
      </c>
      <c r="H15" s="144" t="s">
        <v>88</v>
      </c>
    </row>
    <row r="16" spans="1:8" x14ac:dyDescent="0.3">
      <c r="A16" s="146" t="s">
        <v>220</v>
      </c>
      <c r="B16" s="146" t="s">
        <v>93</v>
      </c>
      <c r="C16" s="146" t="s">
        <v>184</v>
      </c>
      <c r="D16" s="146" t="s">
        <v>93</v>
      </c>
      <c r="E16" s="146" t="s">
        <v>184</v>
      </c>
      <c r="F16" s="147">
        <v>1</v>
      </c>
      <c r="G16" s="147">
        <v>1</v>
      </c>
      <c r="H16" s="146" t="s">
        <v>88</v>
      </c>
    </row>
    <row r="17" spans="1:8" x14ac:dyDescent="0.3">
      <c r="A17" s="144" t="s">
        <v>221</v>
      </c>
      <c r="B17" s="144" t="s">
        <v>93</v>
      </c>
      <c r="C17" s="144" t="s">
        <v>169</v>
      </c>
      <c r="D17" s="144" t="s">
        <v>93</v>
      </c>
      <c r="E17" s="144" t="s">
        <v>169</v>
      </c>
      <c r="F17" s="145">
        <v>0.96</v>
      </c>
      <c r="G17" s="145">
        <v>1</v>
      </c>
      <c r="H17" s="144" t="s">
        <v>88</v>
      </c>
    </row>
    <row r="18" spans="1:8" x14ac:dyDescent="0.3">
      <c r="A18" s="146" t="s">
        <v>222</v>
      </c>
      <c r="B18" s="146" t="s">
        <v>93</v>
      </c>
      <c r="C18" s="146" t="s">
        <v>123</v>
      </c>
      <c r="D18" s="146" t="s">
        <v>93</v>
      </c>
      <c r="E18" s="146" t="s">
        <v>123</v>
      </c>
      <c r="F18" s="147">
        <v>1</v>
      </c>
      <c r="G18" s="147">
        <v>1</v>
      </c>
      <c r="H18" s="146" t="s">
        <v>88</v>
      </c>
    </row>
    <row r="19" spans="1:8" x14ac:dyDescent="0.3">
      <c r="A19" s="146" t="s">
        <v>223</v>
      </c>
      <c r="B19" s="146" t="s">
        <v>96</v>
      </c>
      <c r="C19" s="146" t="s">
        <v>185</v>
      </c>
      <c r="D19" s="146" t="s">
        <v>96</v>
      </c>
      <c r="E19" s="146" t="s">
        <v>185</v>
      </c>
      <c r="F19" s="147">
        <v>1</v>
      </c>
      <c r="G19" s="147">
        <v>1</v>
      </c>
      <c r="H19" s="146" t="s">
        <v>88</v>
      </c>
    </row>
    <row r="20" spans="1:8" x14ac:dyDescent="0.3">
      <c r="A20" s="146" t="s">
        <v>224</v>
      </c>
      <c r="B20" s="146" t="s">
        <v>99</v>
      </c>
      <c r="C20" s="146" t="s">
        <v>127</v>
      </c>
      <c r="D20" s="146" t="s">
        <v>99</v>
      </c>
      <c r="E20" s="146" t="s">
        <v>127</v>
      </c>
      <c r="F20" s="147">
        <v>1</v>
      </c>
      <c r="G20" s="147">
        <v>1</v>
      </c>
      <c r="H20" s="146" t="s">
        <v>88</v>
      </c>
    </row>
    <row r="21" spans="1:8" x14ac:dyDescent="0.3">
      <c r="A21" s="146" t="s">
        <v>225</v>
      </c>
      <c r="B21" s="146" t="s">
        <v>100</v>
      </c>
      <c r="C21" s="146" t="s">
        <v>100</v>
      </c>
      <c r="D21" s="146" t="s">
        <v>100</v>
      </c>
      <c r="E21" s="146" t="s">
        <v>100</v>
      </c>
      <c r="F21" s="147">
        <v>1</v>
      </c>
      <c r="G21" s="147">
        <v>1</v>
      </c>
      <c r="H21" s="146" t="s">
        <v>88</v>
      </c>
    </row>
    <row r="22" spans="1:8" x14ac:dyDescent="0.3">
      <c r="A22" s="146" t="s">
        <v>226</v>
      </c>
      <c r="B22" s="146" t="s">
        <v>97</v>
      </c>
      <c r="C22" s="146" t="s">
        <v>169</v>
      </c>
      <c r="D22" s="146" t="s">
        <v>97</v>
      </c>
      <c r="E22" s="146" t="s">
        <v>169</v>
      </c>
      <c r="F22" s="147">
        <v>0.9</v>
      </c>
      <c r="G22" s="147">
        <v>1</v>
      </c>
      <c r="H22" s="146" t="s">
        <v>88</v>
      </c>
    </row>
    <row r="23" spans="1:8" x14ac:dyDescent="0.3">
      <c r="A23" s="144" t="s">
        <v>227</v>
      </c>
      <c r="B23" s="144" t="s">
        <v>93</v>
      </c>
      <c r="C23" s="144" t="s">
        <v>228</v>
      </c>
      <c r="D23" s="144" t="s">
        <v>93</v>
      </c>
      <c r="E23" s="144"/>
      <c r="F23" s="145">
        <v>0.81</v>
      </c>
      <c r="G23" s="145">
        <v>0.79</v>
      </c>
      <c r="H23" s="144" t="s">
        <v>98</v>
      </c>
    </row>
    <row r="24" spans="1:8" x14ac:dyDescent="0.3">
      <c r="A24" s="146" t="s">
        <v>229</v>
      </c>
      <c r="B24" s="146" t="s">
        <v>93</v>
      </c>
      <c r="C24" s="146" t="s">
        <v>124</v>
      </c>
      <c r="D24" s="146" t="s">
        <v>93</v>
      </c>
      <c r="E24" s="146" t="s">
        <v>124</v>
      </c>
      <c r="F24" s="147">
        <v>1</v>
      </c>
      <c r="G24" s="147">
        <v>1</v>
      </c>
      <c r="H24" s="146" t="s">
        <v>88</v>
      </c>
    </row>
    <row r="25" spans="1:8" x14ac:dyDescent="0.3">
      <c r="A25" s="146" t="s">
        <v>230</v>
      </c>
      <c r="B25" s="146" t="s">
        <v>99</v>
      </c>
      <c r="C25" s="146" t="s">
        <v>97</v>
      </c>
      <c r="D25" s="146" t="s">
        <v>99</v>
      </c>
      <c r="E25" s="146" t="s">
        <v>97</v>
      </c>
      <c r="F25" s="147">
        <v>1</v>
      </c>
      <c r="G25" s="147">
        <v>1</v>
      </c>
      <c r="H25" s="146" t="s">
        <v>88</v>
      </c>
    </row>
    <row r="26" spans="1:8" x14ac:dyDescent="0.3">
      <c r="A26" s="146" t="s">
        <v>231</v>
      </c>
      <c r="B26" s="146" t="s">
        <v>102</v>
      </c>
      <c r="C26" s="146" t="s">
        <v>129</v>
      </c>
      <c r="D26" s="146" t="s">
        <v>102</v>
      </c>
      <c r="E26" s="146"/>
      <c r="F26" s="147">
        <v>0.64</v>
      </c>
      <c r="G26" s="147">
        <v>0.57999999999999996</v>
      </c>
      <c r="H26" s="146" t="s">
        <v>98</v>
      </c>
    </row>
    <row r="27" spans="1:8" x14ac:dyDescent="0.3">
      <c r="A27" s="146" t="s">
        <v>232</v>
      </c>
      <c r="B27" s="146" t="s">
        <v>129</v>
      </c>
      <c r="C27" s="146" t="s">
        <v>228</v>
      </c>
      <c r="D27" s="146" t="s">
        <v>129</v>
      </c>
      <c r="E27" s="146"/>
      <c r="F27" s="147">
        <v>0</v>
      </c>
      <c r="G27" s="147">
        <v>0</v>
      </c>
      <c r="H27" s="146"/>
    </row>
    <row r="28" spans="1:8" x14ac:dyDescent="0.3">
      <c r="A28" s="144" t="s">
        <v>233</v>
      </c>
      <c r="B28" s="144" t="s">
        <v>101</v>
      </c>
      <c r="C28" s="144" t="s">
        <v>128</v>
      </c>
      <c r="D28" s="144" t="s">
        <v>101</v>
      </c>
      <c r="E28" s="144"/>
      <c r="F28" s="145">
        <v>0</v>
      </c>
      <c r="G28" s="145">
        <v>0</v>
      </c>
      <c r="H28" s="144"/>
    </row>
    <row r="29" spans="1:8" x14ac:dyDescent="0.3">
      <c r="A29" s="146" t="s">
        <v>234</v>
      </c>
      <c r="B29" s="146" t="s">
        <v>101</v>
      </c>
      <c r="C29" s="146" t="s">
        <v>129</v>
      </c>
      <c r="D29" s="146" t="s">
        <v>101</v>
      </c>
      <c r="E29" s="146"/>
      <c r="F29" s="147">
        <v>0</v>
      </c>
      <c r="G29" s="147">
        <v>0</v>
      </c>
      <c r="H29" s="146"/>
    </row>
    <row r="30" spans="1:8" x14ac:dyDescent="0.3">
      <c r="A30" s="146" t="s">
        <v>235</v>
      </c>
      <c r="B30" s="146" t="s">
        <v>104</v>
      </c>
      <c r="C30" s="146" t="s">
        <v>128</v>
      </c>
      <c r="D30" s="146" t="s">
        <v>104</v>
      </c>
      <c r="E30" s="146"/>
      <c r="F30" s="147">
        <v>0</v>
      </c>
      <c r="G30" s="147">
        <v>0</v>
      </c>
      <c r="H30" s="146"/>
    </row>
    <row r="31" spans="1:8" x14ac:dyDescent="0.3">
      <c r="A31" s="144" t="s">
        <v>236</v>
      </c>
      <c r="B31" s="144" t="s">
        <v>105</v>
      </c>
      <c r="C31" s="144" t="s">
        <v>130</v>
      </c>
      <c r="D31" s="144" t="s">
        <v>105</v>
      </c>
      <c r="E31" s="144"/>
      <c r="F31" s="145">
        <v>0</v>
      </c>
      <c r="G31" s="145">
        <v>0</v>
      </c>
      <c r="H31" s="144"/>
    </row>
    <row r="32" spans="1:8" x14ac:dyDescent="0.3">
      <c r="A32" s="146" t="s">
        <v>237</v>
      </c>
      <c r="B32" s="146" t="s">
        <v>105</v>
      </c>
      <c r="C32" s="146" t="s">
        <v>130</v>
      </c>
      <c r="D32" s="146" t="s">
        <v>105</v>
      </c>
      <c r="E32" s="146"/>
      <c r="F32" s="147">
        <v>0</v>
      </c>
      <c r="G32" s="147">
        <v>0</v>
      </c>
      <c r="H32" s="146"/>
    </row>
    <row r="33" spans="1:8" x14ac:dyDescent="0.3">
      <c r="A33" s="144" t="s">
        <v>238</v>
      </c>
      <c r="B33" s="144" t="s">
        <v>131</v>
      </c>
      <c r="C33" s="144" t="s">
        <v>132</v>
      </c>
      <c r="D33" s="144"/>
      <c r="E33" s="144"/>
      <c r="F33" s="145">
        <v>0</v>
      </c>
      <c r="G33" s="145">
        <v>0</v>
      </c>
      <c r="H33" s="144"/>
    </row>
    <row r="34" spans="1:8" x14ac:dyDescent="0.3">
      <c r="A34" s="146" t="s">
        <v>239</v>
      </c>
      <c r="B34" s="146" t="s">
        <v>131</v>
      </c>
      <c r="C34" s="146" t="s">
        <v>133</v>
      </c>
      <c r="D34" s="146"/>
      <c r="E34" s="146"/>
      <c r="F34" s="147">
        <v>0</v>
      </c>
      <c r="G34" s="147">
        <v>0</v>
      </c>
      <c r="H34" s="146"/>
    </row>
    <row r="35" spans="1:8" x14ac:dyDescent="0.3">
      <c r="A35" s="146" t="s">
        <v>240</v>
      </c>
      <c r="B35" s="146" t="s">
        <v>134</v>
      </c>
      <c r="C35" s="146" t="s">
        <v>132</v>
      </c>
      <c r="D35" s="146"/>
      <c r="E35" s="146"/>
      <c r="F35" s="147">
        <v>0</v>
      </c>
      <c r="G35" s="147">
        <v>0</v>
      </c>
      <c r="H35" s="146"/>
    </row>
    <row r="36" spans="1:8" x14ac:dyDescent="0.3">
      <c r="A36" s="144" t="s">
        <v>241</v>
      </c>
      <c r="B36" s="144" t="s">
        <v>135</v>
      </c>
      <c r="C36" s="144" t="s">
        <v>136</v>
      </c>
      <c r="D36" s="144"/>
      <c r="E36" s="144"/>
      <c r="F36" s="145">
        <v>0</v>
      </c>
      <c r="G36" s="145">
        <v>0</v>
      </c>
      <c r="H36" s="144"/>
    </row>
    <row r="37" spans="1:8" x14ac:dyDescent="0.3">
      <c r="A37" s="146" t="s">
        <v>242</v>
      </c>
      <c r="B37" s="146" t="s">
        <v>135</v>
      </c>
      <c r="C37" s="146" t="s">
        <v>137</v>
      </c>
      <c r="D37" s="146"/>
      <c r="E37" s="146"/>
      <c r="F37" s="147">
        <v>0</v>
      </c>
      <c r="G37" s="147">
        <v>0</v>
      </c>
      <c r="H37" s="146"/>
    </row>
    <row r="38" spans="1:8" x14ac:dyDescent="0.3">
      <c r="A38" s="146" t="s">
        <v>243</v>
      </c>
      <c r="B38" s="146" t="s">
        <v>138</v>
      </c>
      <c r="C38" s="146" t="s">
        <v>139</v>
      </c>
      <c r="D38" s="146"/>
      <c r="E38" s="146"/>
      <c r="F38" s="147">
        <v>0</v>
      </c>
      <c r="G38" s="147">
        <v>0</v>
      </c>
      <c r="H38" s="146"/>
    </row>
    <row r="39" spans="1:8" x14ac:dyDescent="0.3">
      <c r="A39" s="146" t="s">
        <v>244</v>
      </c>
      <c r="B39" s="146" t="s">
        <v>140</v>
      </c>
      <c r="C39" s="146" t="s">
        <v>141</v>
      </c>
      <c r="D39" s="146"/>
      <c r="E39" s="146"/>
      <c r="F39" s="147">
        <v>0</v>
      </c>
      <c r="G39" s="147">
        <v>0</v>
      </c>
      <c r="H39" s="146"/>
    </row>
    <row r="40" spans="1:8" x14ac:dyDescent="0.3">
      <c r="A40" s="146" t="s">
        <v>245</v>
      </c>
      <c r="B40" s="146" t="s">
        <v>142</v>
      </c>
      <c r="C40" s="146" t="s">
        <v>136</v>
      </c>
      <c r="D40" s="146"/>
      <c r="E40" s="146"/>
      <c r="F40" s="147">
        <v>0</v>
      </c>
      <c r="G40" s="147">
        <v>0</v>
      </c>
      <c r="H40" s="146"/>
    </row>
    <row r="41" spans="1:8" x14ac:dyDescent="0.3">
      <c r="A41" s="144" t="s">
        <v>246</v>
      </c>
      <c r="B41" s="144" t="s">
        <v>135</v>
      </c>
      <c r="C41" s="144" t="s">
        <v>121</v>
      </c>
      <c r="D41" s="144"/>
      <c r="E41" s="144"/>
      <c r="F41" s="145">
        <v>0</v>
      </c>
      <c r="G41" s="145">
        <v>0</v>
      </c>
      <c r="H41" s="144"/>
    </row>
    <row r="42" spans="1:8" x14ac:dyDescent="0.3">
      <c r="A42" s="146" t="s">
        <v>247</v>
      </c>
      <c r="B42" s="146" t="s">
        <v>135</v>
      </c>
      <c r="C42" s="146" t="s">
        <v>137</v>
      </c>
      <c r="D42" s="146"/>
      <c r="E42" s="146"/>
      <c r="F42" s="147">
        <v>0</v>
      </c>
      <c r="G42" s="147">
        <v>0</v>
      </c>
      <c r="H42" s="146"/>
    </row>
    <row r="43" spans="1:8" x14ac:dyDescent="0.3">
      <c r="A43" s="146" t="s">
        <v>248</v>
      </c>
      <c r="B43" s="146" t="s">
        <v>143</v>
      </c>
      <c r="C43" s="146" t="s">
        <v>143</v>
      </c>
      <c r="D43" s="146"/>
      <c r="E43" s="146"/>
      <c r="F43" s="147">
        <v>0</v>
      </c>
      <c r="G43" s="147">
        <v>0</v>
      </c>
      <c r="H43" s="146"/>
    </row>
    <row r="44" spans="1:8" x14ac:dyDescent="0.3">
      <c r="A44" s="146" t="s">
        <v>249</v>
      </c>
      <c r="B44" s="146" t="s">
        <v>144</v>
      </c>
      <c r="C44" s="146" t="s">
        <v>145</v>
      </c>
      <c r="D44" s="146"/>
      <c r="E44" s="146"/>
      <c r="F44" s="147">
        <v>0</v>
      </c>
      <c r="G44" s="147">
        <v>0</v>
      </c>
      <c r="H44" s="146"/>
    </row>
    <row r="45" spans="1:8" x14ac:dyDescent="0.3">
      <c r="A45" s="146" t="s">
        <v>250</v>
      </c>
      <c r="B45" s="146" t="s">
        <v>145</v>
      </c>
      <c r="C45" s="146" t="s">
        <v>146</v>
      </c>
      <c r="D45" s="146"/>
      <c r="E45" s="146"/>
      <c r="F45" s="147">
        <v>0</v>
      </c>
      <c r="G45" s="147">
        <v>0</v>
      </c>
      <c r="H45" s="146"/>
    </row>
    <row r="46" spans="1:8" x14ac:dyDescent="0.3">
      <c r="A46" s="146" t="s">
        <v>251</v>
      </c>
      <c r="B46" s="146" t="s">
        <v>146</v>
      </c>
      <c r="C46" s="146" t="s">
        <v>146</v>
      </c>
      <c r="D46" s="146"/>
      <c r="E46" s="146"/>
      <c r="F46" s="147">
        <v>0</v>
      </c>
      <c r="G46" s="147">
        <v>0</v>
      </c>
      <c r="H46" s="146"/>
    </row>
    <row r="47" spans="1:8" x14ac:dyDescent="0.3">
      <c r="A47" s="146" t="s">
        <v>252</v>
      </c>
      <c r="B47" s="146" t="s">
        <v>135</v>
      </c>
      <c r="C47" s="146" t="s">
        <v>146</v>
      </c>
      <c r="D47" s="146"/>
      <c r="E47" s="146"/>
      <c r="F47" s="147">
        <v>0</v>
      </c>
      <c r="G47" s="147">
        <v>0</v>
      </c>
      <c r="H47" s="146"/>
    </row>
    <row r="48" spans="1:8" x14ac:dyDescent="0.3">
      <c r="A48" s="144" t="s">
        <v>253</v>
      </c>
      <c r="B48" s="144" t="s">
        <v>99</v>
      </c>
      <c r="C48" s="144" t="s">
        <v>126</v>
      </c>
      <c r="D48" s="144" t="s">
        <v>99</v>
      </c>
      <c r="E48" s="144"/>
      <c r="F48" s="145">
        <v>0.54</v>
      </c>
      <c r="G48" s="145">
        <v>0.68</v>
      </c>
      <c r="H48" s="144"/>
    </row>
    <row r="49" spans="1:8" x14ac:dyDescent="0.3">
      <c r="A49" s="146" t="s">
        <v>254</v>
      </c>
      <c r="B49" s="146" t="s">
        <v>99</v>
      </c>
      <c r="C49" s="146" t="s">
        <v>126</v>
      </c>
      <c r="D49" s="146" t="s">
        <v>99</v>
      </c>
      <c r="E49" s="146"/>
      <c r="F49" s="147">
        <v>0.6</v>
      </c>
      <c r="G49" s="147">
        <v>0.75</v>
      </c>
      <c r="H49" s="146"/>
    </row>
    <row r="50" spans="1:8" x14ac:dyDescent="0.3">
      <c r="A50" s="146" t="s">
        <v>255</v>
      </c>
      <c r="B50" s="146" t="s">
        <v>101</v>
      </c>
      <c r="C50" s="146" t="s">
        <v>129</v>
      </c>
      <c r="D50" s="146" t="s">
        <v>101</v>
      </c>
      <c r="E50" s="146"/>
      <c r="F50" s="147">
        <v>0</v>
      </c>
      <c r="G50" s="147">
        <v>0.1</v>
      </c>
      <c r="H50" s="146"/>
    </row>
    <row r="51" spans="1:8" x14ac:dyDescent="0.3">
      <c r="A51" s="144" t="s">
        <v>205</v>
      </c>
      <c r="B51" s="144" t="s">
        <v>146</v>
      </c>
      <c r="C51" s="144" t="s">
        <v>206</v>
      </c>
      <c r="D51" s="144"/>
      <c r="E51" s="144"/>
      <c r="F51" s="145">
        <v>0</v>
      </c>
      <c r="G51" s="145">
        <v>0</v>
      </c>
      <c r="H51" s="144"/>
    </row>
    <row r="52" spans="1:8" x14ac:dyDescent="0.3">
      <c r="A52" s="144" t="s">
        <v>256</v>
      </c>
      <c r="B52" s="144" t="s">
        <v>143</v>
      </c>
      <c r="C52" s="144" t="s">
        <v>257</v>
      </c>
      <c r="D52" s="144"/>
      <c r="E52" s="144"/>
      <c r="F52" s="145">
        <v>0</v>
      </c>
      <c r="G52" s="145">
        <v>0</v>
      </c>
      <c r="H52" s="144"/>
    </row>
    <row r="53" spans="1:8" x14ac:dyDescent="0.3">
      <c r="A53" s="144" t="s">
        <v>155</v>
      </c>
      <c r="B53" s="144" t="s">
        <v>112</v>
      </c>
      <c r="C53" s="144" t="s">
        <v>142</v>
      </c>
      <c r="D53" s="144" t="s">
        <v>112</v>
      </c>
      <c r="E53" s="144"/>
      <c r="F53" s="145">
        <v>0.55000000000000004</v>
      </c>
      <c r="G53" s="145">
        <v>0.54</v>
      </c>
      <c r="H53" s="144" t="s">
        <v>98</v>
      </c>
    </row>
    <row r="54" spans="1:8" x14ac:dyDescent="0.3">
      <c r="A54" s="144" t="s">
        <v>258</v>
      </c>
      <c r="B54" s="144" t="s">
        <v>106</v>
      </c>
      <c r="C54" s="144" t="s">
        <v>131</v>
      </c>
      <c r="D54" s="144" t="s">
        <v>106</v>
      </c>
      <c r="E54" s="144"/>
      <c r="F54" s="145">
        <v>0.72</v>
      </c>
      <c r="G54" s="145">
        <v>0.67</v>
      </c>
      <c r="H54" s="144" t="s">
        <v>98</v>
      </c>
    </row>
    <row r="55" spans="1:8" x14ac:dyDescent="0.3">
      <c r="A55" s="146" t="s">
        <v>259</v>
      </c>
      <c r="B55" s="146" t="s">
        <v>106</v>
      </c>
      <c r="C55" s="146" t="s">
        <v>161</v>
      </c>
      <c r="D55" s="146" t="s">
        <v>106</v>
      </c>
      <c r="E55" s="146" t="s">
        <v>161</v>
      </c>
      <c r="F55" s="147">
        <v>1</v>
      </c>
      <c r="G55" s="147">
        <v>1</v>
      </c>
      <c r="H55" s="146" t="s">
        <v>88</v>
      </c>
    </row>
    <row r="56" spans="1:8" x14ac:dyDescent="0.3">
      <c r="A56" s="148" t="s">
        <v>260</v>
      </c>
      <c r="B56" s="146" t="s">
        <v>111</v>
      </c>
      <c r="C56" s="146" t="s">
        <v>94</v>
      </c>
      <c r="D56" s="146" t="s">
        <v>111</v>
      </c>
      <c r="E56" s="146" t="s">
        <v>94</v>
      </c>
      <c r="F56" s="147">
        <v>1</v>
      </c>
      <c r="G56" s="147">
        <v>1</v>
      </c>
      <c r="H56" s="146" t="s">
        <v>88</v>
      </c>
    </row>
    <row r="57" spans="1:8" x14ac:dyDescent="0.3">
      <c r="A57" s="148" t="s">
        <v>261</v>
      </c>
      <c r="B57" s="146" t="s">
        <v>99</v>
      </c>
      <c r="C57" s="146" t="s">
        <v>125</v>
      </c>
      <c r="D57" s="146" t="s">
        <v>99</v>
      </c>
      <c r="E57" s="146" t="s">
        <v>125</v>
      </c>
      <c r="F57" s="147">
        <v>1</v>
      </c>
      <c r="G57" s="147">
        <v>1</v>
      </c>
      <c r="H57" s="146" t="s">
        <v>88</v>
      </c>
    </row>
    <row r="58" spans="1:8" x14ac:dyDescent="0.3">
      <c r="A58" s="148" t="s">
        <v>262</v>
      </c>
      <c r="B58" s="146" t="s">
        <v>97</v>
      </c>
      <c r="C58" s="146" t="s">
        <v>103</v>
      </c>
      <c r="D58" s="146" t="s">
        <v>97</v>
      </c>
      <c r="E58" s="146"/>
      <c r="F58" s="147">
        <v>1</v>
      </c>
      <c r="G58" s="147">
        <v>0.7</v>
      </c>
      <c r="H58" s="146" t="s">
        <v>98</v>
      </c>
    </row>
    <row r="59" spans="1:8" x14ac:dyDescent="0.3">
      <c r="A59" s="148" t="s">
        <v>263</v>
      </c>
      <c r="B59" s="146" t="s">
        <v>169</v>
      </c>
      <c r="C59" s="146" t="s">
        <v>131</v>
      </c>
      <c r="D59" s="146"/>
      <c r="E59" s="146"/>
      <c r="F59" s="147">
        <v>0</v>
      </c>
      <c r="G59" s="147">
        <v>0</v>
      </c>
      <c r="H59" s="146"/>
    </row>
    <row r="60" spans="1:8" x14ac:dyDescent="0.3">
      <c r="A60" s="144" t="s">
        <v>264</v>
      </c>
      <c r="B60" s="144" t="s">
        <v>148</v>
      </c>
      <c r="C60" s="144" t="s">
        <v>138</v>
      </c>
      <c r="D60" s="144"/>
      <c r="E60" s="144"/>
      <c r="F60" s="145">
        <v>0</v>
      </c>
      <c r="G60" s="145">
        <v>0</v>
      </c>
      <c r="H60" s="144"/>
    </row>
    <row r="61" spans="1:8" x14ac:dyDescent="0.3">
      <c r="A61" s="146" t="s">
        <v>265</v>
      </c>
      <c r="B61" s="146" t="s">
        <v>148</v>
      </c>
      <c r="C61" s="146" t="s">
        <v>132</v>
      </c>
      <c r="D61" s="146"/>
      <c r="E61" s="146"/>
      <c r="F61" s="147">
        <v>0</v>
      </c>
      <c r="G61" s="147">
        <v>0</v>
      </c>
      <c r="H61" s="146"/>
    </row>
    <row r="62" spans="1:8" x14ac:dyDescent="0.3">
      <c r="A62" s="146" t="s">
        <v>266</v>
      </c>
      <c r="B62" s="146" t="s">
        <v>148</v>
      </c>
      <c r="C62" s="146" t="s">
        <v>132</v>
      </c>
      <c r="D62" s="146"/>
      <c r="E62" s="146"/>
      <c r="F62" s="147">
        <v>0</v>
      </c>
      <c r="G62" s="147">
        <v>0</v>
      </c>
      <c r="H62" s="146"/>
    </row>
    <row r="63" spans="1:8" x14ac:dyDescent="0.3">
      <c r="A63" s="146" t="s">
        <v>267</v>
      </c>
      <c r="B63" s="146" t="s">
        <v>149</v>
      </c>
      <c r="C63" s="146" t="s">
        <v>150</v>
      </c>
      <c r="D63" s="146"/>
      <c r="E63" s="146"/>
      <c r="F63" s="147">
        <v>0</v>
      </c>
      <c r="G63" s="147">
        <v>0</v>
      </c>
      <c r="H63" s="146"/>
    </row>
    <row r="64" spans="1:8" x14ac:dyDescent="0.3">
      <c r="A64" s="146" t="s">
        <v>268</v>
      </c>
      <c r="B64" s="146" t="s">
        <v>149</v>
      </c>
      <c r="C64" s="146" t="s">
        <v>150</v>
      </c>
      <c r="D64" s="146"/>
      <c r="E64" s="146"/>
      <c r="F64" s="147">
        <v>0</v>
      </c>
      <c r="G64" s="147">
        <v>0</v>
      </c>
      <c r="H64" s="146"/>
    </row>
    <row r="65" spans="1:8" x14ac:dyDescent="0.3">
      <c r="A65" s="146" t="s">
        <v>269</v>
      </c>
      <c r="B65" s="146" t="s">
        <v>151</v>
      </c>
      <c r="C65" s="146" t="s">
        <v>138</v>
      </c>
      <c r="D65" s="146"/>
      <c r="E65" s="146"/>
      <c r="F65" s="147">
        <v>0</v>
      </c>
      <c r="G65" s="147">
        <v>0</v>
      </c>
      <c r="H65" s="146"/>
    </row>
    <row r="66" spans="1:8" x14ac:dyDescent="0.3">
      <c r="A66" s="144" t="s">
        <v>270</v>
      </c>
      <c r="B66" s="144" t="s">
        <v>152</v>
      </c>
      <c r="C66" s="144" t="s">
        <v>138</v>
      </c>
      <c r="D66" s="144"/>
      <c r="E66" s="144"/>
      <c r="F66" s="145">
        <v>0</v>
      </c>
      <c r="G66" s="145">
        <v>0</v>
      </c>
      <c r="H66" s="144"/>
    </row>
    <row r="67" spans="1:8" x14ac:dyDescent="0.3">
      <c r="A67" s="146" t="s">
        <v>271</v>
      </c>
      <c r="B67" s="146" t="s">
        <v>152</v>
      </c>
      <c r="C67" s="146" t="s">
        <v>138</v>
      </c>
      <c r="D67" s="146"/>
      <c r="E67" s="146"/>
      <c r="F67" s="147">
        <v>0</v>
      </c>
      <c r="G67" s="147">
        <v>0</v>
      </c>
      <c r="H67" s="146"/>
    </row>
    <row r="68" spans="1:8" x14ac:dyDescent="0.3">
      <c r="A68" s="144" t="s">
        <v>205</v>
      </c>
      <c r="B68" s="144" t="s">
        <v>152</v>
      </c>
      <c r="C68" s="144" t="s">
        <v>142</v>
      </c>
      <c r="D68" s="144" t="s">
        <v>152</v>
      </c>
      <c r="E68" s="144"/>
      <c r="F68" s="145">
        <v>0</v>
      </c>
      <c r="G68" s="145">
        <v>0.1</v>
      </c>
      <c r="H68" s="144"/>
    </row>
    <row r="69" spans="1:8" x14ac:dyDescent="0.3">
      <c r="A69" s="144" t="s">
        <v>156</v>
      </c>
      <c r="B69" s="144" t="s">
        <v>157</v>
      </c>
      <c r="C69" s="144" t="s">
        <v>142</v>
      </c>
      <c r="D69" s="144" t="s">
        <v>157</v>
      </c>
      <c r="E69" s="144"/>
      <c r="F69" s="145">
        <v>0.61</v>
      </c>
      <c r="G69" s="145">
        <v>0.55000000000000004</v>
      </c>
      <c r="H69" s="144" t="s">
        <v>98</v>
      </c>
    </row>
    <row r="70" spans="1:8" x14ac:dyDescent="0.3">
      <c r="A70" s="144" t="s">
        <v>158</v>
      </c>
      <c r="B70" s="144" t="s">
        <v>159</v>
      </c>
      <c r="C70" s="144" t="s">
        <v>142</v>
      </c>
      <c r="D70" s="144" t="s">
        <v>159</v>
      </c>
      <c r="E70" s="144"/>
      <c r="F70" s="145">
        <v>0.52</v>
      </c>
      <c r="G70" s="145">
        <v>0.45</v>
      </c>
      <c r="H70" s="144" t="s">
        <v>98</v>
      </c>
    </row>
    <row r="71" spans="1:8" x14ac:dyDescent="0.3">
      <c r="A71" s="144" t="s">
        <v>160</v>
      </c>
      <c r="B71" s="144" t="s">
        <v>159</v>
      </c>
      <c r="C71" s="144" t="s">
        <v>95</v>
      </c>
      <c r="D71" s="144" t="s">
        <v>159</v>
      </c>
      <c r="E71" s="144" t="s">
        <v>95</v>
      </c>
      <c r="F71" s="145">
        <v>1</v>
      </c>
      <c r="G71" s="145">
        <v>1</v>
      </c>
      <c r="H71" s="144" t="s">
        <v>88</v>
      </c>
    </row>
    <row r="72" spans="1:8" x14ac:dyDescent="0.3">
      <c r="A72" s="144" t="s">
        <v>162</v>
      </c>
      <c r="B72" s="144" t="s">
        <v>93</v>
      </c>
      <c r="C72" s="144" t="s">
        <v>163</v>
      </c>
      <c r="D72" s="144" t="s">
        <v>93</v>
      </c>
      <c r="E72" s="144"/>
      <c r="F72" s="145">
        <v>0.93</v>
      </c>
      <c r="G72" s="145">
        <v>0.69</v>
      </c>
      <c r="H72" s="144" t="s">
        <v>98</v>
      </c>
    </row>
    <row r="73" spans="1:8" x14ac:dyDescent="0.3">
      <c r="A73" s="146" t="s">
        <v>164</v>
      </c>
      <c r="B73" s="146" t="s">
        <v>93</v>
      </c>
      <c r="C73" s="146" t="s">
        <v>125</v>
      </c>
      <c r="D73" s="146" t="s">
        <v>93</v>
      </c>
      <c r="E73" s="146"/>
      <c r="F73" s="147">
        <v>1</v>
      </c>
      <c r="G73" s="147">
        <v>0.77</v>
      </c>
      <c r="H73" s="146" t="s">
        <v>98</v>
      </c>
    </row>
    <row r="74" spans="1:8" x14ac:dyDescent="0.3">
      <c r="A74" s="146" t="s">
        <v>165</v>
      </c>
      <c r="B74" s="146" t="s">
        <v>166</v>
      </c>
      <c r="C74" s="146" t="s">
        <v>103</v>
      </c>
      <c r="D74" s="146"/>
      <c r="E74" s="146"/>
      <c r="F74" s="147">
        <v>1</v>
      </c>
      <c r="G74" s="147">
        <v>0</v>
      </c>
      <c r="H74" s="146" t="s">
        <v>98</v>
      </c>
    </row>
    <row r="75" spans="1:8" x14ac:dyDescent="0.3">
      <c r="A75" s="146" t="s">
        <v>167</v>
      </c>
      <c r="B75" s="146" t="s">
        <v>96</v>
      </c>
      <c r="C75" s="146" t="s">
        <v>163</v>
      </c>
      <c r="D75" s="146" t="s">
        <v>96</v>
      </c>
      <c r="E75" s="146"/>
      <c r="F75" s="147">
        <v>0.85</v>
      </c>
      <c r="G75" s="147">
        <v>0.78</v>
      </c>
      <c r="H75" s="146" t="s">
        <v>98</v>
      </c>
    </row>
    <row r="76" spans="1:8" x14ac:dyDescent="0.3">
      <c r="A76" s="144" t="s">
        <v>168</v>
      </c>
      <c r="B76" s="144" t="s">
        <v>272</v>
      </c>
      <c r="C76" s="144" t="s">
        <v>142</v>
      </c>
      <c r="D76" s="144" t="s">
        <v>272</v>
      </c>
      <c r="E76" s="144"/>
      <c r="F76" s="145">
        <v>0.03</v>
      </c>
      <c r="G76" s="145">
        <v>0.06</v>
      </c>
      <c r="H76" s="144"/>
    </row>
    <row r="77" spans="1:8" x14ac:dyDescent="0.3">
      <c r="A77" s="146" t="s">
        <v>164</v>
      </c>
      <c r="B77" s="146" t="s">
        <v>169</v>
      </c>
      <c r="C77" s="146" t="s">
        <v>132</v>
      </c>
      <c r="D77" s="146"/>
      <c r="E77" s="146"/>
      <c r="F77" s="147">
        <v>0</v>
      </c>
      <c r="G77" s="147">
        <v>0</v>
      </c>
      <c r="H77" s="146"/>
    </row>
    <row r="78" spans="1:8" x14ac:dyDescent="0.3">
      <c r="A78" s="146" t="s">
        <v>165</v>
      </c>
      <c r="B78" s="146" t="s">
        <v>272</v>
      </c>
      <c r="C78" s="146" t="s">
        <v>163</v>
      </c>
      <c r="D78" s="146" t="s">
        <v>272</v>
      </c>
      <c r="E78" s="146"/>
      <c r="F78" s="147">
        <v>0.4</v>
      </c>
      <c r="G78" s="147">
        <v>0.7</v>
      </c>
      <c r="H78" s="146"/>
    </row>
    <row r="79" spans="1:8" x14ac:dyDescent="0.3">
      <c r="A79" s="146" t="s">
        <v>167</v>
      </c>
      <c r="B79" s="146" t="s">
        <v>104</v>
      </c>
      <c r="C79" s="146" t="s">
        <v>142</v>
      </c>
      <c r="D79" s="146"/>
      <c r="E79" s="146"/>
      <c r="F79" s="147">
        <v>0</v>
      </c>
      <c r="G79" s="147">
        <v>0</v>
      </c>
      <c r="H79" s="146"/>
    </row>
    <row r="80" spans="1:8" x14ac:dyDescent="0.3">
      <c r="A80" s="144" t="s">
        <v>170</v>
      </c>
      <c r="B80" s="144" t="s">
        <v>157</v>
      </c>
      <c r="C80" s="144" t="s">
        <v>125</v>
      </c>
      <c r="D80" s="144" t="s">
        <v>157</v>
      </c>
      <c r="E80" s="144"/>
      <c r="F80" s="145">
        <v>1</v>
      </c>
      <c r="G80" s="145">
        <v>0.98</v>
      </c>
      <c r="H80" s="144" t="s">
        <v>98</v>
      </c>
    </row>
    <row r="81" spans="1:8" x14ac:dyDescent="0.3">
      <c r="A81" s="144" t="s">
        <v>171</v>
      </c>
      <c r="B81" s="144" t="s">
        <v>157</v>
      </c>
      <c r="C81" s="144" t="s">
        <v>161</v>
      </c>
      <c r="D81" s="144" t="s">
        <v>157</v>
      </c>
      <c r="E81" s="144" t="s">
        <v>161</v>
      </c>
      <c r="F81" s="145">
        <v>1</v>
      </c>
      <c r="G81" s="145">
        <v>1</v>
      </c>
      <c r="H81" s="144" t="s">
        <v>88</v>
      </c>
    </row>
    <row r="82" spans="1:8" x14ac:dyDescent="0.3">
      <c r="A82" s="144" t="s">
        <v>172</v>
      </c>
      <c r="B82" s="144" t="s">
        <v>93</v>
      </c>
      <c r="C82" s="144" t="s">
        <v>125</v>
      </c>
      <c r="D82" s="144" t="s">
        <v>93</v>
      </c>
      <c r="E82" s="144"/>
      <c r="F82" s="145">
        <v>1</v>
      </c>
      <c r="G82" s="145">
        <v>0.97</v>
      </c>
      <c r="H82" s="144" t="s">
        <v>98</v>
      </c>
    </row>
    <row r="83" spans="1:8" x14ac:dyDescent="0.3">
      <c r="A83" s="146" t="s">
        <v>164</v>
      </c>
      <c r="B83" s="146" t="s">
        <v>93</v>
      </c>
      <c r="C83" s="146" t="s">
        <v>125</v>
      </c>
      <c r="D83" s="146" t="s">
        <v>93</v>
      </c>
      <c r="E83" s="146"/>
      <c r="F83" s="147">
        <v>1</v>
      </c>
      <c r="G83" s="147">
        <v>0.97</v>
      </c>
      <c r="H83" s="146" t="s">
        <v>98</v>
      </c>
    </row>
    <row r="84" spans="1:8" x14ac:dyDescent="0.3">
      <c r="A84" s="146" t="s">
        <v>165</v>
      </c>
      <c r="B84" s="146" t="s">
        <v>99</v>
      </c>
      <c r="C84" s="146" t="s">
        <v>95</v>
      </c>
      <c r="D84" s="146" t="s">
        <v>99</v>
      </c>
      <c r="E84" s="146" t="s">
        <v>95</v>
      </c>
      <c r="F84" s="147">
        <v>1</v>
      </c>
      <c r="G84" s="147">
        <v>1</v>
      </c>
      <c r="H84" s="146" t="s">
        <v>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2018-08-22T02:13:51Z</dcterms:modified>
</cp:coreProperties>
</file>