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eisberg\Documents\GitHub\recycle_model\"/>
    </mc:Choice>
  </mc:AlternateContent>
  <xr:revisionPtr revIDLastSave="0" documentId="13_ncr:1_{C4A886A0-8FB7-48C7-BE0C-D1C821E4C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  <c r="F59" i="1"/>
  <c r="F56" i="1"/>
  <c r="F55" i="1"/>
  <c r="F54" i="1"/>
  <c r="F53" i="1"/>
  <c r="M33" i="1"/>
  <c r="M17" i="1"/>
  <c r="M18" i="1"/>
  <c r="M16" i="1"/>
  <c r="M44" i="1"/>
  <c r="M40" i="1"/>
  <c r="M38" i="1"/>
  <c r="M35" i="1"/>
  <c r="M32" i="1"/>
  <c r="M31" i="1"/>
  <c r="M26" i="1"/>
  <c r="M25" i="1"/>
  <c r="M24" i="1"/>
  <c r="L44" i="1"/>
  <c r="L40" i="1"/>
  <c r="L38" i="1"/>
  <c r="L35" i="1"/>
  <c r="L33" i="1"/>
  <c r="L32" i="1"/>
  <c r="L31" i="1"/>
  <c r="L26" i="1"/>
  <c r="L25" i="1"/>
  <c r="L24" i="1"/>
  <c r="L18" i="1"/>
  <c r="L17" i="1"/>
  <c r="L16" i="1"/>
  <c r="L10" i="1"/>
  <c r="M10" i="1"/>
  <c r="M2" i="1"/>
  <c r="L2" i="1"/>
  <c r="M13" i="1"/>
  <c r="M14" i="1"/>
  <c r="M15" i="1"/>
  <c r="M19" i="1"/>
  <c r="M21" i="1"/>
  <c r="M23" i="1"/>
  <c r="L13" i="1"/>
  <c r="L14" i="1"/>
  <c r="L15" i="1"/>
  <c r="L19" i="1"/>
  <c r="L21" i="1"/>
  <c r="L23" i="1"/>
  <c r="L12" i="1"/>
  <c r="M12" i="1"/>
  <c r="M8" i="1"/>
  <c r="L8" i="1"/>
  <c r="L3" i="1"/>
  <c r="M3" i="1"/>
  <c r="E42" i="1"/>
  <c r="I42" i="1" s="1"/>
  <c r="E41" i="1"/>
  <c r="L41" i="1" s="1"/>
  <c r="E36" i="1"/>
  <c r="I36" i="1" s="1"/>
  <c r="I38" i="1"/>
  <c r="I37" i="1"/>
  <c r="I33" i="1"/>
  <c r="H38" i="1"/>
  <c r="H37" i="1"/>
  <c r="H33" i="1"/>
  <c r="H12" i="1"/>
  <c r="H14" i="1"/>
  <c r="I19" i="1"/>
  <c r="H19" i="1"/>
  <c r="G19" i="1"/>
  <c r="G14" i="1"/>
  <c r="G12" i="1"/>
  <c r="G33" i="1"/>
  <c r="G38" i="1"/>
  <c r="G37" i="1"/>
  <c r="L37" i="1"/>
  <c r="M37" i="1"/>
  <c r="L39" i="1"/>
  <c r="M39" i="1"/>
  <c r="L43" i="1"/>
  <c r="M43" i="1"/>
  <c r="L34" i="1"/>
  <c r="M34" i="1"/>
  <c r="M30" i="1"/>
  <c r="L30" i="1"/>
  <c r="E20" i="1"/>
  <c r="F20" i="1" s="1"/>
  <c r="E22" i="1"/>
  <c r="F22" i="1" s="1"/>
  <c r="F3" i="1"/>
  <c r="F8" i="1"/>
  <c r="F9" i="1"/>
  <c r="F10" i="1"/>
  <c r="F11" i="1"/>
  <c r="F21" i="1"/>
  <c r="F23" i="1"/>
  <c r="F24" i="1"/>
  <c r="F25" i="1"/>
  <c r="F26" i="1"/>
  <c r="F27" i="1"/>
  <c r="F30" i="1"/>
  <c r="F31" i="1"/>
  <c r="F32" i="1"/>
  <c r="F39" i="1"/>
  <c r="F40" i="1"/>
  <c r="F43" i="1"/>
  <c r="F44" i="1"/>
  <c r="F45" i="1"/>
  <c r="F46" i="1"/>
  <c r="F23" i="2"/>
  <c r="D23" i="2"/>
  <c r="F22" i="2"/>
  <c r="D22" i="2"/>
  <c r="D21" i="2"/>
  <c r="F2" i="1"/>
  <c r="M41" i="1" l="1"/>
  <c r="F41" i="1"/>
  <c r="L22" i="1"/>
  <c r="M22" i="1"/>
  <c r="L20" i="1"/>
  <c r="M20" i="1"/>
  <c r="H41" i="1"/>
  <c r="L42" i="1"/>
  <c r="M42" i="1"/>
  <c r="I41" i="1"/>
  <c r="H42" i="1"/>
  <c r="F42" i="1"/>
  <c r="H36" i="1"/>
  <c r="F36" i="1"/>
  <c r="M36" i="1"/>
  <c r="G36" i="1"/>
</calcChain>
</file>

<file path=xl/sharedStrings.xml><?xml version="1.0" encoding="utf-8"?>
<sst xmlns="http://schemas.openxmlformats.org/spreadsheetml/2006/main" count="411" uniqueCount="127">
  <si>
    <t>Mh</t>
  </si>
  <si>
    <t>Mp</t>
  </si>
  <si>
    <t>gammaDp</t>
  </si>
  <si>
    <t>gammaDh</t>
  </si>
  <si>
    <t>Rp</t>
  </si>
  <si>
    <t>Rh</t>
  </si>
  <si>
    <t>EOp</t>
  </si>
  <si>
    <t>EIp</t>
  </si>
  <si>
    <t>EOh</t>
  </si>
  <si>
    <t>EIh</t>
  </si>
  <si>
    <t>KONp</t>
  </si>
  <si>
    <t>KINp</t>
  </si>
  <si>
    <t>KOCp</t>
  </si>
  <si>
    <t>KICp</t>
  </si>
  <si>
    <t>KONh</t>
  </si>
  <si>
    <t>KINh</t>
  </si>
  <si>
    <t>KOCh</t>
  </si>
  <si>
    <t>KICh</t>
  </si>
  <si>
    <t>VmaxONp</t>
  </si>
  <si>
    <t>VmaxINp</t>
  </si>
  <si>
    <t>VmaxOCp</t>
  </si>
  <si>
    <t>VmaxICp</t>
  </si>
  <si>
    <t>VmaxONh</t>
  </si>
  <si>
    <t>VmaxINh</t>
  </si>
  <si>
    <t>VmaxOCh</t>
  </si>
  <si>
    <t>VmaxICh</t>
  </si>
  <si>
    <t>Oh</t>
  </si>
  <si>
    <t>Op</t>
  </si>
  <si>
    <t>E_ROSp</t>
  </si>
  <si>
    <t>E_ROSh</t>
  </si>
  <si>
    <t>K_ROSh</t>
  </si>
  <si>
    <t>omegaP</t>
  </si>
  <si>
    <t>omegaH</t>
  </si>
  <si>
    <t>ROS_decay</t>
  </si>
  <si>
    <t>KABp</t>
  </si>
  <si>
    <t>KABh</t>
  </si>
  <si>
    <t>EABp</t>
  </si>
  <si>
    <t>EABh</t>
  </si>
  <si>
    <t>decayABh</t>
  </si>
  <si>
    <t>decayABp</t>
  </si>
  <si>
    <t>MABp</t>
  </si>
  <si>
    <t>MABh</t>
  </si>
  <si>
    <t>r0p</t>
  </si>
  <si>
    <t>r0h</t>
  </si>
  <si>
    <t>bp</t>
  </si>
  <si>
    <t>bh</t>
  </si>
  <si>
    <t>parameter</t>
  </si>
  <si>
    <t>units</t>
  </si>
  <si>
    <t>1/sec</t>
  </si>
  <si>
    <t>full model</t>
  </si>
  <si>
    <t>ratio</t>
  </si>
  <si>
    <t>description</t>
  </si>
  <si>
    <t>C:N ratio</t>
  </si>
  <si>
    <t>µmol/L</t>
  </si>
  <si>
    <t>µmol/L/sec</t>
  </si>
  <si>
    <t>bool</t>
  </si>
  <si>
    <t>is overlow enabled</t>
  </si>
  <si>
    <t>ROS release rate</t>
  </si>
  <si>
    <t>max ROS breakdown</t>
  </si>
  <si>
    <t>half-velocity constant for ROS breakdown</t>
  </si>
  <si>
    <t>1 / µmol/L</t>
  </si>
  <si>
    <t>growth penalty of ROS</t>
  </si>
  <si>
    <t>ROS decay rate</t>
  </si>
  <si>
    <t>half-velocity constant for antibiotic impact on death</t>
  </si>
  <si>
    <t>antibiotic release rate</t>
  </si>
  <si>
    <t>antibiotic decay rate</t>
  </si>
  <si>
    <t>max antibiotic death rate</t>
  </si>
  <si>
    <t>dark respiration, sec-1 = 0.18 d-1, Geider &amp; Osborne 1989</t>
  </si>
  <si>
    <t>respiration coefficient, no units, Geider &amp; Osborne 1989</t>
  </si>
  <si>
    <t>no units</t>
  </si>
  <si>
    <t xml:space="preserve"> 0.7 cm h-1</t>
  </si>
  <si>
    <t>cm/h</t>
  </si>
  <si>
    <t>m/h</t>
  </si>
  <si>
    <t>m/s</t>
  </si>
  <si>
    <t>0.4968 / seconds_in_day</t>
  </si>
  <si>
    <t>full model per day</t>
  </si>
  <si>
    <t>No</t>
  </si>
  <si>
    <t>Yes</t>
  </si>
  <si>
    <t>upper bound</t>
  </si>
  <si>
    <t>lower bound</t>
  </si>
  <si>
    <t>logscale fitting</t>
  </si>
  <si>
    <t>LEAK model hardcoded parameters</t>
  </si>
  <si>
    <t>MIN model hardcoded parameters</t>
  </si>
  <si>
    <t>MIXO model hardcoded parameters</t>
  </si>
  <si>
    <t>Tunable parameters (HET fitting)</t>
  </si>
  <si>
    <t>Tunable parameters (PRO fitting)</t>
  </si>
  <si>
    <t>organism</t>
  </si>
  <si>
    <t>HET</t>
  </si>
  <si>
    <t>PRO</t>
  </si>
  <si>
    <t>ROS</t>
  </si>
  <si>
    <t>HET death rate</t>
  </si>
  <si>
    <t>PRO death rate</t>
  </si>
  <si>
    <t>% of recyclable dead matter of PRO (rest goes to recalcitrant)</t>
  </si>
  <si>
    <t>% of recyclable dead matter of HET (rest goes to recalcitrant)</t>
  </si>
  <si>
    <t>organic leakage rate</t>
  </si>
  <si>
    <t>inorganic leakage rate</t>
  </si>
  <si>
    <t>organic N K’s (affinity), half-velocity constant (0.17 * organism_volume**0.27)</t>
  </si>
  <si>
    <t>inorganic N K’s (affinity), half-velocity constant (0.17 * organism_volume**0.27)</t>
  </si>
  <si>
    <t>organic C K’s (affinity), half-velocity constant (0.17 * organism_volume**0.27)</t>
  </si>
  <si>
    <t>inorganic C K’s (affinity), half-velocity constant (0.17 * organism_volume**0.27)</t>
  </si>
  <si>
    <t>organic N maximum uptake rate</t>
  </si>
  <si>
    <t>inorganic N maximum uptake rate</t>
  </si>
  <si>
    <t>organic C maximum uptake rate</t>
  </si>
  <si>
    <t>inorganic C maximum uptake rate</t>
  </si>
  <si>
    <t>VmaxROSh</t>
  </si>
  <si>
    <t>lower bound orig</t>
  </si>
  <si>
    <t>upper bound orig</t>
  </si>
  <si>
    <t>QNmaxp</t>
  </si>
  <si>
    <t>QNminp</t>
  </si>
  <si>
    <t>QNmaxh</t>
  </si>
  <si>
    <t>QNminh</t>
  </si>
  <si>
    <t xml:space="preserve">Maximum nitrogen cell quota </t>
  </si>
  <si>
    <t>µmol N/L ∙µmol C/L-1</t>
  </si>
  <si>
    <t xml:space="preserve">Minimum nitrogen cell quota </t>
  </si>
  <si>
    <t>Maximum metabolic rate</t>
  </si>
  <si>
    <t>Kmtbp</t>
  </si>
  <si>
    <t>MROSp</t>
  </si>
  <si>
    <t>MKROSp</t>
  </si>
  <si>
    <t>MROSh</t>
  </si>
  <si>
    <t>MKROSh</t>
  </si>
  <si>
    <t>gamma_DON2DINp</t>
  </si>
  <si>
    <t>gamma_DON2DINh</t>
  </si>
  <si>
    <t>1/ umolN/L /s</t>
  </si>
  <si>
    <t>max ROS death rate</t>
  </si>
  <si>
    <t>half-velocity constant for ROS impact on death</t>
  </si>
  <si>
    <t>DON2DIN breakdown rate</t>
  </si>
  <si>
    <t>Kmtbh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</si>
</sst>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/>
    </xf>
    <xf numFmtId="2" fontId="0" fillId="0" borderId="0" xfId="0" applyNumberFormat="1"/>
    <xf numFmtId="11" fontId="0" fillId="0" borderId="0" xfId="0" applyNumberFormat="1"/>
    <xf numFmtId="11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1" fontId="0" fillId="0" borderId="4" xfId="0" applyNumberFormat="1" applyBorder="1"/>
    <xf numFmtId="0" fontId="0" fillId="0" borderId="5" xfId="0" applyBorder="1"/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2" fontId="0" fillId="0" borderId="4" xfId="0" applyNumberFormat="1" applyBorder="1"/>
    <xf numFmtId="11" fontId="0" fillId="0" borderId="9" xfId="0" applyNumberForma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28" workbookViewId="0">
      <selection activeCell="A54" sqref="A54"/>
    </sheetView>
  </sheetViews>
  <sheetFormatPr defaultRowHeight="15" x14ac:dyDescent="0.25"/>
  <cols>
    <col min="1" max="1" width="18.28515625" style="3" bestFit="1" customWidth="1"/>
    <col min="2" max="2" width="20.5703125" style="1" bestFit="1" customWidth="1"/>
    <col min="3" max="3" width="66.5703125" style="1" customWidth="1"/>
    <col min="4" max="4" width="11.42578125" style="1" customWidth="1"/>
    <col min="5" max="5" width="10.85546875" customWidth="1"/>
    <col min="6" max="6" width="12.85546875" customWidth="1"/>
    <col min="7" max="7" width="13.140625" customWidth="1"/>
    <col min="8" max="8" width="14.42578125" customWidth="1"/>
    <col min="9" max="9" width="15.28515625" customWidth="1"/>
    <col min="10" max="11" width="12.85546875" customWidth="1"/>
    <col min="12" max="14" width="9.140625" customWidth="1"/>
  </cols>
  <sheetData>
    <row r="1" spans="1:16" s="29" customFormat="1" ht="45.75" thickBot="1" x14ac:dyDescent="0.3">
      <c r="A1" s="27" t="s">
        <v>46</v>
      </c>
      <c r="B1" s="27" t="s">
        <v>47</v>
      </c>
      <c r="C1" s="27" t="s">
        <v>51</v>
      </c>
      <c r="D1" s="27" t="s">
        <v>86</v>
      </c>
      <c r="E1" s="28" t="s">
        <v>49</v>
      </c>
      <c r="F1" s="11" t="s">
        <v>75</v>
      </c>
      <c r="G1" s="30" t="s">
        <v>82</v>
      </c>
      <c r="H1" s="30" t="s">
        <v>81</v>
      </c>
      <c r="I1" s="30" t="s">
        <v>83</v>
      </c>
      <c r="J1" s="29" t="s">
        <v>85</v>
      </c>
      <c r="K1" s="29" t="s">
        <v>84</v>
      </c>
      <c r="L1" s="29" t="s">
        <v>79</v>
      </c>
      <c r="M1" s="29" t="s">
        <v>78</v>
      </c>
      <c r="N1" s="29" t="s">
        <v>80</v>
      </c>
      <c r="O1" s="29" t="s">
        <v>105</v>
      </c>
      <c r="P1" s="29" t="s">
        <v>106</v>
      </c>
    </row>
    <row r="2" spans="1:16" x14ac:dyDescent="0.25">
      <c r="A2" s="12" t="s">
        <v>0</v>
      </c>
      <c r="B2" s="13" t="s">
        <v>48</v>
      </c>
      <c r="C2" s="13" t="s">
        <v>90</v>
      </c>
      <c r="D2" s="13" t="s">
        <v>87</v>
      </c>
      <c r="E2" s="14">
        <v>1.157407407407407E-6</v>
      </c>
      <c r="F2" s="15">
        <f>E2*3600*24</f>
        <v>9.999999999999995E-2</v>
      </c>
      <c r="J2" t="s">
        <v>76</v>
      </c>
      <c r="K2" t="s">
        <v>77</v>
      </c>
      <c r="L2" s="5">
        <f>E2/10</f>
        <v>1.157407407407407E-7</v>
      </c>
      <c r="M2" s="5">
        <f>E2*10</f>
        <v>1.157407407407407E-5</v>
      </c>
      <c r="N2" t="s">
        <v>77</v>
      </c>
      <c r="O2">
        <v>1.157407407407407E-7</v>
      </c>
      <c r="P2">
        <v>1.1574074074074069E-4</v>
      </c>
    </row>
    <row r="3" spans="1:16" x14ac:dyDescent="0.25">
      <c r="A3" s="16" t="s">
        <v>1</v>
      </c>
      <c r="B3" s="2" t="s">
        <v>48</v>
      </c>
      <c r="C3" s="2" t="s">
        <v>91</v>
      </c>
      <c r="D3" s="2" t="s">
        <v>88</v>
      </c>
      <c r="E3" s="6">
        <v>1.157407407407407E-6</v>
      </c>
      <c r="F3" s="17">
        <f t="shared" ref="F3:F46" si="0">E3*3600*24</f>
        <v>9.999999999999995E-2</v>
      </c>
      <c r="J3" t="s">
        <v>77</v>
      </c>
      <c r="K3" t="s">
        <v>76</v>
      </c>
      <c r="L3" s="5">
        <f>E3/5</f>
        <v>2.314814814814814E-7</v>
      </c>
      <c r="M3" s="5">
        <f>E3*5</f>
        <v>5.7870370370370351E-6</v>
      </c>
      <c r="N3" t="s">
        <v>77</v>
      </c>
      <c r="O3">
        <v>1.157407407407407E-7</v>
      </c>
      <c r="P3">
        <v>1.1574074074074069E-4</v>
      </c>
    </row>
    <row r="4" spans="1:16" x14ac:dyDescent="0.25">
      <c r="A4" s="16" t="s">
        <v>2</v>
      </c>
      <c r="B4" s="2" t="s">
        <v>50</v>
      </c>
      <c r="C4" s="2" t="s">
        <v>92</v>
      </c>
      <c r="D4" s="2" t="s">
        <v>88</v>
      </c>
      <c r="E4" s="7">
        <v>0.6</v>
      </c>
      <c r="F4" s="17"/>
      <c r="J4" t="s">
        <v>77</v>
      </c>
      <c r="K4" t="s">
        <v>76</v>
      </c>
      <c r="L4">
        <v>0.1</v>
      </c>
      <c r="M4">
        <v>0.9</v>
      </c>
      <c r="N4" t="s">
        <v>76</v>
      </c>
      <c r="O4">
        <v>0.1</v>
      </c>
      <c r="P4">
        <v>0.9</v>
      </c>
    </row>
    <row r="5" spans="1:16" ht="15.75" thickBot="1" x14ac:dyDescent="0.3">
      <c r="A5" s="18" t="s">
        <v>3</v>
      </c>
      <c r="B5" s="19" t="s">
        <v>50</v>
      </c>
      <c r="C5" s="19" t="s">
        <v>93</v>
      </c>
      <c r="D5" s="19" t="s">
        <v>87</v>
      </c>
      <c r="E5" s="20">
        <v>0.6</v>
      </c>
      <c r="F5" s="21"/>
      <c r="J5" t="s">
        <v>76</v>
      </c>
      <c r="K5" t="s">
        <v>77</v>
      </c>
      <c r="L5">
        <v>0.1</v>
      </c>
      <c r="M5">
        <v>0.9</v>
      </c>
      <c r="N5" t="s">
        <v>76</v>
      </c>
      <c r="O5">
        <v>0.1</v>
      </c>
      <c r="P5">
        <v>0.9</v>
      </c>
    </row>
    <row r="6" spans="1:16" x14ac:dyDescent="0.25">
      <c r="A6" s="12" t="s">
        <v>4</v>
      </c>
      <c r="B6" s="13" t="s">
        <v>50</v>
      </c>
      <c r="C6" s="13" t="s">
        <v>52</v>
      </c>
      <c r="D6" s="13" t="s">
        <v>88</v>
      </c>
      <c r="E6" s="22">
        <v>7</v>
      </c>
      <c r="F6" s="15"/>
      <c r="J6" t="s">
        <v>76</v>
      </c>
      <c r="K6" t="s">
        <v>76</v>
      </c>
    </row>
    <row r="7" spans="1:16" ht="15.75" thickBot="1" x14ac:dyDescent="0.3">
      <c r="A7" s="33" t="s">
        <v>5</v>
      </c>
      <c r="B7" s="34" t="s">
        <v>50</v>
      </c>
      <c r="C7" s="34" t="s">
        <v>52</v>
      </c>
      <c r="D7" s="34" t="s">
        <v>87</v>
      </c>
      <c r="E7" s="35">
        <v>4.5</v>
      </c>
      <c r="F7" s="36"/>
      <c r="G7" s="37"/>
      <c r="H7" s="37"/>
      <c r="I7" s="37"/>
      <c r="J7" s="37" t="s">
        <v>76</v>
      </c>
      <c r="K7" s="37" t="s">
        <v>76</v>
      </c>
      <c r="L7" s="37"/>
      <c r="M7" s="37"/>
      <c r="N7" s="37"/>
      <c r="O7" s="37"/>
      <c r="P7" s="37"/>
    </row>
    <row r="8" spans="1:16" x14ac:dyDescent="0.25">
      <c r="A8" s="12" t="s">
        <v>6</v>
      </c>
      <c r="B8" s="13" t="s">
        <v>48</v>
      </c>
      <c r="C8" s="13" t="s">
        <v>94</v>
      </c>
      <c r="D8" s="13" t="s">
        <v>88</v>
      </c>
      <c r="E8" s="14">
        <v>1.157407407407407E-6</v>
      </c>
      <c r="F8" s="15">
        <f t="shared" si="0"/>
        <v>9.999999999999995E-2</v>
      </c>
      <c r="G8">
        <v>0</v>
      </c>
      <c r="J8" t="s">
        <v>77</v>
      </c>
      <c r="K8" t="s">
        <v>76</v>
      </c>
      <c r="L8" s="5">
        <f>E8/5</f>
        <v>2.314814814814814E-7</v>
      </c>
      <c r="M8" s="5">
        <f>E8*5</f>
        <v>5.7870370370370351E-6</v>
      </c>
      <c r="N8" t="s">
        <v>77</v>
      </c>
      <c r="O8">
        <v>1.157407407407407E-7</v>
      </c>
      <c r="P8">
        <v>1.157407407407407E-5</v>
      </c>
    </row>
    <row r="9" spans="1:16" ht="15.75" thickBot="1" x14ac:dyDescent="0.3">
      <c r="A9" s="16" t="s">
        <v>7</v>
      </c>
      <c r="B9" s="2" t="s">
        <v>48</v>
      </c>
      <c r="C9" s="2" t="s">
        <v>95</v>
      </c>
      <c r="D9" s="2" t="s">
        <v>88</v>
      </c>
      <c r="E9" s="7">
        <v>0</v>
      </c>
      <c r="F9" s="17">
        <f t="shared" si="0"/>
        <v>0</v>
      </c>
      <c r="G9">
        <v>0</v>
      </c>
      <c r="H9">
        <v>0</v>
      </c>
      <c r="I9">
        <v>0</v>
      </c>
      <c r="J9" t="s">
        <v>76</v>
      </c>
      <c r="K9" t="s">
        <v>76</v>
      </c>
    </row>
    <row r="10" spans="1:16" x14ac:dyDescent="0.25">
      <c r="A10" s="16" t="s">
        <v>8</v>
      </c>
      <c r="B10" s="2" t="s">
        <v>48</v>
      </c>
      <c r="C10" s="13" t="s">
        <v>94</v>
      </c>
      <c r="D10" s="2" t="s">
        <v>87</v>
      </c>
      <c r="E10" s="6">
        <v>1.157407407407407E-6</v>
      </c>
      <c r="F10" s="17">
        <f t="shared" si="0"/>
        <v>9.999999999999995E-2</v>
      </c>
      <c r="G10">
        <v>0</v>
      </c>
      <c r="J10" t="s">
        <v>76</v>
      </c>
      <c r="K10" t="s">
        <v>77</v>
      </c>
      <c r="L10" s="5">
        <f>E10/10</f>
        <v>1.157407407407407E-7</v>
      </c>
      <c r="M10" s="5">
        <f>E10*10</f>
        <v>1.157407407407407E-5</v>
      </c>
      <c r="N10" t="s">
        <v>77</v>
      </c>
      <c r="O10">
        <v>1.157407407407407E-7</v>
      </c>
      <c r="P10">
        <v>1.157407407407407E-5</v>
      </c>
    </row>
    <row r="11" spans="1:16" ht="15.75" thickBot="1" x14ac:dyDescent="0.3">
      <c r="A11" s="18" t="s">
        <v>9</v>
      </c>
      <c r="B11" s="19" t="s">
        <v>48</v>
      </c>
      <c r="C11" s="2" t="s">
        <v>95</v>
      </c>
      <c r="D11" s="19" t="s">
        <v>87</v>
      </c>
      <c r="E11" s="20">
        <v>0</v>
      </c>
      <c r="F11" s="21">
        <f t="shared" si="0"/>
        <v>0</v>
      </c>
      <c r="G11">
        <v>0</v>
      </c>
      <c r="H11">
        <v>0</v>
      </c>
      <c r="I11">
        <v>0</v>
      </c>
      <c r="J11" t="s">
        <v>76</v>
      </c>
      <c r="K11" t="s">
        <v>76</v>
      </c>
    </row>
    <row r="12" spans="1:16" ht="15.75" thickBot="1" x14ac:dyDescent="0.3">
      <c r="A12" s="12" t="s">
        <v>10</v>
      </c>
      <c r="B12" s="23" t="s">
        <v>53</v>
      </c>
      <c r="C12" s="24" t="s">
        <v>96</v>
      </c>
      <c r="D12" s="24" t="s">
        <v>88</v>
      </c>
      <c r="E12" s="25">
        <v>0.1427507995452611</v>
      </c>
      <c r="F12" s="15"/>
      <c r="G12" s="4">
        <f>E12</f>
        <v>0.1427507995452611</v>
      </c>
      <c r="H12" s="4">
        <f>E12</f>
        <v>0.1427507995452611</v>
      </c>
      <c r="I12" s="4"/>
      <c r="J12" t="s">
        <v>77</v>
      </c>
      <c r="K12" t="s">
        <v>76</v>
      </c>
      <c r="L12">
        <f>E12/5</f>
        <v>2.8550159909052221E-2</v>
      </c>
      <c r="M12">
        <f>E12*5</f>
        <v>0.71375399772630543</v>
      </c>
      <c r="N12" t="s">
        <v>77</v>
      </c>
      <c r="O12">
        <v>1.427507995452611E-2</v>
      </c>
      <c r="P12">
        <v>1.4275079954526109</v>
      </c>
    </row>
    <row r="13" spans="1:16" ht="15.75" thickBot="1" x14ac:dyDescent="0.3">
      <c r="A13" s="16" t="s">
        <v>11</v>
      </c>
      <c r="B13" s="8" t="s">
        <v>53</v>
      </c>
      <c r="C13" s="24" t="s">
        <v>97</v>
      </c>
      <c r="D13" s="31" t="s">
        <v>88</v>
      </c>
      <c r="E13" s="10">
        <v>0.1427507995452611</v>
      </c>
      <c r="F13" s="17"/>
      <c r="J13" t="s">
        <v>77</v>
      </c>
      <c r="K13" t="s">
        <v>76</v>
      </c>
      <c r="L13">
        <f t="shared" ref="L13:L23" si="1">E13/5</f>
        <v>2.8550159909052221E-2</v>
      </c>
      <c r="M13">
        <f t="shared" ref="M13:M23" si="2">E13*5</f>
        <v>0.71375399772630543</v>
      </c>
      <c r="N13" t="s">
        <v>77</v>
      </c>
      <c r="O13">
        <v>1.427507995452611E-2</v>
      </c>
      <c r="P13">
        <v>1.4275079954526109</v>
      </c>
    </row>
    <row r="14" spans="1:16" ht="15.75" thickBot="1" x14ac:dyDescent="0.3">
      <c r="A14" s="16" t="s">
        <v>12</v>
      </c>
      <c r="B14" s="8" t="s">
        <v>53</v>
      </c>
      <c r="C14" s="24" t="s">
        <v>98</v>
      </c>
      <c r="D14" s="31" t="s">
        <v>88</v>
      </c>
      <c r="E14" s="10">
        <v>0.1427507995452611</v>
      </c>
      <c r="F14" s="17"/>
      <c r="G14" s="4">
        <f>E14</f>
        <v>0.1427507995452611</v>
      </c>
      <c r="H14" s="4">
        <f>E14</f>
        <v>0.1427507995452611</v>
      </c>
      <c r="J14" t="s">
        <v>77</v>
      </c>
      <c r="K14" t="s">
        <v>76</v>
      </c>
      <c r="L14">
        <f t="shared" si="1"/>
        <v>2.8550159909052221E-2</v>
      </c>
      <c r="M14">
        <f t="shared" si="2"/>
        <v>0.71375399772630543</v>
      </c>
      <c r="N14" t="s">
        <v>77</v>
      </c>
      <c r="O14">
        <v>1.427507995452611E-2</v>
      </c>
      <c r="P14">
        <v>1.4275079954526109</v>
      </c>
    </row>
    <row r="15" spans="1:16" ht="15.75" thickBot="1" x14ac:dyDescent="0.3">
      <c r="A15" s="16" t="s">
        <v>13</v>
      </c>
      <c r="B15" s="8" t="s">
        <v>53</v>
      </c>
      <c r="C15" s="24" t="s">
        <v>99</v>
      </c>
      <c r="D15" s="31" t="s">
        <v>88</v>
      </c>
      <c r="E15" s="10">
        <v>0.1427507995452611</v>
      </c>
      <c r="F15" s="17"/>
      <c r="J15" t="s">
        <v>77</v>
      </c>
      <c r="K15" t="s">
        <v>76</v>
      </c>
      <c r="L15">
        <f t="shared" si="1"/>
        <v>2.8550159909052221E-2</v>
      </c>
      <c r="M15">
        <f t="shared" si="2"/>
        <v>0.71375399772630543</v>
      </c>
      <c r="N15" t="s">
        <v>77</v>
      </c>
      <c r="O15">
        <v>1.427507995452611E-2</v>
      </c>
      <c r="P15">
        <v>1.4275079954526109</v>
      </c>
    </row>
    <row r="16" spans="1:16" ht="15.75" thickBot="1" x14ac:dyDescent="0.3">
      <c r="A16" s="16" t="s">
        <v>14</v>
      </c>
      <c r="B16" s="8" t="s">
        <v>53</v>
      </c>
      <c r="C16" s="24" t="s">
        <v>96</v>
      </c>
      <c r="D16" s="31" t="s">
        <v>87</v>
      </c>
      <c r="E16" s="10">
        <v>0.2502723352076287</v>
      </c>
      <c r="F16" s="17"/>
      <c r="J16" t="s">
        <v>76</v>
      </c>
      <c r="K16" t="s">
        <v>77</v>
      </c>
      <c r="L16" s="5">
        <f t="shared" ref="L16:L18" si="3">E16/10</f>
        <v>2.502723352076287E-2</v>
      </c>
      <c r="M16" s="5">
        <f>E16*5</f>
        <v>1.2513616760381434</v>
      </c>
      <c r="N16" t="s">
        <v>76</v>
      </c>
      <c r="O16">
        <v>2.502723352076287E-2</v>
      </c>
      <c r="P16">
        <v>2.5027233520762868</v>
      </c>
    </row>
    <row r="17" spans="1:16" ht="15.75" thickBot="1" x14ac:dyDescent="0.3">
      <c r="A17" s="16" t="s">
        <v>15</v>
      </c>
      <c r="B17" s="8" t="s">
        <v>53</v>
      </c>
      <c r="C17" s="24" t="s">
        <v>97</v>
      </c>
      <c r="D17" s="31" t="s">
        <v>87</v>
      </c>
      <c r="E17" s="10">
        <v>0.2502723352076287</v>
      </c>
      <c r="F17" s="17"/>
      <c r="J17" t="s">
        <v>76</v>
      </c>
      <c r="K17" t="s">
        <v>77</v>
      </c>
      <c r="L17" s="5">
        <f t="shared" si="3"/>
        <v>2.502723352076287E-2</v>
      </c>
      <c r="M17" s="5">
        <f t="shared" ref="M17:M18" si="4">E17*5</f>
        <v>1.2513616760381434</v>
      </c>
      <c r="N17" t="s">
        <v>76</v>
      </c>
      <c r="O17">
        <v>2.502723352076287E-2</v>
      </c>
      <c r="P17">
        <v>2.5027233520762868</v>
      </c>
    </row>
    <row r="18" spans="1:16" ht="15.75" thickBot="1" x14ac:dyDescent="0.3">
      <c r="A18" s="16" t="s">
        <v>16</v>
      </c>
      <c r="B18" s="8" t="s">
        <v>53</v>
      </c>
      <c r="C18" s="24" t="s">
        <v>98</v>
      </c>
      <c r="D18" s="31" t="s">
        <v>87</v>
      </c>
      <c r="E18" s="10">
        <v>0.2502723352076287</v>
      </c>
      <c r="F18" s="17"/>
      <c r="J18" t="s">
        <v>76</v>
      </c>
      <c r="K18" t="s">
        <v>77</v>
      </c>
      <c r="L18" s="5">
        <f t="shared" si="3"/>
        <v>2.502723352076287E-2</v>
      </c>
      <c r="M18" s="5">
        <f t="shared" si="4"/>
        <v>1.2513616760381434</v>
      </c>
      <c r="N18" t="s">
        <v>76</v>
      </c>
      <c r="O18">
        <v>2.502723352076287E-2</v>
      </c>
      <c r="P18">
        <v>2.5027233520762868</v>
      </c>
    </row>
    <row r="19" spans="1:16" ht="15.75" thickBot="1" x14ac:dyDescent="0.3">
      <c r="A19" s="16" t="s">
        <v>17</v>
      </c>
      <c r="B19" s="8" t="s">
        <v>53</v>
      </c>
      <c r="C19" s="24" t="s">
        <v>99</v>
      </c>
      <c r="D19" s="31" t="s">
        <v>87</v>
      </c>
      <c r="E19" s="10">
        <v>0.2502723352076287</v>
      </c>
      <c r="F19" s="17"/>
      <c r="G19" s="4">
        <f>E19</f>
        <v>0.2502723352076287</v>
      </c>
      <c r="H19" s="4">
        <f>E19</f>
        <v>0.2502723352076287</v>
      </c>
      <c r="I19" s="4">
        <f>E19</f>
        <v>0.2502723352076287</v>
      </c>
      <c r="J19" t="s">
        <v>76</v>
      </c>
      <c r="K19" t="s">
        <v>76</v>
      </c>
      <c r="L19">
        <f t="shared" si="1"/>
        <v>5.005446704152574E-2</v>
      </c>
      <c r="M19">
        <f t="shared" si="2"/>
        <v>1.2513616760381434</v>
      </c>
      <c r="N19" t="s">
        <v>77</v>
      </c>
      <c r="O19">
        <v>2.502723352076287E-2</v>
      </c>
      <c r="P19">
        <v>2.5027233520762868</v>
      </c>
    </row>
    <row r="20" spans="1:16" x14ac:dyDescent="0.25">
      <c r="A20" s="16" t="s">
        <v>18</v>
      </c>
      <c r="B20" s="8" t="s">
        <v>48</v>
      </c>
      <c r="C20" s="2" t="s">
        <v>100</v>
      </c>
      <c r="D20" s="24" t="s">
        <v>88</v>
      </c>
      <c r="E20" s="6">
        <f>E21/5</f>
        <v>1.6399999999999999E-5</v>
      </c>
      <c r="F20" s="17">
        <f t="shared" si="0"/>
        <v>1.41696</v>
      </c>
      <c r="G20">
        <v>0</v>
      </c>
      <c r="H20">
        <v>0</v>
      </c>
      <c r="J20" t="s">
        <v>77</v>
      </c>
      <c r="K20" t="s">
        <v>76</v>
      </c>
      <c r="L20">
        <f t="shared" si="1"/>
        <v>3.2799999999999999E-6</v>
      </c>
      <c r="M20">
        <f t="shared" si="2"/>
        <v>8.1999999999999987E-5</v>
      </c>
      <c r="N20" t="s">
        <v>77</v>
      </c>
      <c r="O20">
        <v>1.64E-6</v>
      </c>
      <c r="P20">
        <v>1.6399999999999997E-4</v>
      </c>
    </row>
    <row r="21" spans="1:16" x14ac:dyDescent="0.25">
      <c r="A21" s="16" t="s">
        <v>19</v>
      </c>
      <c r="B21" s="8" t="s">
        <v>48</v>
      </c>
      <c r="C21" s="2" t="s">
        <v>101</v>
      </c>
      <c r="D21" s="31" t="s">
        <v>88</v>
      </c>
      <c r="E21" s="6">
        <v>8.2000000000000001E-5</v>
      </c>
      <c r="F21" s="17">
        <f t="shared" si="0"/>
        <v>7.0848000000000004</v>
      </c>
      <c r="J21" t="s">
        <v>77</v>
      </c>
      <c r="K21" t="s">
        <v>76</v>
      </c>
      <c r="L21">
        <f t="shared" si="1"/>
        <v>1.6399999999999999E-5</v>
      </c>
      <c r="M21">
        <f t="shared" si="2"/>
        <v>4.0999999999999999E-4</v>
      </c>
      <c r="N21" t="s">
        <v>77</v>
      </c>
      <c r="O21">
        <v>8.1999999999999994E-6</v>
      </c>
      <c r="P21">
        <v>8.1999999999999998E-4</v>
      </c>
    </row>
    <row r="22" spans="1:16" x14ac:dyDescent="0.25">
      <c r="A22" s="16" t="s">
        <v>20</v>
      </c>
      <c r="B22" s="8" t="s">
        <v>48</v>
      </c>
      <c r="C22" s="2" t="s">
        <v>102</v>
      </c>
      <c r="D22" s="31" t="s">
        <v>88</v>
      </c>
      <c r="E22" s="6">
        <f>E23/5</f>
        <v>1.2799999999999999E-5</v>
      </c>
      <c r="F22" s="17">
        <f t="shared" si="0"/>
        <v>1.1059199999999998</v>
      </c>
      <c r="G22">
        <v>0</v>
      </c>
      <c r="H22">
        <v>0</v>
      </c>
      <c r="J22" t="s">
        <v>77</v>
      </c>
      <c r="K22" t="s">
        <v>76</v>
      </c>
      <c r="L22">
        <f t="shared" si="1"/>
        <v>2.5600000000000001E-6</v>
      </c>
      <c r="M22">
        <f t="shared" si="2"/>
        <v>6.3999999999999997E-5</v>
      </c>
      <c r="N22" t="s">
        <v>77</v>
      </c>
      <c r="O22">
        <v>1.28E-6</v>
      </c>
      <c r="P22">
        <v>1.2799999999999999E-4</v>
      </c>
    </row>
    <row r="23" spans="1:16" x14ac:dyDescent="0.25">
      <c r="A23" s="16" t="s">
        <v>21</v>
      </c>
      <c r="B23" s="8" t="s">
        <v>48</v>
      </c>
      <c r="C23" s="2" t="s">
        <v>103</v>
      </c>
      <c r="D23" s="31" t="s">
        <v>88</v>
      </c>
      <c r="E23" s="6">
        <v>6.3999999999999997E-5</v>
      </c>
      <c r="F23" s="17">
        <f t="shared" si="0"/>
        <v>5.5296000000000003</v>
      </c>
      <c r="J23" t="s">
        <v>77</v>
      </c>
      <c r="K23" t="s">
        <v>76</v>
      </c>
      <c r="L23">
        <f t="shared" si="1"/>
        <v>1.2799999999999999E-5</v>
      </c>
      <c r="M23">
        <f t="shared" si="2"/>
        <v>3.1999999999999997E-4</v>
      </c>
      <c r="N23" t="s">
        <v>77</v>
      </c>
      <c r="O23">
        <v>6.3999999999999997E-6</v>
      </c>
      <c r="P23">
        <v>6.3999999999999994E-4</v>
      </c>
    </row>
    <row r="24" spans="1:16" x14ac:dyDescent="0.25">
      <c r="A24" s="16" t="s">
        <v>22</v>
      </c>
      <c r="B24" s="8" t="s">
        <v>48</v>
      </c>
      <c r="C24" s="2" t="s">
        <v>100</v>
      </c>
      <c r="D24" s="31" t="s">
        <v>87</v>
      </c>
      <c r="E24" s="6">
        <v>1.50462962962963E-5</v>
      </c>
      <c r="F24" s="17">
        <f t="shared" si="0"/>
        <v>1.3000000000000003</v>
      </c>
      <c r="J24" t="s">
        <v>76</v>
      </c>
      <c r="K24" t="s">
        <v>77</v>
      </c>
      <c r="L24" s="5">
        <f t="shared" ref="L24:L26" si="5">E24/10</f>
        <v>1.5046296296296301E-6</v>
      </c>
      <c r="M24" s="5">
        <f t="shared" ref="M24:M26" si="6">E24*10</f>
        <v>1.50462962962963E-4</v>
      </c>
      <c r="N24" t="s">
        <v>77</v>
      </c>
      <c r="O24">
        <v>1.5046296296296301E-6</v>
      </c>
      <c r="P24">
        <v>1.50462962962963E-4</v>
      </c>
    </row>
    <row r="25" spans="1:16" x14ac:dyDescent="0.25">
      <c r="A25" s="16" t="s">
        <v>23</v>
      </c>
      <c r="B25" s="8" t="s">
        <v>48</v>
      </c>
      <c r="C25" s="2" t="s">
        <v>101</v>
      </c>
      <c r="D25" s="31" t="s">
        <v>87</v>
      </c>
      <c r="E25" s="6">
        <v>1.50462962962963E-5</v>
      </c>
      <c r="F25" s="17">
        <f t="shared" si="0"/>
        <v>1.3000000000000003</v>
      </c>
      <c r="J25" t="s">
        <v>76</v>
      </c>
      <c r="K25" t="s">
        <v>77</v>
      </c>
      <c r="L25" s="5">
        <f t="shared" si="5"/>
        <v>1.5046296296296301E-6</v>
      </c>
      <c r="M25" s="5">
        <f t="shared" si="6"/>
        <v>1.50462962962963E-4</v>
      </c>
      <c r="N25" t="s">
        <v>77</v>
      </c>
      <c r="O25">
        <v>1.5046296296296301E-6</v>
      </c>
      <c r="P25">
        <v>1.50462962962963E-4</v>
      </c>
    </row>
    <row r="26" spans="1:16" x14ac:dyDescent="0.25">
      <c r="A26" s="16" t="s">
        <v>24</v>
      </c>
      <c r="B26" s="8" t="s">
        <v>48</v>
      </c>
      <c r="C26" s="2" t="s">
        <v>102</v>
      </c>
      <c r="D26" s="31" t="s">
        <v>87</v>
      </c>
      <c r="E26" s="6">
        <v>6.7708333333333344E-5</v>
      </c>
      <c r="F26" s="17">
        <f t="shared" si="0"/>
        <v>5.8500000000000014</v>
      </c>
      <c r="J26" t="s">
        <v>76</v>
      </c>
      <c r="K26" t="s">
        <v>77</v>
      </c>
      <c r="L26" s="5">
        <f t="shared" si="5"/>
        <v>6.7708333333333347E-6</v>
      </c>
      <c r="M26" s="5">
        <f t="shared" si="6"/>
        <v>6.7708333333333346E-4</v>
      </c>
      <c r="N26" t="s">
        <v>77</v>
      </c>
      <c r="O26">
        <v>6.7708333333333347E-6</v>
      </c>
      <c r="P26">
        <v>6.7708333333333346E-4</v>
      </c>
    </row>
    <row r="27" spans="1:16" ht="15.75" thickBot="1" x14ac:dyDescent="0.3">
      <c r="A27" s="18" t="s">
        <v>25</v>
      </c>
      <c r="B27" s="8" t="s">
        <v>48</v>
      </c>
      <c r="C27" s="2" t="s">
        <v>103</v>
      </c>
      <c r="D27" s="31" t="s">
        <v>87</v>
      </c>
      <c r="E27" s="20">
        <v>0</v>
      </c>
      <c r="F27" s="21">
        <f t="shared" si="0"/>
        <v>0</v>
      </c>
      <c r="G27">
        <v>0</v>
      </c>
      <c r="H27">
        <v>0</v>
      </c>
      <c r="I27">
        <v>0</v>
      </c>
      <c r="J27" t="s">
        <v>76</v>
      </c>
      <c r="K27" t="s">
        <v>76</v>
      </c>
    </row>
    <row r="28" spans="1:16" x14ac:dyDescent="0.25">
      <c r="A28" s="12" t="s">
        <v>26</v>
      </c>
      <c r="B28" s="13" t="s">
        <v>55</v>
      </c>
      <c r="C28" s="13" t="s">
        <v>56</v>
      </c>
      <c r="D28" s="13" t="s">
        <v>87</v>
      </c>
      <c r="E28" s="22">
        <v>1</v>
      </c>
      <c r="F28" s="15"/>
      <c r="G28">
        <v>0</v>
      </c>
      <c r="H28">
        <v>1</v>
      </c>
      <c r="I28">
        <v>1</v>
      </c>
      <c r="J28" t="s">
        <v>76</v>
      </c>
      <c r="K28" t="s">
        <v>76</v>
      </c>
    </row>
    <row r="29" spans="1:16" ht="15.75" thickBot="1" x14ac:dyDescent="0.3">
      <c r="A29" s="18" t="s">
        <v>27</v>
      </c>
      <c r="B29" s="19" t="s">
        <v>55</v>
      </c>
      <c r="C29" s="19" t="s">
        <v>56</v>
      </c>
      <c r="D29" s="19" t="s">
        <v>88</v>
      </c>
      <c r="E29" s="20">
        <v>1</v>
      </c>
      <c r="F29" s="21"/>
      <c r="G29">
        <v>0</v>
      </c>
      <c r="H29">
        <v>1</v>
      </c>
      <c r="I29">
        <v>1</v>
      </c>
      <c r="J29" t="s">
        <v>76</v>
      </c>
      <c r="K29" t="s">
        <v>76</v>
      </c>
    </row>
    <row r="30" spans="1:16" x14ac:dyDescent="0.25">
      <c r="A30" s="12" t="s">
        <v>28</v>
      </c>
      <c r="B30" s="13" t="s">
        <v>48</v>
      </c>
      <c r="C30" s="13" t="s">
        <v>57</v>
      </c>
      <c r="D30" s="13" t="s">
        <v>88</v>
      </c>
      <c r="E30" s="14">
        <v>6.4814814814814812E-7</v>
      </c>
      <c r="F30" s="15">
        <f t="shared" si="0"/>
        <v>5.5999999999999994E-2</v>
      </c>
      <c r="G30">
        <v>0</v>
      </c>
      <c r="H30">
        <v>0</v>
      </c>
      <c r="I30">
        <v>0</v>
      </c>
      <c r="J30" t="s">
        <v>77</v>
      </c>
      <c r="K30" t="s">
        <v>76</v>
      </c>
      <c r="L30" s="5">
        <f t="shared" ref="L30:L34" si="7">E30/10</f>
        <v>6.4814814814814807E-8</v>
      </c>
      <c r="M30" s="5">
        <f t="shared" ref="M30:M34" si="8">E30*10</f>
        <v>6.4814814814814812E-6</v>
      </c>
      <c r="N30" t="s">
        <v>77</v>
      </c>
      <c r="O30">
        <v>6.4814814814814807E-8</v>
      </c>
      <c r="P30">
        <v>6.4814814814814812E-6</v>
      </c>
    </row>
    <row r="31" spans="1:16" x14ac:dyDescent="0.25">
      <c r="A31" s="16" t="s">
        <v>29</v>
      </c>
      <c r="B31" s="2" t="s">
        <v>48</v>
      </c>
      <c r="C31" s="2" t="s">
        <v>57</v>
      </c>
      <c r="D31" s="2" t="s">
        <v>87</v>
      </c>
      <c r="E31" s="6">
        <v>4.0509259259259258E-7</v>
      </c>
      <c r="F31" s="17">
        <f t="shared" si="0"/>
        <v>3.4999999999999996E-2</v>
      </c>
      <c r="G31">
        <v>0</v>
      </c>
      <c r="H31">
        <v>0</v>
      </c>
      <c r="I31">
        <v>0</v>
      </c>
      <c r="J31" t="s">
        <v>76</v>
      </c>
      <c r="K31" t="s">
        <v>77</v>
      </c>
      <c r="L31" s="5">
        <f t="shared" si="7"/>
        <v>4.0509259259259258E-8</v>
      </c>
      <c r="M31" s="5">
        <f t="shared" si="8"/>
        <v>4.050925925925926E-6</v>
      </c>
      <c r="N31" t="s">
        <v>77</v>
      </c>
      <c r="O31">
        <v>4.0509259259259258E-8</v>
      </c>
      <c r="P31">
        <v>4.050925925925926E-6</v>
      </c>
    </row>
    <row r="32" spans="1:16" x14ac:dyDescent="0.25">
      <c r="A32" s="16" t="s">
        <v>104</v>
      </c>
      <c r="B32" s="8" t="s">
        <v>54</v>
      </c>
      <c r="C32" s="2" t="s">
        <v>58</v>
      </c>
      <c r="D32" s="2" t="s">
        <v>87</v>
      </c>
      <c r="E32" s="6">
        <v>7.6967592592592601E-6</v>
      </c>
      <c r="F32" s="17">
        <f t="shared" si="0"/>
        <v>0.66500000000000004</v>
      </c>
      <c r="G32">
        <v>0</v>
      </c>
      <c r="H32">
        <v>0</v>
      </c>
      <c r="I32">
        <v>0</v>
      </c>
      <c r="J32" t="s">
        <v>76</v>
      </c>
      <c r="K32" t="s">
        <v>77</v>
      </c>
      <c r="L32" s="5">
        <f t="shared" si="7"/>
        <v>7.6967592592592605E-7</v>
      </c>
      <c r="M32" s="5">
        <f t="shared" si="8"/>
        <v>7.6967592592592601E-5</v>
      </c>
      <c r="N32" t="s">
        <v>77</v>
      </c>
      <c r="O32">
        <v>7.6967592592592605E-7</v>
      </c>
      <c r="P32">
        <v>7.6967592592592601E-5</v>
      </c>
    </row>
    <row r="33" spans="1:16" x14ac:dyDescent="0.25">
      <c r="A33" s="16" t="s">
        <v>30</v>
      </c>
      <c r="B33" s="8" t="s">
        <v>53</v>
      </c>
      <c r="C33" s="9" t="s">
        <v>59</v>
      </c>
      <c r="D33" s="9" t="s">
        <v>87</v>
      </c>
      <c r="E33" s="10">
        <v>0.2502723352076287</v>
      </c>
      <c r="F33" s="17"/>
      <c r="G33" s="4">
        <f>E33</f>
        <v>0.2502723352076287</v>
      </c>
      <c r="H33" s="4">
        <f>E33</f>
        <v>0.2502723352076287</v>
      </c>
      <c r="I33" s="4">
        <f>E33</f>
        <v>0.2502723352076287</v>
      </c>
      <c r="J33" t="s">
        <v>76</v>
      </c>
      <c r="K33" t="s">
        <v>77</v>
      </c>
      <c r="L33" s="5">
        <f t="shared" si="7"/>
        <v>2.502723352076287E-2</v>
      </c>
      <c r="M33" s="5">
        <f>E33*5</f>
        <v>1.2513616760381434</v>
      </c>
      <c r="N33" t="s">
        <v>77</v>
      </c>
      <c r="O33">
        <v>2.502723352076287E-2</v>
      </c>
      <c r="P33">
        <v>2.5027233520762868</v>
      </c>
    </row>
    <row r="34" spans="1:16" x14ac:dyDescent="0.25">
      <c r="A34" s="16" t="s">
        <v>31</v>
      </c>
      <c r="B34" s="8" t="s">
        <v>60</v>
      </c>
      <c r="C34" s="2" t="s">
        <v>61</v>
      </c>
      <c r="D34" s="2" t="s">
        <v>88</v>
      </c>
      <c r="E34" s="7">
        <v>0.01</v>
      </c>
      <c r="F34" s="17"/>
      <c r="G34">
        <v>0</v>
      </c>
      <c r="H34">
        <v>0</v>
      </c>
      <c r="I34">
        <v>0</v>
      </c>
      <c r="J34" t="s">
        <v>77</v>
      </c>
      <c r="K34" t="s">
        <v>76</v>
      </c>
      <c r="L34" s="5">
        <f t="shared" si="7"/>
        <v>1E-3</v>
      </c>
      <c r="M34" s="5">
        <f t="shared" si="8"/>
        <v>0.1</v>
      </c>
      <c r="N34" t="s">
        <v>77</v>
      </c>
      <c r="O34">
        <v>1E-3</v>
      </c>
      <c r="P34">
        <v>0.1</v>
      </c>
    </row>
    <row r="35" spans="1:16" x14ac:dyDescent="0.25">
      <c r="A35" s="16" t="s">
        <v>32</v>
      </c>
      <c r="B35" s="8" t="s">
        <v>60</v>
      </c>
      <c r="C35" s="2" t="s">
        <v>61</v>
      </c>
      <c r="D35" s="2" t="s">
        <v>87</v>
      </c>
      <c r="E35" s="7">
        <v>1.0000000000000001E-5</v>
      </c>
      <c r="F35" s="17"/>
      <c r="G35">
        <v>0</v>
      </c>
      <c r="H35">
        <v>0</v>
      </c>
      <c r="I35">
        <v>0</v>
      </c>
      <c r="J35" t="s">
        <v>76</v>
      </c>
      <c r="K35" t="s">
        <v>77</v>
      </c>
      <c r="L35" s="5">
        <f>E35/10</f>
        <v>1.0000000000000002E-6</v>
      </c>
      <c r="M35" s="5">
        <f>E35*10</f>
        <v>1E-4</v>
      </c>
      <c r="N35" t="s">
        <v>77</v>
      </c>
      <c r="O35">
        <v>1.0000000000000002E-6</v>
      </c>
      <c r="P35">
        <v>1E-4</v>
      </c>
    </row>
    <row r="36" spans="1:16" ht="15.75" thickBot="1" x14ac:dyDescent="0.3">
      <c r="A36" s="18" t="s">
        <v>33</v>
      </c>
      <c r="B36" s="19" t="s">
        <v>48</v>
      </c>
      <c r="C36" s="19" t="s">
        <v>62</v>
      </c>
      <c r="D36" s="19" t="s">
        <v>89</v>
      </c>
      <c r="E36" s="20">
        <f>0.01/3600/24</f>
        <v>1.1574074074074074E-7</v>
      </c>
      <c r="F36" s="21">
        <f t="shared" si="0"/>
        <v>0.01</v>
      </c>
      <c r="G36">
        <f>E36</f>
        <v>1.1574074074074074E-7</v>
      </c>
      <c r="H36">
        <f>E36</f>
        <v>1.1574074074074074E-7</v>
      </c>
      <c r="I36">
        <f>E36</f>
        <v>1.1574074074074074E-7</v>
      </c>
      <c r="J36" t="s">
        <v>77</v>
      </c>
      <c r="K36" t="s">
        <v>76</v>
      </c>
      <c r="L36" s="5">
        <v>0</v>
      </c>
      <c r="M36" s="5">
        <f t="shared" ref="M36:M43" si="9">E36*10</f>
        <v>1.1574074074074074E-6</v>
      </c>
      <c r="N36" t="s">
        <v>77</v>
      </c>
      <c r="O36">
        <v>0</v>
      </c>
      <c r="P36">
        <v>1.1574074074074074E-6</v>
      </c>
    </row>
    <row r="37" spans="1:16" x14ac:dyDescent="0.25">
      <c r="A37" s="12" t="s">
        <v>34</v>
      </c>
      <c r="B37" s="23" t="s">
        <v>53</v>
      </c>
      <c r="C37" s="24" t="s">
        <v>63</v>
      </c>
      <c r="D37" s="31" t="s">
        <v>88</v>
      </c>
      <c r="E37" s="10">
        <v>0.1427507995452611</v>
      </c>
      <c r="F37" s="15"/>
      <c r="G37" s="4">
        <f>E37</f>
        <v>0.1427507995452611</v>
      </c>
      <c r="H37" s="4">
        <f>E37</f>
        <v>0.1427507995452611</v>
      </c>
      <c r="I37" s="4">
        <f>E37</f>
        <v>0.1427507995452611</v>
      </c>
      <c r="J37" t="s">
        <v>77</v>
      </c>
      <c r="K37" t="s">
        <v>76</v>
      </c>
      <c r="L37" s="5">
        <f t="shared" ref="L37:L43" si="10">E37/10</f>
        <v>1.427507995452611E-2</v>
      </c>
      <c r="M37" s="5">
        <f t="shared" si="9"/>
        <v>1.4275079954526109</v>
      </c>
      <c r="N37" t="s">
        <v>77</v>
      </c>
      <c r="O37">
        <v>1.427507995452611E-2</v>
      </c>
      <c r="P37">
        <v>1.4275079954526109</v>
      </c>
    </row>
    <row r="38" spans="1:16" x14ac:dyDescent="0.25">
      <c r="A38" s="16" t="s">
        <v>35</v>
      </c>
      <c r="B38" s="8" t="s">
        <v>53</v>
      </c>
      <c r="C38" s="9" t="s">
        <v>63</v>
      </c>
      <c r="D38" s="9" t="s">
        <v>87</v>
      </c>
      <c r="E38" s="10">
        <v>0.1427507995452611</v>
      </c>
      <c r="F38" s="17"/>
      <c r="G38" s="4">
        <f>E38</f>
        <v>0.1427507995452611</v>
      </c>
      <c r="H38" s="4">
        <f>E38</f>
        <v>0.1427507995452611</v>
      </c>
      <c r="I38" s="4">
        <f>E38</f>
        <v>0.1427507995452611</v>
      </c>
      <c r="J38" t="s">
        <v>76</v>
      </c>
      <c r="K38" t="s">
        <v>77</v>
      </c>
      <c r="L38" s="5">
        <f>E38/10</f>
        <v>1.427507995452611E-2</v>
      </c>
      <c r="M38" s="5">
        <f>E38*10</f>
        <v>1.4275079954526109</v>
      </c>
      <c r="N38" t="s">
        <v>77</v>
      </c>
      <c r="O38">
        <v>1.427507995452611E-2</v>
      </c>
      <c r="P38">
        <v>1.4275079954526109</v>
      </c>
    </row>
    <row r="39" spans="1:16" x14ac:dyDescent="0.25">
      <c r="A39" s="16" t="s">
        <v>36</v>
      </c>
      <c r="B39" s="2" t="s">
        <v>48</v>
      </c>
      <c r="C39" s="2" t="s">
        <v>64</v>
      </c>
      <c r="D39" s="2" t="s">
        <v>88</v>
      </c>
      <c r="E39" s="6">
        <v>6.4814814814814799E-17</v>
      </c>
      <c r="F39" s="17">
        <f t="shared" si="0"/>
        <v>5.5999999999999988E-12</v>
      </c>
      <c r="G39">
        <v>0</v>
      </c>
      <c r="H39">
        <v>0</v>
      </c>
      <c r="I39">
        <v>0</v>
      </c>
      <c r="J39" t="s">
        <v>77</v>
      </c>
      <c r="K39" t="s">
        <v>76</v>
      </c>
      <c r="L39" s="5">
        <f t="shared" si="10"/>
        <v>6.4814814814814798E-18</v>
      </c>
      <c r="M39" s="5">
        <f t="shared" si="9"/>
        <v>6.4814814814814797E-16</v>
      </c>
      <c r="N39" t="s">
        <v>77</v>
      </c>
      <c r="O39">
        <v>6.4814814814814798E-18</v>
      </c>
      <c r="P39">
        <v>6.4814814814814797E-16</v>
      </c>
    </row>
    <row r="40" spans="1:16" x14ac:dyDescent="0.25">
      <c r="A40" s="16" t="s">
        <v>37</v>
      </c>
      <c r="B40" s="2" t="s">
        <v>48</v>
      </c>
      <c r="C40" s="2" t="s">
        <v>64</v>
      </c>
      <c r="D40" s="2" t="s">
        <v>87</v>
      </c>
      <c r="E40" s="6">
        <v>4.0509259259259248E-17</v>
      </c>
      <c r="F40" s="17">
        <f t="shared" si="0"/>
        <v>3.4999999999999988E-12</v>
      </c>
      <c r="G40">
        <v>0</v>
      </c>
      <c r="H40">
        <v>0</v>
      </c>
      <c r="I40">
        <v>0</v>
      </c>
      <c r="J40" t="s">
        <v>76</v>
      </c>
      <c r="K40" t="s">
        <v>77</v>
      </c>
      <c r="L40" s="5">
        <f t="shared" si="10"/>
        <v>4.050925925925925E-18</v>
      </c>
      <c r="M40" s="5">
        <f t="shared" si="9"/>
        <v>4.0509259259259247E-16</v>
      </c>
      <c r="N40" t="s">
        <v>77</v>
      </c>
      <c r="O40">
        <v>4.050925925925925E-18</v>
      </c>
      <c r="P40">
        <v>4.0509259259259247E-16</v>
      </c>
    </row>
    <row r="41" spans="1:16" ht="15.75" thickBot="1" x14ac:dyDescent="0.3">
      <c r="A41" s="16" t="s">
        <v>38</v>
      </c>
      <c r="B41" s="2" t="s">
        <v>48</v>
      </c>
      <c r="C41" s="2" t="s">
        <v>65</v>
      </c>
      <c r="D41" s="32" t="s">
        <v>87</v>
      </c>
      <c r="E41" s="20">
        <f>0.01/3600/24</f>
        <v>1.1574074074074074E-7</v>
      </c>
      <c r="F41" s="17">
        <f t="shared" si="0"/>
        <v>0.01</v>
      </c>
      <c r="G41">
        <v>0</v>
      </c>
      <c r="H41" s="4">
        <f>E41</f>
        <v>1.1574074074074074E-7</v>
      </c>
      <c r="I41" s="4">
        <f>E41</f>
        <v>1.1574074074074074E-7</v>
      </c>
      <c r="J41" t="s">
        <v>76</v>
      </c>
      <c r="K41" t="s">
        <v>77</v>
      </c>
      <c r="L41" s="5">
        <f t="shared" si="10"/>
        <v>1.1574074074074074E-8</v>
      </c>
      <c r="M41" s="5">
        <f t="shared" si="9"/>
        <v>1.1574074074074074E-6</v>
      </c>
      <c r="N41" t="s">
        <v>77</v>
      </c>
      <c r="O41">
        <v>1.1574074074074074E-8</v>
      </c>
      <c r="P41">
        <v>1.1574074074074074E-6</v>
      </c>
    </row>
    <row r="42" spans="1:16" ht="15.75" thickBot="1" x14ac:dyDescent="0.3">
      <c r="A42" s="16" t="s">
        <v>39</v>
      </c>
      <c r="B42" s="2" t="s">
        <v>48</v>
      </c>
      <c r="C42" s="2" t="s">
        <v>65</v>
      </c>
      <c r="D42" s="32" t="s">
        <v>88</v>
      </c>
      <c r="E42" s="20">
        <f>0.01/3600/24</f>
        <v>1.1574074074074074E-7</v>
      </c>
      <c r="F42" s="17">
        <f t="shared" si="0"/>
        <v>0.01</v>
      </c>
      <c r="G42">
        <v>0</v>
      </c>
      <c r="H42" s="4">
        <f>E42</f>
        <v>1.1574074074074074E-7</v>
      </c>
      <c r="I42" s="4">
        <f>E42</f>
        <v>1.1574074074074074E-7</v>
      </c>
      <c r="J42" t="s">
        <v>77</v>
      </c>
      <c r="K42" t="s">
        <v>76</v>
      </c>
      <c r="L42" s="5">
        <f t="shared" si="10"/>
        <v>1.1574074074074074E-8</v>
      </c>
      <c r="M42" s="5">
        <f t="shared" si="9"/>
        <v>1.1574074074074074E-6</v>
      </c>
      <c r="N42" t="s">
        <v>77</v>
      </c>
      <c r="O42">
        <v>1.1574074074074074E-8</v>
      </c>
      <c r="P42">
        <v>1.1574074074074074E-6</v>
      </c>
    </row>
    <row r="43" spans="1:16" x14ac:dyDescent="0.25">
      <c r="A43" s="16" t="s">
        <v>40</v>
      </c>
      <c r="B43" s="2" t="s">
        <v>48</v>
      </c>
      <c r="C43" s="2" t="s">
        <v>66</v>
      </c>
      <c r="D43" s="2" t="s">
        <v>88</v>
      </c>
      <c r="E43" s="6">
        <v>1.1574074074074101E-7</v>
      </c>
      <c r="F43" s="17">
        <f t="shared" si="0"/>
        <v>1.0000000000000023E-2</v>
      </c>
      <c r="G43">
        <v>0</v>
      </c>
      <c r="H43">
        <v>0</v>
      </c>
      <c r="I43">
        <v>0</v>
      </c>
      <c r="J43" t="s">
        <v>77</v>
      </c>
      <c r="K43" t="s">
        <v>76</v>
      </c>
      <c r="L43" s="5">
        <f t="shared" si="10"/>
        <v>1.15740740740741E-8</v>
      </c>
      <c r="M43" s="5">
        <f t="shared" si="9"/>
        <v>1.1574074074074101E-6</v>
      </c>
      <c r="N43" t="s">
        <v>77</v>
      </c>
      <c r="O43">
        <v>1.15740740740741E-8</v>
      </c>
      <c r="P43">
        <v>1.1574074074074101E-6</v>
      </c>
    </row>
    <row r="44" spans="1:16" ht="15.75" thickBot="1" x14ac:dyDescent="0.3">
      <c r="A44" s="18" t="s">
        <v>41</v>
      </c>
      <c r="B44" s="19" t="s">
        <v>48</v>
      </c>
      <c r="C44" s="19" t="s">
        <v>66</v>
      </c>
      <c r="D44" s="19" t="s">
        <v>87</v>
      </c>
      <c r="E44" s="26">
        <v>1.1574074074074101E-7</v>
      </c>
      <c r="F44" s="21">
        <f t="shared" si="0"/>
        <v>1.0000000000000023E-2</v>
      </c>
      <c r="G44">
        <v>0</v>
      </c>
      <c r="H44">
        <v>0</v>
      </c>
      <c r="I44">
        <v>0</v>
      </c>
      <c r="J44" t="s">
        <v>76</v>
      </c>
      <c r="K44" t="s">
        <v>77</v>
      </c>
      <c r="L44" s="5">
        <f>E44/10</f>
        <v>1.15740740740741E-8</v>
      </c>
      <c r="M44" s="5">
        <f>E44*10</f>
        <v>1.1574074074074101E-6</v>
      </c>
      <c r="N44" t="s">
        <v>77</v>
      </c>
      <c r="O44">
        <v>1.15740740740741E-8</v>
      </c>
      <c r="P44">
        <v>1.1574074074074101E-6</v>
      </c>
    </row>
    <row r="45" spans="1:16" x14ac:dyDescent="0.25">
      <c r="A45" s="16" t="s">
        <v>42</v>
      </c>
      <c r="B45" s="2" t="s">
        <v>48</v>
      </c>
      <c r="C45" s="2" t="s">
        <v>67</v>
      </c>
      <c r="D45" s="2" t="s">
        <v>88</v>
      </c>
      <c r="E45" s="6">
        <v>2.083333333333333E-6</v>
      </c>
      <c r="F45" s="17">
        <f t="shared" si="0"/>
        <v>0.17999999999999997</v>
      </c>
      <c r="J45" t="s">
        <v>76</v>
      </c>
      <c r="K45" t="s">
        <v>76</v>
      </c>
    </row>
    <row r="46" spans="1:16" x14ac:dyDescent="0.25">
      <c r="A46" s="16" t="s">
        <v>43</v>
      </c>
      <c r="B46" s="2" t="s">
        <v>48</v>
      </c>
      <c r="C46" s="2" t="s">
        <v>67</v>
      </c>
      <c r="D46" s="2" t="s">
        <v>87</v>
      </c>
      <c r="E46" s="6">
        <v>2.083333333333333E-6</v>
      </c>
      <c r="F46" s="17">
        <f t="shared" si="0"/>
        <v>0.17999999999999997</v>
      </c>
      <c r="J46" t="s">
        <v>76</v>
      </c>
      <c r="K46" t="s">
        <v>76</v>
      </c>
    </row>
    <row r="47" spans="1:16" x14ac:dyDescent="0.25">
      <c r="A47" s="16" t="s">
        <v>44</v>
      </c>
      <c r="B47" s="2" t="s">
        <v>69</v>
      </c>
      <c r="C47" s="2" t="s">
        <v>68</v>
      </c>
      <c r="D47" s="2" t="s">
        <v>88</v>
      </c>
      <c r="E47" s="7">
        <v>0.01</v>
      </c>
      <c r="F47" s="17"/>
      <c r="J47" t="s">
        <v>76</v>
      </c>
      <c r="K47" t="s">
        <v>76</v>
      </c>
    </row>
    <row r="48" spans="1:16" ht="15.75" thickBot="1" x14ac:dyDescent="0.3">
      <c r="A48" s="18" t="s">
        <v>45</v>
      </c>
      <c r="B48" s="19" t="s">
        <v>69</v>
      </c>
      <c r="C48" s="19" t="s">
        <v>68</v>
      </c>
      <c r="D48" s="19" t="s">
        <v>87</v>
      </c>
      <c r="E48" s="20">
        <v>0.01</v>
      </c>
      <c r="F48" s="21"/>
      <c r="J48" t="s">
        <v>76</v>
      </c>
      <c r="K48" t="s">
        <v>76</v>
      </c>
    </row>
    <row r="49" spans="1:11" x14ac:dyDescent="0.25">
      <c r="A49" s="3" t="s">
        <v>107</v>
      </c>
      <c r="B49" s="1" t="s">
        <v>112</v>
      </c>
      <c r="C49" s="1" t="s">
        <v>111</v>
      </c>
      <c r="D49" s="1" t="s">
        <v>88</v>
      </c>
      <c r="E49">
        <v>0.25</v>
      </c>
      <c r="J49" t="s">
        <v>76</v>
      </c>
      <c r="K49" t="s">
        <v>76</v>
      </c>
    </row>
    <row r="50" spans="1:11" x14ac:dyDescent="0.25">
      <c r="A50" s="3" t="s">
        <v>108</v>
      </c>
      <c r="B50" s="1" t="s">
        <v>112</v>
      </c>
      <c r="C50" s="1" t="s">
        <v>113</v>
      </c>
      <c r="D50" s="1" t="s">
        <v>88</v>
      </c>
      <c r="E50">
        <v>0.1</v>
      </c>
      <c r="J50" t="s">
        <v>76</v>
      </c>
      <c r="K50" t="s">
        <v>76</v>
      </c>
    </row>
    <row r="51" spans="1:11" x14ac:dyDescent="0.25">
      <c r="A51" s="3" t="s">
        <v>109</v>
      </c>
      <c r="B51" s="1" t="s">
        <v>112</v>
      </c>
      <c r="C51" s="1" t="s">
        <v>111</v>
      </c>
      <c r="D51" s="1" t="s">
        <v>87</v>
      </c>
      <c r="E51">
        <v>0.25</v>
      </c>
      <c r="J51" t="s">
        <v>76</v>
      </c>
      <c r="K51" t="s">
        <v>76</v>
      </c>
    </row>
    <row r="52" spans="1:11" x14ac:dyDescent="0.25">
      <c r="A52" s="3" t="s">
        <v>110</v>
      </c>
      <c r="B52" s="1" t="s">
        <v>112</v>
      </c>
      <c r="C52" s="1" t="s">
        <v>113</v>
      </c>
      <c r="D52" s="1" t="s">
        <v>87</v>
      </c>
      <c r="E52">
        <v>0.1</v>
      </c>
      <c r="J52" t="s">
        <v>76</v>
      </c>
      <c r="K52" t="s">
        <v>76</v>
      </c>
    </row>
    <row r="53" spans="1:11" x14ac:dyDescent="0.25">
      <c r="A53" s="3" t="s">
        <v>115</v>
      </c>
      <c r="B53" s="1" t="s">
        <v>48</v>
      </c>
      <c r="C53" t="s">
        <v>114</v>
      </c>
      <c r="D53" s="1" t="s">
        <v>88</v>
      </c>
      <c r="E53" s="5">
        <v>3.4999999999999997E-5</v>
      </c>
      <c r="F53" s="17">
        <f t="shared" ref="F53:F56" si="11">E53*3600*24</f>
        <v>3.024</v>
      </c>
      <c r="J53" t="s">
        <v>76</v>
      </c>
      <c r="K53" t="s">
        <v>76</v>
      </c>
    </row>
    <row r="54" spans="1:11" x14ac:dyDescent="0.25">
      <c r="A54" s="3" t="s">
        <v>126</v>
      </c>
      <c r="B54" s="1" t="s">
        <v>48</v>
      </c>
      <c r="C54" t="s">
        <v>114</v>
      </c>
      <c r="D54" s="1" t="s">
        <v>87</v>
      </c>
      <c r="E54" s="5">
        <v>3.4999999999999997E-5</v>
      </c>
      <c r="F54" s="17">
        <f t="shared" si="11"/>
        <v>3.024</v>
      </c>
      <c r="J54" t="s">
        <v>76</v>
      </c>
      <c r="K54" t="s">
        <v>76</v>
      </c>
    </row>
    <row r="55" spans="1:11" x14ac:dyDescent="0.25">
      <c r="A55" s="3" t="s">
        <v>116</v>
      </c>
      <c r="B55" s="2" t="s">
        <v>48</v>
      </c>
      <c r="C55" s="2" t="s">
        <v>123</v>
      </c>
      <c r="D55" s="2" t="s">
        <v>88</v>
      </c>
      <c r="E55" s="6">
        <v>1.1574074074074101E-7</v>
      </c>
      <c r="F55" s="17">
        <f t="shared" si="11"/>
        <v>1.0000000000000023E-2</v>
      </c>
      <c r="G55">
        <v>0</v>
      </c>
      <c r="H55">
        <v>0</v>
      </c>
      <c r="I55">
        <v>0</v>
      </c>
      <c r="J55" t="s">
        <v>76</v>
      </c>
      <c r="K55" t="s">
        <v>76</v>
      </c>
    </row>
    <row r="56" spans="1:11" ht="15.75" thickBot="1" x14ac:dyDescent="0.3">
      <c r="A56" s="3" t="s">
        <v>118</v>
      </c>
      <c r="B56" s="19" t="s">
        <v>48</v>
      </c>
      <c r="C56" s="19" t="s">
        <v>123</v>
      </c>
      <c r="D56" s="19" t="s">
        <v>87</v>
      </c>
      <c r="E56" s="26">
        <v>1.1574074074074101E-7</v>
      </c>
      <c r="F56" s="21">
        <f t="shared" si="11"/>
        <v>1.0000000000000023E-2</v>
      </c>
      <c r="G56">
        <v>0</v>
      </c>
      <c r="H56">
        <v>0</v>
      </c>
      <c r="I56">
        <v>0</v>
      </c>
      <c r="J56" t="s">
        <v>76</v>
      </c>
      <c r="K56" t="s">
        <v>76</v>
      </c>
    </row>
    <row r="57" spans="1:11" x14ac:dyDescent="0.25">
      <c r="A57" s="3" t="s">
        <v>117</v>
      </c>
      <c r="B57" s="23" t="s">
        <v>53</v>
      </c>
      <c r="C57" s="24" t="s">
        <v>124</v>
      </c>
      <c r="D57" s="31" t="s">
        <v>88</v>
      </c>
      <c r="E57" s="10">
        <v>0.1427507995452611</v>
      </c>
      <c r="J57" t="s">
        <v>76</v>
      </c>
      <c r="K57" t="s">
        <v>76</v>
      </c>
    </row>
    <row r="58" spans="1:11" x14ac:dyDescent="0.25">
      <c r="A58" s="3" t="s">
        <v>119</v>
      </c>
      <c r="B58" s="8" t="s">
        <v>53</v>
      </c>
      <c r="C58" s="9" t="s">
        <v>124</v>
      </c>
      <c r="D58" s="9" t="s">
        <v>87</v>
      </c>
      <c r="E58" s="10">
        <v>0.1427507995452611</v>
      </c>
      <c r="J58" t="s">
        <v>76</v>
      </c>
      <c r="K58" t="s">
        <v>76</v>
      </c>
    </row>
    <row r="59" spans="1:11" x14ac:dyDescent="0.25">
      <c r="A59" s="3" t="s">
        <v>120</v>
      </c>
      <c r="B59" s="1" t="s">
        <v>122</v>
      </c>
      <c r="C59" s="1" t="s">
        <v>125</v>
      </c>
      <c r="D59" s="2" t="s">
        <v>88</v>
      </c>
      <c r="E59" s="6">
        <v>1.1574074074074101E-7</v>
      </c>
      <c r="F59" s="17">
        <f t="shared" ref="F59:F60" si="12">E59*3600*24</f>
        <v>1.0000000000000023E-2</v>
      </c>
      <c r="G59">
        <v>0</v>
      </c>
      <c r="H59">
        <v>0</v>
      </c>
      <c r="I59">
        <v>0</v>
      </c>
      <c r="J59" t="s">
        <v>76</v>
      </c>
      <c r="K59" t="s">
        <v>76</v>
      </c>
    </row>
    <row r="60" spans="1:11" ht="15.75" thickBot="1" x14ac:dyDescent="0.3">
      <c r="A60" s="3" t="s">
        <v>121</v>
      </c>
      <c r="B60" s="1" t="s">
        <v>122</v>
      </c>
      <c r="C60" s="1" t="s">
        <v>125</v>
      </c>
      <c r="D60" s="19" t="s">
        <v>87</v>
      </c>
      <c r="E60" s="26">
        <v>1.1574074074074101E-7</v>
      </c>
      <c r="F60" s="21">
        <f t="shared" si="12"/>
        <v>1.0000000000000023E-2</v>
      </c>
      <c r="G60">
        <v>0</v>
      </c>
      <c r="H60">
        <v>0</v>
      </c>
      <c r="I60">
        <v>0</v>
      </c>
      <c r="J60" t="s">
        <v>76</v>
      </c>
      <c r="K60" t="s">
        <v>76</v>
      </c>
    </row>
  </sheetData>
  <autoFilter ref="A1:P6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017-A8E2-4890-B793-4A0BFE8A2151}">
  <dimension ref="D19:F23"/>
  <sheetViews>
    <sheetView workbookViewId="0">
      <selection activeCell="F23" sqref="F23"/>
    </sheetView>
  </sheetViews>
  <sheetFormatPr defaultRowHeight="15" x14ac:dyDescent="0.25"/>
  <cols>
    <col min="4" max="4" width="12" bestFit="1" customWidth="1"/>
  </cols>
  <sheetData>
    <row r="19" spans="4:6" x14ac:dyDescent="0.25">
      <c r="D19" t="s">
        <v>70</v>
      </c>
    </row>
    <row r="20" spans="4:6" x14ac:dyDescent="0.25">
      <c r="D20">
        <v>0.7</v>
      </c>
      <c r="E20" t="s">
        <v>71</v>
      </c>
    </row>
    <row r="21" spans="4:6" x14ac:dyDescent="0.25">
      <c r="D21">
        <f>D20/ 100</f>
        <v>6.9999999999999993E-3</v>
      </c>
      <c r="E21" t="s">
        <v>72</v>
      </c>
      <c r="F21" t="s">
        <v>74</v>
      </c>
    </row>
    <row r="22" spans="4:6" x14ac:dyDescent="0.25">
      <c r="D22">
        <f>D21/3600</f>
        <v>1.9444444444444444E-6</v>
      </c>
      <c r="E22" t="s">
        <v>73</v>
      </c>
      <c r="F22">
        <f>0.4968 / (24*3600)</f>
        <v>5.75E-6</v>
      </c>
    </row>
    <row r="23" spans="4:6" x14ac:dyDescent="0.25">
      <c r="D23">
        <f>0.3/D22</f>
        <v>154285.71428571429</v>
      </c>
      <c r="F23">
        <f>0.3/F22</f>
        <v>52173.913043478256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Osnat Weissberg</cp:lastModifiedBy>
  <dcterms:created xsi:type="dcterms:W3CDTF">2023-06-25T08:50:36Z</dcterms:created>
  <dcterms:modified xsi:type="dcterms:W3CDTF">2023-08-28T10:33:42Z</dcterms:modified>
</cp:coreProperties>
</file>