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eaching\DBL Data Challenge\2019\Canvas\"/>
    </mc:Choice>
  </mc:AlternateContent>
  <bookViews>
    <workbookView xWindow="0" yWindow="0" windowWidth="23040" windowHeight="9384" firstSheet="3" activeTab="8"/>
  </bookViews>
  <sheets>
    <sheet name="Parameters" sheetId="1" r:id="rId1"/>
    <sheet name="Student1 name" sheetId="2" r:id="rId2"/>
    <sheet name="Student2 name" sheetId="3" r:id="rId3"/>
    <sheet name="Student3 name" sheetId="4" r:id="rId4"/>
    <sheet name="Student4 name" sheetId="5" r:id="rId5"/>
    <sheet name="Student5 name" sheetId="6" r:id="rId6"/>
    <sheet name="Student6 name" sheetId="7" r:id="rId7"/>
    <sheet name="Student7 name" sheetId="8" r:id="rId8"/>
    <sheet name="Student8" sheetId="9" r:id="rId9"/>
    <sheet name="Totals" sheetId="10" r:id="rId10"/>
  </sheets>
  <definedNames>
    <definedName name="Participants">Parameters!$E$5:$F$12</definedName>
    <definedName name="Tasks">Parameters!$A$5:$C$24</definedName>
    <definedName name="test">#REF!</definedName>
  </definedNames>
  <calcPr calcId="152511"/>
</workbook>
</file>

<file path=xl/calcChain.xml><?xml version="1.0" encoding="utf-8"?>
<calcChain xmlns="http://schemas.openxmlformats.org/spreadsheetml/2006/main">
  <c r="B2" i="8" l="1"/>
  <c r="B2" i="7"/>
  <c r="B2" i="6"/>
  <c r="B2" i="3"/>
  <c r="B2" i="5"/>
  <c r="B12" i="7" l="1"/>
  <c r="C25" i="1"/>
  <c r="L38" i="10"/>
  <c r="K38" i="10"/>
  <c r="D38" i="10"/>
  <c r="C38" i="10"/>
  <c r="B38" i="10" a="1"/>
  <c r="B38" i="10" s="1"/>
  <c r="I37" i="10"/>
  <c r="H37" i="10"/>
  <c r="B37" i="10" a="1"/>
  <c r="B37" i="10" s="1"/>
  <c r="E36" i="10"/>
  <c r="B36" i="10" a="1"/>
  <c r="B36" i="10" s="1"/>
  <c r="K35" i="10"/>
  <c r="J35" i="10"/>
  <c r="B35" i="10" a="1"/>
  <c r="B35" i="10" s="1"/>
  <c r="G34" i="10"/>
  <c r="B34" i="10" a="1"/>
  <c r="B34" i="10" s="1"/>
  <c r="E33" i="10"/>
  <c r="B33" i="10" a="1"/>
  <c r="B33" i="10" s="1"/>
  <c r="J32" i="10"/>
  <c r="B32" i="10" a="1"/>
  <c r="B32" i="10" s="1"/>
  <c r="G31" i="10"/>
  <c r="B31" i="10" a="1"/>
  <c r="B31" i="10" s="1"/>
  <c r="N25" i="10" a="1"/>
  <c r="N25" i="10" s="1"/>
  <c r="M25" i="10"/>
  <c r="L25" i="10"/>
  <c r="K25" i="10"/>
  <c r="J25" i="10"/>
  <c r="I25" i="10"/>
  <c r="H25" i="10"/>
  <c r="G25" i="10"/>
  <c r="F25" i="10"/>
  <c r="E25" i="10"/>
  <c r="D25" i="10"/>
  <c r="C25" i="10"/>
  <c r="B25" i="10" a="1"/>
  <c r="B25" i="10" s="1"/>
  <c r="N24" i="10" a="1"/>
  <c r="N24" i="10" s="1"/>
  <c r="L24" i="10"/>
  <c r="K24" i="10"/>
  <c r="J24" i="10"/>
  <c r="I24" i="10"/>
  <c r="H24" i="10"/>
  <c r="G24" i="10"/>
  <c r="F24" i="10"/>
  <c r="E24" i="10"/>
  <c r="D24" i="10"/>
  <c r="M24" i="10" s="1"/>
  <c r="C24" i="10"/>
  <c r="B24" i="10" a="1"/>
  <c r="B24" i="10" s="1"/>
  <c r="N23" i="10" a="1"/>
  <c r="N23" i="10" s="1"/>
  <c r="L23" i="10"/>
  <c r="K23" i="10"/>
  <c r="J23" i="10"/>
  <c r="I23" i="10"/>
  <c r="H23" i="10"/>
  <c r="G23" i="10"/>
  <c r="F23" i="10"/>
  <c r="E23" i="10"/>
  <c r="D23" i="10"/>
  <c r="C23" i="10"/>
  <c r="M23" i="10" s="1"/>
  <c r="B23" i="10" a="1"/>
  <c r="B23" i="10" s="1"/>
  <c r="N22" i="10" a="1"/>
  <c r="N22" i="10" s="1"/>
  <c r="L22" i="10"/>
  <c r="K22" i="10"/>
  <c r="J22" i="10"/>
  <c r="I22" i="10"/>
  <c r="H22" i="10"/>
  <c r="G22" i="10"/>
  <c r="F22" i="10"/>
  <c r="E22" i="10"/>
  <c r="D22" i="10"/>
  <c r="C22" i="10"/>
  <c r="B22" i="10" a="1"/>
  <c r="B22" i="10" s="1"/>
  <c r="N21" i="10" a="1"/>
  <c r="N21" i="10" s="1"/>
  <c r="L21" i="10"/>
  <c r="K21" i="10"/>
  <c r="J21" i="10"/>
  <c r="I21" i="10"/>
  <c r="H21" i="10"/>
  <c r="G21" i="10"/>
  <c r="F21" i="10"/>
  <c r="E21" i="10"/>
  <c r="D21" i="10"/>
  <c r="C21" i="10"/>
  <c r="B21" i="10" a="1"/>
  <c r="B21" i="10" s="1"/>
  <c r="N20" i="10" a="1"/>
  <c r="N20" i="10" s="1"/>
  <c r="L20" i="10"/>
  <c r="K20" i="10"/>
  <c r="J20" i="10"/>
  <c r="I20" i="10"/>
  <c r="H20" i="10"/>
  <c r="G20" i="10"/>
  <c r="F20" i="10"/>
  <c r="E20" i="10"/>
  <c r="D20" i="10"/>
  <c r="C20" i="10"/>
  <c r="B20" i="10" a="1"/>
  <c r="B20" i="10" s="1"/>
  <c r="N19" i="10" a="1"/>
  <c r="N19" i="10" s="1"/>
  <c r="L19" i="10"/>
  <c r="K19" i="10"/>
  <c r="J19" i="10"/>
  <c r="I19" i="10"/>
  <c r="H19" i="10"/>
  <c r="G19" i="10"/>
  <c r="F19" i="10"/>
  <c r="E19" i="10"/>
  <c r="D19" i="10"/>
  <c r="C19" i="10"/>
  <c r="B19" i="10" a="1"/>
  <c r="B19" i="10" s="1"/>
  <c r="N18" i="10" a="1"/>
  <c r="N18" i="10" s="1"/>
  <c r="L18" i="10"/>
  <c r="K18" i="10"/>
  <c r="J18" i="10"/>
  <c r="I18" i="10"/>
  <c r="H18" i="10"/>
  <c r="G18" i="10"/>
  <c r="F18" i="10"/>
  <c r="E18" i="10"/>
  <c r="D18" i="10"/>
  <c r="C18" i="10"/>
  <c r="M18" i="10" s="1"/>
  <c r="B18" i="10" a="1"/>
  <c r="B18" i="10" s="1"/>
  <c r="N17" i="10" a="1"/>
  <c r="N17" i="10" s="1"/>
  <c r="L17" i="10"/>
  <c r="K17" i="10"/>
  <c r="J17" i="10"/>
  <c r="I17" i="10"/>
  <c r="H17" i="10"/>
  <c r="G17" i="10"/>
  <c r="F17" i="10"/>
  <c r="E17" i="10"/>
  <c r="M17" i="10" s="1"/>
  <c r="D17" i="10"/>
  <c r="C17" i="10"/>
  <c r="B17" i="10" a="1"/>
  <c r="B17" i="10" s="1"/>
  <c r="N16" i="10" a="1"/>
  <c r="N16" i="10" s="1"/>
  <c r="L16" i="10"/>
  <c r="K16" i="10"/>
  <c r="J16" i="10"/>
  <c r="I16" i="10"/>
  <c r="H16" i="10"/>
  <c r="G16" i="10"/>
  <c r="F16" i="10"/>
  <c r="E16" i="10"/>
  <c r="D16" i="10"/>
  <c r="C16" i="10"/>
  <c r="B16" i="10" a="1"/>
  <c r="B16" i="10" s="1"/>
  <c r="N15" i="10" a="1"/>
  <c r="N15" i="10" s="1"/>
  <c r="L15" i="10"/>
  <c r="K15" i="10"/>
  <c r="J15" i="10"/>
  <c r="I15" i="10"/>
  <c r="H15" i="10"/>
  <c r="G15" i="10"/>
  <c r="F15" i="10"/>
  <c r="E15" i="10"/>
  <c r="D15" i="10"/>
  <c r="C15" i="10"/>
  <c r="N14" i="10" a="1"/>
  <c r="N14" i="10" s="1"/>
  <c r="L14" i="10"/>
  <c r="K14" i="10"/>
  <c r="J14" i="10"/>
  <c r="I14" i="10"/>
  <c r="H14" i="10"/>
  <c r="G14" i="10"/>
  <c r="F14" i="10"/>
  <c r="E14" i="10"/>
  <c r="D14" i="10"/>
  <c r="C14" i="10"/>
  <c r="B14" i="10" a="1"/>
  <c r="B14" i="10" s="1"/>
  <c r="N13" i="10" a="1"/>
  <c r="N13" i="10" s="1"/>
  <c r="L13" i="10"/>
  <c r="K13" i="10"/>
  <c r="J13" i="10"/>
  <c r="I13" i="10"/>
  <c r="H13" i="10"/>
  <c r="G13" i="10"/>
  <c r="F13" i="10"/>
  <c r="E13" i="10"/>
  <c r="D13" i="10"/>
  <c r="C13" i="10"/>
  <c r="B13" i="10" a="1"/>
  <c r="B13" i="10" s="1"/>
  <c r="N12" i="10" a="1"/>
  <c r="N12" i="10" s="1"/>
  <c r="L12" i="10"/>
  <c r="K12" i="10"/>
  <c r="J12" i="10"/>
  <c r="I12" i="10"/>
  <c r="H12" i="10"/>
  <c r="G12" i="10"/>
  <c r="F12" i="10"/>
  <c r="E12" i="10"/>
  <c r="D12" i="10"/>
  <c r="C12" i="10"/>
  <c r="M12" i="10" s="1"/>
  <c r="B12" i="10" a="1"/>
  <c r="B12" i="10" s="1"/>
  <c r="L11" i="10"/>
  <c r="K11" i="10"/>
  <c r="J11" i="10"/>
  <c r="I11" i="10"/>
  <c r="H11" i="10"/>
  <c r="G11" i="10"/>
  <c r="F11" i="10"/>
  <c r="E11" i="10"/>
  <c r="D11" i="10"/>
  <c r="C11" i="10"/>
  <c r="B11" i="10" a="1"/>
  <c r="B11" i="10" s="1"/>
  <c r="L10" i="10"/>
  <c r="K10" i="10"/>
  <c r="J10" i="10"/>
  <c r="I10" i="10"/>
  <c r="H10" i="10"/>
  <c r="G10" i="10"/>
  <c r="F10" i="10"/>
  <c r="E10" i="10"/>
  <c r="D10" i="10"/>
  <c r="C10" i="10"/>
  <c r="B10" i="10" a="1"/>
  <c r="B10" i="10" s="1"/>
  <c r="L9" i="10"/>
  <c r="K9" i="10"/>
  <c r="J9" i="10"/>
  <c r="I9" i="10"/>
  <c r="H9" i="10"/>
  <c r="G9" i="10"/>
  <c r="F9" i="10"/>
  <c r="E9" i="10"/>
  <c r="D9" i="10"/>
  <c r="C9" i="10"/>
  <c r="B9" i="10" a="1"/>
  <c r="B9" i="10" s="1"/>
  <c r="L8" i="10"/>
  <c r="K8" i="10"/>
  <c r="J8" i="10"/>
  <c r="I8" i="10"/>
  <c r="H8" i="10"/>
  <c r="G8" i="10"/>
  <c r="F8" i="10"/>
  <c r="E8" i="10"/>
  <c r="D8" i="10"/>
  <c r="C8" i="10"/>
  <c r="M8" i="10" s="1"/>
  <c r="N8" i="10" s="1" a="1"/>
  <c r="N8" i="10" s="1"/>
  <c r="B8" i="10" a="1"/>
  <c r="B8" i="10" s="1"/>
  <c r="L7" i="10"/>
  <c r="K7" i="10"/>
  <c r="J7" i="10"/>
  <c r="I7" i="10"/>
  <c r="H7" i="10"/>
  <c r="G7" i="10"/>
  <c r="F7" i="10"/>
  <c r="E7" i="10"/>
  <c r="D7" i="10"/>
  <c r="C7" i="10"/>
  <c r="M7" i="10" s="1"/>
  <c r="N7" i="10" s="1" a="1"/>
  <c r="N7" i="10" s="1"/>
  <c r="B7" i="10" a="1"/>
  <c r="B7" i="10" s="1"/>
  <c r="L6" i="10"/>
  <c r="K6" i="10"/>
  <c r="J6" i="10"/>
  <c r="I6" i="10"/>
  <c r="H6" i="10"/>
  <c r="G6" i="10"/>
  <c r="F6" i="10"/>
  <c r="E6" i="10"/>
  <c r="D6" i="10"/>
  <c r="C6" i="10"/>
  <c r="M6" i="10" s="1"/>
  <c r="N6" i="10" s="1" a="1"/>
  <c r="N6" i="10" s="1"/>
  <c r="B6" i="10" a="1"/>
  <c r="B6" i="10" s="1"/>
  <c r="D29" i="9"/>
  <c r="G28" i="9"/>
  <c r="G29" i="9" s="1"/>
  <c r="F28" i="9"/>
  <c r="F29" i="9" s="1"/>
  <c r="D28" i="9"/>
  <c r="L26" i="9"/>
  <c r="K26" i="9"/>
  <c r="J26" i="9"/>
  <c r="J38" i="10" s="1"/>
  <c r="I26" i="9"/>
  <c r="I38" i="10" s="1"/>
  <c r="H26" i="9"/>
  <c r="G26" i="9"/>
  <c r="G38" i="10" s="1"/>
  <c r="F26" i="9"/>
  <c r="F38" i="10" s="1"/>
  <c r="E26" i="9"/>
  <c r="E38" i="10" s="1"/>
  <c r="D26" i="9"/>
  <c r="C26" i="9"/>
  <c r="B25" i="9" a="1"/>
  <c r="B25" i="9" s="1"/>
  <c r="B24" i="9" a="1"/>
  <c r="B24" i="9" s="1"/>
  <c r="B23" i="9" a="1"/>
  <c r="B23" i="9" s="1"/>
  <c r="B22" i="9" a="1"/>
  <c r="B22" i="9" s="1"/>
  <c r="B21" i="9" a="1"/>
  <c r="B21" i="9" s="1"/>
  <c r="B20" i="9" a="1"/>
  <c r="B20" i="9" s="1"/>
  <c r="B19" i="9" a="1"/>
  <c r="B19" i="9" s="1"/>
  <c r="B18" i="9" a="1"/>
  <c r="B18" i="9" s="1"/>
  <c r="B17" i="9" a="1"/>
  <c r="B17" i="9" s="1"/>
  <c r="B16" i="9" a="1"/>
  <c r="B16" i="9" s="1"/>
  <c r="B15" i="9" a="1"/>
  <c r="B15" i="9" s="1"/>
  <c r="B14" i="9" a="1"/>
  <c r="B14" i="9" s="1"/>
  <c r="B13" i="9" a="1"/>
  <c r="B13" i="9" s="1"/>
  <c r="B12" i="9" a="1"/>
  <c r="B12" i="9" s="1"/>
  <c r="B11" i="9" a="1"/>
  <c r="B11" i="9" s="1"/>
  <c r="B10" i="9" a="1"/>
  <c r="B10" i="9" s="1"/>
  <c r="B9" i="9" a="1"/>
  <c r="B9" i="9" s="1"/>
  <c r="B8" i="9" a="1"/>
  <c r="B8" i="9" s="1"/>
  <c r="B7" i="9" a="1"/>
  <c r="B7" i="9" s="1"/>
  <c r="B6" i="9" a="1"/>
  <c r="B6" i="9" s="1"/>
  <c r="B2" i="9" a="1"/>
  <c r="B2" i="9" s="1"/>
  <c r="L26" i="8"/>
  <c r="L32" i="10" s="1"/>
  <c r="K26" i="8"/>
  <c r="K32" i="10" s="1"/>
  <c r="J26" i="8"/>
  <c r="I26" i="8"/>
  <c r="I32" i="10" s="1"/>
  <c r="H26" i="8"/>
  <c r="G26" i="8"/>
  <c r="G32" i="10" s="1"/>
  <c r="F26" i="8"/>
  <c r="F32" i="10" s="1"/>
  <c r="E26" i="8"/>
  <c r="E32" i="10" s="1"/>
  <c r="D26" i="8"/>
  <c r="C26" i="8"/>
  <c r="G28" i="8" s="1"/>
  <c r="G29" i="8" s="1"/>
  <c r="B25" i="8" a="1"/>
  <c r="B25" i="8" s="1"/>
  <c r="B24" i="8" a="1"/>
  <c r="B24" i="8" s="1"/>
  <c r="B23" i="8" a="1"/>
  <c r="B23" i="8" s="1"/>
  <c r="B22" i="8" a="1"/>
  <c r="B22" i="8" s="1"/>
  <c r="B21" i="8" a="1"/>
  <c r="B21" i="8" s="1"/>
  <c r="B20" i="8" a="1"/>
  <c r="B20" i="8" s="1"/>
  <c r="B19" i="8" a="1"/>
  <c r="B19" i="8" s="1"/>
  <c r="B18" i="8" a="1"/>
  <c r="B18" i="8" s="1"/>
  <c r="B17" i="8" a="1"/>
  <c r="B17" i="8" s="1"/>
  <c r="B16" i="8" a="1"/>
  <c r="B16" i="8" s="1"/>
  <c r="B15" i="8" a="1"/>
  <c r="B15" i="8" s="1"/>
  <c r="B14" i="8" a="1"/>
  <c r="B14" i="8" s="1"/>
  <c r="B13" i="8" a="1"/>
  <c r="B13" i="8" s="1"/>
  <c r="B12" i="8" a="1"/>
  <c r="B12" i="8" s="1"/>
  <c r="B11" i="8" a="1"/>
  <c r="B11" i="8" s="1"/>
  <c r="B10" i="8" a="1"/>
  <c r="B10" i="8" s="1"/>
  <c r="B9" i="8" a="1"/>
  <c r="B9" i="8" s="1"/>
  <c r="B8" i="8" a="1"/>
  <c r="B8" i="8" s="1"/>
  <c r="B7" i="8" a="1"/>
  <c r="B7" i="8" s="1"/>
  <c r="B6" i="8" a="1"/>
  <c r="B6" i="8" s="1"/>
  <c r="L26" i="7"/>
  <c r="L37" i="10" s="1"/>
  <c r="K26" i="7"/>
  <c r="K37" i="10" s="1"/>
  <c r="J26" i="7"/>
  <c r="J37" i="10" s="1"/>
  <c r="I26" i="7"/>
  <c r="H26" i="7"/>
  <c r="G26" i="7"/>
  <c r="G37" i="10" s="1"/>
  <c r="F26" i="7"/>
  <c r="E26" i="7"/>
  <c r="E37" i="10" s="1"/>
  <c r="D26" i="7"/>
  <c r="D37" i="10" s="1"/>
  <c r="C26" i="7"/>
  <c r="E28" i="7" s="1"/>
  <c r="E29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E28" i="6"/>
  <c r="E29" i="6" s="1"/>
  <c r="D28" i="6"/>
  <c r="D29" i="6" s="1"/>
  <c r="L26" i="6"/>
  <c r="L36" i="10" s="1"/>
  <c r="K26" i="6"/>
  <c r="K36" i="10" s="1"/>
  <c r="J26" i="6"/>
  <c r="J36" i="10" s="1"/>
  <c r="I26" i="6"/>
  <c r="I36" i="10" s="1"/>
  <c r="H26" i="6"/>
  <c r="H36" i="10" s="1"/>
  <c r="G26" i="6"/>
  <c r="G36" i="10" s="1"/>
  <c r="F26" i="6"/>
  <c r="F28" i="6" s="1"/>
  <c r="F29" i="6" s="1"/>
  <c r="E26" i="6"/>
  <c r="D26" i="6"/>
  <c r="H28" i="6" s="1"/>
  <c r="H29" i="6" s="1"/>
  <c r="C26" i="6"/>
  <c r="B25" i="6" a="1"/>
  <c r="B25" i="6" s="1"/>
  <c r="B24" i="6" a="1"/>
  <c r="B24" i="6" s="1"/>
  <c r="B23" i="6" a="1"/>
  <c r="B23" i="6" s="1"/>
  <c r="B22" i="6" a="1"/>
  <c r="B22" i="6" s="1"/>
  <c r="B21" i="6" a="1"/>
  <c r="B21" i="6" s="1"/>
  <c r="B20" i="6" a="1"/>
  <c r="B20" i="6" s="1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 a="1"/>
  <c r="B8" i="6" s="1"/>
  <c r="B7" i="6" a="1"/>
  <c r="B7" i="6" s="1"/>
  <c r="B6" i="6" a="1"/>
  <c r="B6" i="6" s="1"/>
  <c r="J28" i="5"/>
  <c r="J29" i="5" s="1"/>
  <c r="L26" i="5"/>
  <c r="L35" i="10" s="1"/>
  <c r="K26" i="5"/>
  <c r="J26" i="5"/>
  <c r="I26" i="5"/>
  <c r="I35" i="10" s="1"/>
  <c r="H26" i="5"/>
  <c r="H35" i="10" s="1"/>
  <c r="G26" i="5"/>
  <c r="G35" i="10" s="1"/>
  <c r="F26" i="5"/>
  <c r="F35" i="10" s="1"/>
  <c r="E26" i="5"/>
  <c r="E35" i="10" s="1"/>
  <c r="D26" i="5"/>
  <c r="C26" i="5"/>
  <c r="G28" i="5" s="1"/>
  <c r="G29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26" i="4"/>
  <c r="L34" i="10" s="1"/>
  <c r="K26" i="4"/>
  <c r="K34" i="10" s="1"/>
  <c r="J26" i="4"/>
  <c r="J34" i="10" s="1"/>
  <c r="I26" i="4"/>
  <c r="I34" i="10" s="1"/>
  <c r="H26" i="4"/>
  <c r="G26" i="4"/>
  <c r="F26" i="4"/>
  <c r="F34" i="10" s="1"/>
  <c r="E26" i="4"/>
  <c r="E34" i="10" s="1"/>
  <c r="D26" i="4"/>
  <c r="D34" i="10" s="1"/>
  <c r="C26" i="4"/>
  <c r="G28" i="4" s="1"/>
  <c r="G29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26" i="3"/>
  <c r="L33" i="10" s="1"/>
  <c r="K26" i="3"/>
  <c r="K33" i="10" s="1"/>
  <c r="J26" i="3"/>
  <c r="J33" i="10" s="1"/>
  <c r="I26" i="3"/>
  <c r="I33" i="10" s="1"/>
  <c r="H26" i="3"/>
  <c r="H33" i="10" s="1"/>
  <c r="G26" i="3"/>
  <c r="G33" i="10" s="1"/>
  <c r="F26" i="3"/>
  <c r="F33" i="10" s="1"/>
  <c r="E26" i="3"/>
  <c r="D26" i="3"/>
  <c r="D33" i="10" s="1"/>
  <c r="C26" i="3"/>
  <c r="L28" i="3" s="1"/>
  <c r="L29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L26" i="2"/>
  <c r="L31" i="10" s="1"/>
  <c r="K26" i="2"/>
  <c r="K31" i="10" s="1"/>
  <c r="J26" i="2"/>
  <c r="J31" i="10" s="1"/>
  <c r="I26" i="2"/>
  <c r="I31" i="10" s="1"/>
  <c r="H26" i="2"/>
  <c r="H31" i="10" s="1"/>
  <c r="G26" i="2"/>
  <c r="F26" i="2"/>
  <c r="F31" i="10" s="1"/>
  <c r="E26" i="2"/>
  <c r="E31" i="10" s="1"/>
  <c r="D26" i="2"/>
  <c r="D31" i="10" s="1"/>
  <c r="C26" i="2"/>
  <c r="J28" i="2" s="1"/>
  <c r="J29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2" i="2" a="1"/>
  <c r="B2" i="2" s="1"/>
  <c r="C26" i="1"/>
  <c r="G13" i="1"/>
  <c r="F28" i="8" l="1"/>
  <c r="F29" i="8" s="1"/>
  <c r="D28" i="8"/>
  <c r="D29" i="8" s="1"/>
  <c r="D28" i="7"/>
  <c r="D29" i="7" s="1"/>
  <c r="H28" i="3"/>
  <c r="H29" i="3" s="1"/>
  <c r="H28" i="2"/>
  <c r="H29" i="2" s="1"/>
  <c r="L28" i="2"/>
  <c r="L29" i="2" s="1"/>
  <c r="C28" i="4"/>
  <c r="C29" i="4" s="1"/>
  <c r="H28" i="4"/>
  <c r="H29" i="4" s="1"/>
  <c r="M11" i="10"/>
  <c r="N11" i="10" s="1" a="1"/>
  <c r="N11" i="10" s="1"/>
  <c r="M16" i="10"/>
  <c r="C35" i="10"/>
  <c r="M35" i="10" s="1"/>
  <c r="L28" i="5"/>
  <c r="L29" i="5" s="1"/>
  <c r="M10" i="10"/>
  <c r="N10" i="10" s="1" a="1"/>
  <c r="N10" i="10" s="1"/>
  <c r="C28" i="5"/>
  <c r="C29" i="5" s="1"/>
  <c r="I39" i="10"/>
  <c r="I28" i="2"/>
  <c r="I29" i="2" s="1"/>
  <c r="I28" i="3"/>
  <c r="I29" i="3" s="1"/>
  <c r="J28" i="4"/>
  <c r="J29" i="4" s="1"/>
  <c r="K28" i="5"/>
  <c r="K29" i="5" s="1"/>
  <c r="I28" i="7"/>
  <c r="I29" i="7" s="1"/>
  <c r="J28" i="3"/>
  <c r="J29" i="3" s="1"/>
  <c r="K28" i="4"/>
  <c r="K29" i="4" s="1"/>
  <c r="K28" i="8"/>
  <c r="K29" i="8" s="1"/>
  <c r="M21" i="10"/>
  <c r="M38" i="10"/>
  <c r="J39" i="10"/>
  <c r="L28" i="4"/>
  <c r="L29" i="4" s="1"/>
  <c r="L28" i="6"/>
  <c r="L29" i="6" s="1"/>
  <c r="J28" i="8"/>
  <c r="J29" i="8" s="1"/>
  <c r="H38" i="10"/>
  <c r="H28" i="9"/>
  <c r="H29" i="9" s="1"/>
  <c r="M9" i="10"/>
  <c r="N9" i="10" s="1" a="1"/>
  <c r="N9" i="10" s="1"/>
  <c r="M14" i="10"/>
  <c r="F36" i="10"/>
  <c r="F39" i="10" s="1"/>
  <c r="C31" i="10"/>
  <c r="E28" i="2"/>
  <c r="E29" i="2" s="1"/>
  <c r="K28" i="2"/>
  <c r="K29" i="2" s="1"/>
  <c r="C28" i="2"/>
  <c r="C29" i="2" s="1"/>
  <c r="G28" i="2"/>
  <c r="G29" i="2" s="1"/>
  <c r="F28" i="7"/>
  <c r="F29" i="7" s="1"/>
  <c r="F37" i="10"/>
  <c r="M20" i="10"/>
  <c r="H34" i="10"/>
  <c r="D39" i="10"/>
  <c r="L39" i="10"/>
  <c r="F28" i="5"/>
  <c r="F29" i="5" s="1"/>
  <c r="D35" i="10"/>
  <c r="H28" i="5"/>
  <c r="H29" i="5" s="1"/>
  <c r="L28" i="7"/>
  <c r="L29" i="7" s="1"/>
  <c r="E28" i="3"/>
  <c r="E29" i="3" s="1"/>
  <c r="K28" i="3"/>
  <c r="K29" i="3" s="1"/>
  <c r="C28" i="3"/>
  <c r="C29" i="3" s="1"/>
  <c r="C33" i="10"/>
  <c r="M33" i="10" s="1"/>
  <c r="G28" i="3"/>
  <c r="G29" i="3" s="1"/>
  <c r="E39" i="10"/>
  <c r="D28" i="2"/>
  <c r="D29" i="2" s="1"/>
  <c r="D28" i="3"/>
  <c r="D29" i="3" s="1"/>
  <c r="D28" i="4"/>
  <c r="D29" i="4" s="1"/>
  <c r="K28" i="9"/>
  <c r="K29" i="9" s="1"/>
  <c r="M13" i="10"/>
  <c r="M22" i="10"/>
  <c r="G39" i="10"/>
  <c r="K39" i="10"/>
  <c r="F28" i="2"/>
  <c r="F29" i="2" s="1"/>
  <c r="F28" i="3"/>
  <c r="F29" i="3" s="1"/>
  <c r="F28" i="4"/>
  <c r="F29" i="4" s="1"/>
  <c r="D28" i="5"/>
  <c r="D29" i="5" s="1"/>
  <c r="I28" i="6"/>
  <c r="I29" i="6" s="1"/>
  <c r="H28" i="8"/>
  <c r="H29" i="8" s="1"/>
  <c r="H32" i="10"/>
  <c r="H39" i="10" s="1"/>
  <c r="M15" i="10"/>
  <c r="M19" i="10"/>
  <c r="J28" i="6"/>
  <c r="J29" i="6" s="1"/>
  <c r="J28" i="7"/>
  <c r="J29" i="7" s="1"/>
  <c r="L28" i="8"/>
  <c r="L29" i="8" s="1"/>
  <c r="L28" i="9"/>
  <c r="L29" i="9" s="1"/>
  <c r="C36" i="10"/>
  <c r="I28" i="4"/>
  <c r="I29" i="4" s="1"/>
  <c r="I28" i="5"/>
  <c r="I29" i="5" s="1"/>
  <c r="C28" i="6"/>
  <c r="C29" i="6" s="1"/>
  <c r="K28" i="6"/>
  <c r="K29" i="6" s="1"/>
  <c r="C28" i="7"/>
  <c r="C29" i="7" s="1"/>
  <c r="K28" i="7"/>
  <c r="K29" i="7" s="1"/>
  <c r="E28" i="8"/>
  <c r="E29" i="8" s="1"/>
  <c r="E28" i="9"/>
  <c r="E29" i="9" s="1"/>
  <c r="D36" i="10"/>
  <c r="C32" i="10"/>
  <c r="M32" i="10" s="1"/>
  <c r="E28" i="4"/>
  <c r="E29" i="4" s="1"/>
  <c r="E28" i="5"/>
  <c r="E29" i="5" s="1"/>
  <c r="G28" i="6"/>
  <c r="G29" i="6" s="1"/>
  <c r="G28" i="7"/>
  <c r="G29" i="7" s="1"/>
  <c r="I28" i="8"/>
  <c r="I29" i="8" s="1"/>
  <c r="I28" i="9"/>
  <c r="I29" i="9" s="1"/>
  <c r="D32" i="10"/>
  <c r="C37" i="10"/>
  <c r="M37" i="10" s="1"/>
  <c r="H28" i="7"/>
  <c r="H29" i="7" s="1"/>
  <c r="J28" i="9"/>
  <c r="J29" i="9" s="1"/>
  <c r="C34" i="10"/>
  <c r="M34" i="10" s="1"/>
  <c r="C28" i="8"/>
  <c r="C29" i="8" s="1"/>
  <c r="C28" i="9"/>
  <c r="C29" i="9" s="1"/>
  <c r="C39" i="10" l="1"/>
  <c r="M39" i="10" s="1"/>
  <c r="M31" i="10"/>
  <c r="M36" i="10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</rPr>
          <t xml:space="preserve">Enter project name here
</t>
        </r>
      </text>
    </comment>
    <comment ref="B5" authorId="0" shapeId="0">
      <text>
        <r>
          <rPr>
            <sz val="11"/>
            <color rgb="FF000000"/>
            <rFont val="Calibri"/>
          </rPr>
          <t xml:space="preserve">Enter name of task here
</t>
        </r>
      </text>
    </comment>
    <comment ref="F5" authorId="0" shapeId="0">
      <text>
        <r>
          <rPr>
            <sz val="11"/>
            <color rgb="FF000000"/>
            <rFont val="Calibri"/>
          </rPr>
          <t xml:space="preserve">Enter name of particpant here
</t>
        </r>
      </text>
    </comment>
  </commentList>
</comments>
</file>

<file path=xl/sharedStrings.xml><?xml version="1.0" encoding="utf-8"?>
<sst xmlns="http://schemas.openxmlformats.org/spreadsheetml/2006/main" count="132" uniqueCount="81">
  <si>
    <t>Tijdsregistratie</t>
  </si>
  <si>
    <t>Project:</t>
  </si>
  <si>
    <t>Tasks</t>
  </si>
  <si>
    <t>estimated effort(hours)</t>
  </si>
  <si>
    <t>Participants</t>
  </si>
  <si>
    <t>Budget</t>
  </si>
  <si>
    <t>Task1</t>
  </si>
  <si>
    <t>Week</t>
  </si>
  <si>
    <t>Sprint Planning</t>
  </si>
  <si>
    <t>Task</t>
  </si>
  <si>
    <t>Intro to project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</si>
  <si>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</si>
  <si>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</si>
  <si>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</si>
  <si>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</si>
  <si>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</si>
  <si>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</si>
  <si>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</si>
  <si>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</si>
  <si>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</si>
  <si>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</si>
  <si>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</si>
  <si>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>Task8</t>
  </si>
  <si>
    <t>Student8</t>
  </si>
  <si>
    <t>Task9</t>
  </si>
  <si>
    <t>Total budget</t>
  </si>
  <si>
    <t>Task10</t>
  </si>
  <si>
    <t>Task11</t>
  </si>
  <si>
    <t>Task12</t>
  </si>
  <si>
    <t>Task13</t>
  </si>
  <si>
    <t>Task14</t>
  </si>
  <si>
    <t>Task15</t>
  </si>
  <si>
    <t>Task16</t>
  </si>
  <si>
    <t>Sprint Task x.x</t>
  </si>
  <si>
    <t>Task17</t>
  </si>
  <si>
    <t>Task18</t>
  </si>
  <si>
    <t>Task19</t>
  </si>
  <si>
    <t>Task20</t>
  </si>
  <si>
    <t>total estimated effort</t>
  </si>
  <si>
    <t>remaining budget:</t>
  </si>
  <si>
    <t>hours spent</t>
  </si>
  <si>
    <t>remaining hours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</si>
  <si>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</si>
  <si>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</si>
  <si>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</si>
  <si>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</si>
  <si>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</si>
  <si>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</si>
  <si>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</si>
  <si>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</si>
  <si>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</si>
  <si>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</si>
  <si>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</si>
  <si>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</si>
  <si>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</si>
  <si>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</si>
  <si>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 xml:space="preserve">Sprint Task 5.x: </t>
  </si>
  <si>
    <t xml:space="preserve">Sprint Task 6.x: </t>
  </si>
  <si>
    <t xml:space="preserve">Sprint Task 7.x: </t>
  </si>
  <si>
    <t xml:space="preserve">Sprint Task 8.x: </t>
  </si>
  <si>
    <t xml:space="preserve">Sprint Task x.x: </t>
  </si>
  <si>
    <t>Group member 1</t>
  </si>
  <si>
    <t>Group member 2</t>
  </si>
  <si>
    <t>Group member 3</t>
  </si>
  <si>
    <t>Group member 4</t>
  </si>
  <si>
    <t>Group member 5</t>
  </si>
  <si>
    <t>Group member 6</t>
  </si>
  <si>
    <t>Group member 7</t>
  </si>
  <si>
    <t>Student 1 name</t>
  </si>
  <si>
    <t>Student 2 name</t>
  </si>
  <si>
    <t>Student 3 name</t>
  </si>
  <si>
    <t>Student 4 name</t>
  </si>
  <si>
    <t>Student 5 name</t>
  </si>
  <si>
    <t>Student 6 name</t>
  </si>
  <si>
    <t>Student 7 name</t>
  </si>
  <si>
    <t xml:space="preserve">DBL Data Challenge 2018/2019 </t>
  </si>
  <si>
    <t>Sprint Task 1.x: enter name of Task 1.x</t>
  </si>
  <si>
    <t>Sprint Task 2.x: enter name of Task 2.x</t>
  </si>
  <si>
    <t>Sprint Task 3.x: …</t>
  </si>
  <si>
    <t>Sprint Task 4.x: …</t>
  </si>
  <si>
    <t>Ignore the numbers in Task1 to Task5 until the Scrum introductory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</si>
</sst>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"/>
    <numFmt numFmtId="165" formatCode="0.0"/>
  </numFmts>
  <fonts count="3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2" borderId="1" xfId="0" applyFont="1" applyFill="1" applyBorder="1"/>
    <xf numFmtId="0" fontId="0" fillId="0" borderId="2" xfId="0" applyFont="1" applyBorder="1"/>
    <xf numFmtId="164" fontId="0" fillId="2" borderId="1" xfId="0" applyNumberFormat="1" applyFont="1" applyFill="1" applyBorder="1"/>
    <xf numFmtId="0" fontId="0" fillId="0" borderId="3" xfId="0" applyFont="1" applyBorder="1"/>
    <xf numFmtId="0" fontId="0" fillId="0" borderId="4" xfId="0" applyFont="1" applyBorder="1" applyAlignment="1"/>
    <xf numFmtId="164" fontId="0" fillId="0" borderId="4" xfId="0" applyNumberFormat="1" applyFont="1" applyBorder="1"/>
    <xf numFmtId="0" fontId="0" fillId="3" borderId="1" xfId="0" applyFont="1" applyFill="1" applyBorder="1" applyAlignment="1"/>
    <xf numFmtId="164" fontId="0" fillId="0" borderId="5" xfId="0" applyNumberFormat="1" applyFont="1" applyBorder="1" applyAlignment="1"/>
    <xf numFmtId="164" fontId="0" fillId="3" borderId="1" xfId="0" applyNumberFormat="1" applyFont="1" applyFill="1" applyBorder="1"/>
    <xf numFmtId="164" fontId="0" fillId="0" borderId="5" xfId="0" applyNumberFormat="1" applyFont="1" applyBorder="1"/>
    <xf numFmtId="0" fontId="0" fillId="3" borderId="1" xfId="0" applyFont="1" applyFill="1" applyBorder="1"/>
    <xf numFmtId="164" fontId="0" fillId="3" borderId="1" xfId="0" applyNumberFormat="1" applyFont="1" applyFill="1" applyBorder="1" applyAlignment="1"/>
    <xf numFmtId="2" fontId="0" fillId="0" borderId="4" xfId="0" applyNumberFormat="1" applyFont="1" applyBorder="1"/>
    <xf numFmtId="0" fontId="2" fillId="0" borderId="0" xfId="0" applyFont="1" applyAlignment="1">
      <alignment horizontal="right"/>
    </xf>
    <xf numFmtId="164" fontId="0" fillId="0" borderId="0" xfId="0" applyNumberFormat="1" applyFont="1"/>
    <xf numFmtId="20" fontId="0" fillId="0" borderId="5" xfId="0" applyNumberFormat="1" applyFont="1" applyBorder="1" applyAlignment="1"/>
    <xf numFmtId="0" fontId="0" fillId="0" borderId="0" xfId="0" applyFont="1"/>
    <xf numFmtId="164" fontId="0" fillId="0" borderId="6" xfId="0" applyNumberFormat="1" applyFont="1" applyBorder="1"/>
    <xf numFmtId="164" fontId="0" fillId="0" borderId="7" xfId="0" applyNumberFormat="1" applyFont="1" applyBorder="1"/>
    <xf numFmtId="165" fontId="0" fillId="0" borderId="0" xfId="0" applyNumberFormat="1" applyFont="1"/>
    <xf numFmtId="2" fontId="0" fillId="0" borderId="0" xfId="0" applyNumberFormat="1" applyFont="1" applyAlignment="1"/>
    <xf numFmtId="164" fontId="0" fillId="0" borderId="8" xfId="0" applyNumberFormat="1" applyFont="1" applyBorder="1"/>
    <xf numFmtId="164" fontId="0" fillId="0" borderId="9" xfId="0" applyNumberFormat="1" applyFont="1" applyBorder="1"/>
    <xf numFmtId="2" fontId="0" fillId="0" borderId="4" xfId="0" applyNumberFormat="1" applyFont="1" applyBorder="1" applyAlignment="1"/>
    <xf numFmtId="0" fontId="2" fillId="0" borderId="10" xfId="0" applyFont="1" applyBorder="1"/>
    <xf numFmtId="164" fontId="0" fillId="0" borderId="11" xfId="0" applyNumberFormat="1" applyFont="1" applyBorder="1"/>
    <xf numFmtId="164" fontId="0" fillId="0" borderId="12" xfId="0" applyNumberFormat="1" applyFont="1" applyBorder="1"/>
    <xf numFmtId="1" fontId="0" fillId="0" borderId="13" xfId="0" applyNumberFormat="1" applyFont="1" applyBorder="1"/>
    <xf numFmtId="164" fontId="0" fillId="0" borderId="14" xfId="0" applyNumberFormat="1" applyFont="1" applyBorder="1"/>
    <xf numFmtId="164" fontId="0" fillId="0" borderId="15" xfId="0" applyNumberFormat="1" applyFont="1" applyBorder="1"/>
    <xf numFmtId="1" fontId="0" fillId="0" borderId="15" xfId="0" applyNumberFormat="1" applyFont="1" applyBorder="1"/>
    <xf numFmtId="0" fontId="0" fillId="0" borderId="16" xfId="0" applyFont="1" applyBorder="1"/>
    <xf numFmtId="164" fontId="0" fillId="0" borderId="10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0" xfId="0" applyNumberFormat="1" applyFont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Totals!$B$31:$B$38</c:f>
              <c:strCache>
                <c:ptCount val="8"/>
                <c:pt idx="0">
                  <c:v>Student 1 name</c:v>
                </c:pt>
                <c:pt idx="1">
                  <c:v>Student 2 name</c:v>
                </c:pt>
                <c:pt idx="2">
                  <c:v>Student 3 name</c:v>
                </c:pt>
                <c:pt idx="3">
                  <c:v>Student 4 name</c:v>
                </c:pt>
                <c:pt idx="4">
                  <c:v>Student 5 name</c:v>
                </c:pt>
                <c:pt idx="5">
                  <c:v>Student 6 name</c:v>
                </c:pt>
                <c:pt idx="6">
                  <c:v>Student 7 name</c:v>
                </c:pt>
                <c:pt idx="7">
                  <c:v>Student8</c:v>
                </c:pt>
              </c:strCache>
            </c:strRef>
          </c:cat>
          <c:val>
            <c:numRef>
              <c:f>Totals!$M$31:$M$38</c:f>
              <c:numCache>
                <c:formatCode>[h]:mm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407224"/>
        <c:axId val="479309320"/>
      </c:barChart>
      <c:catAx>
        <c:axId val="63040722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5400000"/>
          <a:lstStyle/>
          <a:p>
            <a:pPr lvl="0">
              <a:defRPr b="1" i="0"/>
            </a:pPr>
            <a:endParaRPr lang="en-US"/>
          </a:p>
        </c:txPr>
        <c:crossAx val="479309320"/>
        <c:crosses val="autoZero"/>
        <c:auto val="1"/>
        <c:lblAlgn val="ctr"/>
        <c:lblOffset val="100"/>
        <c:noMultiLvlLbl val="1"/>
      </c:catAx>
      <c:valAx>
        <c:axId val="4793093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[h]:mm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63040722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Totals!$C$39:$L$39</c:f>
              <c:numCache>
                <c:formatCode>[h]:mm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Totals!$C$39:$L$39</c:f>
              <c:numCache>
                <c:formatCode>[h]:mm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305792"/>
        <c:axId val="479306968"/>
      </c:barChart>
      <c:catAx>
        <c:axId val="479305792"/>
        <c:scaling>
          <c:orientation val="minMax"/>
        </c:scaling>
        <c:delete val="0"/>
        <c:axPos val="b"/>
        <c:numFmt formatCode="[h]:mm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479306968"/>
        <c:crosses val="autoZero"/>
        <c:auto val="1"/>
        <c:lblAlgn val="ctr"/>
        <c:lblOffset val="100"/>
        <c:noMultiLvlLbl val="1"/>
      </c:catAx>
      <c:valAx>
        <c:axId val="4793069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[h]:mm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793057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</c:dPt>
          <c:dPt>
            <c:idx val="1"/>
            <c:bubble3D val="0"/>
            <c:spPr>
              <a:solidFill>
                <a:srgbClr val="DC3912"/>
              </a:solidFill>
            </c:spPr>
          </c:dPt>
          <c:dPt>
            <c:idx val="2"/>
            <c:bubble3D val="0"/>
            <c:spPr>
              <a:solidFill>
                <a:srgbClr val="FF9900"/>
              </a:solidFill>
            </c:spPr>
          </c:dPt>
          <c:dPt>
            <c:idx val="3"/>
            <c:bubble3D val="0"/>
            <c:spPr>
              <a:solidFill>
                <a:srgbClr val="109618"/>
              </a:solidFill>
            </c:spPr>
          </c:dPt>
          <c:dPt>
            <c:idx val="4"/>
            <c:bubble3D val="0"/>
            <c:spPr>
              <a:solidFill>
                <a:srgbClr val="990099"/>
              </a:solidFill>
            </c:spPr>
          </c:dPt>
          <c:dPt>
            <c:idx val="5"/>
            <c:bubble3D val="0"/>
            <c:spPr>
              <a:solidFill>
                <a:srgbClr val="0099C6"/>
              </a:solidFill>
            </c:spPr>
          </c:dPt>
          <c:dPt>
            <c:idx val="6"/>
            <c:bubble3D val="0"/>
            <c:spPr>
              <a:solidFill>
                <a:srgbClr val="DD4477"/>
              </a:solidFill>
            </c:spPr>
          </c:dPt>
          <c:dPt>
            <c:idx val="7"/>
            <c:bubble3D val="0"/>
            <c:spPr>
              <a:solidFill>
                <a:srgbClr val="66AA00"/>
              </a:solidFill>
            </c:spPr>
          </c:dPt>
          <c:dPt>
            <c:idx val="8"/>
            <c:bubble3D val="0"/>
            <c:spPr>
              <a:solidFill>
                <a:srgbClr val="B82E2E"/>
              </a:solidFill>
            </c:spPr>
          </c:dPt>
          <c:dPt>
            <c:idx val="9"/>
            <c:bubble3D val="0"/>
            <c:spPr>
              <a:solidFill>
                <a:srgbClr val="316395"/>
              </a:solidFill>
            </c:spPr>
          </c:dPt>
          <c:dPt>
            <c:idx val="10"/>
            <c:bubble3D val="0"/>
            <c:spPr>
              <a:solidFill>
                <a:srgbClr val="994499"/>
              </a:solidFill>
            </c:spPr>
          </c:dPt>
          <c:dPt>
            <c:idx val="11"/>
            <c:bubble3D val="0"/>
            <c:spPr>
              <a:solidFill>
                <a:srgbClr val="22AA99"/>
              </a:solidFill>
            </c:spPr>
          </c:dPt>
          <c:dPt>
            <c:idx val="12"/>
            <c:bubble3D val="0"/>
            <c:spPr>
              <a:solidFill>
                <a:srgbClr val="AAAA11"/>
              </a:solidFill>
            </c:spPr>
          </c:dPt>
          <c:dPt>
            <c:idx val="13"/>
            <c:bubble3D val="0"/>
            <c:spPr>
              <a:solidFill>
                <a:srgbClr val="6633CC"/>
              </a:solidFill>
            </c:spPr>
          </c:dPt>
          <c:dPt>
            <c:idx val="14"/>
            <c:bubble3D val="0"/>
            <c:spPr>
              <a:solidFill>
                <a:srgbClr val="E67300"/>
              </a:solidFill>
            </c:spPr>
          </c:dPt>
          <c:dPt>
            <c:idx val="15"/>
            <c:bubble3D val="0"/>
            <c:spPr>
              <a:solidFill>
                <a:srgbClr val="8B0707"/>
              </a:solidFill>
            </c:spPr>
          </c:dPt>
          <c:dPt>
            <c:idx val="16"/>
            <c:bubble3D val="0"/>
            <c:spPr>
              <a:solidFill>
                <a:srgbClr val="651067"/>
              </a:solidFill>
            </c:spPr>
          </c:dPt>
          <c:dPt>
            <c:idx val="17"/>
            <c:bubble3D val="0"/>
            <c:spPr>
              <a:solidFill>
                <a:srgbClr val="329262"/>
              </a:solidFill>
            </c:spPr>
          </c:dPt>
          <c:dPt>
            <c:idx val="18"/>
            <c:bubble3D val="0"/>
            <c:spPr>
              <a:solidFill>
                <a:srgbClr val="5574A6"/>
              </a:solidFill>
            </c:spPr>
          </c:dPt>
          <c:dPt>
            <c:idx val="19"/>
            <c:bubble3D val="0"/>
            <c:spPr>
              <a:solidFill>
                <a:srgbClr val="3B3EAC"/>
              </a:solidFill>
            </c:spPr>
          </c:dPt>
          <c:cat>
            <c:strRef>
              <c:f>Totals!$B$6:$B$25</c:f>
              <c:strCache>
                <c:ptCount val="20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1.x: enter name of Task 1.x</c:v>
                </c:pt>
                <c:pt idx="7">
                  <c:v>Sprint Task 2.x: enter name of Task 2.x</c:v>
                </c:pt>
                <c:pt idx="8">
                  <c:v>Sprint Task 3.x: …</c:v>
                </c:pt>
                <c:pt idx="9">
                  <c:v>Study</c:v>
                </c:pt>
                <c:pt idx="10">
                  <c:v>Sprint Task 5.x: </c:v>
                </c:pt>
                <c:pt idx="11">
                  <c:v>Sprint Task 6.x: </c:v>
                </c:pt>
                <c:pt idx="12">
                  <c:v>Sprint Task 7.x: </c:v>
                </c:pt>
                <c:pt idx="13">
                  <c:v>Sprint Task 8.x: </c:v>
                </c:pt>
                <c:pt idx="14">
                  <c:v>Sprint Task x.x: </c:v>
                </c:pt>
                <c:pt idx="15">
                  <c:v>Sprint Task x.x</c:v>
                </c:pt>
                <c:pt idx="16">
                  <c:v>Sprint Task x.x</c:v>
                </c:pt>
                <c:pt idx="17">
                  <c:v>Sprint Task x.x</c:v>
                </c:pt>
                <c:pt idx="18">
                  <c:v>Sprint Task x.x</c:v>
                </c:pt>
                <c:pt idx="19">
                  <c:v>Sprint Task x.x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 lvl="0">
            <a:defRPr sz="700"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45</xdr:row>
      <xdr:rowOff>57150</xdr:rowOff>
    </xdr:from>
    <xdr:ext cx="4457700" cy="35052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45</xdr:row>
      <xdr:rowOff>19050</xdr:rowOff>
    </xdr:from>
    <xdr:ext cx="4448175" cy="287655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45</xdr:row>
      <xdr:rowOff>19050</xdr:rowOff>
    </xdr:from>
    <xdr:ext cx="4276725" cy="474345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>
      <selection activeCell="F6" sqref="F6"/>
    </sheetView>
  </sheetViews>
  <sheetFormatPr defaultColWidth="14.44140625" defaultRowHeight="15" customHeight="1"/>
  <cols>
    <col min="1" max="1" width="13.44140625" customWidth="1"/>
    <col min="2" max="2" width="34" customWidth="1"/>
    <col min="3" max="3" width="23.109375" customWidth="1"/>
    <col min="4" max="4" width="8.6640625" customWidth="1"/>
    <col min="5" max="5" width="18.6640625" customWidth="1"/>
    <col min="6" max="6" width="23.33203125" customWidth="1"/>
    <col min="7" max="7" width="22.88671875" customWidth="1"/>
    <col min="8" max="26" width="8.6640625" customWidth="1"/>
  </cols>
  <sheetData>
    <row r="1" spans="1:7" ht="14.4">
      <c r="A1" t="s">
        <v>1</v>
      </c>
      <c r="B1" s="1" t="s">
        <v>75</v>
      </c>
    </row>
    <row r="2" spans="1:7" ht="15" customHeight="1">
      <c r="B2" t="s">
        <v>80</v>
      </c>
    </row>
    <row r="4" spans="1:7" ht="14.4">
      <c r="A4" s="2" t="s">
        <v>2</v>
      </c>
      <c r="C4" s="2" t="s">
        <v>3</v>
      </c>
      <c r="E4" s="2" t="s">
        <v>4</v>
      </c>
      <c r="G4" s="2" t="s">
        <v>5</v>
      </c>
    </row>
    <row r="5" spans="1:7" ht="14.4">
      <c r="A5" s="3" t="s">
        <v>6</v>
      </c>
      <c r="B5" s="3" t="s">
        <v>8</v>
      </c>
      <c r="C5" s="5">
        <v>0.16666666666666666</v>
      </c>
      <c r="E5" s="9" t="s">
        <v>61</v>
      </c>
      <c r="F5" s="9" t="s">
        <v>68</v>
      </c>
      <c r="G5" s="11">
        <v>5.833333333333333</v>
      </c>
    </row>
    <row r="6" spans="1:7" ht="14.4">
      <c r="A6" s="3" t="s">
        <v>11</v>
      </c>
      <c r="B6" s="3" t="s">
        <v>12</v>
      </c>
      <c r="C6" s="5">
        <v>0.33333333333333331</v>
      </c>
      <c r="E6" s="9" t="s">
        <v>62</v>
      </c>
      <c r="F6" s="9" t="s">
        <v>69</v>
      </c>
      <c r="G6" s="11">
        <v>5.833333333333333</v>
      </c>
    </row>
    <row r="7" spans="1:7" ht="14.4">
      <c r="A7" s="3" t="s">
        <v>13</v>
      </c>
      <c r="B7" s="3" t="s">
        <v>14</v>
      </c>
      <c r="C7" s="5">
        <v>0.16666666666666666</v>
      </c>
      <c r="E7" s="9" t="s">
        <v>63</v>
      </c>
      <c r="F7" s="9" t="s">
        <v>70</v>
      </c>
      <c r="G7" s="11">
        <v>5.833333333333333</v>
      </c>
    </row>
    <row r="8" spans="1:7" ht="14.4">
      <c r="A8" s="3" t="s">
        <v>15</v>
      </c>
      <c r="B8" s="3" t="s">
        <v>16</v>
      </c>
      <c r="C8" s="5">
        <v>0.16666666666666666</v>
      </c>
      <c r="E8" s="9" t="s">
        <v>64</v>
      </c>
      <c r="F8" s="9" t="s">
        <v>71</v>
      </c>
      <c r="G8" s="11">
        <v>5.833333333333333</v>
      </c>
    </row>
    <row r="9" spans="1:7" ht="14.4">
      <c r="A9" s="3" t="s">
        <v>17</v>
      </c>
      <c r="B9" s="3" t="s">
        <v>18</v>
      </c>
      <c r="C9" s="5">
        <v>8.3333333333333329E-2</v>
      </c>
      <c r="E9" s="9" t="s">
        <v>65</v>
      </c>
      <c r="F9" s="9" t="s">
        <v>72</v>
      </c>
      <c r="G9" s="11">
        <v>5.833333333333333</v>
      </c>
    </row>
    <row r="10" spans="1:7" ht="14.4">
      <c r="A10" s="3" t="s">
        <v>19</v>
      </c>
      <c r="B10" s="3" t="s">
        <v>20</v>
      </c>
      <c r="C10" s="5">
        <v>34.083333333333336</v>
      </c>
      <c r="E10" s="9" t="s">
        <v>66</v>
      </c>
      <c r="F10" s="9" t="s">
        <v>73</v>
      </c>
      <c r="G10" s="11">
        <v>5.833333333333333</v>
      </c>
    </row>
    <row r="11" spans="1:7" ht="14.4">
      <c r="A11" s="3" t="s">
        <v>21</v>
      </c>
      <c r="B11" s="3" t="s">
        <v>76</v>
      </c>
      <c r="C11" s="5"/>
      <c r="E11" s="9" t="s">
        <v>67</v>
      </c>
      <c r="F11" s="9" t="s">
        <v>74</v>
      </c>
      <c r="G11" s="14">
        <v>5.833333333333333</v>
      </c>
    </row>
    <row r="12" spans="1:7" ht="14.4">
      <c r="A12" s="3" t="s">
        <v>22</v>
      </c>
      <c r="B12" s="3" t="s">
        <v>77</v>
      </c>
      <c r="C12" s="5"/>
      <c r="E12" s="13" t="s">
        <v>23</v>
      </c>
      <c r="F12" s="13" t="s">
        <v>23</v>
      </c>
      <c r="G12" s="11"/>
    </row>
    <row r="13" spans="1:7" ht="14.4">
      <c r="A13" s="3" t="s">
        <v>24</v>
      </c>
      <c r="B13" s="3" t="s">
        <v>78</v>
      </c>
      <c r="C13" s="5"/>
      <c r="F13" s="16" t="s">
        <v>25</v>
      </c>
      <c r="G13" s="17">
        <f>SUM(G5:G12)</f>
        <v>40.833333333333336</v>
      </c>
    </row>
    <row r="14" spans="1:7" ht="14.4">
      <c r="A14" s="3" t="s">
        <v>26</v>
      </c>
      <c r="B14" s="3" t="s">
        <v>79</v>
      </c>
      <c r="C14" s="5"/>
    </row>
    <row r="15" spans="1:7" ht="14.4">
      <c r="A15" s="3" t="s">
        <v>27</v>
      </c>
      <c r="B15" s="3" t="s">
        <v>56</v>
      </c>
      <c r="C15" s="5"/>
    </row>
    <row r="16" spans="1:7" ht="14.4">
      <c r="A16" s="3" t="s">
        <v>28</v>
      </c>
      <c r="B16" s="3" t="s">
        <v>57</v>
      </c>
      <c r="C16" s="5"/>
    </row>
    <row r="17" spans="1:3" ht="14.4">
      <c r="A17" s="3" t="s">
        <v>29</v>
      </c>
      <c r="B17" s="3" t="s">
        <v>58</v>
      </c>
      <c r="C17" s="5"/>
    </row>
    <row r="18" spans="1:3" ht="14.4">
      <c r="A18" s="3" t="s">
        <v>30</v>
      </c>
      <c r="B18" s="3" t="s">
        <v>59</v>
      </c>
      <c r="C18" s="5"/>
    </row>
    <row r="19" spans="1:3" ht="14.4">
      <c r="A19" s="3" t="s">
        <v>31</v>
      </c>
      <c r="B19" s="3" t="s">
        <v>60</v>
      </c>
      <c r="C19" s="5"/>
    </row>
    <row r="20" spans="1:3" ht="14.4">
      <c r="A20" s="3" t="s">
        <v>32</v>
      </c>
      <c r="B20" s="3" t="s">
        <v>33</v>
      </c>
      <c r="C20" s="5"/>
    </row>
    <row r="21" spans="1:3" ht="15.75" customHeight="1">
      <c r="A21" s="3" t="s">
        <v>34</v>
      </c>
      <c r="B21" s="3" t="s">
        <v>33</v>
      </c>
      <c r="C21" s="5"/>
    </row>
    <row r="22" spans="1:3" ht="15.75" customHeight="1">
      <c r="A22" s="3" t="s">
        <v>35</v>
      </c>
      <c r="B22" s="3" t="s">
        <v>33</v>
      </c>
      <c r="C22" s="5"/>
    </row>
    <row r="23" spans="1:3" ht="15.75" customHeight="1">
      <c r="A23" s="3" t="s">
        <v>36</v>
      </c>
      <c r="B23" s="3" t="s">
        <v>33</v>
      </c>
      <c r="C23" s="5"/>
    </row>
    <row r="24" spans="1:3" ht="15.75" customHeight="1">
      <c r="A24" s="3" t="s">
        <v>37</v>
      </c>
      <c r="B24" s="3" t="s">
        <v>33</v>
      </c>
      <c r="C24" s="5"/>
    </row>
    <row r="25" spans="1:3" ht="15.75" customHeight="1">
      <c r="B25" s="2" t="s">
        <v>38</v>
      </c>
      <c r="C25" s="17">
        <f>SUM(C5:C24)</f>
        <v>35</v>
      </c>
    </row>
    <row r="26" spans="1:3" ht="15.75" customHeight="1">
      <c r="B26" s="2" t="s">
        <v>39</v>
      </c>
      <c r="C26" s="17">
        <f>G13-C25</f>
        <v>5.8333333333333357</v>
      </c>
    </row>
    <row r="27" spans="1:3" ht="15.75" customHeight="1">
      <c r="A27" s="19"/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000"/>
  <sheetViews>
    <sheetView workbookViewId="0">
      <selection activeCell="B2" sqref="B2"/>
    </sheetView>
  </sheetViews>
  <sheetFormatPr defaultColWidth="14.44140625" defaultRowHeight="15" customHeight="1"/>
  <cols>
    <col min="1" max="1" width="16.5546875" customWidth="1"/>
    <col min="2" max="2" width="32.77734375" bestFit="1" customWidth="1"/>
    <col min="3" max="3" width="13.6640625" customWidth="1"/>
    <col min="4" max="26" width="8.6640625" customWidth="1"/>
  </cols>
  <sheetData>
    <row r="2" spans="1:12" ht="14.4">
      <c r="A2" t="s">
        <v>0</v>
      </c>
      <c r="B2" t="str">
        <f t="array" ref="B2">INDEX(Participants,2,2)</f>
        <v>Student 2 name</v>
      </c>
    </row>
    <row r="4" spans="1:12" ht="14.4">
      <c r="B4" s="4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</row>
    <row r="5" spans="1:12" ht="14.4">
      <c r="B5" s="2" t="s">
        <v>9</v>
      </c>
      <c r="C5" s="7" t="s">
        <v>10</v>
      </c>
      <c r="D5" s="8"/>
      <c r="E5" s="8"/>
      <c r="F5" s="8"/>
      <c r="G5" s="8"/>
      <c r="H5" s="8"/>
      <c r="I5" s="8"/>
      <c r="J5" s="8"/>
      <c r="K5" s="8"/>
      <c r="L5" s="8"/>
    </row>
    <row r="6" spans="1:12" ht="14.4">
      <c r="B6" t="str">
        <f t="array" ref="B6">INDEX(Tasks,1,2)</f>
        <v>Sprint Planning</v>
      </c>
      <c r="C6" s="10"/>
      <c r="D6" s="12"/>
      <c r="E6" s="12"/>
      <c r="F6" s="12"/>
      <c r="G6" s="12"/>
      <c r="H6" s="12"/>
      <c r="I6" s="12"/>
      <c r="J6" s="12"/>
      <c r="K6" s="12"/>
      <c r="L6" s="12"/>
    </row>
    <row r="7" spans="1:12" ht="14.4">
      <c r="B7" t="str">
        <f t="array" ref="B7">INDEX(Tasks,2,2)</f>
        <v>Daily Scrum</v>
      </c>
      <c r="C7" s="10"/>
      <c r="D7" s="12"/>
      <c r="E7" s="12"/>
      <c r="F7" s="12"/>
      <c r="G7" s="12"/>
      <c r="H7" s="12"/>
      <c r="I7" s="12"/>
      <c r="J7" s="12"/>
      <c r="K7" s="12"/>
      <c r="L7" s="12"/>
    </row>
    <row r="8" spans="1:12" ht="14.4">
      <c r="B8" t="str">
        <f t="array" ref="B8">INDEX(Tasks,3,2)</f>
        <v>Sprint Review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ht="14.4">
      <c r="B9" t="str">
        <f t="array" ref="B9">INDEX(Tasks,4,2)</f>
        <v>Sprint Retrospective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ht="14.4">
      <c r="B10" t="str">
        <f t="array" ref="B10">INDEX(Tasks,5,2)</f>
        <v>Lectures/Plenary meetings</v>
      </c>
      <c r="C10" s="10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4.4">
      <c r="B11" t="str">
        <f t="array" ref="B11">INDEX(Tasks,6,2)</f>
        <v>Sprint Tasks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4.4">
      <c r="B12" t="str">
        <f t="array" ref="B12">INDEX(Tasks,7,2)</f>
        <v>Sprint Task 1.x: enter name of Task 1.x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4.4">
      <c r="B13" t="str">
        <f t="array" ref="B13">INDEX(Tasks,8,2)</f>
        <v>Sprint Task 2.x: enter name of Task 2.x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4.4">
      <c r="B14" t="str">
        <f t="array" ref="B14">INDEX(Tasks,9,2)</f>
        <v>Sprint Task 3.x: …</v>
      </c>
      <c r="C14" s="10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4.4">
      <c r="B15" t="str">
        <f t="array" ref="B15">INDEX(Tasks,10,2)</f>
        <v>Sprint Task 4.x: …</v>
      </c>
      <c r="C15" s="10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4.4">
      <c r="B16" t="str">
        <f t="array" ref="B16">INDEX(Tasks,11,2)</f>
        <v xml:space="preserve">Sprint Task 5.x: </v>
      </c>
      <c r="C16" s="10"/>
      <c r="D16" s="12"/>
      <c r="E16" s="12"/>
      <c r="F16" s="12"/>
      <c r="G16" s="12"/>
      <c r="H16" s="12"/>
      <c r="I16" s="12"/>
      <c r="J16" s="12"/>
      <c r="K16" s="12"/>
      <c r="L16" s="12"/>
    </row>
    <row r="17" spans="2:17" ht="14.4">
      <c r="B17" t="str">
        <f t="array" ref="B17">INDEX(Tasks,12,2)</f>
        <v xml:space="preserve">Sprint Task 6.x: </v>
      </c>
      <c r="C17" s="10"/>
      <c r="D17" s="12"/>
      <c r="E17" s="12"/>
      <c r="F17" s="12"/>
      <c r="G17" s="12"/>
      <c r="H17" s="12"/>
      <c r="I17" s="12"/>
      <c r="J17" s="12"/>
      <c r="K17" s="12"/>
      <c r="L17" s="12"/>
    </row>
    <row r="18" spans="2:17" ht="14.4">
      <c r="B18" t="str">
        <f t="array" ref="B18">INDEX(Tasks,13,2)</f>
        <v xml:space="preserve">Sprint Task 7.x: 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7" ht="14.4">
      <c r="B19" t="str">
        <f t="array" ref="B19">INDEX(Tasks,14,2)</f>
        <v xml:space="preserve">Sprint Task 8.x: 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7" ht="14.4">
      <c r="B20" t="str">
        <f t="array" ref="B20">INDEX(Tasks,15,2)</f>
        <v xml:space="preserve">Sprint Task x.x: </v>
      </c>
      <c r="C20" s="10"/>
      <c r="D20" s="12"/>
      <c r="E20" s="12"/>
      <c r="F20" s="12"/>
      <c r="G20" s="12"/>
      <c r="H20" s="12"/>
      <c r="I20" s="12"/>
      <c r="J20" s="12"/>
      <c r="K20" s="12"/>
      <c r="L20" s="12"/>
    </row>
    <row r="21" spans="2:17" ht="15.75" customHeight="1">
      <c r="B21" t="str">
        <f t="array" ref="B21">INDEX(Tasks,16,2)</f>
        <v>Sprint Task x.x</v>
      </c>
      <c r="C21" s="12"/>
      <c r="D21" s="12"/>
      <c r="E21" s="12"/>
      <c r="F21" s="12"/>
      <c r="G21" s="12"/>
      <c r="H21" s="12"/>
      <c r="I21" s="12"/>
      <c r="J21" s="17"/>
      <c r="K21" s="12"/>
      <c r="L21" s="12"/>
    </row>
    <row r="22" spans="2:17" ht="15.75" customHeight="1">
      <c r="B22" t="str">
        <f t="array" ref="B22">INDEX(Tasks,17,2)</f>
        <v>Sprint Task x.x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7" ht="15.75" customHeight="1">
      <c r="B23" t="str">
        <f t="array" ref="B23">INDEX(Tasks,18,2)</f>
        <v>Sprint Task x.x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7" ht="15.75" customHeight="1">
      <c r="B24" t="str">
        <f t="array" ref="B24">INDEX(Tasks,19,2)</f>
        <v>Sprint Task x.x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7" ht="15.75" customHeight="1">
      <c r="B25" t="str">
        <f t="array" ref="B25">INDEX(Tasks,20,2)</f>
        <v>Sprint Task x.x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7" ht="15.75" customHeight="1">
      <c r="C26" s="21">
        <f t="shared" ref="C26:L26" si="0">SUM(C6:C25)</f>
        <v>0</v>
      </c>
      <c r="D26" s="21">
        <f t="shared" si="0"/>
        <v>0</v>
      </c>
      <c r="E26" s="21">
        <f t="shared" si="0"/>
        <v>0</v>
      </c>
      <c r="F26" s="21">
        <f t="shared" si="0"/>
        <v>0</v>
      </c>
      <c r="G26" s="21">
        <f t="shared" si="0"/>
        <v>0</v>
      </c>
      <c r="H26" s="21">
        <f t="shared" si="0"/>
        <v>0</v>
      </c>
      <c r="I26" s="21">
        <f t="shared" si="0"/>
        <v>0</v>
      </c>
      <c r="J26" s="21">
        <f t="shared" si="0"/>
        <v>0</v>
      </c>
      <c r="K26" s="21">
        <f t="shared" si="0"/>
        <v>0</v>
      </c>
      <c r="L26" s="21">
        <f t="shared" si="0"/>
        <v>0</v>
      </c>
    </row>
    <row r="27" spans="2:17" ht="15.75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ht="15.75" customHeight="1">
      <c r="B28" t="s">
        <v>40</v>
      </c>
      <c r="C28" s="17">
        <f>SUM(C26)</f>
        <v>0</v>
      </c>
      <c r="D28" s="17">
        <f t="shared" ref="D28:L28" si="1">SUM($C$26:D26)</f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  <c r="J28" s="17">
        <f t="shared" si="1"/>
        <v>0</v>
      </c>
      <c r="K28" s="17">
        <f t="shared" si="1"/>
        <v>0</v>
      </c>
      <c r="L28" s="17">
        <f t="shared" si="1"/>
        <v>0</v>
      </c>
    </row>
    <row r="29" spans="2:17" ht="15.75" customHeight="1">
      <c r="B29" t="s">
        <v>41</v>
      </c>
      <c r="C29" s="17">
        <f>Parameters!$G$5-C28</f>
        <v>5.833333333333333</v>
      </c>
      <c r="D29" s="17">
        <f>Parameters!$G$5-D28</f>
        <v>5.833333333333333</v>
      </c>
      <c r="E29" s="17">
        <f>Parameters!$G$5-E28</f>
        <v>5.833333333333333</v>
      </c>
      <c r="F29" s="17">
        <f>Parameters!$G$5-F28</f>
        <v>5.833333333333333</v>
      </c>
      <c r="G29" s="17">
        <f>Parameters!$G$5-G28</f>
        <v>5.833333333333333</v>
      </c>
      <c r="H29" s="17">
        <f>Parameters!$G$5-H28</f>
        <v>5.833333333333333</v>
      </c>
      <c r="I29" s="17">
        <f>Parameters!$G$5-I28</f>
        <v>5.833333333333333</v>
      </c>
      <c r="J29" s="17">
        <f>Parameters!$G$5-J28</f>
        <v>5.833333333333333</v>
      </c>
      <c r="K29" s="17">
        <f>Parameters!$G$5-K28</f>
        <v>5.833333333333333</v>
      </c>
      <c r="L29" s="17">
        <f>Parameters!$G$5-L28</f>
        <v>5.833333333333333</v>
      </c>
    </row>
    <row r="30" spans="2:17" ht="15.75" customHeight="1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ht="15.75" customHeight="1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00"/>
  <sheetViews>
    <sheetView workbookViewId="0">
      <selection activeCell="D21" sqref="D21"/>
    </sheetView>
  </sheetViews>
  <sheetFormatPr defaultColWidth="14.44140625" defaultRowHeight="15" customHeight="1"/>
  <cols>
    <col min="1" max="1" width="22" customWidth="1"/>
    <col min="2" max="2" width="30.6640625" customWidth="1"/>
    <col min="3" max="3" width="9.88671875" customWidth="1"/>
    <col min="4" max="26" width="8.6640625" customWidth="1"/>
  </cols>
  <sheetData>
    <row r="2" spans="1:12" ht="14.4">
      <c r="A2" t="s">
        <v>0</v>
      </c>
      <c r="B2" t="str">
        <f>INDEX(Participants,2,2)</f>
        <v>Student 2 name</v>
      </c>
    </row>
    <row r="4" spans="1:12" ht="14.4">
      <c r="B4" s="4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</row>
    <row r="5" spans="1:12" ht="14.4">
      <c r="B5" s="2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4.4">
      <c r="B6" t="str">
        <f t="array" ref="B6">INDEX(Tasks,1,2)</f>
        <v>Sprint Planning</v>
      </c>
      <c r="C6" s="10"/>
      <c r="D6" s="12"/>
      <c r="E6" s="12"/>
      <c r="F6" s="12"/>
      <c r="G6" s="12"/>
      <c r="H6" s="12"/>
      <c r="I6" s="12"/>
      <c r="J6" s="12"/>
      <c r="K6" s="12"/>
      <c r="L6" s="12"/>
    </row>
    <row r="7" spans="1:12" ht="14.4">
      <c r="B7" t="str">
        <f t="array" ref="B7">INDEX(Tasks,2,2)</f>
        <v>Daily Scrum</v>
      </c>
      <c r="C7" s="18"/>
      <c r="D7" s="12"/>
      <c r="E7" s="12"/>
      <c r="F7" s="12"/>
      <c r="G7" s="12"/>
      <c r="H7" s="12"/>
      <c r="I7" s="12"/>
      <c r="J7" s="12"/>
      <c r="K7" s="12"/>
      <c r="L7" s="12"/>
    </row>
    <row r="8" spans="1:12" ht="14.4">
      <c r="B8" t="str">
        <f t="array" ref="B8">INDEX(Tasks,3,2)</f>
        <v>Sprint Review</v>
      </c>
      <c r="C8" s="10"/>
      <c r="D8" s="12"/>
      <c r="E8" s="12"/>
      <c r="F8" s="12"/>
      <c r="G8" s="12"/>
      <c r="H8" s="12"/>
      <c r="I8" s="12"/>
      <c r="J8" s="12"/>
      <c r="K8" s="12"/>
      <c r="L8" s="12"/>
    </row>
    <row r="9" spans="1:12" ht="14.4">
      <c r="B9" t="str">
        <f t="array" ref="B9">INDEX(Tasks,4,2)</f>
        <v>Sprint Retrospective</v>
      </c>
      <c r="C9" s="10"/>
      <c r="D9" s="12"/>
      <c r="E9" s="12"/>
      <c r="F9" s="12"/>
      <c r="G9" s="12"/>
      <c r="H9" s="12"/>
      <c r="I9" s="12"/>
      <c r="J9" s="12"/>
      <c r="K9" s="12"/>
      <c r="L9" s="12"/>
    </row>
    <row r="10" spans="1:12" ht="14.4">
      <c r="B10" t="str">
        <f t="array" ref="B10">INDEX(Tasks,5,2)</f>
        <v>Lectures/Plenary meetings</v>
      </c>
      <c r="C10" s="18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4.4">
      <c r="B11" t="str">
        <f t="array" ref="B11">INDEX(Tasks,6,2)</f>
        <v>Sprint Tasks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4.4">
      <c r="B12" t="str">
        <f t="array" ref="B12">INDEX(Tasks,7,2)</f>
        <v>Sprint Task 1.x: enter name of Task 1.x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4.4">
      <c r="B13" t="str">
        <f t="array" ref="B13">INDEX(Tasks,8,2)</f>
        <v>Sprint Task 2.x: enter name of Task 2.x</v>
      </c>
      <c r="C13" s="10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4.4">
      <c r="B14" t="str">
        <f t="array" ref="B14">INDEX(Tasks,9,2)</f>
        <v>Sprint Task 3.x: …</v>
      </c>
      <c r="C14" s="10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4.4">
      <c r="B15" t="str">
        <f t="array" ref="B15">INDEX(Tasks,10,2)</f>
        <v>Sprint Task 4.x: …</v>
      </c>
      <c r="C15" s="10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4.4">
      <c r="B16" t="str">
        <f t="array" ref="B16">INDEX(Tasks,11,2)</f>
        <v xml:space="preserve">Sprint Task 5.x: </v>
      </c>
      <c r="C16" s="10"/>
      <c r="D16" s="12"/>
      <c r="E16" s="12"/>
      <c r="F16" s="12"/>
      <c r="G16" s="12"/>
      <c r="H16" s="12"/>
      <c r="I16" s="12"/>
      <c r="J16" s="12"/>
      <c r="K16" s="12"/>
      <c r="L16" s="12"/>
    </row>
    <row r="17" spans="2:17" ht="14.4">
      <c r="B17" t="str">
        <f t="array" ref="B17">INDEX(Tasks,12,2)</f>
        <v xml:space="preserve">Sprint Task 6.x: </v>
      </c>
      <c r="C17" s="18"/>
      <c r="D17" s="12"/>
      <c r="E17" s="12"/>
      <c r="F17" s="12"/>
      <c r="G17" s="12"/>
      <c r="H17" s="12"/>
      <c r="I17" s="12"/>
      <c r="J17" s="12"/>
      <c r="K17" s="12"/>
      <c r="L17" s="12"/>
    </row>
    <row r="18" spans="2:17" ht="14.4">
      <c r="B18" t="str">
        <f t="array" ref="B18">INDEX(Tasks,13,2)</f>
        <v xml:space="preserve">Sprint Task 7.x: </v>
      </c>
      <c r="C18" s="10"/>
      <c r="D18" s="12"/>
      <c r="E18" s="12"/>
      <c r="F18" s="12"/>
      <c r="G18" s="12"/>
      <c r="H18" s="12"/>
      <c r="I18" s="12"/>
      <c r="J18" s="12"/>
      <c r="K18" s="12"/>
      <c r="L18" s="12"/>
    </row>
    <row r="19" spans="2:17" ht="14.4">
      <c r="B19" t="str">
        <f t="array" ref="B19">INDEX(Tasks,14,2)</f>
        <v xml:space="preserve">Sprint Task 8.x: </v>
      </c>
      <c r="C19" s="10"/>
      <c r="D19" s="12"/>
      <c r="E19" s="12"/>
      <c r="F19" s="12"/>
      <c r="G19" s="12"/>
      <c r="H19" s="12"/>
      <c r="I19" s="12"/>
      <c r="J19" s="12"/>
      <c r="K19" s="12"/>
      <c r="L19" s="12"/>
    </row>
    <row r="20" spans="2:17" ht="14.4">
      <c r="B20" t="str">
        <f t="array" ref="B20">INDEX(Tasks,15,2)</f>
        <v xml:space="preserve">Sprint Task x.x: </v>
      </c>
      <c r="C20" s="18"/>
      <c r="D20" s="12"/>
      <c r="E20" s="12"/>
      <c r="F20" s="12"/>
      <c r="G20" s="12"/>
      <c r="H20" s="12"/>
      <c r="I20" s="12"/>
      <c r="J20" s="12"/>
      <c r="K20" s="12"/>
      <c r="L20" s="12"/>
    </row>
    <row r="21" spans="2:17" ht="15.75" customHeight="1">
      <c r="B21" t="str">
        <f t="array" ref="B21">INDEX(Tasks,16,2)</f>
        <v>Sprint Task x.x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7" ht="15.75" customHeight="1">
      <c r="B22" t="str">
        <f t="array" ref="B22">INDEX(Tasks,17,2)</f>
        <v>Sprint Task x.x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7" ht="15.75" customHeight="1">
      <c r="B23" t="str">
        <f t="array" ref="B23">INDEX(Tasks,18,2)</f>
        <v>Sprint Task x.x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7" ht="15.75" customHeight="1">
      <c r="B24" t="str">
        <f t="array" ref="B24">INDEX(Tasks,19,2)</f>
        <v>Sprint Task x.x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7" ht="15.75" customHeight="1">
      <c r="B25" t="str">
        <f t="array" ref="B25">INDEX(Tasks,20,2)</f>
        <v>Sprint Task x.x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7" ht="15.75" customHeight="1">
      <c r="C26" s="21">
        <f t="shared" ref="C26:L26" si="0">SUM(C6:C25)</f>
        <v>0</v>
      </c>
      <c r="D26" s="21">
        <f t="shared" si="0"/>
        <v>0</v>
      </c>
      <c r="E26" s="21">
        <f t="shared" si="0"/>
        <v>0</v>
      </c>
      <c r="F26" s="21">
        <f t="shared" si="0"/>
        <v>0</v>
      </c>
      <c r="G26" s="21">
        <f t="shared" si="0"/>
        <v>0</v>
      </c>
      <c r="H26" s="21">
        <f t="shared" si="0"/>
        <v>0</v>
      </c>
      <c r="I26" s="21">
        <f t="shared" si="0"/>
        <v>0</v>
      </c>
      <c r="J26" s="21">
        <f t="shared" si="0"/>
        <v>0</v>
      </c>
      <c r="K26" s="21">
        <f t="shared" si="0"/>
        <v>0</v>
      </c>
      <c r="L26" s="21">
        <f t="shared" si="0"/>
        <v>0</v>
      </c>
    </row>
    <row r="27" spans="2:17" ht="15.75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ht="15.75" customHeight="1">
      <c r="B28" t="s">
        <v>40</v>
      </c>
      <c r="C28" s="17">
        <f>SUM(C26)</f>
        <v>0</v>
      </c>
      <c r="D28" s="17">
        <f t="shared" ref="D28:L28" si="1">SUM($C$26:D26)</f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  <c r="J28" s="17">
        <f t="shared" si="1"/>
        <v>0</v>
      </c>
      <c r="K28" s="17">
        <f t="shared" si="1"/>
        <v>0</v>
      </c>
      <c r="L28" s="17">
        <f t="shared" si="1"/>
        <v>0</v>
      </c>
    </row>
    <row r="29" spans="2:17" ht="15.75" customHeight="1">
      <c r="B29" t="s">
        <v>41</v>
      </c>
      <c r="C29" s="17">
        <f>Parameters!$G$7-C28</f>
        <v>5.833333333333333</v>
      </c>
      <c r="D29" s="17">
        <f>Parameters!$G$7-D28</f>
        <v>5.833333333333333</v>
      </c>
      <c r="E29" s="17">
        <f>Parameters!$G$7-E28</f>
        <v>5.833333333333333</v>
      </c>
      <c r="F29" s="17">
        <f>Parameters!$G$7-F28</f>
        <v>5.833333333333333</v>
      </c>
      <c r="G29" s="17">
        <f>Parameters!$G$7-G28</f>
        <v>5.833333333333333</v>
      </c>
      <c r="H29" s="17">
        <f>Parameters!$G$7-H28</f>
        <v>5.833333333333333</v>
      </c>
      <c r="I29" s="17">
        <f>Parameters!$G$7-I28</f>
        <v>5.833333333333333</v>
      </c>
      <c r="J29" s="17">
        <f>Parameters!$G$7-J28</f>
        <v>5.833333333333333</v>
      </c>
      <c r="K29" s="17">
        <f>Parameters!$G$7-K28</f>
        <v>5.833333333333333</v>
      </c>
      <c r="L29" s="17">
        <f>Parameters!$G$7-L28</f>
        <v>5.833333333333333</v>
      </c>
    </row>
    <row r="30" spans="2:17" ht="15.75" customHeight="1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ht="15.75" customHeight="1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00"/>
  <sheetViews>
    <sheetView workbookViewId="0">
      <selection activeCell="B2" sqref="B2"/>
    </sheetView>
  </sheetViews>
  <sheetFormatPr defaultColWidth="14.44140625" defaultRowHeight="15" customHeight="1"/>
  <cols>
    <col min="1" max="1" width="15.88671875" customWidth="1"/>
    <col min="2" max="2" width="30.5546875" customWidth="1"/>
    <col min="3" max="26" width="8.6640625" customWidth="1"/>
  </cols>
  <sheetData>
    <row r="2" spans="1:12" ht="14.4">
      <c r="A2" t="s">
        <v>0</v>
      </c>
      <c r="B2" s="23"/>
    </row>
    <row r="4" spans="1:12" ht="14.4">
      <c r="B4" s="4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</row>
    <row r="5" spans="1:12" ht="14.4">
      <c r="B5" s="2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4.4">
      <c r="B6" t="str">
        <f t="array" ref="B6">INDEX(Tasks,1,2)</f>
        <v>Sprint Planning</v>
      </c>
      <c r="C6" s="10"/>
      <c r="D6" s="12"/>
      <c r="E6" s="12"/>
      <c r="F6" s="12"/>
      <c r="G6" s="12"/>
      <c r="H6" s="12"/>
      <c r="I6" s="12"/>
      <c r="J6" s="12"/>
      <c r="K6" s="12"/>
      <c r="L6" s="12"/>
    </row>
    <row r="7" spans="1:12" ht="14.4">
      <c r="B7" t="str">
        <f t="array" ref="B7">INDEX(Tasks,2,2)</f>
        <v>Daily Scrum</v>
      </c>
      <c r="C7" s="18"/>
      <c r="D7" s="12"/>
      <c r="E7" s="12"/>
      <c r="F7" s="12"/>
      <c r="G7" s="12"/>
      <c r="H7" s="12"/>
      <c r="I7" s="12"/>
      <c r="J7" s="12"/>
      <c r="K7" s="12"/>
      <c r="L7" s="12"/>
    </row>
    <row r="8" spans="1:12" ht="14.4">
      <c r="B8" t="str">
        <f t="array" ref="B8">INDEX(Tasks,3,2)</f>
        <v>Sprint Review</v>
      </c>
      <c r="C8" s="10"/>
      <c r="D8" s="12"/>
      <c r="E8" s="12"/>
      <c r="F8" s="12"/>
      <c r="G8" s="12"/>
      <c r="H8" s="12"/>
      <c r="I8" s="12"/>
      <c r="J8" s="12"/>
      <c r="K8" s="12"/>
      <c r="L8" s="12"/>
    </row>
    <row r="9" spans="1:12" ht="14.4">
      <c r="B9" t="str">
        <f t="array" ref="B9">INDEX(Tasks,4,2)</f>
        <v>Sprint Retrospective</v>
      </c>
      <c r="C9" s="10"/>
      <c r="D9" s="12"/>
      <c r="E9" s="12"/>
      <c r="F9" s="12"/>
      <c r="G9" s="12"/>
      <c r="H9" s="12"/>
      <c r="I9" s="12"/>
      <c r="J9" s="12"/>
      <c r="K9" s="12"/>
      <c r="L9" s="12"/>
    </row>
    <row r="10" spans="1:12" ht="14.4">
      <c r="B10" t="str">
        <f t="array" ref="B10">INDEX(Tasks,5,2)</f>
        <v>Lectures/Plenary meetings</v>
      </c>
      <c r="C10" s="18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4.4">
      <c r="B11" t="str">
        <f t="array" ref="B11">INDEX(Tasks,6,2)</f>
        <v>Sprint Tasks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4.4">
      <c r="B12" t="str">
        <f t="array" ref="B12">INDEX(Tasks,7,2)</f>
        <v>Sprint Task 1.x: enter name of Task 1.x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4.4">
      <c r="B13" t="str">
        <f t="array" ref="B13">INDEX(Tasks,8,2)</f>
        <v>Sprint Task 2.x: enter name of Task 2.x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4.4">
      <c r="B14" t="str">
        <f t="array" ref="B14">INDEX(Tasks,9,2)</f>
        <v>Sprint Task 3.x: …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4.4">
      <c r="B15" t="str">
        <f t="array" ref="B15">INDEX(Tasks,10,2)</f>
        <v>Sprint Task 4.x: …</v>
      </c>
      <c r="C15" s="10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4.4">
      <c r="B16" t="str">
        <f t="array" ref="B16">INDEX(Tasks,11,2)</f>
        <v xml:space="preserve">Sprint Task 5.x: </v>
      </c>
      <c r="C16" s="18"/>
      <c r="D16" s="12"/>
      <c r="E16" s="12"/>
      <c r="F16" s="12"/>
      <c r="G16" s="12"/>
      <c r="H16" s="12"/>
      <c r="I16" s="12"/>
      <c r="J16" s="12"/>
      <c r="K16" s="12"/>
      <c r="L16" s="12"/>
    </row>
    <row r="17" spans="2:17" ht="14.4">
      <c r="B17" t="str">
        <f t="array" ref="B17">INDEX(Tasks,12,2)</f>
        <v xml:space="preserve">Sprint Task 6.x: </v>
      </c>
      <c r="C17" s="10"/>
      <c r="D17" s="12"/>
      <c r="E17" s="12"/>
      <c r="F17" s="12"/>
      <c r="G17" s="12"/>
      <c r="H17" s="12"/>
      <c r="I17" s="12"/>
      <c r="J17" s="12"/>
      <c r="K17" s="12"/>
      <c r="L17" s="12"/>
    </row>
    <row r="18" spans="2:17" ht="14.4">
      <c r="B18" t="str">
        <f t="array" ref="B18">INDEX(Tasks,13,2)</f>
        <v xml:space="preserve">Sprint Task 7.x: 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7" ht="14.4">
      <c r="B19" t="str">
        <f t="array" ref="B19">INDEX(Tasks,14,2)</f>
        <v xml:space="preserve">Sprint Task 8.x: 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7" ht="14.4">
      <c r="B20" t="str">
        <f t="array" ref="B20">INDEX(Tasks,15,2)</f>
        <v xml:space="preserve">Sprint Task x.x: </v>
      </c>
      <c r="C20" s="10"/>
      <c r="D20" s="12"/>
      <c r="E20" s="12"/>
      <c r="F20" s="12"/>
      <c r="G20" s="12"/>
      <c r="H20" s="12"/>
      <c r="I20" s="12"/>
      <c r="J20" s="12"/>
      <c r="K20" s="12"/>
      <c r="L20" s="12"/>
    </row>
    <row r="21" spans="2:17" ht="15.75" customHeight="1">
      <c r="B21" t="str">
        <f t="array" ref="B21">INDEX(Tasks,16,2)</f>
        <v>Sprint Task x.x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7" ht="15.75" customHeight="1">
      <c r="B22" t="str">
        <f t="array" ref="B22">INDEX(Tasks,17,2)</f>
        <v>Sprint Task x.x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7" ht="15.75" customHeight="1">
      <c r="B23" t="str">
        <f t="array" ref="B23">INDEX(Tasks,18,2)</f>
        <v>Sprint Task x.x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7" ht="15.75" customHeight="1">
      <c r="B24" t="str">
        <f t="array" ref="B24">INDEX(Tasks,19,2)</f>
        <v>Sprint Task x.x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7" ht="15.75" customHeight="1">
      <c r="B25" t="str">
        <f t="array" ref="B25">INDEX(Tasks,20,2)</f>
        <v>Sprint Task x.x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7" ht="15.75" customHeight="1">
      <c r="C26" s="21">
        <f t="shared" ref="C26:L26" si="0">SUM(C6:C25)</f>
        <v>0</v>
      </c>
      <c r="D26" s="21">
        <f t="shared" si="0"/>
        <v>0</v>
      </c>
      <c r="E26" s="21">
        <f t="shared" si="0"/>
        <v>0</v>
      </c>
      <c r="F26" s="21">
        <f t="shared" si="0"/>
        <v>0</v>
      </c>
      <c r="G26" s="21">
        <f t="shared" si="0"/>
        <v>0</v>
      </c>
      <c r="H26" s="21">
        <f t="shared" si="0"/>
        <v>0</v>
      </c>
      <c r="I26" s="21">
        <f t="shared" si="0"/>
        <v>0</v>
      </c>
      <c r="J26" s="21">
        <f t="shared" si="0"/>
        <v>0</v>
      </c>
      <c r="K26" s="21">
        <f t="shared" si="0"/>
        <v>0</v>
      </c>
      <c r="L26" s="21">
        <f t="shared" si="0"/>
        <v>0</v>
      </c>
    </row>
    <row r="27" spans="2:17" ht="15.75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ht="15.75" customHeight="1">
      <c r="B28" t="s">
        <v>40</v>
      </c>
      <c r="C28" s="17">
        <f>SUM(C26)</f>
        <v>0</v>
      </c>
      <c r="D28" s="17">
        <f t="shared" ref="D28:L28" si="1">SUM($C$26:D26)</f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  <c r="J28" s="17">
        <f t="shared" si="1"/>
        <v>0</v>
      </c>
      <c r="K28" s="17">
        <f t="shared" si="1"/>
        <v>0</v>
      </c>
      <c r="L28" s="17">
        <f t="shared" si="1"/>
        <v>0</v>
      </c>
    </row>
    <row r="29" spans="2:17" ht="15.75" customHeight="1">
      <c r="B29" t="s">
        <v>41</v>
      </c>
      <c r="C29" s="17">
        <f>Parameters!$G$8-C28</f>
        <v>5.833333333333333</v>
      </c>
      <c r="D29" s="17">
        <f>Parameters!$G$8-D28</f>
        <v>5.833333333333333</v>
      </c>
      <c r="E29" s="17">
        <f>Parameters!$G$8-E28</f>
        <v>5.833333333333333</v>
      </c>
      <c r="F29" s="17">
        <f>Parameters!$G$8-F28</f>
        <v>5.833333333333333</v>
      </c>
      <c r="G29" s="17">
        <f>Parameters!$G$8-G28</f>
        <v>5.833333333333333</v>
      </c>
      <c r="H29" s="17">
        <f>Parameters!$G$8-H28</f>
        <v>5.833333333333333</v>
      </c>
      <c r="I29" s="17">
        <f>Parameters!$G$8-I28</f>
        <v>5.833333333333333</v>
      </c>
      <c r="J29" s="17">
        <f>Parameters!$G$8-J28</f>
        <v>5.833333333333333</v>
      </c>
      <c r="K29" s="17">
        <f>Parameters!$G$8-K28</f>
        <v>5.833333333333333</v>
      </c>
      <c r="L29" s="17">
        <f>Parameters!$G$8-L28</f>
        <v>5.833333333333333</v>
      </c>
    </row>
    <row r="30" spans="2:17" ht="15.75" customHeight="1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ht="15.75" customHeight="1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00"/>
  <sheetViews>
    <sheetView workbookViewId="0">
      <selection activeCell="B3" sqref="B3"/>
    </sheetView>
  </sheetViews>
  <sheetFormatPr defaultColWidth="14.44140625" defaultRowHeight="15" customHeight="1"/>
  <cols>
    <col min="1" max="1" width="15.44140625" customWidth="1"/>
    <col min="2" max="2" width="30.109375" customWidth="1"/>
    <col min="3" max="26" width="8.6640625" customWidth="1"/>
  </cols>
  <sheetData>
    <row r="2" spans="1:12" ht="14.4">
      <c r="A2" t="s">
        <v>0</v>
      </c>
      <c r="B2" t="str">
        <f>INDEX(Participants,3,2)</f>
        <v>Student 3 name</v>
      </c>
    </row>
    <row r="4" spans="1:12" ht="14.4">
      <c r="B4" s="4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</row>
    <row r="5" spans="1:12" ht="14.4">
      <c r="B5" s="2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4.4">
      <c r="B6" t="str">
        <f t="array" ref="B6">INDEX(Tasks,1,2)</f>
        <v>Sprint Planning</v>
      </c>
      <c r="C6" s="18"/>
      <c r="D6" s="12"/>
      <c r="E6" s="12"/>
      <c r="F6" s="12"/>
      <c r="G6" s="12"/>
      <c r="H6" s="12"/>
      <c r="I6" s="12"/>
      <c r="J6" s="12"/>
      <c r="K6" s="12"/>
      <c r="L6" s="12"/>
    </row>
    <row r="7" spans="1:12" ht="14.4">
      <c r="B7" t="str">
        <f t="array" ref="B7">INDEX(Tasks,2,2)</f>
        <v>Daily Scrum</v>
      </c>
      <c r="C7" s="10"/>
      <c r="D7" s="12"/>
      <c r="E7" s="12"/>
      <c r="F7" s="12"/>
      <c r="G7" s="12"/>
      <c r="H7" s="12"/>
      <c r="I7" s="12"/>
      <c r="J7" s="12"/>
      <c r="K7" s="12"/>
      <c r="L7" s="12"/>
    </row>
    <row r="8" spans="1:12" ht="14.4">
      <c r="B8" t="str">
        <f t="array" ref="B8">INDEX(Tasks,3,2)</f>
        <v>Sprint Review</v>
      </c>
      <c r="C8" s="10"/>
      <c r="D8" s="12"/>
      <c r="E8" s="12"/>
      <c r="F8" s="12"/>
      <c r="G8" s="12"/>
      <c r="H8" s="12"/>
      <c r="I8" s="12"/>
      <c r="J8" s="12"/>
      <c r="K8" s="12"/>
      <c r="L8" s="12"/>
    </row>
    <row r="9" spans="1:12" ht="14.4">
      <c r="B9" t="str">
        <f t="array" ref="B9">INDEX(Tasks,4,2)</f>
        <v>Sprint Retrospective</v>
      </c>
      <c r="C9" s="18"/>
      <c r="D9" s="12"/>
      <c r="E9" s="12"/>
      <c r="F9" s="12"/>
      <c r="G9" s="12"/>
      <c r="H9" s="12"/>
      <c r="I9" s="12"/>
      <c r="J9" s="12"/>
      <c r="K9" s="12"/>
      <c r="L9" s="12"/>
    </row>
    <row r="10" spans="1:12" ht="14.4">
      <c r="B10" t="str">
        <f t="array" ref="B10">INDEX(Tasks,5,2)</f>
        <v>Lectures/Plenary meetings</v>
      </c>
      <c r="C10" s="18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4.4">
      <c r="B11" t="str">
        <f t="array" ref="B11">INDEX(Tasks,6,2)</f>
        <v>Sprint Tasks</v>
      </c>
      <c r="C11" s="10"/>
      <c r="D11" s="12"/>
      <c r="E11" s="12"/>
      <c r="F11" s="12"/>
      <c r="G11" s="12"/>
      <c r="H11" s="17"/>
      <c r="I11" s="17"/>
      <c r="J11" s="17"/>
      <c r="K11" s="12"/>
      <c r="L11" s="12"/>
    </row>
    <row r="12" spans="1:12" ht="14.4">
      <c r="B12" t="str">
        <f t="array" ref="B12">INDEX(Tasks,7,2)</f>
        <v>Sprint Task 1.x: enter name of Task 1.x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4.4">
      <c r="B13" t="str">
        <f t="array" ref="B13">INDEX(Tasks,8,2)</f>
        <v>Sprint Task 2.x: enter name of Task 2.x</v>
      </c>
      <c r="C13" s="18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4.4">
      <c r="B14" t="str">
        <f t="array" ref="B14">INDEX(Tasks,9,2)</f>
        <v>Sprint Task 3.x: …</v>
      </c>
      <c r="C14" s="10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4.4">
      <c r="B15" t="str">
        <f t="array" ref="B15">INDEX(Tasks,10,2)</f>
        <v>Sprint Task 4.x: …</v>
      </c>
      <c r="C15" s="10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4.4">
      <c r="B16" t="str">
        <f t="array" ref="B16">INDEX(Tasks,11,2)</f>
        <v xml:space="preserve">Sprint Task 5.x: </v>
      </c>
      <c r="C16" s="18"/>
      <c r="D16" s="12"/>
      <c r="E16" s="12"/>
      <c r="F16" s="12"/>
      <c r="G16" s="12"/>
      <c r="H16" s="12"/>
      <c r="I16" s="12"/>
      <c r="J16" s="12"/>
      <c r="K16" s="12"/>
      <c r="L16" s="12"/>
    </row>
    <row r="17" spans="2:17" ht="14.4">
      <c r="B17" t="str">
        <f t="array" ref="B17">INDEX(Tasks,12,2)</f>
        <v xml:space="preserve">Sprint Task 6.x: </v>
      </c>
      <c r="C17" s="10"/>
      <c r="D17" s="12"/>
      <c r="E17" s="12"/>
      <c r="F17" s="12"/>
      <c r="G17" s="12"/>
      <c r="H17" s="12"/>
      <c r="I17" s="12"/>
      <c r="J17" s="12"/>
      <c r="K17" s="12"/>
      <c r="L17" s="12"/>
    </row>
    <row r="18" spans="2:17" ht="14.4">
      <c r="B18" t="str">
        <f t="array" ref="B18">INDEX(Tasks,13,2)</f>
        <v xml:space="preserve">Sprint Task 7.x: </v>
      </c>
      <c r="C18" s="10"/>
      <c r="D18" s="12"/>
      <c r="E18" s="12"/>
      <c r="F18" s="12"/>
      <c r="G18" s="12"/>
      <c r="H18" s="12"/>
      <c r="I18" s="12"/>
      <c r="J18" s="12"/>
      <c r="K18" s="12"/>
      <c r="L18" s="12"/>
    </row>
    <row r="19" spans="2:17" ht="14.4">
      <c r="B19" t="str">
        <f t="array" ref="B19">INDEX(Tasks,14,2)</f>
        <v xml:space="preserve">Sprint Task 8.x: </v>
      </c>
      <c r="C19" s="18"/>
      <c r="D19" s="12"/>
      <c r="E19" s="12"/>
      <c r="F19" s="12"/>
      <c r="G19" s="12"/>
      <c r="H19" s="12"/>
      <c r="I19" s="12"/>
      <c r="J19" s="12"/>
      <c r="K19" s="12"/>
      <c r="L19" s="12"/>
    </row>
    <row r="20" spans="2:17" ht="14.4">
      <c r="B20" t="str">
        <f t="array" ref="B20">INDEX(Tasks,15,2)</f>
        <v xml:space="preserve">Sprint Task x.x: </v>
      </c>
      <c r="C20" s="10"/>
      <c r="D20" s="12"/>
      <c r="E20" s="12"/>
      <c r="F20" s="12"/>
      <c r="G20" s="12"/>
      <c r="H20" s="12"/>
      <c r="I20" s="12"/>
      <c r="J20" s="12"/>
      <c r="K20" s="12"/>
      <c r="L20" s="12"/>
    </row>
    <row r="21" spans="2:17" ht="15.75" customHeight="1">
      <c r="B21" t="str">
        <f t="array" ref="B21">INDEX(Tasks,16,2)</f>
        <v>Sprint Task x.x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7" ht="15.75" customHeight="1">
      <c r="B22" t="str">
        <f t="array" ref="B22">INDEX(Tasks,17,2)</f>
        <v>Sprint Task x.x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7" ht="15.75" customHeight="1">
      <c r="B23" t="str">
        <f t="array" ref="B23">INDEX(Tasks,18,2)</f>
        <v>Sprint Task x.x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7" ht="15.75" customHeight="1">
      <c r="B24" t="str">
        <f t="array" ref="B24">INDEX(Tasks,19,2)</f>
        <v>Sprint Task x.x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7" ht="15.75" customHeight="1">
      <c r="B25" t="str">
        <f t="array" ref="B25">INDEX(Tasks,20,2)</f>
        <v>Sprint Task x.x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7" ht="15.75" customHeight="1">
      <c r="C26" s="24">
        <f t="shared" ref="C26:L26" si="0">SUM(C6:C25)</f>
        <v>0</v>
      </c>
      <c r="D26" s="25">
        <f t="shared" si="0"/>
        <v>0</v>
      </c>
      <c r="E26" s="25">
        <f t="shared" si="0"/>
        <v>0</v>
      </c>
      <c r="F26" s="24">
        <f t="shared" si="0"/>
        <v>0</v>
      </c>
      <c r="G26" s="24">
        <f t="shared" si="0"/>
        <v>0</v>
      </c>
      <c r="H26" s="24">
        <f t="shared" si="0"/>
        <v>0</v>
      </c>
      <c r="I26" s="24">
        <f t="shared" si="0"/>
        <v>0</v>
      </c>
      <c r="J26" s="24">
        <f t="shared" si="0"/>
        <v>0</v>
      </c>
      <c r="K26" s="24">
        <f t="shared" si="0"/>
        <v>0</v>
      </c>
      <c r="L26" s="24">
        <f t="shared" si="0"/>
        <v>0</v>
      </c>
    </row>
    <row r="27" spans="2:17" ht="15.75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ht="15.75" customHeight="1">
      <c r="B28" t="s">
        <v>40</v>
      </c>
      <c r="C28" s="17">
        <f>SUM(C26)</f>
        <v>0</v>
      </c>
      <c r="D28" s="17">
        <f t="shared" ref="D28:L28" si="1">SUM($C$26:D26)</f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  <c r="J28" s="17">
        <f t="shared" si="1"/>
        <v>0</v>
      </c>
      <c r="K28" s="17">
        <f t="shared" si="1"/>
        <v>0</v>
      </c>
      <c r="L28" s="17">
        <f t="shared" si="1"/>
        <v>0</v>
      </c>
    </row>
    <row r="29" spans="2:17" ht="15.75" customHeight="1">
      <c r="B29" t="s">
        <v>41</v>
      </c>
      <c r="C29" s="17">
        <f>Parameters!$G$9-C28</f>
        <v>5.833333333333333</v>
      </c>
      <c r="D29" s="17">
        <f>Parameters!$G$9-D28</f>
        <v>5.833333333333333</v>
      </c>
      <c r="E29" s="17">
        <f>Parameters!$G$9-E28</f>
        <v>5.833333333333333</v>
      </c>
      <c r="F29" s="17">
        <f>Parameters!$G$9-F28</f>
        <v>5.833333333333333</v>
      </c>
      <c r="G29" s="17">
        <f>Parameters!$G$9-G28</f>
        <v>5.833333333333333</v>
      </c>
      <c r="H29" s="17">
        <f>Parameters!$G$9-H28</f>
        <v>5.833333333333333</v>
      </c>
      <c r="I29" s="17">
        <f>Parameters!$G$9-I28</f>
        <v>5.833333333333333</v>
      </c>
      <c r="J29" s="17">
        <f>Parameters!$G$9-J28</f>
        <v>5.833333333333333</v>
      </c>
      <c r="K29" s="17">
        <f>Parameters!$G$9-K28</f>
        <v>5.833333333333333</v>
      </c>
      <c r="L29" s="17">
        <f>Parameters!$G$9-L28</f>
        <v>5.833333333333333</v>
      </c>
    </row>
    <row r="30" spans="2:17" ht="15.75" customHeight="1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ht="15.75" customHeight="1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00"/>
  <sheetViews>
    <sheetView workbookViewId="0">
      <selection activeCell="B3" sqref="B3"/>
    </sheetView>
  </sheetViews>
  <sheetFormatPr defaultColWidth="14.44140625" defaultRowHeight="15" customHeight="1"/>
  <cols>
    <col min="1" max="1" width="14.88671875" customWidth="1"/>
    <col min="2" max="2" width="31" customWidth="1"/>
    <col min="3" max="26" width="8.6640625" customWidth="1"/>
  </cols>
  <sheetData>
    <row r="2" spans="1:12" ht="14.4">
      <c r="A2" t="s">
        <v>0</v>
      </c>
      <c r="B2" s="1" t="str">
        <f>INDEX(Participants,5,2)</f>
        <v>Student 5 name</v>
      </c>
    </row>
    <row r="4" spans="1:12" ht="14.4">
      <c r="B4" s="4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</row>
    <row r="5" spans="1:12" ht="14.4">
      <c r="B5" s="2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4.4">
      <c r="B6" t="str">
        <f t="array" ref="B6">INDEX(Tasks,1,2)</f>
        <v>Sprint Planning</v>
      </c>
      <c r="C6" s="10"/>
      <c r="D6" s="12"/>
      <c r="E6" s="12"/>
      <c r="F6" s="12"/>
      <c r="G6" s="12"/>
      <c r="H6" s="12"/>
      <c r="I6" s="12"/>
      <c r="J6" s="12"/>
      <c r="K6" s="12"/>
      <c r="L6" s="12"/>
    </row>
    <row r="7" spans="1:12" ht="14.4">
      <c r="B7" t="str">
        <f t="array" ref="B7">INDEX(Tasks,2,2)</f>
        <v>Daily Scrum</v>
      </c>
      <c r="C7" s="10"/>
      <c r="D7" s="12"/>
      <c r="E7" s="12"/>
      <c r="F7" s="12"/>
      <c r="G7" s="12"/>
      <c r="H7" s="12"/>
      <c r="I7" s="12"/>
      <c r="J7" s="12"/>
      <c r="K7" s="12"/>
      <c r="L7" s="12"/>
    </row>
    <row r="8" spans="1:12" ht="14.4">
      <c r="B8" t="str">
        <f t="array" ref="B8">INDEX(Tasks,3,2)</f>
        <v>Sprint Review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ht="14.4">
      <c r="B9" t="str">
        <f t="array" ref="B9">INDEX(Tasks,4,2)</f>
        <v>Sprint Retrospective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ht="14.4">
      <c r="B10" t="str">
        <f t="array" ref="B10">INDEX(Tasks,5,2)</f>
        <v>Lectures/Plenary meetings</v>
      </c>
      <c r="C10" s="10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4.4">
      <c r="B11" t="str">
        <f t="array" ref="B11">INDEX(Tasks,6,2)</f>
        <v>Sprint Tasks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4.4">
      <c r="B12" t="str">
        <f t="array" ref="B12">INDEX(Tasks,7,2)</f>
        <v>Sprint Task 1.x: enter name of Task 1.x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4.4">
      <c r="B13" t="str">
        <f t="array" ref="B13">INDEX(Tasks,8,2)</f>
        <v>Sprint Task 2.x: enter name of Task 2.x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4.4">
      <c r="B14" t="str">
        <f t="array" ref="B14">INDEX(Tasks,9,2)</f>
        <v>Sprint Task 3.x: …</v>
      </c>
      <c r="C14" s="10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4.4">
      <c r="B15" t="str">
        <f t="array" ref="B15">INDEX(Tasks,10,2)</f>
        <v>Sprint Task 4.x: …</v>
      </c>
      <c r="C15" s="10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4.4">
      <c r="B16" t="str">
        <f t="array" ref="B16">INDEX(Tasks,11,2)</f>
        <v xml:space="preserve">Sprint Task 5.x: </v>
      </c>
      <c r="C16" s="10"/>
      <c r="D16" s="12"/>
      <c r="E16" s="12"/>
      <c r="F16" s="12"/>
      <c r="G16" s="12"/>
      <c r="H16" s="12"/>
      <c r="I16" s="12"/>
      <c r="J16" s="12"/>
      <c r="K16" s="12"/>
      <c r="L16" s="12"/>
    </row>
    <row r="17" spans="2:17" ht="14.4">
      <c r="B17" t="str">
        <f t="array" ref="B17">INDEX(Tasks,12,2)</f>
        <v xml:space="preserve">Sprint Task 6.x: </v>
      </c>
      <c r="C17" s="10"/>
      <c r="D17" s="12"/>
      <c r="E17" s="12"/>
      <c r="F17" s="12"/>
      <c r="G17" s="12"/>
      <c r="H17" s="12"/>
      <c r="I17" s="12"/>
      <c r="J17" s="12"/>
      <c r="K17" s="12"/>
      <c r="L17" s="12"/>
    </row>
    <row r="18" spans="2:17" ht="14.4">
      <c r="B18" t="str">
        <f t="array" ref="B18">INDEX(Tasks,13,2)</f>
        <v xml:space="preserve">Sprint Task 7.x: 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7" ht="14.4">
      <c r="B19" t="str">
        <f t="array" ref="B19">INDEX(Tasks,14,2)</f>
        <v xml:space="preserve">Sprint Task 8.x: 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7" ht="14.4">
      <c r="B20" t="str">
        <f t="array" ref="B20">INDEX(Tasks,15,2)</f>
        <v xml:space="preserve">Sprint Task x.x: </v>
      </c>
      <c r="C20" s="10"/>
      <c r="D20" s="12"/>
      <c r="E20" s="12"/>
      <c r="F20" s="12"/>
      <c r="G20" s="12"/>
      <c r="H20" s="12"/>
      <c r="I20" s="12"/>
      <c r="J20" s="12"/>
      <c r="K20" s="12"/>
      <c r="L20" s="12"/>
    </row>
    <row r="21" spans="2:17" ht="15.75" customHeight="1">
      <c r="B21" t="str">
        <f t="array" ref="B21">INDEX(Tasks,16,2)</f>
        <v>Sprint Task x.x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7" ht="15.75" customHeight="1">
      <c r="B22" t="str">
        <f t="array" ref="B22">INDEX(Tasks,17,2)</f>
        <v>Sprint Task x.x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7" ht="15.75" customHeight="1">
      <c r="B23" t="str">
        <f t="array" ref="B23">INDEX(Tasks,18,2)</f>
        <v>Sprint Task x.x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7" ht="15.75" customHeight="1">
      <c r="B24" t="str">
        <f t="array" ref="B24">INDEX(Tasks,19,2)</f>
        <v>Sprint Task x.x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7" ht="15.75" customHeight="1">
      <c r="B25" t="str">
        <f t="array" ref="B25">INDEX(Tasks,20,2)</f>
        <v>Sprint Task x.x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7" ht="15.75" customHeight="1">
      <c r="C26" s="21">
        <f t="shared" ref="C26:L26" si="0">SUM(C6:C25)</f>
        <v>0</v>
      </c>
      <c r="D26" s="21">
        <f t="shared" si="0"/>
        <v>0</v>
      </c>
      <c r="E26" s="21">
        <f t="shared" si="0"/>
        <v>0</v>
      </c>
      <c r="F26" s="21">
        <f t="shared" si="0"/>
        <v>0</v>
      </c>
      <c r="G26" s="21">
        <f t="shared" si="0"/>
        <v>0</v>
      </c>
      <c r="H26" s="21">
        <f t="shared" si="0"/>
        <v>0</v>
      </c>
      <c r="I26" s="21">
        <f t="shared" si="0"/>
        <v>0</v>
      </c>
      <c r="J26" s="21">
        <f t="shared" si="0"/>
        <v>0</v>
      </c>
      <c r="K26" s="21">
        <f t="shared" si="0"/>
        <v>0</v>
      </c>
      <c r="L26" s="21">
        <f t="shared" si="0"/>
        <v>0</v>
      </c>
    </row>
    <row r="27" spans="2:17" ht="15.75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ht="15.75" customHeight="1">
      <c r="B28" t="s">
        <v>40</v>
      </c>
      <c r="C28" s="17">
        <f>SUM(C26)</f>
        <v>0</v>
      </c>
      <c r="D28" s="17">
        <f t="shared" ref="D28:L28" si="1">SUM($C$26:D26)</f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  <c r="J28" s="17">
        <f t="shared" si="1"/>
        <v>0</v>
      </c>
      <c r="K28" s="17">
        <f t="shared" si="1"/>
        <v>0</v>
      </c>
      <c r="L28" s="17">
        <f t="shared" si="1"/>
        <v>0</v>
      </c>
    </row>
    <row r="29" spans="2:17" ht="15.75" customHeight="1">
      <c r="B29" t="s">
        <v>41</v>
      </c>
      <c r="C29" s="17">
        <f>Parameters!$G$10-C28</f>
        <v>5.833333333333333</v>
      </c>
      <c r="D29" s="17">
        <f>Parameters!$G$10-D28</f>
        <v>5.833333333333333</v>
      </c>
      <c r="E29" s="17">
        <f>Parameters!$G$10-E28</f>
        <v>5.833333333333333</v>
      </c>
      <c r="F29" s="17">
        <f>Parameters!$G$10-F28</f>
        <v>5.833333333333333</v>
      </c>
      <c r="G29" s="17">
        <f>Parameters!$G$10-G28</f>
        <v>5.833333333333333</v>
      </c>
      <c r="H29" s="17">
        <f>Parameters!$G$10-H28</f>
        <v>5.833333333333333</v>
      </c>
      <c r="I29" s="17">
        <f>Parameters!$G$10-I28</f>
        <v>5.833333333333333</v>
      </c>
      <c r="J29" s="17">
        <f>Parameters!$G$10-J28</f>
        <v>5.833333333333333</v>
      </c>
      <c r="K29" s="17">
        <f>Parameters!$G$10-K28</f>
        <v>5.833333333333333</v>
      </c>
      <c r="L29" s="17">
        <f>Parameters!$G$10-L28</f>
        <v>5.833333333333333</v>
      </c>
    </row>
    <row r="30" spans="2:17" ht="15.75" customHeight="1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ht="15.75" customHeight="1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00"/>
  <sheetViews>
    <sheetView workbookViewId="0">
      <selection activeCell="B3" sqref="B3"/>
    </sheetView>
  </sheetViews>
  <sheetFormatPr defaultColWidth="14.44140625" defaultRowHeight="15" customHeight="1"/>
  <cols>
    <col min="1" max="1" width="15.44140625" customWidth="1"/>
    <col min="2" max="2" width="29.88671875" customWidth="1"/>
    <col min="3" max="26" width="8.6640625" customWidth="1"/>
  </cols>
  <sheetData>
    <row r="2" spans="1:12" ht="14.4">
      <c r="A2" t="s">
        <v>0</v>
      </c>
      <c r="B2" t="str">
        <f>INDEX(Participants,6,2)</f>
        <v>Student 6 name</v>
      </c>
    </row>
    <row r="4" spans="1:12" ht="14.4">
      <c r="B4" s="4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</row>
    <row r="5" spans="1:12" ht="14.4">
      <c r="B5" s="2" t="s">
        <v>9</v>
      </c>
      <c r="C5" s="26"/>
      <c r="D5" s="15"/>
      <c r="E5" s="15"/>
      <c r="F5" s="15"/>
      <c r="G5" s="15"/>
      <c r="H5" s="15"/>
      <c r="I5" s="15"/>
      <c r="J5" s="15"/>
      <c r="K5" s="15"/>
      <c r="L5" s="15"/>
    </row>
    <row r="6" spans="1:12" ht="14.4">
      <c r="B6" t="str">
        <f t="array" ref="B6">INDEX(Tasks,1,2)</f>
        <v>Sprint Planning</v>
      </c>
      <c r="C6" s="18"/>
      <c r="D6" s="12"/>
      <c r="E6" s="12"/>
      <c r="F6" s="12"/>
      <c r="G6" s="12"/>
      <c r="H6" s="12"/>
      <c r="I6" s="12"/>
      <c r="J6" s="12"/>
      <c r="K6" s="12"/>
      <c r="L6" s="12"/>
    </row>
    <row r="7" spans="1:12" ht="14.4">
      <c r="B7" t="str">
        <f t="array" ref="B7">INDEX(Tasks,2,2)</f>
        <v>Daily Scrum</v>
      </c>
      <c r="C7" s="18"/>
      <c r="D7" s="12"/>
      <c r="E7" s="12"/>
      <c r="F7" s="12"/>
      <c r="G7" s="12"/>
      <c r="H7" s="12"/>
      <c r="I7" s="12"/>
      <c r="J7" s="12"/>
      <c r="K7" s="12"/>
      <c r="L7" s="12"/>
    </row>
    <row r="8" spans="1:12" ht="14.4">
      <c r="B8" t="str">
        <f t="array" ref="B8">INDEX(Tasks,3,2)</f>
        <v>Sprint Review</v>
      </c>
      <c r="C8" s="10"/>
      <c r="D8" s="10"/>
      <c r="E8" s="12"/>
      <c r="F8" s="12"/>
      <c r="G8" s="12"/>
      <c r="H8" s="12"/>
      <c r="I8" s="12"/>
      <c r="J8" s="12"/>
      <c r="K8" s="12"/>
      <c r="L8" s="12"/>
    </row>
    <row r="9" spans="1:12" ht="14.4">
      <c r="B9" t="str">
        <f t="array" ref="B9">INDEX(Tasks,4,2)</f>
        <v>Sprint Retrospective</v>
      </c>
      <c r="C9" s="10"/>
      <c r="D9" s="12"/>
      <c r="E9" s="12"/>
      <c r="F9" s="12"/>
      <c r="G9" s="12"/>
      <c r="H9" s="12"/>
      <c r="I9" s="12"/>
      <c r="J9" s="12"/>
      <c r="K9" s="12"/>
      <c r="L9" s="12"/>
    </row>
    <row r="10" spans="1:12" ht="14.4">
      <c r="B10" t="str">
        <f t="array" ref="B10">INDEX(Tasks,5,2)</f>
        <v>Lectures/Plenary meetings</v>
      </c>
      <c r="C10" s="18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4.4">
      <c r="B11" t="str">
        <f t="array" ref="B11">INDEX(Tasks,6,2)</f>
        <v>Sprint Tasks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4.4">
      <c r="B12" t="str">
        <f>INDEX(Tasks,7,2)</f>
        <v>Sprint Task 1.x: enter name of Task 1.x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4.4">
      <c r="B13" t="str">
        <f t="array" ref="B13">INDEX(Tasks,8,2)</f>
        <v>Sprint Task 2.x: enter name of Task 2.x</v>
      </c>
      <c r="C13" s="10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4.4">
      <c r="B14" t="str">
        <f t="array" ref="B14">INDEX(Tasks,9,2)</f>
        <v>Sprint Task 3.x: …</v>
      </c>
      <c r="C14" s="18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4.4">
      <c r="B15" t="str">
        <f t="array" ref="B15">INDEX(Tasks,10,2)</f>
        <v>Sprint Task 4.x: …</v>
      </c>
      <c r="C15" s="18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4.4">
      <c r="B16" t="str">
        <f t="array" ref="B16">INDEX(Tasks,11,2)</f>
        <v xml:space="preserve">Sprint Task 5.x: </v>
      </c>
      <c r="C16" s="10"/>
      <c r="D16" s="12"/>
      <c r="E16" s="12"/>
      <c r="F16" s="12"/>
      <c r="G16" s="12"/>
      <c r="H16" s="12"/>
      <c r="I16" s="12"/>
      <c r="J16" s="12"/>
      <c r="K16" s="12"/>
      <c r="L16" s="12"/>
    </row>
    <row r="17" spans="2:17" ht="14.4">
      <c r="B17" t="str">
        <f t="array" ref="B17">INDEX(Tasks,12,2)</f>
        <v xml:space="preserve">Sprint Task 6.x: </v>
      </c>
      <c r="C17" s="18"/>
      <c r="D17" s="12"/>
      <c r="E17" s="12"/>
      <c r="F17" s="12"/>
      <c r="G17" s="12"/>
      <c r="H17" s="12"/>
      <c r="I17" s="12"/>
      <c r="J17" s="12"/>
      <c r="K17" s="12"/>
      <c r="L17" s="12"/>
    </row>
    <row r="18" spans="2:17" ht="14.4">
      <c r="B18" t="str">
        <f t="array" ref="B18">INDEX(Tasks,13,2)</f>
        <v xml:space="preserve">Sprint Task 7.x: </v>
      </c>
      <c r="C18" s="18"/>
      <c r="D18" s="12"/>
      <c r="E18" s="12"/>
      <c r="F18" s="12"/>
      <c r="G18" s="12"/>
      <c r="H18" s="12"/>
      <c r="I18" s="12"/>
      <c r="J18" s="12"/>
      <c r="K18" s="12"/>
      <c r="L18" s="12"/>
    </row>
    <row r="19" spans="2:17" ht="14.4">
      <c r="B19" t="str">
        <f t="array" ref="B19">INDEX(Tasks,14,2)</f>
        <v xml:space="preserve">Sprint Task 8.x: </v>
      </c>
      <c r="C19" s="10"/>
      <c r="D19" s="12"/>
      <c r="E19" s="12"/>
      <c r="F19" s="12"/>
      <c r="G19" s="12"/>
      <c r="H19" s="12"/>
      <c r="I19" s="12"/>
      <c r="J19" s="12"/>
      <c r="K19" s="12"/>
      <c r="L19" s="12"/>
    </row>
    <row r="20" spans="2:17" ht="14.4">
      <c r="B20" t="str">
        <f t="array" ref="B20">INDEX(Tasks,15,2)</f>
        <v xml:space="preserve">Sprint Task x.x: </v>
      </c>
      <c r="C20" s="10"/>
      <c r="D20" s="12"/>
      <c r="E20" s="12"/>
      <c r="F20" s="12"/>
      <c r="G20" s="12"/>
      <c r="H20" s="12"/>
      <c r="I20" s="12"/>
      <c r="J20" s="12"/>
      <c r="K20" s="12"/>
      <c r="L20" s="12"/>
    </row>
    <row r="21" spans="2:17" ht="15.75" customHeight="1">
      <c r="B21" t="str">
        <f t="array" ref="B21">INDEX(Tasks,16,2)</f>
        <v>Sprint Task x.x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7" ht="15.75" customHeight="1">
      <c r="B22" t="str">
        <f t="array" ref="B22">INDEX(Tasks,17,2)</f>
        <v>Sprint Task x.x</v>
      </c>
      <c r="C22" s="12"/>
      <c r="D22" s="12"/>
      <c r="E22" s="12"/>
      <c r="F22" s="12"/>
      <c r="G22" s="12"/>
      <c r="H22" s="12"/>
      <c r="I22" s="12"/>
      <c r="J22" s="12"/>
      <c r="K22" s="17"/>
      <c r="L22" s="12"/>
    </row>
    <row r="23" spans="2:17" ht="15.75" customHeight="1">
      <c r="B23" t="str">
        <f t="array" ref="B23">INDEX(Tasks,18,2)</f>
        <v>Sprint Task x.x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7" ht="15.75" customHeight="1">
      <c r="B24" t="str">
        <f t="array" ref="B24">INDEX(Tasks,19,2)</f>
        <v>Sprint Task x.x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7" ht="15.75" customHeight="1">
      <c r="B25" t="str">
        <f t="array" ref="B25">INDEX(Tasks,20,2)</f>
        <v>Sprint Task x.x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7" ht="15.75" customHeight="1">
      <c r="C26" s="21">
        <f t="shared" ref="C26:L26" si="0">SUM(C6:C25)</f>
        <v>0</v>
      </c>
      <c r="D26" s="21">
        <f t="shared" si="0"/>
        <v>0</v>
      </c>
      <c r="E26" s="21">
        <f t="shared" si="0"/>
        <v>0</v>
      </c>
      <c r="F26" s="21">
        <f t="shared" si="0"/>
        <v>0</v>
      </c>
      <c r="G26" s="21">
        <f t="shared" si="0"/>
        <v>0</v>
      </c>
      <c r="H26" s="21">
        <f t="shared" si="0"/>
        <v>0</v>
      </c>
      <c r="I26" s="21">
        <f t="shared" si="0"/>
        <v>0</v>
      </c>
      <c r="J26" s="21">
        <f t="shared" si="0"/>
        <v>0</v>
      </c>
      <c r="K26" s="21">
        <f t="shared" si="0"/>
        <v>0</v>
      </c>
      <c r="L26" s="21">
        <f t="shared" si="0"/>
        <v>0</v>
      </c>
    </row>
    <row r="27" spans="2:17" ht="15.75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ht="15.75" customHeight="1">
      <c r="B28" t="s">
        <v>40</v>
      </c>
      <c r="C28" s="17">
        <f>SUM(C26)</f>
        <v>0</v>
      </c>
      <c r="D28" s="17">
        <f t="shared" ref="D28:L28" si="1">SUM($C$26:D26)</f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  <c r="J28" s="17">
        <f t="shared" si="1"/>
        <v>0</v>
      </c>
      <c r="K28" s="17">
        <f t="shared" si="1"/>
        <v>0</v>
      </c>
      <c r="L28" s="17">
        <f t="shared" si="1"/>
        <v>0</v>
      </c>
    </row>
    <row r="29" spans="2:17" ht="15.75" customHeight="1">
      <c r="B29" t="s">
        <v>41</v>
      </c>
      <c r="C29" s="17">
        <f>Parameters!$G$11-C28</f>
        <v>5.833333333333333</v>
      </c>
      <c r="D29" s="17">
        <f>Parameters!$G$11-D28</f>
        <v>5.833333333333333</v>
      </c>
      <c r="E29" s="17">
        <f>Parameters!$G$11-E28</f>
        <v>5.833333333333333</v>
      </c>
      <c r="F29" s="17">
        <f>Parameters!$G$11-F28</f>
        <v>5.833333333333333</v>
      </c>
      <c r="G29" s="17">
        <f>Parameters!$G$11-G28</f>
        <v>5.833333333333333</v>
      </c>
      <c r="H29" s="17">
        <f>Parameters!$G$11-H28</f>
        <v>5.833333333333333</v>
      </c>
      <c r="I29" s="17">
        <f>Parameters!$G$11-I28</f>
        <v>5.833333333333333</v>
      </c>
      <c r="J29" s="17">
        <f>Parameters!$G$11-J28</f>
        <v>5.833333333333333</v>
      </c>
      <c r="K29" s="17">
        <f>Parameters!$G$11-K28</f>
        <v>5.833333333333333</v>
      </c>
      <c r="L29" s="17">
        <f>Parameters!$G$11-L28</f>
        <v>5.833333333333333</v>
      </c>
    </row>
    <row r="30" spans="2:17" ht="15.75" customHeight="1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ht="15.75" customHeight="1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00"/>
  <sheetViews>
    <sheetView workbookViewId="0">
      <selection activeCell="N26" sqref="N26"/>
    </sheetView>
  </sheetViews>
  <sheetFormatPr defaultColWidth="14.44140625" defaultRowHeight="15" customHeight="1"/>
  <cols>
    <col min="1" max="1" width="18.33203125" customWidth="1"/>
    <col min="2" max="2" width="30.5546875" customWidth="1"/>
    <col min="3" max="26" width="8.6640625" customWidth="1"/>
  </cols>
  <sheetData>
    <row r="2" spans="1:12" ht="14.4">
      <c r="A2" t="s">
        <v>0</v>
      </c>
      <c r="B2" t="str">
        <f>INDEX(Participants,7,2)</f>
        <v>Student 7 name</v>
      </c>
    </row>
    <row r="4" spans="1:12" ht="14.4">
      <c r="B4" s="4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</row>
    <row r="5" spans="1:12" ht="14.4">
      <c r="B5" s="2" t="s">
        <v>9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ht="14.4">
      <c r="B6" t="str">
        <f t="array" ref="B6">INDEX(Tasks,1,2)</f>
        <v>Sprint Planning</v>
      </c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14.4">
      <c r="B7" t="str">
        <f t="array" ref="B7">INDEX(Tasks,2,2)</f>
        <v>Daily Scrum</v>
      </c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14.4">
      <c r="B8" t="str">
        <f t="array" ref="B8">INDEX(Tasks,3,2)</f>
        <v>Sprint Review</v>
      </c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2" ht="14.4">
      <c r="B9" t="str">
        <f t="array" ref="B9">INDEX(Tasks,4,2)</f>
        <v>Sprint Retrospective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ht="14.4">
      <c r="B10" t="str">
        <f t="array" ref="B10">INDEX(Tasks,5,2)</f>
        <v>Lectures/Plenary meetings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 ht="14.4">
      <c r="B11" t="str">
        <f t="array" ref="B11">INDEX(Tasks,6,2)</f>
        <v>Sprint Tasks</v>
      </c>
      <c r="C11" s="37"/>
      <c r="D11" s="37"/>
      <c r="E11" s="37"/>
      <c r="F11" s="37"/>
      <c r="G11" s="37"/>
      <c r="H11" s="37"/>
      <c r="I11" s="38"/>
      <c r="J11" s="38"/>
      <c r="K11" s="37"/>
      <c r="L11" s="37"/>
    </row>
    <row r="12" spans="1:12" ht="14.4">
      <c r="B12" t="str">
        <f t="array" ref="B12">INDEX(Tasks,7,2)</f>
        <v>Sprint Task 1.x: enter name of Task 1.x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ht="14.4">
      <c r="B13" t="str">
        <f t="array" ref="B13">INDEX(Tasks,8,2)</f>
        <v>Sprint Task 2.x: enter name of Task 2.x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1:12" ht="14.4">
      <c r="B14" t="str">
        <f t="array" ref="B14">INDEX(Tasks,9,2)</f>
        <v>Sprint Task 3.x: …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spans="1:12" ht="14.4">
      <c r="B15" t="str">
        <f t="array" ref="B15">INDEX(Tasks,10,2)</f>
        <v>Sprint Task 4.x: …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1:12" ht="14.4">
      <c r="B16" t="str">
        <f t="array" ref="B16">INDEX(Tasks,11,2)</f>
        <v xml:space="preserve">Sprint Task 5.x: 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2:17" ht="14.4">
      <c r="B17" t="str">
        <f t="array" ref="B17">INDEX(Tasks,12,2)</f>
        <v xml:space="preserve">Sprint Task 6.x: 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2:17" ht="14.4">
      <c r="B18" t="str">
        <f t="array" ref="B18">INDEX(Tasks,13,2)</f>
        <v xml:space="preserve">Sprint Task 7.x: 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2:17" ht="14.4">
      <c r="B19" t="str">
        <f t="array" ref="B19">INDEX(Tasks,14,2)</f>
        <v xml:space="preserve">Sprint Task 8.x: 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spans="2:17" ht="14.4">
      <c r="B20" t="str">
        <f t="array" ref="B20">INDEX(Tasks,15,2)</f>
        <v xml:space="preserve">Sprint Task x.x: 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2:17" ht="15.75" customHeight="1">
      <c r="B21" t="str">
        <f t="array" ref="B21">INDEX(Tasks,16,2)</f>
        <v>Sprint Task x.x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2:17" ht="15.75" customHeight="1">
      <c r="B22" t="str">
        <f t="array" ref="B22">INDEX(Tasks,17,2)</f>
        <v>Sprint Task x.x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2:17" ht="15.75" customHeight="1">
      <c r="B23" t="str">
        <f t="array" ref="B23">INDEX(Tasks,18,2)</f>
        <v>Sprint Task x.x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2:17" ht="15.75" customHeight="1">
      <c r="B24" t="str">
        <f t="array" ref="B24">INDEX(Tasks,19,2)</f>
        <v>Sprint Task x.x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2:17" ht="15.75" customHeight="1">
      <c r="B25" t="str">
        <f t="array" ref="B25">INDEX(Tasks,20,2)</f>
        <v>Sprint Task x.x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2:17" ht="15.75" customHeight="1">
      <c r="C26" s="21">
        <f t="shared" ref="C26:L26" si="0">SUM(C6:C25)</f>
        <v>0</v>
      </c>
      <c r="D26" s="21">
        <f t="shared" si="0"/>
        <v>0</v>
      </c>
      <c r="E26" s="21">
        <f t="shared" si="0"/>
        <v>0</v>
      </c>
      <c r="F26" s="21">
        <f t="shared" si="0"/>
        <v>0</v>
      </c>
      <c r="G26" s="21">
        <f t="shared" si="0"/>
        <v>0</v>
      </c>
      <c r="H26" s="21">
        <f t="shared" si="0"/>
        <v>0</v>
      </c>
      <c r="I26" s="21">
        <f t="shared" si="0"/>
        <v>0</v>
      </c>
      <c r="J26" s="21">
        <f t="shared" si="0"/>
        <v>0</v>
      </c>
      <c r="K26" s="21">
        <f t="shared" si="0"/>
        <v>0</v>
      </c>
      <c r="L26" s="21">
        <f t="shared" si="0"/>
        <v>0</v>
      </c>
    </row>
    <row r="27" spans="2:17" ht="15.75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ht="15.75" customHeight="1">
      <c r="B28" t="s">
        <v>40</v>
      </c>
      <c r="C28" s="17">
        <f>SUM(C26)</f>
        <v>0</v>
      </c>
      <c r="D28" s="17">
        <f t="shared" ref="D28:L28" si="1">SUM($C$26:D26)</f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  <c r="J28" s="17">
        <f t="shared" si="1"/>
        <v>0</v>
      </c>
      <c r="K28" s="17">
        <f t="shared" si="1"/>
        <v>0</v>
      </c>
      <c r="L28" s="17">
        <f t="shared" si="1"/>
        <v>0</v>
      </c>
    </row>
    <row r="29" spans="2:17" ht="15.75" customHeight="1">
      <c r="B29" t="s">
        <v>41</v>
      </c>
      <c r="C29" s="17">
        <f>Parameters!$G$6-C28</f>
        <v>5.833333333333333</v>
      </c>
      <c r="D29" s="17">
        <f>Parameters!$G$6-D28</f>
        <v>5.833333333333333</v>
      </c>
      <c r="E29" s="17">
        <f>Parameters!$G$6-E28</f>
        <v>5.833333333333333</v>
      </c>
      <c r="F29" s="17">
        <f>Parameters!$G$6-F28</f>
        <v>5.833333333333333</v>
      </c>
      <c r="G29" s="17">
        <f>Parameters!$G$6-G28</f>
        <v>5.833333333333333</v>
      </c>
      <c r="H29" s="17">
        <f>Parameters!$G$6-H28</f>
        <v>5.833333333333333</v>
      </c>
      <c r="I29" s="17">
        <f>Parameters!$G$6-I28</f>
        <v>5.833333333333333</v>
      </c>
      <c r="J29" s="17">
        <f>Parameters!$G$6-J28</f>
        <v>5.833333333333333</v>
      </c>
      <c r="K29" s="17">
        <f>Parameters!$G$6-K28</f>
        <v>5.833333333333333</v>
      </c>
      <c r="L29" s="17">
        <f>Parameters!$G$6-L28</f>
        <v>5.833333333333333</v>
      </c>
    </row>
    <row r="30" spans="2:17" ht="15.75" customHeight="1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ht="15.75" customHeight="1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15" customWidth="1"/>
    <col min="2" max="2" width="31" customWidth="1"/>
    <col min="3" max="26" width="8.6640625" customWidth="1"/>
  </cols>
  <sheetData>
    <row r="2" spans="1:12" ht="14.4">
      <c r="A2" t="s">
        <v>0</v>
      </c>
      <c r="B2" t="str">
        <f t="array" ref="B2">INDEX(Participants,8,2)</f>
        <v>Student8</v>
      </c>
    </row>
    <row r="4" spans="1:12" ht="14.4">
      <c r="B4" s="4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</row>
    <row r="5" spans="1:12" ht="14.4">
      <c r="B5" s="2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4.4">
      <c r="B6" t="str">
        <f t="array" ref="B6">INDEX(Tasks,1,2)</f>
        <v>Sprint Planning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14.4">
      <c r="B7" t="str">
        <f t="array" ref="B7">INDEX(Tasks,2,2)</f>
        <v>Daily Scrum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14.4">
      <c r="B8" t="str">
        <f t="array" ref="B8">INDEX(Tasks,3,2)</f>
        <v>Sprint Review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ht="14.4">
      <c r="B9" t="str">
        <f t="array" ref="B9">INDEX(Tasks,4,2)</f>
        <v>Sprint Retrospective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ht="14.4">
      <c r="B10" t="str">
        <f t="array" ref="B10">INDEX(Tasks,5,2)</f>
        <v>Lectures/Plenary meetings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4.4">
      <c r="B11" t="str">
        <f t="array" ref="B11">INDEX(Tasks,6,2)</f>
        <v>Sprint Tasks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4.4">
      <c r="B12" t="str">
        <f t="array" ref="B12">INDEX(Tasks,7,2)</f>
        <v>Sprint Task 1.x: enter name of Task 1.x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4.4">
      <c r="B13" t="str">
        <f t="array" ref="B13">INDEX(Tasks,8,2)</f>
        <v>Sprint Task 2.x: enter name of Task 2.x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4.4">
      <c r="B14" t="str">
        <f t="array" ref="B14">INDEX(Tasks,9,2)</f>
        <v>Sprint Task 3.x: …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4.4">
      <c r="B15" t="str">
        <f t="array" ref="B15">INDEX(Tasks,10,2)</f>
        <v>Sprint Task 4.x: …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4.4">
      <c r="B16" t="str">
        <f t="array" ref="B16">INDEX(Tasks,11,2)</f>
        <v xml:space="preserve">Sprint Task 5.x: 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7" ht="14.4">
      <c r="B17" t="str">
        <f t="array" ref="B17">INDEX(Tasks,12,2)</f>
        <v xml:space="preserve">Sprint Task 6.x: 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7" ht="14.4">
      <c r="B18" t="str">
        <f t="array" ref="B18">INDEX(Tasks,13,2)</f>
        <v xml:space="preserve">Sprint Task 7.x: 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7" ht="14.4">
      <c r="B19" t="str">
        <f t="array" ref="B19">INDEX(Tasks,14,2)</f>
        <v xml:space="preserve">Sprint Task 8.x: 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7" ht="14.4">
      <c r="B20" t="str">
        <f t="array" ref="B20">INDEX(Tasks,15,2)</f>
        <v xml:space="preserve">Sprint Task x.x: 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7" ht="15.75" customHeight="1">
      <c r="B21" t="str">
        <f t="array" ref="B21">INDEX(Tasks,16,2)</f>
        <v>Sprint Task x.x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7" ht="15.75" customHeight="1">
      <c r="B22" t="str">
        <f t="array" ref="B22">INDEX(Tasks,17,2)</f>
        <v>Sprint Task x.x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7" ht="15.75" customHeight="1">
      <c r="B23" t="str">
        <f t="array" ref="B23">INDEX(Tasks,18,2)</f>
        <v>Sprint Task x.x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7" ht="15.75" customHeight="1">
      <c r="B24" t="str">
        <f t="array" ref="B24">INDEX(Tasks,19,2)</f>
        <v>Sprint Task x.x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7" ht="15.75" customHeight="1">
      <c r="B25" t="str">
        <f t="array" ref="B25">INDEX(Tasks,20,2)</f>
        <v>Sprint Task x.x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7" ht="15.75" customHeight="1">
      <c r="C26" s="21">
        <f t="shared" ref="C26:L26" si="0">SUM(C6:C25)</f>
        <v>0</v>
      </c>
      <c r="D26" s="21">
        <f t="shared" si="0"/>
        <v>0</v>
      </c>
      <c r="E26" s="21">
        <f t="shared" si="0"/>
        <v>0</v>
      </c>
      <c r="F26" s="21">
        <f t="shared" si="0"/>
        <v>0</v>
      </c>
      <c r="G26" s="21">
        <f t="shared" si="0"/>
        <v>0</v>
      </c>
      <c r="H26" s="21">
        <f t="shared" si="0"/>
        <v>0</v>
      </c>
      <c r="I26" s="21">
        <f t="shared" si="0"/>
        <v>0</v>
      </c>
      <c r="J26" s="21">
        <f t="shared" si="0"/>
        <v>0</v>
      </c>
      <c r="K26" s="21">
        <f t="shared" si="0"/>
        <v>0</v>
      </c>
      <c r="L26" s="21">
        <f t="shared" si="0"/>
        <v>0</v>
      </c>
    </row>
    <row r="27" spans="2:17" ht="15.75" customHeight="1"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7" ht="15.75" customHeight="1">
      <c r="B28" t="s">
        <v>40</v>
      </c>
      <c r="C28" s="17">
        <f>SUM(C26)</f>
        <v>0</v>
      </c>
      <c r="D28" s="17">
        <f t="shared" ref="D28:L28" si="1">SUM($C$26:D26)</f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  <c r="J28" s="17">
        <f t="shared" si="1"/>
        <v>0</v>
      </c>
      <c r="K28" s="17">
        <f t="shared" si="1"/>
        <v>0</v>
      </c>
      <c r="L28" s="17">
        <f t="shared" si="1"/>
        <v>0</v>
      </c>
    </row>
    <row r="29" spans="2:17" ht="15.75" customHeight="1">
      <c r="B29" t="s">
        <v>41</v>
      </c>
      <c r="C29" s="17">
        <f>Parameters!$G$12-C28</f>
        <v>0</v>
      </c>
      <c r="D29" s="17">
        <f>Parameters!$G$12-D28</f>
        <v>0</v>
      </c>
      <c r="E29" s="17">
        <f>Parameters!$G$12-E28</f>
        <v>0</v>
      </c>
      <c r="F29" s="17">
        <f>Parameters!$G$12-F28</f>
        <v>0</v>
      </c>
      <c r="G29" s="17">
        <f>Parameters!$G$12-G28</f>
        <v>0</v>
      </c>
      <c r="H29" s="17">
        <f>Parameters!$G$12-H28</f>
        <v>0</v>
      </c>
      <c r="I29" s="17">
        <f>Parameters!$G$12-I28</f>
        <v>0</v>
      </c>
      <c r="J29" s="17">
        <f>Parameters!$G$12-J28</f>
        <v>0</v>
      </c>
      <c r="K29" s="17">
        <f>Parameters!$G$12-K28</f>
        <v>0</v>
      </c>
      <c r="L29" s="17">
        <f>Parameters!$G$12-L28</f>
        <v>0</v>
      </c>
    </row>
    <row r="30" spans="2:17" ht="15.75" customHeight="1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ht="15.75" customHeight="1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00"/>
  <sheetViews>
    <sheetView topLeftCell="A37" workbookViewId="0"/>
  </sheetViews>
  <sheetFormatPr defaultColWidth="14.44140625" defaultRowHeight="15" customHeight="1"/>
  <cols>
    <col min="1" max="1" width="8.6640625" customWidth="1"/>
    <col min="2" max="2" width="31.33203125" customWidth="1"/>
    <col min="3" max="13" width="8.6640625" customWidth="1"/>
    <col min="14" max="14" width="10.33203125" customWidth="1"/>
    <col min="15" max="26" width="8.6640625" customWidth="1"/>
  </cols>
  <sheetData>
    <row r="2" spans="2:14" ht="14.4">
      <c r="B2" s="2" t="s">
        <v>42</v>
      </c>
    </row>
    <row r="5" spans="2:14" ht="14.4"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6" t="s">
        <v>48</v>
      </c>
      <c r="I5" s="6" t="s">
        <v>49</v>
      </c>
      <c r="J5" s="6" t="s">
        <v>50</v>
      </c>
      <c r="K5" s="6" t="s">
        <v>51</v>
      </c>
      <c r="L5" s="6" t="s">
        <v>52</v>
      </c>
      <c r="M5" s="27" t="s">
        <v>53</v>
      </c>
      <c r="N5" s="27" t="s">
        <v>54</v>
      </c>
    </row>
    <row r="6" spans="2:14" ht="14.4">
      <c r="B6" t="str">
        <f t="array" ref="B6">INDEX(Tasks,1,2)</f>
        <v>Sprint Planning</v>
      </c>
      <c r="C6" s="28">
        <f>SUM('Student2 name'!C6,'Student1 name'!C6,'Student7 name'!C6,'Student3 name'!C6,'Student4 name'!C6,'Student5 name'!C6,'Student6 name'!C6,Student8!C6)</f>
        <v>0</v>
      </c>
      <c r="D6" s="28">
        <f>SUM('Student2 name'!D6,'Student1 name'!D6,'Student7 name'!D6,'Student3 name'!D6,'Student4 name'!D6,'Student5 name'!D6,'Student6 name'!D6,Student8!D6)</f>
        <v>0</v>
      </c>
      <c r="E6" s="28">
        <f>SUM('Student2 name'!E6,'Student1 name'!E6,'Student7 name'!E6,'Student3 name'!E6,'Student4 name'!E6,'Student5 name'!E6,'Student6 name'!E6,Student8!E6)</f>
        <v>0</v>
      </c>
      <c r="F6" s="28">
        <f>SUM('Student2 name'!F6,'Student1 name'!F6,'Student7 name'!F6,'Student3 name'!F6,'Student4 name'!F6,'Student5 name'!F6,'Student6 name'!F6,Student8!F6)</f>
        <v>0</v>
      </c>
      <c r="G6" s="28">
        <f>SUM('Student2 name'!G6,'Student1 name'!G6,'Student7 name'!G6,'Student3 name'!G6,'Student4 name'!G6,'Student5 name'!G6,'Student6 name'!G6,Student8!G6)</f>
        <v>0</v>
      </c>
      <c r="H6" s="28">
        <f>SUM('Student2 name'!H6,'Student1 name'!H6,'Student7 name'!H6,'Student3 name'!H6,'Student4 name'!H6,'Student5 name'!H6,'Student6 name'!H6,Student8!H6)</f>
        <v>0</v>
      </c>
      <c r="I6" s="28">
        <f>SUM('Student2 name'!I6,'Student1 name'!I6,'Student7 name'!I6,'Student3 name'!I6,'Student4 name'!I6,'Student5 name'!I6,'Student6 name'!I6,Student8!I6)</f>
        <v>0</v>
      </c>
      <c r="J6" s="28">
        <f>SUM('Student2 name'!J6,'Student1 name'!J6,'Student7 name'!J6,'Student3 name'!J6,'Student4 name'!J6,'Student5 name'!J6,'Student6 name'!J6,Student8!J6)</f>
        <v>0</v>
      </c>
      <c r="K6" s="28">
        <f>SUM('Student2 name'!K6,'Student1 name'!K6,'Student7 name'!K6,'Student3 name'!K6,'Student4 name'!K6,'Student5 name'!K6,'Student6 name'!K6,Student8!K6)</f>
        <v>0</v>
      </c>
      <c r="L6" s="28">
        <f>SUM('Student2 name'!L6,'Student1 name'!L6,'Student7 name'!L6,'Student3 name'!L6,'Student4 name'!L6,'Student5 name'!L6,'Student6 name'!L6,Student8!L6)</f>
        <v>0</v>
      </c>
      <c r="M6" s="29">
        <f t="shared" ref="M6:M25" si="0">SUM(C6:L6)</f>
        <v>0</v>
      </c>
      <c r="N6" s="30">
        <f t="array" ref="N6">IF(INDEX(Tasks,1,3)&lt;&gt;"",100*M6/INDEX(Tasks,1,3),"")</f>
        <v>0</v>
      </c>
    </row>
    <row r="7" spans="2:14" ht="14.4">
      <c r="B7" t="str">
        <f t="array" ref="B7">INDEX(Tasks,2,2)</f>
        <v>Daily Scrum</v>
      </c>
      <c r="C7" s="12">
        <f>SUM('Student2 name'!C7,'Student1 name'!C7,'Student7 name'!C7,'Student3 name'!C7,'Student4 name'!C7,'Student5 name'!C7,'Student6 name'!C7,Student8!C7)</f>
        <v>0</v>
      </c>
      <c r="D7" s="12">
        <f>SUM('Student2 name'!D7,'Student1 name'!D7,'Student7 name'!D7,'Student3 name'!D7,'Student4 name'!D7,'Student5 name'!D7,'Student6 name'!D7,Student8!D7)</f>
        <v>0</v>
      </c>
      <c r="E7" s="12">
        <f>SUM('Student2 name'!E7,'Student1 name'!E7,'Student7 name'!E7,'Student3 name'!E7,'Student4 name'!E7,'Student5 name'!E7,'Student6 name'!E7,Student8!E7)</f>
        <v>0</v>
      </c>
      <c r="F7" s="12">
        <f>SUM('Student2 name'!F7,'Student1 name'!F7,'Student7 name'!F7,'Student3 name'!F7,'Student4 name'!F7,'Student5 name'!F7,'Student6 name'!F7,Student8!F7)</f>
        <v>0</v>
      </c>
      <c r="G7" s="12">
        <f>SUM('Student2 name'!G7,'Student1 name'!G7,'Student7 name'!G7,'Student3 name'!G7,'Student4 name'!G7,'Student5 name'!G7,'Student6 name'!G7,Student8!G7)</f>
        <v>0</v>
      </c>
      <c r="H7" s="12">
        <f>SUM('Student2 name'!H7,'Student1 name'!H7,'Student7 name'!H7,'Student3 name'!H7,'Student4 name'!H7,'Student5 name'!H7,'Student6 name'!H7,Student8!H7)</f>
        <v>0</v>
      </c>
      <c r="I7" s="12">
        <f>SUM('Student2 name'!I7,'Student1 name'!I7,'Student7 name'!I7,'Student3 name'!I7,'Student4 name'!I7,'Student5 name'!I7,'Student6 name'!I7,Student8!I7)</f>
        <v>0</v>
      </c>
      <c r="J7" s="12">
        <f>SUM('Student2 name'!J7,'Student1 name'!J7,'Student7 name'!J7,'Student3 name'!J7,'Student4 name'!J7,'Student5 name'!J7,'Student6 name'!J7,Student8!J7)</f>
        <v>0</v>
      </c>
      <c r="K7" s="12">
        <f>SUM('Student2 name'!K7,'Student1 name'!K7,'Student7 name'!K7,'Student3 name'!K7,'Student4 name'!K7,'Student5 name'!K7,'Student6 name'!K7,Student8!K7)</f>
        <v>0</v>
      </c>
      <c r="L7" s="12">
        <f>SUM('Student2 name'!L7,'Student1 name'!L7,'Student7 name'!L7,'Student3 name'!L7,'Student4 name'!L7,'Student5 name'!L7,'Student6 name'!L7,Student8!L7)</f>
        <v>0</v>
      </c>
      <c r="M7" s="31">
        <f t="shared" si="0"/>
        <v>0</v>
      </c>
      <c r="N7" s="30">
        <f t="array" ref="N7">IF(INDEX(Tasks,2,3)&lt;&gt;"",100*M7/INDEX(Tasks,2,3),"")</f>
        <v>0</v>
      </c>
    </row>
    <row r="8" spans="2:14" ht="14.4">
      <c r="B8" t="str">
        <f t="array" ref="B8">INDEX(Tasks,3,2)</f>
        <v>Sprint Review</v>
      </c>
      <c r="C8" s="12">
        <f>SUM('Student2 name'!C8,'Student1 name'!C8,'Student7 name'!C8,'Student3 name'!C8,'Student4 name'!C8,'Student5 name'!C8,'Student6 name'!C8,Student8!C8)</f>
        <v>0</v>
      </c>
      <c r="D8" s="12">
        <f>SUM('Student2 name'!D8,'Student1 name'!D8,'Student7 name'!D8,'Student3 name'!D8,'Student4 name'!D8,'Student5 name'!D8,'Student6 name'!D8,Student8!D8)</f>
        <v>0</v>
      </c>
      <c r="E8" s="12">
        <f>SUM('Student2 name'!E8,'Student1 name'!E8,'Student7 name'!E8,'Student3 name'!E8,'Student4 name'!E8,'Student5 name'!E8,'Student6 name'!E8,Student8!E8)</f>
        <v>0</v>
      </c>
      <c r="F8" s="12">
        <f>SUM('Student2 name'!F8,'Student1 name'!F8,'Student7 name'!F8,'Student3 name'!F8,'Student4 name'!F8,'Student5 name'!F8,'Student6 name'!F8,Student8!F8)</f>
        <v>0</v>
      </c>
      <c r="G8" s="12">
        <f>SUM('Student2 name'!G8,'Student1 name'!G8,'Student7 name'!G8,'Student3 name'!G8,'Student4 name'!G8,'Student5 name'!G8,'Student6 name'!G8,Student8!G8)</f>
        <v>0</v>
      </c>
      <c r="H8" s="12">
        <f>SUM('Student2 name'!H8,'Student1 name'!H8,'Student7 name'!H8,'Student3 name'!H8,'Student4 name'!H8,'Student5 name'!H8,'Student6 name'!H8,Student8!H8)</f>
        <v>0</v>
      </c>
      <c r="I8" s="12">
        <f>SUM('Student2 name'!I8,'Student1 name'!I8,'Student7 name'!I8,'Student3 name'!I8,'Student4 name'!I8,'Student5 name'!I8,'Student6 name'!I8,Student8!I8)</f>
        <v>0</v>
      </c>
      <c r="J8" s="12">
        <f>SUM('Student2 name'!J8,'Student1 name'!J8,'Student7 name'!J8,'Student3 name'!J8,'Student4 name'!J8,'Student5 name'!J8,'Student6 name'!J8,Student8!J8)</f>
        <v>0</v>
      </c>
      <c r="K8" s="12">
        <f>SUM('Student2 name'!K8,'Student1 name'!K8,'Student7 name'!K8,'Student3 name'!K8,'Student4 name'!K8,'Student5 name'!K8,'Student6 name'!K8,Student8!K8)</f>
        <v>0</v>
      </c>
      <c r="L8" s="12">
        <f>SUM('Student2 name'!L8,'Student1 name'!L8,'Student7 name'!L8,'Student3 name'!L8,'Student4 name'!L8,'Student5 name'!L8,'Student6 name'!L8,Student8!L8)</f>
        <v>0</v>
      </c>
      <c r="M8" s="31">
        <f t="shared" si="0"/>
        <v>0</v>
      </c>
      <c r="N8" s="30">
        <f t="array" ref="N8">IF(INDEX(Tasks,3,3)&lt;&gt;"",100*M8/INDEX(Tasks,3,3),"")</f>
        <v>0</v>
      </c>
    </row>
    <row r="9" spans="2:14" ht="14.4">
      <c r="B9" t="str">
        <f t="array" ref="B9">INDEX(Tasks,4,2)</f>
        <v>Sprint Retrospective</v>
      </c>
      <c r="C9" s="12">
        <f>SUM('Student2 name'!C9,'Student1 name'!C9,'Student7 name'!C9,'Student3 name'!C9,'Student4 name'!C9,'Student5 name'!C9,'Student6 name'!C9,Student8!C9)</f>
        <v>0</v>
      </c>
      <c r="D9" s="12">
        <f>SUM('Student2 name'!D9,'Student1 name'!D9,'Student7 name'!D9,'Student3 name'!D9,'Student4 name'!D9,'Student5 name'!D9,'Student6 name'!D9,Student8!D9)</f>
        <v>0</v>
      </c>
      <c r="E9" s="12">
        <f>SUM('Student2 name'!E9,'Student1 name'!E9,'Student7 name'!E9,'Student3 name'!E9,'Student4 name'!E9,'Student5 name'!E9,'Student6 name'!E9,Student8!E9)</f>
        <v>0</v>
      </c>
      <c r="F9" s="12">
        <f>SUM('Student2 name'!F9,'Student1 name'!F9,'Student7 name'!F9,'Student3 name'!F9,'Student4 name'!F9,'Student5 name'!F9,'Student6 name'!F9,Student8!F9)</f>
        <v>0</v>
      </c>
      <c r="G9" s="12">
        <f>SUM('Student2 name'!G9,'Student1 name'!G9,'Student7 name'!G9,'Student3 name'!G9,'Student4 name'!G9,'Student5 name'!G9,'Student6 name'!G9,Student8!G9)</f>
        <v>0</v>
      </c>
      <c r="H9" s="12">
        <f>SUM('Student2 name'!H9,'Student1 name'!H9,'Student7 name'!H9,'Student3 name'!H9,'Student4 name'!H9,'Student5 name'!H9,'Student6 name'!H9,Student8!H9)</f>
        <v>0</v>
      </c>
      <c r="I9" s="12">
        <f>SUM('Student2 name'!I9,'Student1 name'!I9,'Student7 name'!I9,'Student3 name'!I9,'Student4 name'!I9,'Student5 name'!I9,'Student6 name'!I9,Student8!I9)</f>
        <v>0</v>
      </c>
      <c r="J9" s="12">
        <f>SUM('Student2 name'!J9,'Student1 name'!J9,'Student7 name'!J9,'Student3 name'!J9,'Student4 name'!J9,'Student5 name'!J9,'Student6 name'!J9,Student8!J9)</f>
        <v>0</v>
      </c>
      <c r="K9" s="12">
        <f>SUM('Student2 name'!K9,'Student1 name'!K9,'Student7 name'!K9,'Student3 name'!K9,'Student4 name'!K9,'Student5 name'!K9,'Student6 name'!K9,Student8!K9)</f>
        <v>0</v>
      </c>
      <c r="L9" s="12">
        <f>SUM('Student2 name'!L9,'Student1 name'!L9,'Student7 name'!L9,'Student3 name'!L9,'Student4 name'!L9,'Student5 name'!L9,'Student6 name'!L9,Student8!L9)</f>
        <v>0</v>
      </c>
      <c r="M9" s="31">
        <f t="shared" si="0"/>
        <v>0</v>
      </c>
      <c r="N9" s="30">
        <f t="array" ref="N9">IF(INDEX(Tasks,4,3)&lt;&gt;"",100*M9/INDEX(Tasks,4,3),"")</f>
        <v>0</v>
      </c>
    </row>
    <row r="10" spans="2:14" ht="14.4">
      <c r="B10" t="str">
        <f t="array" ref="B10">INDEX(Tasks,5,2)</f>
        <v>Lectures/Plenary meetings</v>
      </c>
      <c r="C10" s="12">
        <f>SUM('Student2 name'!C10,'Student1 name'!C10,'Student7 name'!C10,'Student3 name'!C10,'Student4 name'!C10,'Student5 name'!C10,'Student6 name'!C10,Student8!C10)</f>
        <v>0</v>
      </c>
      <c r="D10" s="12">
        <f>SUM('Student2 name'!D10,'Student1 name'!D10,'Student7 name'!D10,'Student3 name'!D10,'Student4 name'!D10,'Student5 name'!D10,'Student6 name'!D10,Student8!D10)</f>
        <v>0</v>
      </c>
      <c r="E10" s="12">
        <f>SUM('Student2 name'!E10,'Student1 name'!E10,'Student7 name'!E10,'Student3 name'!E10,'Student4 name'!E10,'Student5 name'!E10,'Student6 name'!E10,Student8!E10)</f>
        <v>0</v>
      </c>
      <c r="F10" s="12">
        <f>SUM('Student2 name'!F10,'Student1 name'!F10,'Student7 name'!F10,'Student3 name'!F10,'Student4 name'!F10,'Student5 name'!F10,'Student6 name'!F10,Student8!F10)</f>
        <v>0</v>
      </c>
      <c r="G10" s="12">
        <f>SUM('Student2 name'!G10,'Student1 name'!G10,'Student7 name'!G10,'Student3 name'!G10,'Student4 name'!G10,'Student5 name'!G10,'Student6 name'!G10,Student8!G10)</f>
        <v>0</v>
      </c>
      <c r="H10" s="12">
        <f>SUM('Student2 name'!H10,'Student1 name'!H10,'Student7 name'!H10,'Student3 name'!H10,'Student4 name'!H10,'Student5 name'!H10,'Student6 name'!H10,Student8!H10)</f>
        <v>0</v>
      </c>
      <c r="I10" s="12">
        <f>SUM('Student2 name'!I10,'Student1 name'!I10,'Student7 name'!I10,'Student3 name'!I10,'Student4 name'!I10,'Student5 name'!I10,'Student6 name'!I10,Student8!I10)</f>
        <v>0</v>
      </c>
      <c r="J10" s="12">
        <f>SUM('Student2 name'!J10,'Student1 name'!J10,'Student7 name'!J10,'Student3 name'!J10,'Student4 name'!J10,'Student5 name'!J10,'Student6 name'!J10,Student8!J10)</f>
        <v>0</v>
      </c>
      <c r="K10" s="12">
        <f>SUM('Student2 name'!K10,'Student1 name'!K10,'Student7 name'!K10,'Student3 name'!K10,'Student4 name'!K10,'Student5 name'!K10,'Student6 name'!K10,Student8!K10)</f>
        <v>0</v>
      </c>
      <c r="L10" s="12">
        <f>SUM('Student2 name'!L10,'Student1 name'!L10,'Student7 name'!L10,'Student3 name'!L10,'Student4 name'!L10,'Student5 name'!L10,'Student6 name'!L10,Student8!L10)</f>
        <v>0</v>
      </c>
      <c r="M10" s="31">
        <f t="shared" si="0"/>
        <v>0</v>
      </c>
      <c r="N10" s="30">
        <f t="array" ref="N10">IF(INDEX(Tasks,5,3)&lt;&gt;"",100*M10/INDEX(Tasks,5,3),"")</f>
        <v>0</v>
      </c>
    </row>
    <row r="11" spans="2:14" ht="14.4">
      <c r="B11" t="str">
        <f t="array" ref="B11">INDEX(Tasks,6,2)</f>
        <v>Sprint Tasks</v>
      </c>
      <c r="C11" s="12">
        <f>SUM('Student2 name'!C11,'Student1 name'!C11,'Student7 name'!C11,'Student3 name'!C11,'Student4 name'!C11,'Student5 name'!C11,'Student6 name'!C11,Student8!C11)</f>
        <v>0</v>
      </c>
      <c r="D11" s="12">
        <f>SUM('Student2 name'!D11,'Student1 name'!D11,'Student7 name'!D11,'Student3 name'!D11,'Student4 name'!D11,'Student5 name'!D11,'Student6 name'!D11,Student8!D11)</f>
        <v>0</v>
      </c>
      <c r="E11" s="12">
        <f>SUM('Student2 name'!E11,'Student1 name'!E11,'Student7 name'!E11,'Student3 name'!E11,'Student4 name'!E11,'Student5 name'!E11,'Student6 name'!E11,Student8!E11)</f>
        <v>0</v>
      </c>
      <c r="F11" s="12">
        <f>SUM('Student2 name'!F11,'Student1 name'!F11,'Student7 name'!F11,'Student3 name'!F11,'Student4 name'!F11,'Student5 name'!F11,'Student6 name'!F11,Student8!F11)</f>
        <v>0</v>
      </c>
      <c r="G11" s="12">
        <f>SUM('Student2 name'!G11,'Student1 name'!G11,'Student7 name'!G11,'Student3 name'!G11,'Student4 name'!G11,'Student5 name'!G11,'Student6 name'!G11,Student8!G11)</f>
        <v>0</v>
      </c>
      <c r="H11" s="12">
        <f>SUM('Student2 name'!H11,'Student1 name'!H11,'Student7 name'!H11,'Student3 name'!H11,'Student4 name'!H11,'Student5 name'!H11,'Student6 name'!H11,Student8!H11)</f>
        <v>0</v>
      </c>
      <c r="I11" s="12">
        <f>SUM('Student2 name'!I11,'Student1 name'!I11,'Student7 name'!I11,'Student3 name'!I11,'Student4 name'!I11,'Student5 name'!I11,'Student6 name'!I11,Student8!I11)</f>
        <v>0</v>
      </c>
      <c r="J11" s="12">
        <f>SUM('Student2 name'!J11,'Student1 name'!J11,'Student7 name'!J11,'Student3 name'!J11,'Student4 name'!J11,'Student5 name'!J11,'Student6 name'!J11,Student8!J11)</f>
        <v>0</v>
      </c>
      <c r="K11" s="12">
        <f>SUM('Student2 name'!K11,'Student1 name'!K11,'Student7 name'!K11,'Student3 name'!K11,'Student4 name'!K11,'Student5 name'!K11,'Student6 name'!K11,Student8!K11)</f>
        <v>0</v>
      </c>
      <c r="L11" s="12">
        <f>SUM('Student2 name'!L11,'Student1 name'!L11,'Student7 name'!L11,'Student3 name'!L11,'Student4 name'!L11,'Student5 name'!L11,'Student6 name'!L11,Student8!L11)</f>
        <v>0</v>
      </c>
      <c r="M11" s="31">
        <f t="shared" si="0"/>
        <v>0</v>
      </c>
      <c r="N11" s="30">
        <f t="array" ref="N11">IF(INDEX(Tasks,6,3)&lt;&gt;"",100*M11/INDEX(Tasks,6,3),"")</f>
        <v>0</v>
      </c>
    </row>
    <row r="12" spans="2:14" ht="14.4">
      <c r="B12" t="str">
        <f t="array" ref="B12">INDEX(Tasks,7,2)</f>
        <v>Sprint Task 1.x: enter name of Task 1.x</v>
      </c>
      <c r="C12" s="12">
        <f>SUM('Student2 name'!C12,'Student1 name'!C12,'Student7 name'!C12,'Student3 name'!C12,'Student4 name'!C12,'Student5 name'!C12,'Student6 name'!C12,Student8!C12)</f>
        <v>0</v>
      </c>
      <c r="D12" s="12">
        <f>SUM('Student2 name'!D12,'Student1 name'!D12,'Student7 name'!D12,'Student3 name'!D12,'Student4 name'!D12,'Student5 name'!D12,'Student6 name'!D12,Student8!D12)</f>
        <v>0</v>
      </c>
      <c r="E12" s="12">
        <f>SUM('Student2 name'!E12,'Student1 name'!E12,'Student7 name'!E12,'Student3 name'!E12,'Student4 name'!E12,'Student5 name'!E12,'Student6 name'!E12,Student8!E12)</f>
        <v>0</v>
      </c>
      <c r="F12" s="12">
        <f>SUM('Student2 name'!F12,'Student1 name'!F12,'Student7 name'!F12,'Student3 name'!F12,'Student4 name'!F12,'Student5 name'!F12,'Student6 name'!F12,Student8!F12)</f>
        <v>0</v>
      </c>
      <c r="G12" s="12">
        <f>SUM('Student2 name'!G12,'Student1 name'!G12,'Student7 name'!G12,'Student3 name'!G12,'Student4 name'!G12,'Student5 name'!G12,'Student6 name'!G12,Student8!G12)</f>
        <v>0</v>
      </c>
      <c r="H12" s="12">
        <f>SUM('Student2 name'!H12,'Student1 name'!H12,'Student7 name'!H12,'Student3 name'!H12,'Student4 name'!H12,'Student5 name'!H12,'Student6 name'!H12,Student8!H12)</f>
        <v>0</v>
      </c>
      <c r="I12" s="12">
        <f>SUM('Student2 name'!I12,'Student1 name'!I12,'Student7 name'!I12,'Student3 name'!I12,'Student4 name'!I12,'Student5 name'!I12,'Student6 name'!I12,Student8!I12)</f>
        <v>0</v>
      </c>
      <c r="J12" s="12">
        <f>SUM('Student2 name'!J12,'Student1 name'!J12,'Student7 name'!J12,'Student3 name'!J12,'Student4 name'!J12,'Student5 name'!J12,'Student6 name'!J12,Student8!J12)</f>
        <v>0</v>
      </c>
      <c r="K12" s="12">
        <f>SUM('Student2 name'!K12,'Student1 name'!K12,'Student7 name'!K12,'Student3 name'!K12,'Student4 name'!K12,'Student5 name'!K12,'Student6 name'!K12,Student8!K12)</f>
        <v>0</v>
      </c>
      <c r="L12" s="12">
        <f>SUM('Student2 name'!L12,'Student1 name'!L12,'Student7 name'!L12,'Student3 name'!L12,'Student4 name'!L12,'Student5 name'!L12,'Student6 name'!L12,Student8!L12)</f>
        <v>0</v>
      </c>
      <c r="M12" s="31">
        <f t="shared" si="0"/>
        <v>0</v>
      </c>
      <c r="N12" s="30" t="str">
        <f t="array" ref="N12">IF(INDEX(Tasks,7,3)&lt;&gt;"",100*M12/INDEX(Tasks,7,3),"")</f>
        <v/>
      </c>
    </row>
    <row r="13" spans="2:14" ht="14.4">
      <c r="B13" t="str">
        <f t="array" ref="B13">INDEX(Tasks,8,2)</f>
        <v>Sprint Task 2.x: enter name of Task 2.x</v>
      </c>
      <c r="C13" s="12">
        <f>SUM('Student2 name'!C13,'Student1 name'!C13,'Student7 name'!C13,'Student3 name'!C13,'Student4 name'!C13,'Student5 name'!C13,'Student6 name'!C13,Student8!C13)</f>
        <v>0</v>
      </c>
      <c r="D13" s="12">
        <f>SUM('Student2 name'!D13,'Student1 name'!D13,'Student7 name'!D13,'Student3 name'!D13,'Student4 name'!D13,'Student5 name'!D13,'Student6 name'!D13,Student8!D13)</f>
        <v>0</v>
      </c>
      <c r="E13" s="12">
        <f>SUM('Student2 name'!E13,'Student1 name'!E13,'Student7 name'!E13,'Student3 name'!E13,'Student4 name'!E13,'Student5 name'!E13,'Student6 name'!E13,Student8!E13)</f>
        <v>0</v>
      </c>
      <c r="F13" s="12">
        <f>SUM('Student2 name'!F13,'Student1 name'!F13,'Student7 name'!F13,'Student3 name'!F13,'Student4 name'!F13,'Student5 name'!F13,'Student6 name'!F13,Student8!F13)</f>
        <v>0</v>
      </c>
      <c r="G13" s="12">
        <f>SUM('Student2 name'!G13,'Student1 name'!G13,'Student7 name'!G13,'Student3 name'!G13,'Student4 name'!G13,'Student5 name'!G13,'Student6 name'!G13,Student8!G13)</f>
        <v>0</v>
      </c>
      <c r="H13" s="12">
        <f>SUM('Student2 name'!H13,'Student1 name'!H13,'Student7 name'!H13,'Student3 name'!H13,'Student4 name'!H13,'Student5 name'!H13,'Student6 name'!H13,Student8!H13)</f>
        <v>0</v>
      </c>
      <c r="I13" s="12">
        <f>SUM('Student2 name'!I13,'Student1 name'!I13,'Student7 name'!I13,'Student3 name'!I13,'Student4 name'!I13,'Student5 name'!I13,'Student6 name'!I13,Student8!I13)</f>
        <v>0</v>
      </c>
      <c r="J13" s="12">
        <f>SUM('Student2 name'!J13,'Student1 name'!J13,'Student7 name'!J13,'Student3 name'!J13,'Student4 name'!J13,'Student5 name'!J13,'Student6 name'!J13,Student8!J13)</f>
        <v>0</v>
      </c>
      <c r="K13" s="12">
        <f>SUM('Student2 name'!K13,'Student1 name'!K13,'Student7 name'!K13,'Student3 name'!K13,'Student4 name'!K13,'Student5 name'!K13,'Student6 name'!K13,Student8!K13)</f>
        <v>0</v>
      </c>
      <c r="L13" s="12">
        <f>SUM('Student2 name'!L13,'Student1 name'!L13,'Student7 name'!L13,'Student3 name'!L13,'Student4 name'!L13,'Student5 name'!L13,'Student6 name'!L13,Student8!L13)</f>
        <v>0</v>
      </c>
      <c r="M13" s="31">
        <f t="shared" si="0"/>
        <v>0</v>
      </c>
      <c r="N13" s="30" t="str">
        <f t="array" ref="N13">IF(INDEX(Tasks,8,3)&lt;&gt;"",100*M13/INDEX(Tasks,8,3),"")</f>
        <v/>
      </c>
    </row>
    <row r="14" spans="2:14" ht="14.4">
      <c r="B14" t="str">
        <f t="array" ref="B14">INDEX(Tasks,9,2)</f>
        <v>Sprint Task 3.x: …</v>
      </c>
      <c r="C14" s="12">
        <f>SUM('Student2 name'!C14,'Student1 name'!C14,'Student7 name'!C14,'Student3 name'!C14,'Student4 name'!C14,'Student5 name'!C14,'Student6 name'!C14,Student8!C14)</f>
        <v>0</v>
      </c>
      <c r="D14" s="12">
        <f>SUM('Student2 name'!D14,'Student1 name'!D14,'Student7 name'!D14,'Student3 name'!D14,'Student4 name'!D14,'Student5 name'!D14,'Student6 name'!D14,Student8!D14)</f>
        <v>0</v>
      </c>
      <c r="E14" s="12">
        <f>SUM('Student2 name'!E14,'Student1 name'!E14,'Student7 name'!E14,'Student3 name'!E14,'Student4 name'!E14,'Student5 name'!E14,'Student6 name'!E14,Student8!E14)</f>
        <v>0</v>
      </c>
      <c r="F14" s="12">
        <f>SUM('Student2 name'!F14,'Student1 name'!F14,'Student7 name'!F14,'Student3 name'!F14,'Student4 name'!F14,'Student5 name'!F14,'Student6 name'!F14,Student8!F14)</f>
        <v>0</v>
      </c>
      <c r="G14" s="12">
        <f>SUM('Student2 name'!G14,'Student1 name'!G14,'Student7 name'!G14,'Student3 name'!G14,'Student4 name'!G14,'Student5 name'!G14,'Student6 name'!G14,Student8!G14)</f>
        <v>0</v>
      </c>
      <c r="H14" s="12">
        <f>SUM('Student2 name'!H14,'Student1 name'!H14,'Student7 name'!H14,'Student3 name'!H14,'Student4 name'!H14,'Student5 name'!H14,'Student6 name'!H14,Student8!H14)</f>
        <v>0</v>
      </c>
      <c r="I14" s="12">
        <f>SUM('Student2 name'!I14,'Student1 name'!I14,'Student7 name'!I14,'Student3 name'!I14,'Student4 name'!I14,'Student5 name'!I14,'Student6 name'!I14,Student8!I14)</f>
        <v>0</v>
      </c>
      <c r="J14" s="12">
        <f>SUM('Student2 name'!J14,'Student1 name'!J14,'Student7 name'!J14,'Student3 name'!J14,'Student4 name'!J14,'Student5 name'!J14,'Student6 name'!J14,Student8!J14)</f>
        <v>0</v>
      </c>
      <c r="K14" s="12">
        <f>SUM('Student2 name'!K14,'Student1 name'!K14,'Student7 name'!K14,'Student3 name'!K14,'Student4 name'!K14,'Student5 name'!K14,'Student6 name'!K14,Student8!K14)</f>
        <v>0</v>
      </c>
      <c r="L14" s="12">
        <f>SUM('Student2 name'!L14,'Student1 name'!L14,'Student7 name'!L14,'Student3 name'!L14,'Student4 name'!L14,'Student5 name'!L14,'Student6 name'!L14,Student8!L14)</f>
        <v>0</v>
      </c>
      <c r="M14" s="31">
        <f t="shared" si="0"/>
        <v>0</v>
      </c>
      <c r="N14" s="30" t="str">
        <f t="array" ref="N14">IF(INDEX(Tasks,9,3)&lt;&gt;"",100*M14/INDEX(Tasks,9,3),"")</f>
        <v/>
      </c>
    </row>
    <row r="15" spans="2:14" ht="14.4">
      <c r="B15" t="s">
        <v>55</v>
      </c>
      <c r="C15" s="12">
        <f>SUM('Student2 name'!C15,'Student1 name'!C15,'Student7 name'!C15,'Student3 name'!C15,'Student4 name'!C15,'Student5 name'!C15,'Student6 name'!C15,Student8!C15)</f>
        <v>0</v>
      </c>
      <c r="D15" s="12">
        <f>SUM('Student2 name'!D15,'Student1 name'!D15,'Student7 name'!D15,'Student3 name'!D15,'Student4 name'!D15,'Student5 name'!D15,'Student6 name'!D15,Student8!D15)</f>
        <v>0</v>
      </c>
      <c r="E15" s="12">
        <f>SUM('Student2 name'!E15,'Student1 name'!E15,'Student7 name'!E15,'Student3 name'!E15,'Student4 name'!E15,'Student5 name'!E15,'Student6 name'!E15,Student8!E15)</f>
        <v>0</v>
      </c>
      <c r="F15" s="12">
        <f>SUM('Student2 name'!F15,'Student1 name'!F15,'Student7 name'!F15,'Student3 name'!F15,'Student4 name'!F15,'Student5 name'!F15,'Student6 name'!F15,Student8!F15)</f>
        <v>0</v>
      </c>
      <c r="G15" s="12">
        <f>SUM('Student2 name'!G15,'Student1 name'!G15,'Student7 name'!G15,'Student3 name'!G15,'Student4 name'!G15,'Student5 name'!G15,'Student6 name'!G15,Student8!G15)</f>
        <v>0</v>
      </c>
      <c r="H15" s="12">
        <f>SUM('Student2 name'!H15,'Student1 name'!H15,'Student7 name'!H15,'Student3 name'!H15,'Student4 name'!H15,'Student5 name'!H15,'Student6 name'!H15,Student8!H15)</f>
        <v>0</v>
      </c>
      <c r="I15" s="12">
        <f>SUM('Student2 name'!I15,'Student1 name'!I15,'Student7 name'!I15,'Student3 name'!I15,'Student4 name'!I15,'Student5 name'!I15,'Student6 name'!I15,Student8!I15)</f>
        <v>0</v>
      </c>
      <c r="J15" s="12">
        <f>SUM('Student2 name'!J15,'Student1 name'!J15,'Student7 name'!J15,'Student3 name'!J15,'Student4 name'!J15,'Student5 name'!J15,'Student6 name'!J15,Student8!J15)</f>
        <v>0</v>
      </c>
      <c r="K15" s="12">
        <f>SUM('Student2 name'!K15,'Student1 name'!K15,'Student7 name'!K15,'Student3 name'!K15,'Student4 name'!K15,'Student5 name'!K15,'Student6 name'!K15,Student8!K15)</f>
        <v>0</v>
      </c>
      <c r="L15" s="12">
        <f>SUM('Student2 name'!L15,'Student1 name'!L15,'Student7 name'!L15,'Student3 name'!L15,'Student4 name'!L15,'Student5 name'!L15,'Student6 name'!L15,Student8!L15)</f>
        <v>0</v>
      </c>
      <c r="M15" s="31">
        <f t="shared" si="0"/>
        <v>0</v>
      </c>
      <c r="N15" s="30" t="str">
        <f t="array" ref="N15">IF(INDEX(Tasks,10,3)&lt;&gt;"",100*M15/INDEX(Tasks,10,3),"")</f>
        <v/>
      </c>
    </row>
    <row r="16" spans="2:14" ht="14.4">
      <c r="B16" t="str">
        <f t="array" ref="B16">INDEX(Tasks,11,2)</f>
        <v xml:space="preserve">Sprint Task 5.x: </v>
      </c>
      <c r="C16" s="12">
        <f>SUM('Student2 name'!C16,'Student1 name'!C16,'Student7 name'!C16,'Student3 name'!C16,'Student4 name'!C16,'Student5 name'!C16,'Student6 name'!C16,Student8!C16)</f>
        <v>0</v>
      </c>
      <c r="D16" s="12">
        <f>SUM('Student2 name'!D16,'Student1 name'!D16,'Student7 name'!D16,'Student3 name'!D16,'Student4 name'!D16,'Student5 name'!D16,'Student6 name'!D16,Student8!D16)</f>
        <v>0</v>
      </c>
      <c r="E16" s="12">
        <f>SUM('Student2 name'!E16,'Student1 name'!E16,'Student7 name'!E16,'Student3 name'!E16,'Student4 name'!E16,'Student5 name'!E16,'Student6 name'!E16,Student8!E16)</f>
        <v>0</v>
      </c>
      <c r="F16" s="12">
        <f>SUM('Student2 name'!F16,'Student1 name'!F16,'Student7 name'!F16,'Student3 name'!F16,'Student4 name'!F16,'Student5 name'!F16,'Student6 name'!F16,Student8!F16)</f>
        <v>0</v>
      </c>
      <c r="G16" s="12">
        <f>SUM('Student2 name'!G16,'Student1 name'!G16,'Student7 name'!G16,'Student3 name'!G16,'Student4 name'!G16,'Student5 name'!G16,'Student6 name'!G16,Student8!G16)</f>
        <v>0</v>
      </c>
      <c r="H16" s="12">
        <f>SUM('Student2 name'!H16,'Student1 name'!H16,'Student7 name'!H16,'Student3 name'!H16,'Student4 name'!H16,'Student5 name'!H16,'Student6 name'!H16,Student8!H16)</f>
        <v>0</v>
      </c>
      <c r="I16" s="12">
        <f>SUM('Student2 name'!I16,'Student1 name'!I16,'Student7 name'!I16,'Student3 name'!I16,'Student4 name'!I16,'Student5 name'!I16,'Student6 name'!I16,Student8!I16)</f>
        <v>0</v>
      </c>
      <c r="J16" s="12">
        <f>SUM('Student2 name'!J16,'Student1 name'!J16,'Student7 name'!J16,'Student3 name'!J16,'Student4 name'!J16,'Student5 name'!J16,'Student6 name'!J16,Student8!J16)</f>
        <v>0</v>
      </c>
      <c r="K16" s="12">
        <f>SUM('Student2 name'!K16,'Student1 name'!K16,'Student7 name'!K16,'Student3 name'!K16,'Student4 name'!K16,'Student5 name'!K16,'Student6 name'!K16,Student8!K16)</f>
        <v>0</v>
      </c>
      <c r="L16" s="12">
        <f>SUM('Student2 name'!L16,'Student1 name'!L16,'Student7 name'!L16,'Student3 name'!L16,'Student4 name'!L16,'Student5 name'!L16,'Student6 name'!L16,Student8!L16)</f>
        <v>0</v>
      </c>
      <c r="M16" s="31">
        <f t="shared" si="0"/>
        <v>0</v>
      </c>
      <c r="N16" s="30" t="str">
        <f t="array" ref="N16">IF(INDEX(Tasks,11,3)&lt;&gt;"",100*M16/INDEX(Tasks,11,3),"")</f>
        <v/>
      </c>
    </row>
    <row r="17" spans="2:14" ht="14.4">
      <c r="B17" t="str">
        <f t="array" ref="B17">INDEX(Tasks,12,2)</f>
        <v xml:space="preserve">Sprint Task 6.x: </v>
      </c>
      <c r="C17" s="12">
        <f>SUM('Student2 name'!C17,'Student1 name'!C17,'Student7 name'!C17,'Student3 name'!C17,'Student4 name'!C17,'Student5 name'!C17,'Student6 name'!C17,Student8!C17)</f>
        <v>0</v>
      </c>
      <c r="D17" s="12">
        <f>SUM('Student2 name'!D17,'Student1 name'!D17,'Student7 name'!D17,'Student3 name'!D17,'Student4 name'!D17,'Student5 name'!D17,'Student6 name'!D17,Student8!D17)</f>
        <v>0</v>
      </c>
      <c r="E17" s="12">
        <f>SUM('Student2 name'!E17,'Student1 name'!E17,'Student7 name'!E17,'Student3 name'!E17,'Student4 name'!E17,'Student5 name'!E17,'Student6 name'!E17,Student8!E17)</f>
        <v>0</v>
      </c>
      <c r="F17" s="12">
        <f>SUM('Student2 name'!F17,'Student1 name'!F17,'Student7 name'!F17,'Student3 name'!F17,'Student4 name'!F17,'Student5 name'!F17,'Student6 name'!F17,Student8!F17)</f>
        <v>0</v>
      </c>
      <c r="G17" s="12">
        <f>SUM('Student2 name'!G17,'Student1 name'!G17,'Student7 name'!G17,'Student3 name'!G17,'Student4 name'!G17,'Student5 name'!G17,'Student6 name'!G17,Student8!G17)</f>
        <v>0</v>
      </c>
      <c r="H17" s="12">
        <f>SUM('Student2 name'!H17,'Student1 name'!H17,'Student7 name'!H17,'Student3 name'!H17,'Student4 name'!H17,'Student5 name'!H17,'Student6 name'!H17,Student8!H17)</f>
        <v>0</v>
      </c>
      <c r="I17" s="12">
        <f>SUM('Student2 name'!I17,'Student1 name'!I17,'Student7 name'!I17,'Student3 name'!I17,'Student4 name'!I17,'Student5 name'!I17,'Student6 name'!I17,Student8!I17)</f>
        <v>0</v>
      </c>
      <c r="J17" s="12">
        <f>SUM('Student2 name'!J17,'Student1 name'!J17,'Student7 name'!J17,'Student3 name'!J17,'Student4 name'!J17,'Student5 name'!J17,'Student6 name'!J17,Student8!J17)</f>
        <v>0</v>
      </c>
      <c r="K17" s="12">
        <f>SUM('Student2 name'!K17,'Student1 name'!K17,'Student7 name'!K17,'Student3 name'!K17,'Student4 name'!K17,'Student5 name'!K17,'Student6 name'!K17,Student8!K17)</f>
        <v>0</v>
      </c>
      <c r="L17" s="12">
        <f>SUM('Student2 name'!L17,'Student1 name'!L17,'Student7 name'!L17,'Student3 name'!L17,'Student4 name'!L17,'Student5 name'!L17,'Student6 name'!L17,Student8!L17)</f>
        <v>0</v>
      </c>
      <c r="M17" s="31">
        <f t="shared" si="0"/>
        <v>0</v>
      </c>
      <c r="N17" s="30" t="str">
        <f t="array" ref="N17">IF(INDEX(Tasks,12,3)&lt;&gt;"",100*M17/INDEX(Tasks,12,3),"")</f>
        <v/>
      </c>
    </row>
    <row r="18" spans="2:14" ht="14.4">
      <c r="B18" t="str">
        <f t="array" ref="B18">INDEX(Tasks,13,2)</f>
        <v xml:space="preserve">Sprint Task 7.x: </v>
      </c>
      <c r="C18" s="12">
        <f>SUM('Student2 name'!C18,'Student1 name'!C18,'Student7 name'!C18,'Student3 name'!C18,'Student4 name'!C18,'Student5 name'!C18,'Student6 name'!C18,Student8!C18)</f>
        <v>0</v>
      </c>
      <c r="D18" s="12">
        <f>SUM('Student2 name'!D18,'Student1 name'!D18,'Student7 name'!D18,'Student3 name'!D18,'Student4 name'!D18,'Student5 name'!D18,'Student6 name'!D18,Student8!D18)</f>
        <v>0</v>
      </c>
      <c r="E18" s="12">
        <f>SUM('Student2 name'!E18,'Student1 name'!E18,'Student7 name'!E18,'Student3 name'!E18,'Student4 name'!E18,'Student5 name'!E18,'Student6 name'!E18,Student8!E18)</f>
        <v>0</v>
      </c>
      <c r="F18" s="12">
        <f>SUM('Student2 name'!F18,'Student1 name'!F18,'Student7 name'!F18,'Student3 name'!F18,'Student4 name'!F18,'Student5 name'!F18,'Student6 name'!F18,Student8!F18)</f>
        <v>0</v>
      </c>
      <c r="G18" s="12">
        <f>SUM('Student2 name'!G18,'Student1 name'!G18,'Student7 name'!G18,'Student3 name'!G18,'Student4 name'!G18,'Student5 name'!G18,'Student6 name'!G18,Student8!G18)</f>
        <v>0</v>
      </c>
      <c r="H18" s="12">
        <f>SUM('Student2 name'!H18,'Student1 name'!H18,'Student7 name'!H18,'Student3 name'!H18,'Student4 name'!H18,'Student5 name'!H18,'Student6 name'!H18,Student8!H18)</f>
        <v>0</v>
      </c>
      <c r="I18" s="12">
        <f>SUM('Student2 name'!I18,'Student1 name'!I18,'Student7 name'!I18,'Student3 name'!I18,'Student4 name'!I18,'Student5 name'!I18,'Student6 name'!I18,Student8!I18)</f>
        <v>0</v>
      </c>
      <c r="J18" s="12">
        <f>SUM('Student2 name'!J18,'Student1 name'!J18,'Student7 name'!J18,'Student3 name'!J18,'Student4 name'!J18,'Student5 name'!J18,'Student6 name'!J18,Student8!J18)</f>
        <v>0</v>
      </c>
      <c r="K18" s="12">
        <f>SUM('Student2 name'!K18,'Student1 name'!K18,'Student7 name'!K18,'Student3 name'!K18,'Student4 name'!K18,'Student5 name'!K18,'Student6 name'!K18,Student8!K18)</f>
        <v>0</v>
      </c>
      <c r="L18" s="12">
        <f>SUM('Student2 name'!L18,'Student1 name'!L18,'Student7 name'!L18,'Student3 name'!L18,'Student4 name'!L18,'Student5 name'!L18,'Student6 name'!L18,Student8!L18)</f>
        <v>0</v>
      </c>
      <c r="M18" s="31">
        <f t="shared" si="0"/>
        <v>0</v>
      </c>
      <c r="N18" s="30" t="str">
        <f t="array" ref="N18">IF(INDEX(Tasks,13,3)&lt;&gt;"",100*M18/INDEX(Tasks,13,3),"")</f>
        <v/>
      </c>
    </row>
    <row r="19" spans="2:14" ht="14.4">
      <c r="B19" t="str">
        <f t="array" ref="B19">INDEX(Tasks,14,2)</f>
        <v xml:space="preserve">Sprint Task 8.x: </v>
      </c>
      <c r="C19" s="12">
        <f>SUM('Student2 name'!C19,'Student1 name'!C19,'Student7 name'!C19,'Student3 name'!C19,'Student4 name'!C19,'Student5 name'!C19,'Student6 name'!C19,Student8!C19)</f>
        <v>0</v>
      </c>
      <c r="D19" s="12">
        <f>SUM('Student2 name'!D19,'Student1 name'!D19,'Student7 name'!D19,'Student3 name'!D19,'Student4 name'!D19,'Student5 name'!D19,'Student6 name'!D19,Student8!D19)</f>
        <v>0</v>
      </c>
      <c r="E19" s="12">
        <f>SUM('Student2 name'!E19,'Student1 name'!E19,'Student7 name'!E19,'Student3 name'!E19,'Student4 name'!E19,'Student5 name'!E19,'Student6 name'!E19,Student8!E19)</f>
        <v>0</v>
      </c>
      <c r="F19" s="12">
        <f>SUM('Student2 name'!F19,'Student1 name'!F19,'Student7 name'!F19,'Student3 name'!F19,'Student4 name'!F19,'Student5 name'!F19,'Student6 name'!F19,Student8!F19)</f>
        <v>0</v>
      </c>
      <c r="G19" s="12">
        <f>SUM('Student2 name'!G19,'Student1 name'!G19,'Student7 name'!G19,'Student3 name'!G19,'Student4 name'!G19,'Student5 name'!G19,'Student6 name'!G19,Student8!G19)</f>
        <v>0</v>
      </c>
      <c r="H19" s="12">
        <f>SUM('Student2 name'!H19,'Student1 name'!H19,'Student7 name'!H19,'Student3 name'!H19,'Student4 name'!H19,'Student5 name'!H19,'Student6 name'!H19,Student8!H19)</f>
        <v>0</v>
      </c>
      <c r="I19" s="12">
        <f>SUM('Student2 name'!I19,'Student1 name'!I19,'Student7 name'!I19,'Student3 name'!I19,'Student4 name'!I19,'Student5 name'!I19,'Student6 name'!I19,Student8!I19)</f>
        <v>0</v>
      </c>
      <c r="J19" s="12">
        <f>SUM('Student2 name'!J19,'Student1 name'!J19,'Student7 name'!J19,'Student3 name'!J19,'Student4 name'!J19,'Student5 name'!J19,'Student6 name'!J19,Student8!J19)</f>
        <v>0</v>
      </c>
      <c r="K19" s="12">
        <f>SUM('Student2 name'!K19,'Student1 name'!K19,'Student7 name'!K19,'Student3 name'!K19,'Student4 name'!K19,'Student5 name'!K19,'Student6 name'!K19,Student8!K19)</f>
        <v>0</v>
      </c>
      <c r="L19" s="12">
        <f>SUM('Student2 name'!L19,'Student1 name'!L19,'Student7 name'!L19,'Student3 name'!L19,'Student4 name'!L19,'Student5 name'!L19,'Student6 name'!L19,Student8!L19)</f>
        <v>0</v>
      </c>
      <c r="M19" s="31">
        <f t="shared" si="0"/>
        <v>0</v>
      </c>
      <c r="N19" s="30" t="str">
        <f t="array" ref="N19">IF(INDEX(Tasks,14,3)&lt;&gt;"",100*M19/INDEX(Tasks,14,3),"")</f>
        <v/>
      </c>
    </row>
    <row r="20" spans="2:14" ht="14.4">
      <c r="B20" t="str">
        <f t="array" ref="B20">INDEX(Tasks,15,2)</f>
        <v xml:space="preserve">Sprint Task x.x: </v>
      </c>
      <c r="C20" s="12">
        <f>SUM('Student2 name'!C20,'Student1 name'!C20,'Student7 name'!C20,'Student3 name'!C20,'Student4 name'!C20,'Student5 name'!C20,'Student6 name'!C20,Student8!C20)</f>
        <v>0</v>
      </c>
      <c r="D20" s="12">
        <f>SUM('Student2 name'!D20,'Student1 name'!D20,'Student7 name'!D20,'Student3 name'!D20,'Student4 name'!D20,'Student5 name'!D20,'Student6 name'!D20,Student8!D20)</f>
        <v>0</v>
      </c>
      <c r="E20" s="12">
        <f>SUM('Student2 name'!E20,'Student1 name'!E20,'Student7 name'!E20,'Student3 name'!E20,'Student4 name'!E20,'Student5 name'!E20,'Student6 name'!E20,Student8!E20)</f>
        <v>0</v>
      </c>
      <c r="F20" s="12">
        <f>SUM('Student2 name'!F20,'Student1 name'!F20,'Student7 name'!F20,'Student3 name'!F20,'Student4 name'!F20,'Student5 name'!F20,'Student6 name'!F20,Student8!F20)</f>
        <v>0</v>
      </c>
      <c r="G20" s="12">
        <f>SUM('Student2 name'!G20,'Student1 name'!G20,'Student7 name'!G20,'Student3 name'!G20,'Student4 name'!G20,'Student5 name'!G20,'Student6 name'!G20,Student8!G20)</f>
        <v>0</v>
      </c>
      <c r="H20" s="12">
        <f>SUM('Student2 name'!H20,'Student1 name'!H20,'Student7 name'!H20,'Student3 name'!H20,'Student4 name'!H20,'Student5 name'!H20,'Student6 name'!H20,Student8!H20)</f>
        <v>0</v>
      </c>
      <c r="I20" s="12">
        <f>SUM('Student2 name'!I20,'Student1 name'!I20,'Student7 name'!I20,'Student3 name'!I20,'Student4 name'!I20,'Student5 name'!I20,'Student6 name'!I20,Student8!I20)</f>
        <v>0</v>
      </c>
      <c r="J20" s="12">
        <f>SUM('Student2 name'!J20,'Student1 name'!J20,'Student7 name'!J20,'Student3 name'!J20,'Student4 name'!J20,'Student5 name'!J20,'Student6 name'!J20,Student8!J20)</f>
        <v>0</v>
      </c>
      <c r="K20" s="12">
        <f>SUM('Student2 name'!K20,'Student1 name'!K20,'Student7 name'!K20,'Student3 name'!K20,'Student4 name'!K20,'Student5 name'!K20,'Student6 name'!K20,Student8!K20)</f>
        <v>0</v>
      </c>
      <c r="L20" s="12">
        <f>SUM('Student2 name'!L20,'Student1 name'!L20,'Student7 name'!L20,'Student3 name'!L20,'Student4 name'!L20,'Student5 name'!L20,'Student6 name'!L20,Student8!L20)</f>
        <v>0</v>
      </c>
      <c r="M20" s="31">
        <f t="shared" si="0"/>
        <v>0</v>
      </c>
      <c r="N20" s="30" t="str">
        <f t="array" ref="N20">IF(INDEX(Tasks,15,3)&lt;&gt;"",100*M20/INDEX(Tasks,15,3),"")</f>
        <v/>
      </c>
    </row>
    <row r="21" spans="2:14" ht="15.75" customHeight="1">
      <c r="B21" t="str">
        <f t="array" ref="B21">INDEX(Tasks,16,2)</f>
        <v>Sprint Task x.x</v>
      </c>
      <c r="C21" s="12">
        <f>SUM('Student2 name'!C21,'Student1 name'!C21,'Student7 name'!C21,'Student3 name'!C21,'Student4 name'!C21,'Student5 name'!C21,'Student6 name'!C21,Student8!C21)</f>
        <v>0</v>
      </c>
      <c r="D21" s="12">
        <f>SUM('Student2 name'!D21,'Student1 name'!D21,'Student7 name'!D21,'Student3 name'!D21,'Student4 name'!D21,'Student5 name'!D21,'Student6 name'!D21,Student8!D21)</f>
        <v>0</v>
      </c>
      <c r="E21" s="12">
        <f>SUM('Student2 name'!E21,'Student1 name'!E21,'Student7 name'!E21,'Student3 name'!E21,'Student4 name'!E21,'Student5 name'!E21,'Student6 name'!E21,Student8!E21)</f>
        <v>0</v>
      </c>
      <c r="F21" s="12">
        <f>SUM('Student2 name'!F21,'Student1 name'!F21,'Student7 name'!F21,'Student3 name'!F21,'Student4 name'!F21,'Student5 name'!F21,'Student6 name'!F21,Student8!F21)</f>
        <v>0</v>
      </c>
      <c r="G21" s="12">
        <f>SUM('Student2 name'!G21,'Student1 name'!G21,'Student7 name'!G21,'Student3 name'!G21,'Student4 name'!G21,'Student5 name'!G21,'Student6 name'!G21,Student8!G21)</f>
        <v>0</v>
      </c>
      <c r="H21" s="12">
        <f>SUM('Student2 name'!H21,'Student1 name'!H21,'Student7 name'!H21,'Student3 name'!H21,'Student4 name'!H21,'Student5 name'!H21,'Student6 name'!H21,Student8!H21)</f>
        <v>0</v>
      </c>
      <c r="I21" s="12">
        <f>SUM('Student2 name'!I21,'Student1 name'!I21,'Student7 name'!I21,'Student3 name'!I21,'Student4 name'!I21,'Student5 name'!I21,'Student6 name'!I21,Student8!I21)</f>
        <v>0</v>
      </c>
      <c r="J21" s="12">
        <f>SUM('Student2 name'!J21,'Student1 name'!J21,'Student7 name'!J21,'Student3 name'!J21,'Student4 name'!J21,'Student5 name'!J21,'Student6 name'!J21,Student8!J21)</f>
        <v>0</v>
      </c>
      <c r="K21" s="12">
        <f>SUM('Student2 name'!K21,'Student1 name'!K21,'Student7 name'!K21,'Student3 name'!K21,'Student4 name'!K21,'Student5 name'!K21,'Student6 name'!K21,Student8!K21)</f>
        <v>0</v>
      </c>
      <c r="L21" s="12">
        <f>SUM('Student2 name'!L21,'Student1 name'!L21,'Student7 name'!L21,'Student3 name'!L21,'Student4 name'!L21,'Student5 name'!L21,'Student6 name'!L21,Student8!L21)</f>
        <v>0</v>
      </c>
      <c r="M21" s="31">
        <f t="shared" si="0"/>
        <v>0</v>
      </c>
      <c r="N21" s="30" t="str">
        <f t="array" ref="N21">IF(INDEX(Tasks,16,3)&lt;&gt;"",100*M21/INDEX(Tasks,16,3),"")</f>
        <v/>
      </c>
    </row>
    <row r="22" spans="2:14" ht="15.75" customHeight="1">
      <c r="B22" t="str">
        <f t="array" ref="B22">INDEX(Tasks,17,2)</f>
        <v>Sprint Task x.x</v>
      </c>
      <c r="C22" s="12">
        <f>SUM('Student2 name'!C22,'Student1 name'!C22,'Student7 name'!C22,'Student3 name'!C22,'Student4 name'!C22,'Student5 name'!C22,'Student6 name'!C22,Student8!C22)</f>
        <v>0</v>
      </c>
      <c r="D22" s="12">
        <f>SUM('Student2 name'!D22,'Student1 name'!D22,'Student7 name'!D22,'Student3 name'!D22,'Student4 name'!D22,'Student5 name'!D22,'Student6 name'!D22,Student8!D22)</f>
        <v>0</v>
      </c>
      <c r="E22" s="12">
        <f>SUM('Student2 name'!E22,'Student1 name'!E22,'Student7 name'!E22,'Student3 name'!E22,'Student4 name'!E22,'Student5 name'!E22,'Student6 name'!E22,Student8!E22)</f>
        <v>0</v>
      </c>
      <c r="F22" s="12">
        <f>SUM('Student2 name'!F22,'Student1 name'!F22,'Student7 name'!F22,'Student3 name'!F22,'Student4 name'!F22,'Student5 name'!F22,'Student6 name'!F22,Student8!F22)</f>
        <v>0</v>
      </c>
      <c r="G22" s="12">
        <f>SUM('Student2 name'!G22,'Student1 name'!G22,'Student7 name'!G22,'Student3 name'!G22,'Student4 name'!G22,'Student5 name'!G22,'Student6 name'!G22,Student8!G22)</f>
        <v>0</v>
      </c>
      <c r="H22" s="12">
        <f>SUM('Student2 name'!H22,'Student1 name'!H22,'Student7 name'!H22,'Student3 name'!H22,'Student4 name'!H22,'Student5 name'!H22,'Student6 name'!H22,Student8!H22)</f>
        <v>0</v>
      </c>
      <c r="I22" s="12">
        <f>SUM('Student2 name'!I22,'Student1 name'!I22,'Student7 name'!I22,'Student3 name'!I22,'Student4 name'!I22,'Student5 name'!I22,'Student6 name'!I22,Student8!I22)</f>
        <v>0</v>
      </c>
      <c r="J22" s="12">
        <f>SUM('Student2 name'!J22,'Student1 name'!J22,'Student7 name'!J22,'Student3 name'!J22,'Student4 name'!J22,'Student5 name'!J22,'Student6 name'!J22,Student8!J22)</f>
        <v>0</v>
      </c>
      <c r="K22" s="12">
        <f>SUM('Student2 name'!K22,'Student1 name'!K22,'Student7 name'!K22,'Student3 name'!K22,'Student4 name'!K22,'Student5 name'!K22,'Student6 name'!K22,Student8!K22)</f>
        <v>0</v>
      </c>
      <c r="L22" s="12">
        <f>SUM('Student2 name'!L22,'Student1 name'!L22,'Student7 name'!L22,'Student3 name'!L22,'Student4 name'!L22,'Student5 name'!L22,'Student6 name'!L22,Student8!L22)</f>
        <v>0</v>
      </c>
      <c r="M22" s="31">
        <f t="shared" si="0"/>
        <v>0</v>
      </c>
      <c r="N22" s="30" t="str">
        <f t="array" ref="N22">IF(INDEX(Tasks,17,3)&lt;&gt;"",100*M22/INDEX(Tasks,17,3),"")</f>
        <v/>
      </c>
    </row>
    <row r="23" spans="2:14" ht="15.75" customHeight="1">
      <c r="B23" t="str">
        <f t="array" ref="B23">INDEX(Tasks,18,2)</f>
        <v>Sprint Task x.x</v>
      </c>
      <c r="C23" s="12">
        <f>SUM('Student2 name'!C23,'Student1 name'!C23,'Student7 name'!C23,'Student3 name'!C23,'Student4 name'!C23,'Student5 name'!C23,'Student6 name'!C23,Student8!C23)</f>
        <v>0</v>
      </c>
      <c r="D23" s="12">
        <f>SUM('Student2 name'!D23,'Student1 name'!D23,'Student7 name'!D23,'Student3 name'!D23,'Student4 name'!D23,'Student5 name'!D23,'Student6 name'!D23,Student8!D23)</f>
        <v>0</v>
      </c>
      <c r="E23" s="12">
        <f>SUM('Student2 name'!E23,'Student1 name'!E23,'Student7 name'!E23,'Student3 name'!E23,'Student4 name'!E23,'Student5 name'!E23,'Student6 name'!E23,Student8!E23)</f>
        <v>0</v>
      </c>
      <c r="F23" s="12">
        <f>SUM('Student2 name'!F23,'Student1 name'!F23,'Student7 name'!F23,'Student3 name'!F23,'Student4 name'!F23,'Student5 name'!F23,'Student6 name'!F23,Student8!F23)</f>
        <v>0</v>
      </c>
      <c r="G23" s="12">
        <f>SUM('Student2 name'!G23,'Student1 name'!G23,'Student7 name'!G23,'Student3 name'!G23,'Student4 name'!G23,'Student5 name'!G23,'Student6 name'!G23,Student8!G23)</f>
        <v>0</v>
      </c>
      <c r="H23" s="12">
        <f>SUM('Student2 name'!H23,'Student1 name'!H23,'Student7 name'!H23,'Student3 name'!H23,'Student4 name'!H23,'Student5 name'!H23,'Student6 name'!H23,Student8!H23)</f>
        <v>0</v>
      </c>
      <c r="I23" s="12">
        <f>SUM('Student2 name'!I23,'Student1 name'!I23,'Student7 name'!I23,'Student3 name'!I23,'Student4 name'!I23,'Student5 name'!I23,'Student6 name'!I23,Student8!I23)</f>
        <v>0</v>
      </c>
      <c r="J23" s="12">
        <f>SUM('Student2 name'!J23,'Student1 name'!J23,'Student7 name'!J23,'Student3 name'!J23,'Student4 name'!J23,'Student5 name'!J23,'Student6 name'!J23,Student8!J23)</f>
        <v>0</v>
      </c>
      <c r="K23" s="12">
        <f>SUM('Student2 name'!K23,'Student1 name'!K23,'Student7 name'!K23,'Student3 name'!K23,'Student4 name'!K23,'Student5 name'!K23,'Student6 name'!K23,Student8!K23)</f>
        <v>0</v>
      </c>
      <c r="L23" s="12">
        <f>SUM('Student2 name'!L23,'Student1 name'!L23,'Student7 name'!L23,'Student3 name'!L23,'Student4 name'!L23,'Student5 name'!L23,'Student6 name'!L23,Student8!L23)</f>
        <v>0</v>
      </c>
      <c r="M23" s="31">
        <f t="shared" si="0"/>
        <v>0</v>
      </c>
      <c r="N23" s="30" t="str">
        <f t="array" ref="N23">IF(INDEX(Tasks,18,3)&lt;&gt;"",100*M23/INDEX(Tasks,18,3),"")</f>
        <v/>
      </c>
    </row>
    <row r="24" spans="2:14" ht="15.75" customHeight="1">
      <c r="B24" t="str">
        <f t="array" ref="B24">INDEX(Tasks,19,2)</f>
        <v>Sprint Task x.x</v>
      </c>
      <c r="C24" s="12">
        <f>SUM('Student2 name'!C24,'Student1 name'!C24,'Student7 name'!C24,'Student3 name'!C24,'Student4 name'!C24,'Student5 name'!C24,'Student6 name'!C24,Student8!C24)</f>
        <v>0</v>
      </c>
      <c r="D24" s="12">
        <f>SUM('Student2 name'!D24,'Student1 name'!D24,'Student7 name'!D24,'Student3 name'!D24,'Student4 name'!D24,'Student5 name'!D24,'Student6 name'!D24,Student8!D24)</f>
        <v>0</v>
      </c>
      <c r="E24" s="12">
        <f>SUM('Student2 name'!E24,'Student1 name'!E24,'Student7 name'!E24,'Student3 name'!E24,'Student4 name'!E24,'Student5 name'!E24,'Student6 name'!E24,Student8!E24)</f>
        <v>0</v>
      </c>
      <c r="F24" s="12">
        <f>SUM('Student2 name'!F24,'Student1 name'!F24,'Student7 name'!F24,'Student3 name'!F24,'Student4 name'!F24,'Student5 name'!F24,'Student6 name'!F24,Student8!F24)</f>
        <v>0</v>
      </c>
      <c r="G24" s="12">
        <f>SUM('Student2 name'!G24,'Student1 name'!G24,'Student7 name'!G24,'Student3 name'!G24,'Student4 name'!G24,'Student5 name'!G24,'Student6 name'!G24,Student8!G24)</f>
        <v>0</v>
      </c>
      <c r="H24" s="12">
        <f>SUM('Student2 name'!H24,'Student1 name'!H24,'Student7 name'!H24,'Student3 name'!H24,'Student4 name'!H24,'Student5 name'!H24,'Student6 name'!H24,Student8!H24)</f>
        <v>0</v>
      </c>
      <c r="I24" s="12">
        <f>SUM('Student2 name'!I24,'Student1 name'!I24,'Student7 name'!I24,'Student3 name'!I24,'Student4 name'!I24,'Student5 name'!I24,'Student6 name'!I24,Student8!I24)</f>
        <v>0</v>
      </c>
      <c r="J24" s="12">
        <f>SUM('Student2 name'!J24,'Student1 name'!J24,'Student7 name'!J24,'Student3 name'!J24,'Student4 name'!J24,'Student5 name'!J24,'Student6 name'!J24,Student8!J24)</f>
        <v>0</v>
      </c>
      <c r="K24" s="12">
        <f>SUM('Student2 name'!K24,'Student1 name'!K24,'Student7 name'!K24,'Student3 name'!K24,'Student4 name'!K24,'Student5 name'!K24,'Student6 name'!K24,Student8!K24)</f>
        <v>0</v>
      </c>
      <c r="L24" s="12">
        <f>SUM('Student2 name'!L24,'Student1 name'!L24,'Student7 name'!L24,'Student3 name'!L24,'Student4 name'!L24,'Student5 name'!L24,'Student6 name'!L24,Student8!L24)</f>
        <v>0</v>
      </c>
      <c r="M24" s="31">
        <f t="shared" si="0"/>
        <v>0</v>
      </c>
      <c r="N24" s="30" t="str">
        <f t="array" ref="N24">IF(INDEX(Tasks,19,3)&lt;&gt;"",100*M24/INDEX(Tasks,19,3),"")</f>
        <v/>
      </c>
    </row>
    <row r="25" spans="2:14" ht="15.75" customHeight="1">
      <c r="B25" t="str">
        <f t="array" ref="B25">INDEX(Tasks,20,2)</f>
        <v>Sprint Task x.x</v>
      </c>
      <c r="C25" s="12">
        <f>SUM('Student2 name'!C25,'Student1 name'!C25,'Student7 name'!C25,'Student3 name'!C25,'Student4 name'!C25,'Student5 name'!C25,'Student6 name'!C25,Student8!C25)</f>
        <v>0</v>
      </c>
      <c r="D25" s="12">
        <f>SUM('Student2 name'!D25,'Student1 name'!D25,'Student7 name'!D25,'Student3 name'!D25,'Student4 name'!D25,'Student5 name'!D25,'Student6 name'!D25,Student8!D25)</f>
        <v>0</v>
      </c>
      <c r="E25" s="12">
        <f>SUM('Student2 name'!E25,'Student1 name'!E25,'Student7 name'!E25,'Student3 name'!E25,'Student4 name'!E25,'Student5 name'!E25,'Student6 name'!E25,Student8!E25)</f>
        <v>0</v>
      </c>
      <c r="F25" s="12">
        <f>SUM('Student2 name'!F25,'Student1 name'!F25,'Student7 name'!F25,'Student3 name'!F25,'Student4 name'!F25,'Student5 name'!F25,'Student6 name'!F25,Student8!F25)</f>
        <v>0</v>
      </c>
      <c r="G25" s="12">
        <f>SUM('Student2 name'!G25,'Student1 name'!G25,'Student7 name'!G25,'Student3 name'!G25,'Student4 name'!G25,'Student5 name'!G25,'Student6 name'!G25,Student8!G25)</f>
        <v>0</v>
      </c>
      <c r="H25" s="12">
        <f>SUM('Student2 name'!H25,'Student1 name'!H25,'Student7 name'!H25,'Student3 name'!H25,'Student4 name'!H25,'Student5 name'!H25,'Student6 name'!H25,Student8!H25)</f>
        <v>0</v>
      </c>
      <c r="I25" s="12">
        <f>SUM('Student2 name'!I25,'Student1 name'!I25,'Student7 name'!I25,'Student3 name'!I25,'Student4 name'!I25,'Student5 name'!I25,'Student6 name'!I25,Student8!I25)</f>
        <v>0</v>
      </c>
      <c r="J25" s="12">
        <f>SUM('Student2 name'!J25,'Student1 name'!J25,'Student7 name'!J25,'Student3 name'!J25,'Student4 name'!J25,'Student5 name'!J25,'Student6 name'!J25,Student8!J25)</f>
        <v>0</v>
      </c>
      <c r="K25" s="12">
        <f>SUM('Student2 name'!K25,'Student1 name'!K25,'Student7 name'!K25,'Student3 name'!K25,'Student4 name'!K25,'Student5 name'!K25,'Student6 name'!K25,Student8!K25)</f>
        <v>0</v>
      </c>
      <c r="L25" s="12">
        <f>SUM('Student2 name'!L25,'Student1 name'!L25,'Student7 name'!L25,'Student3 name'!L25,'Student4 name'!L25,'Student5 name'!L25,'Student6 name'!L25,Student8!L25)</f>
        <v>0</v>
      </c>
      <c r="M25" s="32">
        <f t="shared" si="0"/>
        <v>0</v>
      </c>
      <c r="N25" s="33" t="str">
        <f t="array" ref="N25">IF(INDEX(Tasks,20,3)&lt;&gt;"",100*M25/INDEX(Tasks,20,3),"")</f>
        <v/>
      </c>
    </row>
    <row r="26" spans="2:14" ht="15.75" customHeight="1"/>
    <row r="27" spans="2:14" ht="15.75" customHeight="1"/>
    <row r="28" spans="2:14" ht="15.75" customHeight="1"/>
    <row r="29" spans="2:14" ht="15.75" customHeight="1"/>
    <row r="30" spans="2:14" ht="15.75" customHeight="1">
      <c r="C30" s="34" t="s">
        <v>43</v>
      </c>
      <c r="D30" s="34" t="s">
        <v>44</v>
      </c>
      <c r="E30" s="34" t="s">
        <v>45</v>
      </c>
      <c r="F30" s="34" t="s">
        <v>46</v>
      </c>
      <c r="G30" s="34" t="s">
        <v>47</v>
      </c>
      <c r="H30" s="34" t="s">
        <v>48</v>
      </c>
      <c r="I30" s="34" t="s">
        <v>49</v>
      </c>
      <c r="J30" s="34" t="s">
        <v>50</v>
      </c>
      <c r="K30" s="34" t="s">
        <v>51</v>
      </c>
      <c r="L30" s="34" t="s">
        <v>52</v>
      </c>
      <c r="M30" s="27" t="s">
        <v>53</v>
      </c>
    </row>
    <row r="31" spans="2:14" ht="15.75" customHeight="1">
      <c r="B31" t="str">
        <f t="array" ref="B31">INDEX(Participants,1,2)</f>
        <v>Student 1 name</v>
      </c>
      <c r="C31" s="12">
        <f>'Student1 name'!C26</f>
        <v>0</v>
      </c>
      <c r="D31" s="12">
        <f>'Student1 name'!D26</f>
        <v>0</v>
      </c>
      <c r="E31" s="12">
        <f>'Student1 name'!E26</f>
        <v>0</v>
      </c>
      <c r="F31" s="12">
        <f>'Student1 name'!F26</f>
        <v>0</v>
      </c>
      <c r="G31" s="12">
        <f>'Student1 name'!G26</f>
        <v>0</v>
      </c>
      <c r="H31" s="12">
        <f>'Student1 name'!H26</f>
        <v>0</v>
      </c>
      <c r="I31" s="12">
        <f>'Student1 name'!I26</f>
        <v>0</v>
      </c>
      <c r="J31" s="12">
        <f>'Student1 name'!J26</f>
        <v>0</v>
      </c>
      <c r="K31" s="12">
        <f>'Student1 name'!K26</f>
        <v>0</v>
      </c>
      <c r="L31" s="12">
        <f>'Student1 name'!L26</f>
        <v>0</v>
      </c>
      <c r="M31" s="35">
        <f t="shared" ref="M31:M39" si="1">SUM(C31:L31)</f>
        <v>0</v>
      </c>
    </row>
    <row r="32" spans="2:14" ht="15.75" customHeight="1">
      <c r="B32" t="str">
        <f t="array" ref="B32">INDEX(Participants,2,2)</f>
        <v>Student 2 name</v>
      </c>
      <c r="C32" s="12">
        <f>'Student7 name'!C26</f>
        <v>0</v>
      </c>
      <c r="D32" s="12">
        <f>'Student7 name'!D26</f>
        <v>0</v>
      </c>
      <c r="E32" s="12">
        <f>'Student7 name'!E26</f>
        <v>0</v>
      </c>
      <c r="F32" s="12">
        <f>'Student7 name'!F26</f>
        <v>0</v>
      </c>
      <c r="G32" s="12">
        <f>'Student7 name'!G26</f>
        <v>0</v>
      </c>
      <c r="H32" s="12">
        <f>'Student7 name'!H26</f>
        <v>0</v>
      </c>
      <c r="I32" s="12">
        <f>'Student7 name'!I26</f>
        <v>0</v>
      </c>
      <c r="J32" s="12">
        <f>'Student7 name'!J26</f>
        <v>0</v>
      </c>
      <c r="K32" s="12">
        <f>'Student7 name'!K26</f>
        <v>0</v>
      </c>
      <c r="L32" s="12">
        <f>'Student7 name'!L26</f>
        <v>0</v>
      </c>
      <c r="M32" s="35">
        <f t="shared" si="1"/>
        <v>0</v>
      </c>
    </row>
    <row r="33" spans="2:13" ht="15.75" customHeight="1">
      <c r="B33" t="str">
        <f t="array" ref="B33">INDEX(Participants,3,2)</f>
        <v>Student 3 name</v>
      </c>
      <c r="C33" s="12">
        <f>'Student2 name'!C26</f>
        <v>0</v>
      </c>
      <c r="D33" s="12">
        <f>'Student2 name'!D26</f>
        <v>0</v>
      </c>
      <c r="E33" s="12">
        <f>'Student2 name'!E26</f>
        <v>0</v>
      </c>
      <c r="F33" s="12">
        <f>'Student2 name'!F26</f>
        <v>0</v>
      </c>
      <c r="G33" s="12">
        <f>'Student2 name'!G26</f>
        <v>0</v>
      </c>
      <c r="H33" s="12">
        <f>'Student2 name'!H26</f>
        <v>0</v>
      </c>
      <c r="I33" s="12">
        <f>'Student2 name'!I26</f>
        <v>0</v>
      </c>
      <c r="J33" s="12">
        <f>'Student2 name'!J26</f>
        <v>0</v>
      </c>
      <c r="K33" s="12">
        <f>'Student2 name'!K26</f>
        <v>0</v>
      </c>
      <c r="L33" s="12">
        <f>'Student2 name'!L26</f>
        <v>0</v>
      </c>
      <c r="M33" s="35">
        <f t="shared" si="1"/>
        <v>0</v>
      </c>
    </row>
    <row r="34" spans="2:13" ht="15.75" customHeight="1">
      <c r="B34" t="str">
        <f t="array" ref="B34">INDEX(Participants,4,2)</f>
        <v>Student 4 name</v>
      </c>
      <c r="C34" s="12">
        <f>'Student3 name'!C26</f>
        <v>0</v>
      </c>
      <c r="D34" s="12">
        <f>'Student3 name'!D26</f>
        <v>0</v>
      </c>
      <c r="E34" s="12">
        <f>'Student3 name'!E26</f>
        <v>0</v>
      </c>
      <c r="F34" s="12">
        <f>'Student3 name'!F26</f>
        <v>0</v>
      </c>
      <c r="G34" s="12">
        <f>'Student3 name'!G26</f>
        <v>0</v>
      </c>
      <c r="H34" s="12">
        <f>'Student3 name'!H26</f>
        <v>0</v>
      </c>
      <c r="I34" s="12">
        <f>'Student3 name'!I26</f>
        <v>0</v>
      </c>
      <c r="J34" s="12">
        <f>'Student3 name'!J26</f>
        <v>0</v>
      </c>
      <c r="K34" s="12">
        <f>'Student3 name'!K26</f>
        <v>0</v>
      </c>
      <c r="L34" s="12">
        <f>'Student3 name'!L26</f>
        <v>0</v>
      </c>
      <c r="M34" s="35">
        <f t="shared" si="1"/>
        <v>0</v>
      </c>
    </row>
    <row r="35" spans="2:13" ht="15.75" customHeight="1">
      <c r="B35" t="str">
        <f t="array" ref="B35">INDEX(Participants,5,2)</f>
        <v>Student 5 name</v>
      </c>
      <c r="C35" s="12">
        <f>'Student4 name'!C26</f>
        <v>0</v>
      </c>
      <c r="D35" s="12">
        <f>'Student4 name'!D26</f>
        <v>0</v>
      </c>
      <c r="E35" s="12">
        <f>'Student4 name'!E26</f>
        <v>0</v>
      </c>
      <c r="F35" s="12">
        <f>'Student4 name'!F26</f>
        <v>0</v>
      </c>
      <c r="G35" s="12">
        <f>'Student4 name'!G26</f>
        <v>0</v>
      </c>
      <c r="H35" s="12">
        <f>'Student4 name'!H26</f>
        <v>0</v>
      </c>
      <c r="I35" s="12">
        <f>'Student4 name'!I26</f>
        <v>0</v>
      </c>
      <c r="J35" s="12">
        <f>'Student4 name'!J26</f>
        <v>0</v>
      </c>
      <c r="K35" s="12">
        <f>'Student4 name'!K26</f>
        <v>0</v>
      </c>
      <c r="L35" s="12">
        <f>'Student4 name'!L26</f>
        <v>0</v>
      </c>
      <c r="M35" s="35">
        <f t="shared" si="1"/>
        <v>0</v>
      </c>
    </row>
    <row r="36" spans="2:13" ht="15.75" customHeight="1">
      <c r="B36" t="str">
        <f t="array" ref="B36">INDEX(Participants,6,2)</f>
        <v>Student 6 name</v>
      </c>
      <c r="C36" s="12">
        <f>'Student5 name'!C26</f>
        <v>0</v>
      </c>
      <c r="D36" s="12">
        <f>'Student5 name'!D26</f>
        <v>0</v>
      </c>
      <c r="E36" s="12">
        <f>'Student5 name'!E26</f>
        <v>0</v>
      </c>
      <c r="F36" s="12">
        <f>'Student5 name'!F26</f>
        <v>0</v>
      </c>
      <c r="G36" s="12">
        <f>'Student5 name'!G26</f>
        <v>0</v>
      </c>
      <c r="H36" s="12">
        <f>'Student5 name'!H26</f>
        <v>0</v>
      </c>
      <c r="I36" s="12">
        <f>'Student5 name'!I26</f>
        <v>0</v>
      </c>
      <c r="J36" s="12">
        <f>'Student5 name'!J26</f>
        <v>0</v>
      </c>
      <c r="K36" s="12">
        <f>'Student5 name'!K26</f>
        <v>0</v>
      </c>
      <c r="L36" s="12">
        <f>'Student5 name'!L26</f>
        <v>0</v>
      </c>
      <c r="M36" s="35">
        <f t="shared" si="1"/>
        <v>0</v>
      </c>
    </row>
    <row r="37" spans="2:13" ht="15.75" customHeight="1">
      <c r="B37" t="str">
        <f t="array" ref="B37">INDEX(Participants,7,2)</f>
        <v>Student 7 name</v>
      </c>
      <c r="C37" s="12">
        <f>'Student6 name'!C26</f>
        <v>0</v>
      </c>
      <c r="D37" s="12">
        <f>'Student6 name'!D26</f>
        <v>0</v>
      </c>
      <c r="E37" s="12">
        <f>'Student6 name'!E26</f>
        <v>0</v>
      </c>
      <c r="F37" s="12">
        <f>'Student6 name'!F26</f>
        <v>0</v>
      </c>
      <c r="G37" s="12">
        <f>'Student6 name'!G26</f>
        <v>0</v>
      </c>
      <c r="H37" s="12">
        <f>'Student6 name'!H26</f>
        <v>0</v>
      </c>
      <c r="I37" s="12">
        <f>'Student6 name'!I26</f>
        <v>0</v>
      </c>
      <c r="J37" s="12">
        <f>'Student6 name'!J26</f>
        <v>0</v>
      </c>
      <c r="K37" s="12">
        <f>'Student6 name'!K26</f>
        <v>0</v>
      </c>
      <c r="L37" s="12">
        <f>'Student6 name'!L26</f>
        <v>0</v>
      </c>
      <c r="M37" s="35">
        <f t="shared" si="1"/>
        <v>0</v>
      </c>
    </row>
    <row r="38" spans="2:13" ht="15.75" customHeight="1">
      <c r="B38" t="str">
        <f t="array" ref="B38">INDEX(Participants,8,2)</f>
        <v>Student8</v>
      </c>
      <c r="C38" s="12">
        <f>Student8!C26</f>
        <v>0</v>
      </c>
      <c r="D38" s="12">
        <f>Student8!D26</f>
        <v>0</v>
      </c>
      <c r="E38" s="12">
        <f>Student8!E26</f>
        <v>0</v>
      </c>
      <c r="F38" s="12">
        <f>Student8!F26</f>
        <v>0</v>
      </c>
      <c r="G38" s="12">
        <f>Student8!G26</f>
        <v>0</v>
      </c>
      <c r="H38" s="12">
        <f>Student8!H26</f>
        <v>0</v>
      </c>
      <c r="I38" s="12">
        <f>Student8!I26</f>
        <v>0</v>
      </c>
      <c r="J38" s="12">
        <f>Student8!J26</f>
        <v>0</v>
      </c>
      <c r="K38" s="12">
        <f>Student8!K26</f>
        <v>0</v>
      </c>
      <c r="L38" s="12">
        <f>Student8!L26</f>
        <v>0</v>
      </c>
      <c r="M38" s="35">
        <f t="shared" si="1"/>
        <v>0</v>
      </c>
    </row>
    <row r="39" spans="2:13" ht="15.75" customHeight="1">
      <c r="C39" s="35">
        <f t="shared" ref="C39:L39" si="2">SUM(C31:C38)</f>
        <v>0</v>
      </c>
      <c r="D39" s="35">
        <f t="shared" si="2"/>
        <v>0</v>
      </c>
      <c r="E39" s="35">
        <f t="shared" si="2"/>
        <v>0</v>
      </c>
      <c r="F39" s="35">
        <f t="shared" si="2"/>
        <v>0</v>
      </c>
      <c r="G39" s="35">
        <f t="shared" si="2"/>
        <v>0</v>
      </c>
      <c r="H39" s="35">
        <f t="shared" si="2"/>
        <v>0</v>
      </c>
      <c r="I39" s="35">
        <f t="shared" si="2"/>
        <v>0</v>
      </c>
      <c r="J39" s="35">
        <f t="shared" si="2"/>
        <v>0</v>
      </c>
      <c r="K39" s="35">
        <f t="shared" si="2"/>
        <v>0</v>
      </c>
      <c r="L39" s="35">
        <f t="shared" si="2"/>
        <v>0</v>
      </c>
      <c r="M39" s="35">
        <f t="shared" si="1"/>
        <v>0</v>
      </c>
    </row>
    <row r="40" spans="2:13" ht="15.75" customHeight="1"/>
    <row r="41" spans="2:13" ht="15.75" customHeight="1"/>
    <row r="42" spans="2:13" ht="15.75" customHeight="1"/>
    <row r="43" spans="2:13" ht="15.75" customHeight="1"/>
    <row r="44" spans="2:13" ht="15.75" customHeight="1"/>
    <row r="45" spans="2:13" ht="15.75" customHeight="1"/>
    <row r="46" spans="2:13" ht="15.75" customHeight="1"/>
    <row r="47" spans="2:13" ht="15.75" customHeight="1"/>
    <row r="48" spans="2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Parameters</vt:lpstr>
      <vt:lpstr>Student1 name</vt:lpstr>
      <vt:lpstr>Student2 name</vt:lpstr>
      <vt:lpstr>Student3 name</vt:lpstr>
      <vt:lpstr>Student4 name</vt:lpstr>
      <vt:lpstr>Student5 name</vt:lpstr>
      <vt:lpstr>Student6 name</vt:lpstr>
      <vt:lpstr>Student7 name</vt:lpstr>
      <vt:lpstr>Student8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Hassani, M.</cp:lastModifiedBy>
  <dcterms:modified xsi:type="dcterms:W3CDTF">2019-04-23T09:56:09Z</dcterms:modified>
</cp:coreProperties>
</file>