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3395" windowHeight="82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8" i="1"/>
  <c r="H7"/>
  <c r="H21"/>
  <c r="H14"/>
  <c r="H22"/>
  <c r="H11"/>
  <c r="H37"/>
  <c r="E27"/>
  <c r="E33"/>
  <c r="E32"/>
  <c r="E34"/>
  <c r="E12"/>
  <c r="E35"/>
  <c r="E31"/>
  <c r="E20"/>
  <c r="E9"/>
  <c r="D13"/>
  <c r="E13" s="1"/>
  <c r="E22"/>
  <c r="E10"/>
  <c r="E4"/>
  <c r="E26"/>
  <c r="E28"/>
  <c r="E7"/>
  <c r="E5"/>
  <c r="E2"/>
  <c r="E24"/>
  <c r="E15"/>
  <c r="D23"/>
  <c r="E23" s="1"/>
  <c r="H30" l="1"/>
  <c r="H38" s="1"/>
  <c r="D36"/>
  <c r="E36" s="1"/>
  <c r="E37" s="1"/>
  <c r="D29"/>
  <c r="E29" s="1"/>
  <c r="E30" s="1"/>
  <c r="E38" l="1"/>
</calcChain>
</file>

<file path=xl/sharedStrings.xml><?xml version="1.0" encoding="utf-8"?>
<sst xmlns="http://schemas.openxmlformats.org/spreadsheetml/2006/main" count="123" uniqueCount="86">
  <si>
    <t>Aantal</t>
  </si>
  <si>
    <t>Beschrijving</t>
  </si>
  <si>
    <t>Prijs per stuk</t>
  </si>
  <si>
    <t>Subtotaal</t>
  </si>
  <si>
    <t>Aanraaksensor</t>
  </si>
  <si>
    <t>RFID-lezer</t>
  </si>
  <si>
    <t>Luidspreker, waterproof</t>
  </si>
  <si>
    <t>Totaal</t>
  </si>
  <si>
    <t>Winkel</t>
  </si>
  <si>
    <t>AliExpress</t>
  </si>
  <si>
    <t>Onvoorzien 10%</t>
  </si>
  <si>
    <t>Loodaccu 12V, AGM, 12 Ah</t>
  </si>
  <si>
    <t>NKON</t>
  </si>
  <si>
    <t>JLCPCB</t>
  </si>
  <si>
    <t>?</t>
  </si>
  <si>
    <t>Bedrading, connectors, e.d.</t>
  </si>
  <si>
    <t>RS-online</t>
  </si>
  <si>
    <t>microSD, industr., SLC, 8 GB</t>
  </si>
  <si>
    <t>Tinytronics</t>
  </si>
  <si>
    <t>Totaal elektronica</t>
  </si>
  <si>
    <t>Zwartopwit</t>
  </si>
  <si>
    <t>Totaal mechanica</t>
  </si>
  <si>
    <t>IJzerwaren</t>
  </si>
  <si>
    <t>Walth?</t>
  </si>
  <si>
    <t>Polycarbonaat, 3 mm [m2]</t>
  </si>
  <si>
    <t>Kunststofplaten</t>
  </si>
  <si>
    <t>Zonnepaneel 18 V, 30 W
+ controller 12 V, 10 A?</t>
  </si>
  <si>
    <t>LED-ring, 12 LEDs</t>
  </si>
  <si>
    <t>LED-display 8x32</t>
  </si>
  <si>
    <t>Volkern/Trespa</t>
  </si>
  <si>
    <t>Betaald</t>
  </si>
  <si>
    <t>MicroSD card expansion board</t>
  </si>
  <si>
    <t>Shift register 74HC165 of 74HC166</t>
  </si>
  <si>
    <t>Opmerking</t>
  </si>
  <si>
    <t>Controller, ESP32, T-Display</t>
  </si>
  <si>
    <t>Versterker (klasse D)</t>
  </si>
  <si>
    <t>DAC</t>
  </si>
  <si>
    <t>Zelfgemaakte printplaat moederbord</t>
  </si>
  <si>
    <t>Zelfgemaakte printplaat toetsmodule</t>
  </si>
  <si>
    <t>Reserve</t>
  </si>
  <si>
    <t>Begroot 10 nov</t>
  </si>
  <si>
    <t>Omvormer 12V&gt;5V, 20A</t>
  </si>
  <si>
    <t>Voor de toekomst?</t>
  </si>
  <si>
    <t>Gekocht</t>
  </si>
  <si>
    <t>Voeding 12 V, 100 W</t>
  </si>
  <si>
    <t>Staal i.p.v. Hout</t>
  </si>
  <si>
    <t>Geschuimd PVC i.p.v. Trespa</t>
  </si>
  <si>
    <t>Frame [m]</t>
  </si>
  <si>
    <t>Wielen</t>
  </si>
  <si>
    <t>Niet nodig</t>
  </si>
  <si>
    <t>Werkelijk uitgegeven</t>
  </si>
  <si>
    <t>Losse DAC is ondertussen veel duurder geworden</t>
  </si>
  <si>
    <t>Amazon</t>
  </si>
  <si>
    <t>Factuur</t>
  </si>
  <si>
    <t>A</t>
  </si>
  <si>
    <t>B</t>
  </si>
  <si>
    <t>C</t>
  </si>
  <si>
    <t>D</t>
  </si>
  <si>
    <t>E</t>
  </si>
  <si>
    <t>F</t>
  </si>
  <si>
    <t>Reichelt</t>
  </si>
  <si>
    <t>In plaats van zonnepaneel/accu</t>
  </si>
  <si>
    <t>G</t>
  </si>
  <si>
    <t>H</t>
  </si>
  <si>
    <t>I</t>
  </si>
  <si>
    <t>J</t>
  </si>
  <si>
    <t>PCB terminal blocks</t>
  </si>
  <si>
    <t>K</t>
  </si>
  <si>
    <t>L</t>
  </si>
  <si>
    <t>M</t>
  </si>
  <si>
    <t>Zekeringen, zekeringhouders en bezuining voor voeding</t>
  </si>
  <si>
    <t>N</t>
  </si>
  <si>
    <t>O</t>
  </si>
  <si>
    <t>P</t>
  </si>
  <si>
    <t>Q</t>
  </si>
  <si>
    <t>R</t>
  </si>
  <si>
    <t>Lange pinnen 2.54 mm</t>
  </si>
  <si>
    <t>S</t>
  </si>
  <si>
    <t>Bandkabel, kabelconnectors en PCB-connectors</t>
  </si>
  <si>
    <t>Geschuimd PVC, 10/19 mm [m2]</t>
  </si>
  <si>
    <t>T</t>
  </si>
  <si>
    <t>U</t>
  </si>
  <si>
    <t>Prijs inclusief wisselkosten</t>
  </si>
  <si>
    <t>allekabels.nl</t>
  </si>
  <si>
    <t>V</t>
  </si>
  <si>
    <t>Plastic-spray</t>
  </si>
</sst>
</file>

<file path=xl/styles.xml><?xml version="1.0" encoding="utf-8"?>
<styleSheet xmlns="http://schemas.openxmlformats.org/spreadsheetml/2006/main">
  <numFmts count="1">
    <numFmt numFmtId="164" formatCode="_([$€-2]\ * #,##0.00_);_([$€-2]\ * \(#,##0.00\);_([$€-2]\ * &quot;-&quot;??_);_(@_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2" xfId="0" applyFont="1" applyBorder="1"/>
    <xf numFmtId="164" fontId="1" fillId="0" borderId="2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Fill="1" applyBorder="1"/>
    <xf numFmtId="1" fontId="1" fillId="0" borderId="0" xfId="0" applyNumberFormat="1" applyFont="1"/>
    <xf numFmtId="1" fontId="0" fillId="0" borderId="0" xfId="0" quotePrefix="1" applyNumberFormat="1"/>
    <xf numFmtId="1" fontId="0" fillId="0" borderId="0" xfId="0" applyNumberFormat="1"/>
    <xf numFmtId="1" fontId="0" fillId="0" borderId="1" xfId="0" applyNumberFormat="1" applyBorder="1"/>
    <xf numFmtId="1" fontId="0" fillId="0" borderId="0" xfId="0" applyNumberFormat="1" applyBorder="1"/>
    <xf numFmtId="1" fontId="1" fillId="0" borderId="2" xfId="0" applyNumberFormat="1" applyFont="1" applyBorder="1"/>
    <xf numFmtId="164" fontId="0" fillId="0" borderId="0" xfId="0" applyNumberFormat="1" applyFill="1"/>
    <xf numFmtId="164" fontId="1" fillId="0" borderId="0" xfId="0" applyNumberFormat="1" applyFont="1" applyFill="1"/>
    <xf numFmtId="164" fontId="0" fillId="0" borderId="0" xfId="0" quotePrefix="1" applyNumberFormat="1" applyFill="1"/>
    <xf numFmtId="164" fontId="0" fillId="0" borderId="1" xfId="0" applyNumberFormat="1" applyFill="1" applyBorder="1"/>
    <xf numFmtId="164" fontId="0" fillId="0" borderId="0" xfId="0" applyNumberFormat="1" applyFill="1" applyBorder="1"/>
    <xf numFmtId="164" fontId="1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zoomScale="110" zoomScaleNormal="110" workbookViewId="0"/>
  </sheetViews>
  <sheetFormatPr defaultRowHeight="15"/>
  <cols>
    <col min="1" max="1" width="6.7109375" bestFit="1" customWidth="1"/>
    <col min="2" max="2" width="35" bestFit="1" customWidth="1"/>
    <col min="3" max="3" width="15.28515625" bestFit="1" customWidth="1"/>
    <col min="4" max="4" width="16" style="3" bestFit="1" customWidth="1"/>
    <col min="5" max="5" width="11.85546875" style="3" bestFit="1" customWidth="1"/>
    <col min="6" max="6" width="9" style="3" bestFit="1" customWidth="1"/>
    <col min="7" max="7" width="8.42578125" style="16" bestFit="1" customWidth="1"/>
    <col min="8" max="8" width="11.85546875" style="20" bestFit="1" customWidth="1"/>
    <col min="9" max="9" width="8.28515625" style="16" bestFit="1" customWidth="1"/>
    <col min="10" max="10" width="52.140625" bestFit="1" customWidth="1"/>
  </cols>
  <sheetData>
    <row r="1" spans="1:10" s="1" customFormat="1">
      <c r="A1" s="1" t="s">
        <v>0</v>
      </c>
      <c r="B1" s="1" t="s">
        <v>1</v>
      </c>
      <c r="C1" s="1" t="s">
        <v>8</v>
      </c>
      <c r="D1" s="2" t="s">
        <v>2</v>
      </c>
      <c r="E1" s="2" t="s">
        <v>3</v>
      </c>
      <c r="F1" s="2" t="s">
        <v>53</v>
      </c>
      <c r="G1" s="14" t="s">
        <v>43</v>
      </c>
      <c r="H1" s="21" t="s">
        <v>30</v>
      </c>
      <c r="I1" s="14" t="s">
        <v>39</v>
      </c>
      <c r="J1" s="1" t="s">
        <v>33</v>
      </c>
    </row>
    <row r="2" spans="1:10">
      <c r="A2">
        <v>25</v>
      </c>
      <c r="B2" t="s">
        <v>27</v>
      </c>
      <c r="C2" t="s">
        <v>52</v>
      </c>
      <c r="D2" s="3">
        <v>4</v>
      </c>
      <c r="E2" s="3">
        <f t="shared" ref="E2:E29" si="0">A2*D2</f>
        <v>100</v>
      </c>
      <c r="F2" s="3" t="s">
        <v>54</v>
      </c>
      <c r="G2" s="16">
        <v>30</v>
      </c>
      <c r="H2" s="20">
        <v>59.94</v>
      </c>
      <c r="I2" s="15">
        <v>5</v>
      </c>
    </row>
    <row r="3" spans="1:10">
      <c r="B3" t="s">
        <v>27</v>
      </c>
      <c r="C3" t="s">
        <v>9</v>
      </c>
      <c r="F3" s="3" t="s">
        <v>55</v>
      </c>
      <c r="G3" s="16">
        <v>5</v>
      </c>
      <c r="H3" s="20">
        <v>7.27</v>
      </c>
      <c r="I3" s="15">
        <v>5</v>
      </c>
    </row>
    <row r="4" spans="1:10" ht="30">
      <c r="A4">
        <v>1</v>
      </c>
      <c r="B4" s="4" t="s">
        <v>26</v>
      </c>
      <c r="C4" t="s">
        <v>9</v>
      </c>
      <c r="D4" s="3">
        <v>45</v>
      </c>
      <c r="E4" s="3">
        <f t="shared" si="0"/>
        <v>45</v>
      </c>
      <c r="G4" s="16">
        <v>0</v>
      </c>
      <c r="H4" s="20">
        <v>0</v>
      </c>
      <c r="I4" s="16">
        <v>0</v>
      </c>
      <c r="J4" t="s">
        <v>42</v>
      </c>
    </row>
    <row r="5" spans="1:10">
      <c r="A5">
        <v>3</v>
      </c>
      <c r="B5" t="s">
        <v>28</v>
      </c>
      <c r="C5" t="s">
        <v>9</v>
      </c>
      <c r="D5" s="3">
        <v>14</v>
      </c>
      <c r="E5" s="3">
        <f t="shared" si="0"/>
        <v>42</v>
      </c>
      <c r="F5" s="3" t="s">
        <v>56</v>
      </c>
      <c r="G5" s="16">
        <v>3</v>
      </c>
      <c r="H5" s="20">
        <v>31.7</v>
      </c>
      <c r="I5" s="16">
        <v>0</v>
      </c>
    </row>
    <row r="6" spans="1:10">
      <c r="B6" t="s">
        <v>28</v>
      </c>
      <c r="C6" t="s">
        <v>9</v>
      </c>
      <c r="F6" s="3" t="s">
        <v>57</v>
      </c>
      <c r="G6" s="16">
        <v>3</v>
      </c>
      <c r="H6" s="20">
        <v>31.73</v>
      </c>
      <c r="I6" s="16">
        <v>2</v>
      </c>
    </row>
    <row r="7" spans="1:10">
      <c r="A7">
        <v>1</v>
      </c>
      <c r="B7" t="s">
        <v>37</v>
      </c>
      <c r="C7" t="s">
        <v>13</v>
      </c>
      <c r="D7" s="3">
        <v>40</v>
      </c>
      <c r="E7" s="3">
        <f t="shared" si="0"/>
        <v>40</v>
      </c>
      <c r="F7" s="3" t="s">
        <v>58</v>
      </c>
      <c r="G7" s="16">
        <v>5</v>
      </c>
      <c r="H7" s="20">
        <f>27.42+0.27</f>
        <v>27.69</v>
      </c>
      <c r="I7" s="16">
        <v>4</v>
      </c>
      <c r="J7" t="s">
        <v>82</v>
      </c>
    </row>
    <row r="8" spans="1:10">
      <c r="A8">
        <v>0</v>
      </c>
      <c r="B8" t="s">
        <v>38</v>
      </c>
      <c r="C8" t="s">
        <v>13</v>
      </c>
      <c r="D8" s="3">
        <v>0</v>
      </c>
      <c r="E8" s="3">
        <v>0</v>
      </c>
      <c r="F8" s="3" t="s">
        <v>59</v>
      </c>
      <c r="G8" s="16">
        <v>30</v>
      </c>
      <c r="H8" s="20">
        <f>25.68+0.26</f>
        <v>25.94</v>
      </c>
      <c r="I8" s="16">
        <v>5</v>
      </c>
      <c r="J8" t="s">
        <v>82</v>
      </c>
    </row>
    <row r="9" spans="1:10">
      <c r="A9">
        <v>1</v>
      </c>
      <c r="B9" t="s">
        <v>17</v>
      </c>
      <c r="C9" t="s">
        <v>16</v>
      </c>
      <c r="D9" s="3">
        <v>35</v>
      </c>
      <c r="E9" s="3">
        <f t="shared" si="0"/>
        <v>35</v>
      </c>
      <c r="G9" s="16">
        <v>0</v>
      </c>
      <c r="H9" s="20">
        <v>0</v>
      </c>
      <c r="I9" s="16">
        <v>0</v>
      </c>
      <c r="J9" t="s">
        <v>49</v>
      </c>
    </row>
    <row r="10" spans="1:10">
      <c r="A10">
        <v>1</v>
      </c>
      <c r="B10" t="s">
        <v>11</v>
      </c>
      <c r="C10" t="s">
        <v>12</v>
      </c>
      <c r="D10" s="3">
        <v>30</v>
      </c>
      <c r="E10" s="3">
        <f t="shared" si="0"/>
        <v>30</v>
      </c>
      <c r="G10" s="16">
        <v>0</v>
      </c>
      <c r="H10" s="20">
        <v>0</v>
      </c>
      <c r="I10" s="16">
        <v>0</v>
      </c>
      <c r="J10" t="s">
        <v>42</v>
      </c>
    </row>
    <row r="11" spans="1:10">
      <c r="A11">
        <v>0</v>
      </c>
      <c r="B11" t="s">
        <v>44</v>
      </c>
      <c r="C11" t="s">
        <v>18</v>
      </c>
      <c r="D11" s="3">
        <v>0</v>
      </c>
      <c r="E11" s="3">
        <v>0</v>
      </c>
      <c r="F11" s="3" t="s">
        <v>62</v>
      </c>
      <c r="G11" s="16">
        <v>2</v>
      </c>
      <c r="H11" s="20">
        <f>40+8.95/2</f>
        <v>44.475000000000001</v>
      </c>
      <c r="I11" s="16">
        <v>1</v>
      </c>
      <c r="J11" t="s">
        <v>61</v>
      </c>
    </row>
    <row r="12" spans="1:10">
      <c r="A12">
        <v>1</v>
      </c>
      <c r="B12" t="s">
        <v>41</v>
      </c>
      <c r="C12" t="s">
        <v>9</v>
      </c>
      <c r="D12" s="3">
        <v>30</v>
      </c>
      <c r="E12" s="3">
        <f t="shared" si="0"/>
        <v>30</v>
      </c>
      <c r="F12" s="3" t="s">
        <v>63</v>
      </c>
      <c r="G12" s="16">
        <v>2</v>
      </c>
      <c r="H12" s="20">
        <v>34.479999999999997</v>
      </c>
      <c r="I12" s="16">
        <v>1</v>
      </c>
    </row>
    <row r="13" spans="1:10">
      <c r="A13">
        <v>2</v>
      </c>
      <c r="B13" t="s">
        <v>6</v>
      </c>
      <c r="C13" t="s">
        <v>9</v>
      </c>
      <c r="D13" s="3">
        <f>25/2</f>
        <v>12.5</v>
      </c>
      <c r="E13" s="3">
        <f t="shared" si="0"/>
        <v>25</v>
      </c>
      <c r="F13" s="3" t="s">
        <v>64</v>
      </c>
      <c r="G13" s="16">
        <v>2</v>
      </c>
      <c r="H13" s="22">
        <v>17.75</v>
      </c>
      <c r="I13" s="16">
        <v>0</v>
      </c>
    </row>
    <row r="14" spans="1:10">
      <c r="B14" t="s">
        <v>6</v>
      </c>
      <c r="C14" t="s">
        <v>9</v>
      </c>
      <c r="F14" s="3" t="s">
        <v>65</v>
      </c>
      <c r="G14" s="16">
        <v>1</v>
      </c>
      <c r="H14" s="22">
        <f>19.46-9.73</f>
        <v>9.73</v>
      </c>
      <c r="I14" s="16">
        <v>1</v>
      </c>
    </row>
    <row r="15" spans="1:10">
      <c r="A15">
        <v>1</v>
      </c>
      <c r="B15" t="s">
        <v>15</v>
      </c>
      <c r="C15" t="s">
        <v>9</v>
      </c>
      <c r="D15" s="3">
        <v>25</v>
      </c>
      <c r="E15" s="3">
        <f t="shared" si="0"/>
        <v>25</v>
      </c>
      <c r="F15" s="3" t="s">
        <v>67</v>
      </c>
      <c r="H15" s="20">
        <v>8.6300000000000008</v>
      </c>
      <c r="J15" t="s">
        <v>66</v>
      </c>
    </row>
    <row r="16" spans="1:10">
      <c r="B16" t="s">
        <v>15</v>
      </c>
      <c r="C16" t="s">
        <v>60</v>
      </c>
      <c r="F16" s="3" t="s">
        <v>68</v>
      </c>
      <c r="H16" s="20">
        <v>25.71</v>
      </c>
      <c r="J16" t="s">
        <v>70</v>
      </c>
    </row>
    <row r="17" spans="1:10">
      <c r="B17" t="s">
        <v>15</v>
      </c>
      <c r="C17" t="s">
        <v>9</v>
      </c>
      <c r="F17" s="3" t="s">
        <v>75</v>
      </c>
      <c r="H17" s="20">
        <v>2.6</v>
      </c>
      <c r="J17" t="s">
        <v>76</v>
      </c>
    </row>
    <row r="18" spans="1:10">
      <c r="B18" t="s">
        <v>15</v>
      </c>
      <c r="C18" t="s">
        <v>9</v>
      </c>
      <c r="F18" s="3" t="s">
        <v>77</v>
      </c>
      <c r="H18" s="20">
        <v>28.13</v>
      </c>
      <c r="J18" t="s">
        <v>78</v>
      </c>
    </row>
    <row r="19" spans="1:10">
      <c r="B19" t="s">
        <v>15</v>
      </c>
      <c r="C19" t="s">
        <v>83</v>
      </c>
      <c r="F19" s="3" t="s">
        <v>84</v>
      </c>
      <c r="G19" s="16">
        <v>2</v>
      </c>
      <c r="H19" s="20">
        <v>22.93</v>
      </c>
      <c r="J19" t="s">
        <v>85</v>
      </c>
    </row>
    <row r="20" spans="1:10">
      <c r="A20">
        <v>1</v>
      </c>
      <c r="B20" t="s">
        <v>34</v>
      </c>
      <c r="C20" t="s">
        <v>9</v>
      </c>
      <c r="D20" s="3">
        <v>15</v>
      </c>
      <c r="E20" s="3">
        <f t="shared" si="0"/>
        <v>15</v>
      </c>
      <c r="F20" s="3" t="s">
        <v>69</v>
      </c>
      <c r="G20" s="16">
        <v>1</v>
      </c>
      <c r="H20" s="20">
        <v>13.16</v>
      </c>
      <c r="I20" s="16">
        <v>0</v>
      </c>
    </row>
    <row r="21" spans="1:10">
      <c r="B21" t="s">
        <v>34</v>
      </c>
      <c r="C21" t="s">
        <v>18</v>
      </c>
      <c r="F21" s="3" t="s">
        <v>80</v>
      </c>
      <c r="G21" s="16">
        <v>1</v>
      </c>
      <c r="H21" s="20">
        <f>(7.44+7.4/2)*1.21</f>
        <v>13.4794</v>
      </c>
      <c r="I21" s="16">
        <v>1</v>
      </c>
    </row>
    <row r="22" spans="1:10">
      <c r="A22">
        <v>1</v>
      </c>
      <c r="B22" t="s">
        <v>35</v>
      </c>
      <c r="C22" t="s">
        <v>18</v>
      </c>
      <c r="D22" s="3">
        <v>9</v>
      </c>
      <c r="E22" s="3">
        <f t="shared" si="0"/>
        <v>9</v>
      </c>
      <c r="F22" s="3" t="s">
        <v>62</v>
      </c>
      <c r="G22" s="16">
        <v>2</v>
      </c>
      <c r="H22" s="20">
        <f>18+8.95/2</f>
        <v>22.475000000000001</v>
      </c>
      <c r="I22" s="16">
        <v>1</v>
      </c>
    </row>
    <row r="23" spans="1:10">
      <c r="A23">
        <v>25</v>
      </c>
      <c r="B23" t="s">
        <v>4</v>
      </c>
      <c r="C23" t="s">
        <v>9</v>
      </c>
      <c r="D23" s="3">
        <f>2.5/10/25*30</f>
        <v>0.3</v>
      </c>
      <c r="E23" s="3">
        <f t="shared" si="0"/>
        <v>7.5</v>
      </c>
      <c r="F23" s="3" t="s">
        <v>71</v>
      </c>
      <c r="G23" s="16">
        <v>50</v>
      </c>
      <c r="H23" s="20">
        <v>4.92</v>
      </c>
      <c r="I23" s="16">
        <v>25</v>
      </c>
    </row>
    <row r="24" spans="1:10">
      <c r="A24">
        <v>2</v>
      </c>
      <c r="B24" t="s">
        <v>36</v>
      </c>
      <c r="C24" t="s">
        <v>9</v>
      </c>
      <c r="D24" s="3">
        <v>2.5</v>
      </c>
      <c r="E24" s="3">
        <f t="shared" si="0"/>
        <v>5</v>
      </c>
      <c r="F24" s="3" t="s">
        <v>72</v>
      </c>
      <c r="G24" s="16">
        <v>1</v>
      </c>
      <c r="H24" s="20">
        <v>14.52</v>
      </c>
      <c r="I24" s="16">
        <v>0</v>
      </c>
      <c r="J24" t="s">
        <v>51</v>
      </c>
    </row>
    <row r="25" spans="1:10">
      <c r="B25" t="s">
        <v>36</v>
      </c>
      <c r="C25" t="s">
        <v>9</v>
      </c>
      <c r="F25" s="3" t="s">
        <v>81</v>
      </c>
      <c r="G25" s="16">
        <v>1</v>
      </c>
      <c r="H25" s="20">
        <v>3.48</v>
      </c>
      <c r="I25" s="16">
        <v>1</v>
      </c>
    </row>
    <row r="26" spans="1:10">
      <c r="A26">
        <v>1</v>
      </c>
      <c r="B26" t="s">
        <v>5</v>
      </c>
      <c r="C26" t="s">
        <v>9</v>
      </c>
      <c r="D26" s="3">
        <v>3</v>
      </c>
      <c r="E26" s="3">
        <f t="shared" si="0"/>
        <v>3</v>
      </c>
      <c r="F26" s="3" t="s">
        <v>73</v>
      </c>
      <c r="G26" s="16">
        <v>2</v>
      </c>
      <c r="H26" s="20">
        <v>2.78</v>
      </c>
      <c r="I26" s="16">
        <v>1</v>
      </c>
    </row>
    <row r="27" spans="1:10">
      <c r="A27">
        <v>1</v>
      </c>
      <c r="B27" t="s">
        <v>31</v>
      </c>
      <c r="C27" t="s">
        <v>9</v>
      </c>
      <c r="D27" s="3">
        <v>2</v>
      </c>
      <c r="E27" s="3">
        <f t="shared" si="0"/>
        <v>2</v>
      </c>
      <c r="G27" s="16">
        <v>0</v>
      </c>
      <c r="H27" s="20">
        <v>0</v>
      </c>
      <c r="I27" s="16">
        <v>0</v>
      </c>
      <c r="J27" t="s">
        <v>49</v>
      </c>
    </row>
    <row r="28" spans="1:10">
      <c r="A28">
        <v>3</v>
      </c>
      <c r="B28" s="4" t="s">
        <v>32</v>
      </c>
      <c r="C28" t="s">
        <v>9</v>
      </c>
      <c r="D28" s="3">
        <v>0.5</v>
      </c>
      <c r="E28" s="3">
        <f t="shared" si="0"/>
        <v>1.5</v>
      </c>
      <c r="F28" s="3" t="s">
        <v>74</v>
      </c>
      <c r="G28" s="16">
        <v>5</v>
      </c>
      <c r="H28" s="20">
        <v>5.58</v>
      </c>
      <c r="I28" s="16">
        <v>2</v>
      </c>
    </row>
    <row r="29" spans="1:10" s="5" customFormat="1">
      <c r="A29" s="5">
        <v>1</v>
      </c>
      <c r="B29" s="5" t="s">
        <v>10</v>
      </c>
      <c r="C29" s="5" t="s">
        <v>14</v>
      </c>
      <c r="D29" s="6">
        <f>0.1*SUM(E2:E28)</f>
        <v>41.5</v>
      </c>
      <c r="E29" s="6">
        <f t="shared" si="0"/>
        <v>41.5</v>
      </c>
      <c r="F29" s="6"/>
      <c r="G29" s="17">
        <v>0</v>
      </c>
      <c r="H29" s="23">
        <v>0</v>
      </c>
      <c r="I29" s="17"/>
    </row>
    <row r="30" spans="1:10" s="1" customFormat="1">
      <c r="B30" s="1" t="s">
        <v>19</v>
      </c>
      <c r="D30" s="2"/>
      <c r="E30" s="2">
        <f>SUM(E2:E29)</f>
        <v>456.5</v>
      </c>
      <c r="F30" s="2"/>
      <c r="G30" s="14"/>
      <c r="H30" s="21">
        <f>SUM(H2:H29)</f>
        <v>459.0994</v>
      </c>
      <c r="I30" s="14"/>
    </row>
    <row r="31" spans="1:10" s="11" customFormat="1">
      <c r="A31" s="11">
        <v>2</v>
      </c>
      <c r="B31" s="11" t="s">
        <v>79</v>
      </c>
      <c r="C31" s="11" t="s">
        <v>20</v>
      </c>
      <c r="D31" s="12">
        <v>90</v>
      </c>
      <c r="E31" s="12">
        <f t="shared" ref="E31:E36" si="1">A31*D31</f>
        <v>180</v>
      </c>
      <c r="F31" s="12"/>
      <c r="G31" s="18"/>
      <c r="H31" s="24">
        <v>650</v>
      </c>
      <c r="I31" s="18"/>
      <c r="J31" t="s">
        <v>46</v>
      </c>
    </row>
    <row r="32" spans="1:10">
      <c r="A32">
        <v>20</v>
      </c>
      <c r="B32" t="s">
        <v>47</v>
      </c>
      <c r="C32" t="s">
        <v>23</v>
      </c>
      <c r="D32" s="3">
        <v>10</v>
      </c>
      <c r="E32" s="3">
        <f t="shared" si="1"/>
        <v>200</v>
      </c>
      <c r="H32" s="20">
        <v>0</v>
      </c>
      <c r="J32" t="s">
        <v>45</v>
      </c>
    </row>
    <row r="33" spans="1:10">
      <c r="A33">
        <v>5</v>
      </c>
      <c r="B33" t="s">
        <v>29</v>
      </c>
      <c r="C33" t="s">
        <v>25</v>
      </c>
      <c r="D33" s="3">
        <v>60</v>
      </c>
      <c r="E33" s="3">
        <f t="shared" si="1"/>
        <v>300</v>
      </c>
      <c r="G33" s="16">
        <v>0</v>
      </c>
      <c r="H33" s="20">
        <v>0</v>
      </c>
      <c r="J33" t="s">
        <v>46</v>
      </c>
    </row>
    <row r="34" spans="1:10">
      <c r="A34">
        <v>1</v>
      </c>
      <c r="B34" t="s">
        <v>24</v>
      </c>
      <c r="C34" t="s">
        <v>25</v>
      </c>
      <c r="D34" s="3">
        <v>76</v>
      </c>
      <c r="E34" s="3">
        <f t="shared" si="1"/>
        <v>76</v>
      </c>
      <c r="G34" s="16">
        <v>0</v>
      </c>
      <c r="H34" s="20">
        <v>0</v>
      </c>
    </row>
    <row r="35" spans="1:10" s="11" customFormat="1">
      <c r="A35" s="7">
        <v>1</v>
      </c>
      <c r="B35" s="7" t="s">
        <v>22</v>
      </c>
      <c r="C35" s="7" t="s">
        <v>14</v>
      </c>
      <c r="D35" s="12">
        <v>50</v>
      </c>
      <c r="E35" s="12">
        <f t="shared" si="1"/>
        <v>50</v>
      </c>
      <c r="F35" s="12"/>
      <c r="G35" s="18"/>
      <c r="H35" s="24"/>
      <c r="I35" s="18"/>
    </row>
    <row r="36" spans="1:10" s="5" customFormat="1">
      <c r="A36" s="13">
        <v>1</v>
      </c>
      <c r="B36" s="5" t="s">
        <v>10</v>
      </c>
      <c r="C36" s="5" t="s">
        <v>14</v>
      </c>
      <c r="D36" s="6">
        <f>0.1*SUM(E31:E35)</f>
        <v>80.600000000000009</v>
      </c>
      <c r="E36" s="6">
        <f t="shared" si="1"/>
        <v>80.600000000000009</v>
      </c>
      <c r="F36" s="6"/>
      <c r="G36" s="17"/>
      <c r="H36" s="23"/>
      <c r="I36" s="17"/>
      <c r="J36" s="11" t="s">
        <v>48</v>
      </c>
    </row>
    <row r="37" spans="1:10" s="9" customFormat="1" ht="15.75" thickBot="1">
      <c r="B37" s="9" t="s">
        <v>21</v>
      </c>
      <c r="D37" s="10"/>
      <c r="E37" s="10">
        <f>SUM(E31:E36)</f>
        <v>886.6</v>
      </c>
      <c r="F37" s="10"/>
      <c r="G37" s="19"/>
      <c r="H37" s="25">
        <f>SUM(H31:H36)</f>
        <v>650</v>
      </c>
      <c r="I37" s="19"/>
    </row>
    <row r="38" spans="1:10" s="1" customFormat="1" ht="15.75" thickTop="1">
      <c r="B38" s="8" t="s">
        <v>7</v>
      </c>
      <c r="D38" s="2" t="s">
        <v>40</v>
      </c>
      <c r="E38" s="2">
        <f>E30+E37</f>
        <v>1343.1</v>
      </c>
      <c r="F38" s="2"/>
      <c r="G38" s="14"/>
      <c r="H38" s="21">
        <f>H30+H37</f>
        <v>1109.0994000000001</v>
      </c>
      <c r="I38" s="14"/>
      <c r="J38" s="1" t="s">
        <v>50</v>
      </c>
    </row>
  </sheetData>
  <sortState ref="A2:E16">
    <sortCondition descending="1" ref="E2:E16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Put</dc:creator>
  <cp:lastModifiedBy>Wouter van der Put</cp:lastModifiedBy>
  <dcterms:created xsi:type="dcterms:W3CDTF">2021-11-07T13:50:19Z</dcterms:created>
  <dcterms:modified xsi:type="dcterms:W3CDTF">2022-03-10T20:38:14Z</dcterms:modified>
</cp:coreProperties>
</file>