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id\Downloads\"/>
    </mc:Choice>
  </mc:AlternateContent>
  <bookViews>
    <workbookView xWindow="0" yWindow="0" windowWidth="17820" windowHeight="5955"/>
  </bookViews>
  <sheets>
    <sheet name="Feuil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K9" i="1"/>
  <c r="H9" i="1"/>
  <c r="G9" i="1"/>
  <c r="E9" i="1"/>
  <c r="D9" i="1"/>
  <c r="C9" i="1"/>
  <c r="B9" i="1"/>
  <c r="L9" i="1" s="1"/>
  <c r="A9" i="1"/>
</calcChain>
</file>

<file path=xl/comments1.xml><?xml version="1.0" encoding="utf-8"?>
<comments xmlns="http://schemas.openxmlformats.org/spreadsheetml/2006/main">
  <authors>
    <author>Basile Goussard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Basile Goussard:</t>
        </r>
        <r>
          <rPr>
            <sz val="9"/>
            <color indexed="81"/>
            <rFont val="Tahoma"/>
            <family val="2"/>
          </rPr>
          <t xml:space="preserve">
Machine à utiliser
</t>
        </r>
      </text>
    </comment>
  </commentList>
</comments>
</file>

<file path=xl/sharedStrings.xml><?xml version="1.0" encoding="utf-8"?>
<sst xmlns="http://schemas.openxmlformats.org/spreadsheetml/2006/main" count="15" uniqueCount="15">
  <si>
    <t>Prix kWh d'electricité</t>
  </si>
  <si>
    <t>Prix kWh de gaz</t>
  </si>
  <si>
    <t>Prix m^3 d'eau</t>
  </si>
  <si>
    <t>Tri/ Article</t>
  </si>
  <si>
    <t>Lavage (Ecrire numero de Programme) (ex: 12)</t>
  </si>
  <si>
    <t>Préséchage (7mn)</t>
  </si>
  <si>
    <t>Sechage Complet (Ecrire numero du Sechoir) (ex: 1)</t>
  </si>
  <si>
    <t>Calandre/ Article</t>
  </si>
  <si>
    <t>Défroissage/ Article</t>
  </si>
  <si>
    <t>Repassage/ Article</t>
  </si>
  <si>
    <t>Mise sur cintre/ Article</t>
  </si>
  <si>
    <t>Pliage/ Article</t>
  </si>
  <si>
    <t>Emballage/ Article</t>
  </si>
  <si>
    <t>Expedition</t>
  </si>
  <si>
    <t>Charge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</si>
</sst>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right"/>
    </xf>
    <xf numFmtId="0" fontId="0" fillId="2" borderId="5" xfId="0" applyFont="1" applyFill="1" applyBorder="1"/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3" borderId="3" xfId="0" applyFont="1" applyFill="1" applyBorder="1"/>
    <xf numFmtId="0" fontId="0" fillId="0" borderId="5" xfId="0" applyFont="1" applyBorder="1"/>
    <xf numFmtId="0" fontId="0" fillId="0" borderId="3" xfId="0" quotePrefix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voulu"/>
      <sheetName val="Temps moyen"/>
      <sheetName val="Rapport Piece Poids"/>
      <sheetName val="Prix MO"/>
      <sheetName val="Prix ML"/>
      <sheetName val="Fiche Technique"/>
      <sheetName val="Prix Lessive"/>
      <sheetName val="Prix Sechoir"/>
      <sheetName val="Prix Calandre"/>
    </sheetNames>
    <sheetDataSet>
      <sheetData sheetId="0"/>
      <sheetData sheetId="1"/>
      <sheetData sheetId="2"/>
      <sheetData sheetId="3">
        <row r="3">
          <cell r="G3">
            <v>4.8214285714285712</v>
          </cell>
        </row>
        <row r="6">
          <cell r="G6">
            <v>1.6071428571428572</v>
          </cell>
        </row>
      </sheetData>
      <sheetData sheetId="4">
        <row r="12">
          <cell r="J12">
            <v>2.7903873913130433</v>
          </cell>
        </row>
        <row r="13">
          <cell r="J13">
            <v>1.1904699999934782</v>
          </cell>
        </row>
        <row r="14">
          <cell r="J14">
            <v>2.8057873913130433</v>
          </cell>
        </row>
        <row r="15">
          <cell r="J15">
            <v>1.7827743478347826</v>
          </cell>
        </row>
        <row r="16">
          <cell r="J16">
            <v>1.4099873913130434</v>
          </cell>
        </row>
        <row r="17">
          <cell r="J17">
            <v>1.1372482608767391</v>
          </cell>
        </row>
        <row r="18">
          <cell r="J18">
            <v>1.5669395652108695</v>
          </cell>
        </row>
        <row r="19">
          <cell r="J19">
            <v>2.8057873913130433</v>
          </cell>
        </row>
        <row r="20">
          <cell r="J20">
            <v>2.7903873913130433</v>
          </cell>
        </row>
        <row r="21">
          <cell r="J21">
            <v>1.1706873913130433</v>
          </cell>
        </row>
        <row r="27">
          <cell r="I27">
            <v>1.3866636956424783</v>
          </cell>
        </row>
        <row r="28">
          <cell r="I28">
            <v>2.838741956508696</v>
          </cell>
        </row>
        <row r="30">
          <cell r="I30">
            <v>2.6033897826291303</v>
          </cell>
        </row>
        <row r="32">
          <cell r="I32">
            <v>1.9519332608565216</v>
          </cell>
        </row>
        <row r="34">
          <cell r="I34">
            <v>3.174237608682609</v>
          </cell>
        </row>
      </sheetData>
      <sheetData sheetId="5"/>
      <sheetData sheetId="6"/>
      <sheetData sheetId="7">
        <row r="3">
          <cell r="K3">
            <v>2.2078125000000002</v>
          </cell>
        </row>
        <row r="4">
          <cell r="K4">
            <v>3.8563125</v>
          </cell>
        </row>
        <row r="5">
          <cell r="K5">
            <v>1.9531781249999998</v>
          </cell>
        </row>
        <row r="17">
          <cell r="F17">
            <v>0.34343750000000001</v>
          </cell>
          <cell r="G17">
            <v>0.59987083333333335</v>
          </cell>
          <cell r="H17">
            <v>0.30382770833333334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id="1" name="Tableau4" displayName="Tableau4" ref="A1:C2" totalsRowShown="0">
  <autoFilter ref="A1:C2"/>
  <tableColumns count="3">
    <tableColumn id="1" name="Prix kWh d'electricité"/>
    <tableColumn id="2" name="Prix kWh de gaz"/>
    <tableColumn id="3" name="Prix m^3 d'eau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au9" displayName="Tableau9" ref="L7:L9" totalsRowShown="0" tableBorderDxfId="1">
  <autoFilter ref="L7:L9"/>
  <tableColumns count="1">
    <tableColumn id="1" name="Charge process" dataDxfId="0">
      <calculatedColumnFormula>SUM(B8:J8)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sqref="A1:XFD1048576"/>
    </sheetView>
  </sheetViews>
  <sheetFormatPr baseColWidth="10" defaultRowHeight="15" x14ac:dyDescent="0.25"/>
  <cols>
    <col min="1" max="1" width="22.5703125" bestFit="1" customWidth="1"/>
    <col min="2" max="2" width="42.5703125" bestFit="1" customWidth="1"/>
    <col min="3" max="3" width="25.140625" customWidth="1"/>
    <col min="4" max="4" width="47.28515625" bestFit="1" customWidth="1"/>
    <col min="5" max="5" width="19.7109375" bestFit="1" customWidth="1"/>
    <col min="6" max="6" width="17.5703125" bestFit="1" customWidth="1"/>
    <col min="7" max="7" width="17.42578125" bestFit="1" customWidth="1"/>
    <col min="8" max="8" width="21.5703125" bestFit="1" customWidth="1"/>
    <col min="9" max="9" width="13.5703125" bestFit="1" customWidth="1"/>
    <col min="10" max="10" width="17.42578125" bestFit="1" customWidth="1"/>
    <col min="11" max="11" width="17.42578125" customWidth="1"/>
    <col min="12" max="12" width="16.570312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0.14000000000000001</v>
      </c>
      <c r="B2">
        <v>7.85E-2</v>
      </c>
      <c r="C2">
        <v>0.995</v>
      </c>
    </row>
    <row r="7" spans="1:12" ht="15.75" thickBot="1" x14ac:dyDescent="0.3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2" t="s">
        <v>12</v>
      </c>
      <c r="K7" s="3" t="s">
        <v>13</v>
      </c>
      <c r="L7" s="4" t="s">
        <v>14</v>
      </c>
    </row>
    <row r="8" spans="1:12" x14ac:dyDescent="0.25">
      <c r="A8" s="5">
        <v>1</v>
      </c>
      <c r="B8" s="6">
        <v>12</v>
      </c>
      <c r="C8" s="6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7"/>
      <c r="L8" s="7"/>
    </row>
    <row r="9" spans="1:12" x14ac:dyDescent="0.25">
      <c r="A9" s="8">
        <f>([1]!Tableau13[Temps Tri/ Article (h)]*'[1]Prix MO'!G3)*A8</f>
        <v>7.5860719427748691E-2</v>
      </c>
      <c r="B9" s="9">
        <f>IF(B8=1,'[1]Prix ML'!J12)+IF(B8=2,'[1]Prix ML'!J13)+IF(B8=3,'[1]Prix ML'!J14)+IF(B8=4,'[1]Prix ML'!J15)+IF(B8=5,'[1]Prix ML'!J16)+IF(B8=6,'[1]Prix ML'!J17)+IF(B8=7,'[1]Prix ML'!J18)+IF(B8=8,'[1]Prix ML'!J19)+IF(B8=9,'[1]Prix ML'!J20)+IF(B8=10,'[1]Prix ML'!J21)+IF(B8=11,'[1]Prix ML'!J13)+IF(B8=12,'[1]Prix ML'!J14)+IF(B8=13,'[1]Prix ML'!J15)+IF(B8=14,'[1]Prix ML'!J16)+IF(B8=15,'[1]Prix ML'!J18)+IF(B8=18,'[1]Prix ML'!J16)+IF(B8=20,'[1]Prix ML'!J15)+IF(B8=22,'[1]Prix ML'!J18)+IF(B8=24,'[1]Prix ML'!J15)+IF(B8=16,'[1]Prix ML'!I27)+IF(B8=17,'[1]Prix ML'!I28)+IF(B8=19,'[1]Prix ML'!I30)+IF(B8=21,'[1]Prix ML'!I32)+IF(B8=23,'[1]Prix ML'!I34)</f>
        <v>2.8057873913130433</v>
      </c>
      <c r="C9" s="9">
        <f>AVERAGE('[1]Prix Sechoir'!F17:H17)*C8</f>
        <v>0.41571201388888895</v>
      </c>
      <c r="D9" s="8">
        <f>IF(D8=1,'[1]Prix Sechoir'!K3)+IF(D8=2,'[1]Prix Sechoir'!K4)+IF(D8=3,'[1]Prix Sechoir'!K5)+IF(D8=0,0)</f>
        <v>2.2078125000000002</v>
      </c>
      <c r="E9" s="10">
        <f>[1]!Tableau13[Temps Calandre/ Article (h)]*'[1]Prix MO'!G6*2*E8</f>
        <v>0.11968085106382978</v>
      </c>
      <c r="F9" s="8"/>
      <c r="G9" s="8">
        <f>([1]!Tableau13[Repassage/ Article (h)])*'[1]Prix MO'!G6</f>
        <v>0.13650412087912089</v>
      </c>
      <c r="H9" s="8">
        <f>([1]!Tableau13[Mise sur cintre/ Article])*'[1]Prix MO'!G6</f>
        <v>3.7087912087912088E-2</v>
      </c>
      <c r="I9" s="8"/>
      <c r="J9" s="8"/>
      <c r="K9" s="11">
        <f>[1]!Tableau13[Expédition/ Article (h)]*'[1]Prix MO'!G6</f>
        <v>1.1398176291793313E-2</v>
      </c>
      <c r="L9" s="11">
        <f>SUM(B9:K9)</f>
        <v>5.7339829655245893</v>
      </c>
    </row>
    <row r="10" spans="1:12" x14ac:dyDescent="0.25">
      <c r="B10" s="12">
        <f>IF(B8=16, 4)+IF(B8=17,4)+IF(B8=19,4)+IF(B8=21,4)+IF(B8=23,4)+IF(B8=1,5)+IF(B8=2,5)+IF(B8=3,5)+IF(B8=4,5)+IF(B8=5,5)+IF(B8=6,5)+IF(B8=7,5)+IF(B8=8,5)+IF(B8=9,5)+IF(B8=10,5)+IF(B8=11,5)+IF(B8=12,5)+IF(B8=13,5)+IF(B8=14,5)+IF(B8=15,5)+IF(B8=18,5)+IF(B8=20,5)+IF(B8=22,5)</f>
        <v>5</v>
      </c>
    </row>
    <row r="11" spans="1:12" x14ac:dyDescent="0.25">
      <c r="B11" s="13"/>
    </row>
  </sheetData>
  <protectedRanges>
    <protectedRange sqref="A1:AQ10" name="Plage1" securityDescriptor="O:WDG:WDD:(A;;CC;;;S-1-5-21-89302453-3699114909-3234846456-1000)"/>
  </protectedRange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</dc:creator>
  <cp:lastModifiedBy>Walid</cp:lastModifiedBy>
  <dcterms:created xsi:type="dcterms:W3CDTF">2018-01-16T12:57:32Z</dcterms:created>
  <dcterms:modified xsi:type="dcterms:W3CDTF">2018-01-16T12:57:48Z</dcterms:modified>
</cp:coreProperties>
</file>