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1"/>
  </bookViews>
  <sheets>
    <sheet name="属性空间占比" sheetId="1" r:id="rId1"/>
    <sheet name="数值基线" sheetId="2" r:id="rId2"/>
    <sheet name="装备基础" sheetId="3" r:id="rId3"/>
    <sheet name="槽位强化" sheetId="4" r:id="rId4"/>
    <sheet name="槽位升星" sheetId="5" r:id="rId5"/>
    <sheet name="装备洗炼" sheetId="6" r:id="rId6"/>
    <sheet name="魂石" sheetId="7" r:id="rId7"/>
    <sheet name="灵玉" sheetId="8" r:id="rId8"/>
    <sheet name="灵玉强化" sheetId="9" r:id="rId9"/>
    <sheet name="官职" sheetId="10" r:id="rId10"/>
    <sheet name="角色基础" sheetId="11" r:id="rId11"/>
    <sheet name="紫宸殿" sheetId="12" r:id="rId12"/>
  </sheets>
  <externalReferences>
    <externalReference r:id="rId13"/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MC</author>
  </authors>
  <commentList>
    <comment ref="W2" authorId="0">
      <text>
        <r>
          <rPr>
            <b/>
            <sz val="9"/>
            <rFont val="宋体"/>
            <charset val="134"/>
          </rPr>
          <t>MC:</t>
        </r>
        <r>
          <rPr>
            <sz val="9"/>
            <rFont val="宋体"/>
            <charset val="134"/>
          </rPr>
          <t xml:space="preserve">
物防</t>
        </r>
      </text>
    </comment>
    <comment ref="Y2" authorId="0">
      <text>
        <r>
          <rPr>
            <b/>
            <sz val="9"/>
            <rFont val="宋体"/>
            <charset val="134"/>
          </rPr>
          <t>MC:</t>
        </r>
        <r>
          <rPr>
            <sz val="9"/>
            <rFont val="宋体"/>
            <charset val="134"/>
          </rPr>
          <t xml:space="preserve">
魔防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对应紫色品质装备50级基础属性的攻击属性加成
</t>
        </r>
      </text>
    </comment>
    <comment ref="A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对应粉色装备品质70级基础属性的攻击加成</t>
        </r>
      </text>
    </comment>
    <comment ref="A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对应橙色装备90级攻击属性基础值</t>
        </r>
      </text>
    </commen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对应红色装备110级基础值攻击属性加成值</t>
        </r>
      </text>
    </comment>
    <comment ref="A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对应红色装备130级基础属性的攻击属性加成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对应10级绿色装备</t>
        </r>
      </text>
    </commen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对应20级蓝色装备</t>
        </r>
      </text>
    </comment>
    <comment ref="A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对应30级蓝色装备</t>
        </r>
      </text>
    </comment>
    <comment ref="A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对应40级紫色装备</t>
        </r>
      </text>
    </comment>
    <comment ref="A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对应50级紫色装备</t>
        </r>
      </text>
    </comment>
    <comment ref="A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对应60级紫色装备</t>
        </r>
      </text>
    </comment>
    <comment ref="A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对应70级粉色装备</t>
        </r>
      </text>
    </comment>
    <comment ref="A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对应80级粉色装备</t>
        </r>
      </text>
    </comment>
    <comment ref="A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对应90级橙色装备</t>
        </r>
      </text>
    </comment>
    <comment ref="A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对应100级橙色装备</t>
        </r>
      </text>
    </comment>
    <comment ref="A12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对应110级橙色装备</t>
        </r>
      </text>
    </comment>
    <comment ref="A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对应120级红色装备</t>
        </r>
      </text>
    </comment>
    <comment ref="A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对应130级红色装备</t>
        </r>
      </text>
    </comment>
    <comment ref="A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对应140级红色装备</t>
        </r>
      </text>
    </comment>
    <comment ref="A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对应150级红色装备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攻击</t>
        </r>
      </text>
    </comment>
    <comment ref="C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物防</t>
        </r>
      </text>
    </comment>
    <comment ref="E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魔防</t>
        </r>
      </text>
    </comment>
  </commentList>
</comments>
</file>

<file path=xl/sharedStrings.xml><?xml version="1.0" encoding="utf-8"?>
<sst xmlns="http://schemas.openxmlformats.org/spreadsheetml/2006/main" count="1120" uniqueCount="338">
  <si>
    <t>模块名称</t>
  </si>
  <si>
    <t>攻击占比</t>
  </si>
  <si>
    <t>防御占比</t>
  </si>
  <si>
    <t>生命占比</t>
  </si>
  <si>
    <t>投放时间</t>
  </si>
  <si>
    <t>槽位强化</t>
  </si>
  <si>
    <t>第一天</t>
  </si>
  <si>
    <t>装备基础</t>
  </si>
  <si>
    <t>槽位升星</t>
  </si>
  <si>
    <t>装备洗炼</t>
  </si>
  <si>
    <t>第二天</t>
  </si>
  <si>
    <t>魂石</t>
  </si>
  <si>
    <t>灵珠</t>
  </si>
  <si>
    <t>第三天</t>
  </si>
  <si>
    <t>灵珠强化</t>
  </si>
  <si>
    <t>官职</t>
  </si>
  <si>
    <t>第四天</t>
  </si>
  <si>
    <t>角色基础</t>
  </si>
  <si>
    <t>紫宸殿</t>
  </si>
  <si>
    <t>第五天</t>
  </si>
  <si>
    <t>技能</t>
  </si>
  <si>
    <t>等级</t>
  </si>
  <si>
    <t>攻击力增量</t>
  </si>
  <si>
    <t>战士攻防血</t>
  </si>
  <si>
    <t>法师攻防血</t>
  </si>
  <si>
    <t>道士攻防血</t>
  </si>
  <si>
    <t>攻击</t>
  </si>
  <si>
    <t>防御</t>
  </si>
  <si>
    <t>生命</t>
  </si>
  <si>
    <t>装备等级</t>
  </si>
  <si>
    <t>战士白品质装备</t>
  </si>
  <si>
    <t>战士绿品质装备</t>
  </si>
  <si>
    <t>战士蓝品质装备</t>
  </si>
  <si>
    <t>战士紫品质装备</t>
  </si>
  <si>
    <t>战士粉品质装备</t>
  </si>
  <si>
    <t>战士橙品质装备</t>
  </si>
  <si>
    <t>战士红品质装备</t>
  </si>
  <si>
    <t>武器</t>
  </si>
  <si>
    <t>项链</t>
  </si>
  <si>
    <t>手镯</t>
  </si>
  <si>
    <t>戒指</t>
  </si>
  <si>
    <t>衣服</t>
  </si>
  <si>
    <t>腰带</t>
  </si>
  <si>
    <t>头盔</t>
  </si>
  <si>
    <t>靴子</t>
  </si>
  <si>
    <t>法师白品质装备</t>
  </si>
  <si>
    <t>法师绿品质装备</t>
  </si>
  <si>
    <t>法师蓝品质装备</t>
  </si>
  <si>
    <t>法师紫品质装备</t>
  </si>
  <si>
    <t>法师粉品质装备</t>
  </si>
  <si>
    <t>法师橙品质装备</t>
  </si>
  <si>
    <t>法师红品质装备</t>
  </si>
  <si>
    <t>道士白品质装备</t>
  </si>
  <si>
    <t>道士绿品质装备</t>
  </si>
  <si>
    <t>道士蓝品质装备</t>
  </si>
  <si>
    <t>道士紫品质装备</t>
  </si>
  <si>
    <t>道士粉品质装备</t>
  </si>
  <si>
    <t>道士橙品质装备</t>
  </si>
  <si>
    <t>道士红品质装备</t>
  </si>
  <si>
    <t>强化等级</t>
  </si>
  <si>
    <t>战士槽位强化</t>
  </si>
  <si>
    <t>法师槽位强化</t>
  </si>
  <si>
    <t>道士槽位强化</t>
  </si>
  <si>
    <t>升星等级</t>
  </si>
  <si>
    <t>失败降级</t>
  </si>
  <si>
    <t>失败后等级</t>
  </si>
  <si>
    <t>每级消耗材料数量预期</t>
  </si>
  <si>
    <t>累计消耗材料数量</t>
  </si>
  <si>
    <t>成功概率</t>
  </si>
  <si>
    <t>单次升级消耗材料数量</t>
  </si>
  <si>
    <t>材料单价</t>
  </si>
  <si>
    <t>材料RMB</t>
  </si>
  <si>
    <t>单次金币消耗</t>
  </si>
  <si>
    <t>每级金币消耗预期</t>
  </si>
  <si>
    <t>累计金币消耗预期</t>
  </si>
  <si>
    <t>累计金币对应RMB</t>
  </si>
  <si>
    <t>合计RMB</t>
  </si>
  <si>
    <t>全身合计RMB</t>
  </si>
  <si>
    <t>参照等级</t>
  </si>
  <si>
    <t>各装备槽位强化属性配置详情</t>
  </si>
  <si>
    <t>强化套装效果</t>
  </si>
  <si>
    <t>数值增长（百分比）</t>
  </si>
  <si>
    <t>数值增长（预期值）</t>
  </si>
  <si>
    <t>数值增长（预期百分比）</t>
  </si>
  <si>
    <t>白</t>
  </si>
  <si>
    <t>绿</t>
  </si>
  <si>
    <t>蓝</t>
  </si>
  <si>
    <t>紫</t>
  </si>
  <si>
    <t>橙</t>
  </si>
  <si>
    <t>红</t>
  </si>
  <si>
    <t>左手镯</t>
  </si>
  <si>
    <t>右手镯</t>
  </si>
  <si>
    <t>左戒指</t>
  </si>
  <si>
    <t>右戒指</t>
  </si>
  <si>
    <t>全身等级</t>
  </si>
  <si>
    <t>全属性百分比</t>
  </si>
  <si>
    <t>额外效果</t>
  </si>
  <si>
    <t>数值</t>
  </si>
  <si>
    <t>星级</t>
  </si>
  <si>
    <t>累计次数</t>
  </si>
  <si>
    <t>衰减系数</t>
  </si>
  <si>
    <t>配置次数</t>
  </si>
  <si>
    <t>全身星级</t>
  </si>
  <si>
    <t>加成基值</t>
  </si>
  <si>
    <t>魔法</t>
  </si>
  <si>
    <t>道术</t>
  </si>
  <si>
    <t>物防</t>
  </si>
  <si>
    <t>魔防</t>
  </si>
  <si>
    <t>宝石数量</t>
  </si>
  <si>
    <t>+2</t>
  </si>
  <si>
    <t>+4</t>
  </si>
  <si>
    <t>1星</t>
  </si>
  <si>
    <t>手续费</t>
  </si>
  <si>
    <t>*50%</t>
  </si>
  <si>
    <t>*75%</t>
  </si>
  <si>
    <t>*100%</t>
  </si>
  <si>
    <t>*150%</t>
  </si>
  <si>
    <t>*200%</t>
  </si>
  <si>
    <t>2星</t>
  </si>
  <si>
    <t>分解返还宝石</t>
  </si>
  <si>
    <t>3星</t>
  </si>
  <si>
    <t>对怪增伤+20%</t>
  </si>
  <si>
    <t>摘星手续费</t>
  </si>
  <si>
    <t>4星</t>
  </si>
  <si>
    <t>对人增伤+20%</t>
  </si>
  <si>
    <t>5星</t>
  </si>
  <si>
    <t>伤害减免+20%</t>
  </si>
  <si>
    <t>6星</t>
  </si>
  <si>
    <t>7星</t>
  </si>
  <si>
    <t>8星</t>
  </si>
  <si>
    <t>9星</t>
  </si>
  <si>
    <t>10星</t>
  </si>
  <si>
    <t>11星</t>
  </si>
  <si>
    <t>12星</t>
  </si>
  <si>
    <t>13星</t>
  </si>
  <si>
    <t>14星</t>
  </si>
  <si>
    <t>15星</t>
  </si>
  <si>
    <t>摘星星级</t>
  </si>
  <si>
    <t>折损比例</t>
  </si>
  <si>
    <t>消耗元宝</t>
  </si>
  <si>
    <t>获得星魄</t>
  </si>
  <si>
    <t>星魄品质</t>
  </si>
  <si>
    <t>道具描述</t>
  </si>
  <si>
    <t>1级星魄</t>
  </si>
  <si>
    <t>白色</t>
  </si>
  <si>
    <t>2级星魄</t>
  </si>
  <si>
    <t>3级星魄</t>
  </si>
  <si>
    <t>4级星魄</t>
  </si>
  <si>
    <t>绿色</t>
  </si>
  <si>
    <t>5级星魄</t>
  </si>
  <si>
    <t>6级星魄</t>
  </si>
  <si>
    <t>7级星魄</t>
  </si>
  <si>
    <t>蓝色</t>
  </si>
  <si>
    <t>8级星魄</t>
  </si>
  <si>
    <t>9级星魄</t>
  </si>
  <si>
    <t>紫色</t>
  </si>
  <si>
    <t>10级星魄</t>
  </si>
  <si>
    <t>11级星魄</t>
  </si>
  <si>
    <t>橙色</t>
  </si>
  <si>
    <t>12级星魄</t>
  </si>
  <si>
    <t>13级星魄</t>
  </si>
  <si>
    <t>14级星魄</t>
  </si>
  <si>
    <t>红色</t>
  </si>
  <si>
    <t>15级星魄</t>
  </si>
  <si>
    <t>数值分配参照空间</t>
  </si>
  <si>
    <t>装备品质</t>
  </si>
  <si>
    <t>攻击类装备随机属性随机几率</t>
  </si>
  <si>
    <t>魔法/道术</t>
  </si>
  <si>
    <t>准确固定值（13）</t>
  </si>
  <si>
    <t>穿透固定值（78）</t>
  </si>
  <si>
    <t>对怪增伤固定值（40）</t>
  </si>
  <si>
    <t>对人增伤固定值（68）</t>
  </si>
  <si>
    <t>对战增伤万分比（54）</t>
  </si>
  <si>
    <t>对法增伤万分比（56）</t>
  </si>
  <si>
    <t>对道增伤万分比（58）</t>
  </si>
  <si>
    <t>对怪增伤万分比（75）</t>
  </si>
  <si>
    <t>PK增伤万分比（76）</t>
  </si>
  <si>
    <t>神圣一击万分比（79）</t>
  </si>
  <si>
    <t>攻魔道伤百分比（35）</t>
  </si>
  <si>
    <t>增加攻击伤害百分比（25）</t>
  </si>
  <si>
    <t>暴击伤害增加百分比（22）</t>
  </si>
  <si>
    <t>粉色</t>
  </si>
  <si>
    <t>彩色</t>
  </si>
  <si>
    <t>装备初始随机属性生成数量</t>
  </si>
  <si>
    <t>防御类装备随机属性随机几率</t>
  </si>
  <si>
    <t>0条</t>
  </si>
  <si>
    <t>1条</t>
  </si>
  <si>
    <t>2条</t>
  </si>
  <si>
    <t>3条</t>
  </si>
  <si>
    <t>4条</t>
  </si>
  <si>
    <t>敏捷固定值（14）</t>
  </si>
  <si>
    <t>人物体力增加百分比（30）</t>
  </si>
  <si>
    <t>暴击抵抗固定值（24）</t>
  </si>
  <si>
    <t>受战减伤万分比（55）</t>
  </si>
  <si>
    <t>受法减伤万分比（57）</t>
  </si>
  <si>
    <t>受道减伤万分比（59）</t>
  </si>
  <si>
    <t>受怪减伤万分比（82）</t>
  </si>
  <si>
    <t>PK减伤万分比（77）</t>
  </si>
  <si>
    <t>神圣抵抗万分比（90）</t>
  </si>
  <si>
    <t>物理伤害减少百分比（26）</t>
  </si>
  <si>
    <t>魔法伤害减少百分比（27）</t>
  </si>
  <si>
    <t>防御加成百分比（36）</t>
  </si>
  <si>
    <t>魔防加成百分比（37）</t>
  </si>
  <si>
    <t>攻击类装备随机属性配置数值范围</t>
  </si>
  <si>
    <t>防御类装备随机属性配置数值范围</t>
  </si>
  <si>
    <t>红魂石</t>
  </si>
  <si>
    <t>蓝魂石</t>
  </si>
  <si>
    <t>绿魂石</t>
  </si>
  <si>
    <t>黄魂石</t>
  </si>
  <si>
    <t>魂石大师</t>
  </si>
  <si>
    <t>套数</t>
  </si>
  <si>
    <t>全身3级</t>
  </si>
  <si>
    <t>全身5级</t>
  </si>
  <si>
    <t>全身7级</t>
  </si>
  <si>
    <t>全身9级</t>
  </si>
  <si>
    <t>全身11级</t>
  </si>
  <si>
    <t>全身13级</t>
  </si>
  <si>
    <t>全身15级</t>
  </si>
  <si>
    <t>白色品质灵玉（对标50级白色品质装备）---战士</t>
  </si>
  <si>
    <t>白色品质灵玉（对标50级白色品质装备）---法师</t>
  </si>
  <si>
    <t>白色品质灵玉（对标50级白色品质装备）---道士</t>
  </si>
  <si>
    <t>鼠灵玉</t>
  </si>
  <si>
    <t>牛灵玉</t>
  </si>
  <si>
    <t>虎灵玉</t>
  </si>
  <si>
    <t>兔灵玉</t>
  </si>
  <si>
    <t>龙灵玉</t>
  </si>
  <si>
    <t>蛇灵玉</t>
  </si>
  <si>
    <t>马灵玉</t>
  </si>
  <si>
    <t>羊灵玉</t>
  </si>
  <si>
    <t>猴灵玉</t>
  </si>
  <si>
    <t>鸡灵玉</t>
  </si>
  <si>
    <t>狗灵玉</t>
  </si>
  <si>
    <t>猪灵玉</t>
  </si>
  <si>
    <t>绿色品质灵玉---战士</t>
  </si>
  <si>
    <t>绿色品质灵玉---法师</t>
  </si>
  <si>
    <t>绿色品质灵玉---道士</t>
  </si>
  <si>
    <t>蓝色品质灵玉---战士</t>
  </si>
  <si>
    <t>蓝色品质灵玉---法师</t>
  </si>
  <si>
    <t>蓝色品质灵玉---道士</t>
  </si>
  <si>
    <t>紫色品质灵玉---战士</t>
  </si>
  <si>
    <t>紫色品质灵玉---法师</t>
  </si>
  <si>
    <t>紫色品质灵玉---道士</t>
  </si>
  <si>
    <t>粉色品质灵玉---战士</t>
  </si>
  <si>
    <t>粉色品质灵玉---法师</t>
  </si>
  <si>
    <t>粉色品质灵玉---道士</t>
  </si>
  <si>
    <t>橙色品质灵玉---战士</t>
  </si>
  <si>
    <t>橙色品质灵玉---法师</t>
  </si>
  <si>
    <t>橙色品质灵玉---道士</t>
  </si>
  <si>
    <t>红色品质灵玉---战士</t>
  </si>
  <si>
    <t>红色品质灵玉---法师</t>
  </si>
  <si>
    <t>红色品质灵玉---道士</t>
  </si>
  <si>
    <t>战士灵玉槽位强化</t>
  </si>
  <si>
    <t>法师灵玉槽位强化</t>
  </si>
  <si>
    <t>道士灵玉槽位强化</t>
  </si>
  <si>
    <t>战士</t>
  </si>
  <si>
    <t>法师</t>
  </si>
  <si>
    <t>道士</t>
  </si>
  <si>
    <t>官职等级</t>
  </si>
  <si>
    <t>官职名称</t>
  </si>
  <si>
    <t>新兵</t>
  </si>
  <si>
    <t>勇士</t>
  </si>
  <si>
    <t>伍长</t>
  </si>
  <si>
    <t>什长</t>
  </si>
  <si>
    <t>百夫长</t>
  </si>
  <si>
    <t>千夫长</t>
  </si>
  <si>
    <t>校尉</t>
  </si>
  <si>
    <t>都尉</t>
  </si>
  <si>
    <t>司马</t>
  </si>
  <si>
    <t>郡守</t>
  </si>
  <si>
    <t>侍郎</t>
  </si>
  <si>
    <t>大夫</t>
  </si>
  <si>
    <t>上大夫</t>
  </si>
  <si>
    <t>亚卿</t>
  </si>
  <si>
    <t>上卿</t>
  </si>
  <si>
    <t>将军</t>
  </si>
  <si>
    <t>上将军</t>
  </si>
  <si>
    <t>大将军</t>
  </si>
  <si>
    <t>相国</t>
  </si>
  <si>
    <t>至尊</t>
  </si>
  <si>
    <t>角色等级</t>
  </si>
  <si>
    <t>战士护卫配置</t>
  </si>
  <si>
    <t>法师护卫配置</t>
  </si>
  <si>
    <t>道士护卫配置</t>
  </si>
  <si>
    <t>武卫</t>
  </si>
  <si>
    <t>御卫</t>
  </si>
  <si>
    <t>虎卫</t>
  </si>
  <si>
    <t>禁卫</t>
  </si>
  <si>
    <t>宿卫</t>
  </si>
  <si>
    <t>杀怪经验增加1%</t>
  </si>
  <si>
    <t>杀怪经验增加2%</t>
  </si>
  <si>
    <t>杀怪经验增加3%</t>
  </si>
  <si>
    <t>杀怪经验增加4%</t>
  </si>
  <si>
    <t>杀怪经验增加5%</t>
  </si>
  <si>
    <t>杀怪经验增加6%</t>
  </si>
  <si>
    <t>杀怪经验增加7%</t>
  </si>
  <si>
    <t>杀怪经验增加8%</t>
  </si>
  <si>
    <t>杀怪经验增加9%</t>
  </si>
  <si>
    <t>杀怪经验增加10%</t>
  </si>
  <si>
    <t>杀怪经验增加11%</t>
  </si>
  <si>
    <t>杀怪经验增加12%</t>
  </si>
  <si>
    <t>杀怪经验增加13%</t>
  </si>
  <si>
    <t>杀怪经验增加14%</t>
  </si>
  <si>
    <t>杀怪经验增加15%</t>
  </si>
  <si>
    <t>杀怪经验增加16%</t>
  </si>
  <si>
    <t>杀怪经验增加17%</t>
  </si>
  <si>
    <t>杀怪经验增加18%</t>
  </si>
  <si>
    <t>杀怪经验增加19%</t>
  </si>
  <si>
    <t>杀怪经验增加20%</t>
  </si>
  <si>
    <t>杀怪经验增加21%</t>
  </si>
  <si>
    <t>杀怪经验增加22%</t>
  </si>
  <si>
    <t>杀怪经验增加23%</t>
  </si>
  <si>
    <t>杀怪经验增加24%</t>
  </si>
  <si>
    <t>杀怪经验增加25%</t>
  </si>
  <si>
    <t>杀怪经验增加26%</t>
  </si>
  <si>
    <t>杀怪经验增加27%</t>
  </si>
  <si>
    <t>杀怪经验增加28%</t>
  </si>
  <si>
    <t>杀怪经验增加29%</t>
  </si>
  <si>
    <t>杀怪经验增加30%</t>
  </si>
  <si>
    <t>杀怪经验增加31%</t>
  </si>
  <si>
    <t>杀怪经验增加32%</t>
  </si>
  <si>
    <t>杀怪经验增加33%</t>
  </si>
  <si>
    <t>杀怪经验增加34%</t>
  </si>
  <si>
    <t>杀怪经验增加35%</t>
  </si>
  <si>
    <t>杀怪经验增加36%</t>
  </si>
  <si>
    <t>杀怪经验增加37%</t>
  </si>
  <si>
    <t>杀怪经验增加38%</t>
  </si>
  <si>
    <t>杀怪经验增加39%</t>
  </si>
  <si>
    <t>杀怪经验增加40%</t>
  </si>
  <si>
    <t>杀怪经验增加41%</t>
  </si>
  <si>
    <t>杀怪经验增加42%</t>
  </si>
  <si>
    <t>杀怪经验增加43%</t>
  </si>
  <si>
    <t>杀怪经验增加44%</t>
  </si>
  <si>
    <t>杀怪经验增加45%</t>
  </si>
  <si>
    <t>杀怪经验增加46%</t>
  </si>
  <si>
    <t>杀怪经验增加47%</t>
  </si>
  <si>
    <t>杀怪经验增加48%</t>
  </si>
  <si>
    <t>杀怪经验增加49%</t>
  </si>
  <si>
    <t>杀怪经验增加50%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</si>
</sst>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_);[Red]\(0\)"/>
    <numFmt numFmtId="178" formatCode="0.00_);[Red]\(0.00\)"/>
    <numFmt numFmtId="179" formatCode="0.00_ "/>
    <numFmt numFmtId="180" formatCode="0.000_);[Red]\(0.000\)"/>
  </numFmts>
  <fonts count="3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.5"/>
      <color rgb="FF000000"/>
      <name val="微软雅黑"/>
      <charset val="134"/>
    </font>
    <font>
      <sz val="10.5"/>
      <color rgb="FF92D050"/>
      <name val="微软雅黑"/>
      <charset val="134"/>
    </font>
    <font>
      <sz val="10.5"/>
      <color rgb="FF00B0F0"/>
      <name val="微软雅黑"/>
      <charset val="134"/>
    </font>
    <font>
      <sz val="10.5"/>
      <color rgb="FF7030A0"/>
      <name val="微软雅黑"/>
      <charset val="134"/>
    </font>
    <font>
      <sz val="10.5"/>
      <color rgb="FFEF939E"/>
      <name val="微软雅黑"/>
      <charset val="134"/>
    </font>
    <font>
      <sz val="10.5"/>
      <color rgb="FFFFC000"/>
      <name val="微软雅黑"/>
      <charset val="134"/>
    </font>
    <font>
      <sz val="10.5"/>
      <color rgb="FFE54C5E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907C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23" fillId="18" borderId="9" applyNumberFormat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justify" vertical="top" wrapText="1"/>
    </xf>
    <xf numFmtId="0" fontId="4" fillId="2" borderId="1" xfId="0" applyFont="1" applyFill="1" applyBorder="1" applyAlignment="1">
      <alignment horizontal="justify" vertical="top" wrapText="1"/>
    </xf>
    <xf numFmtId="0" fontId="5" fillId="2" borderId="1" xfId="0" applyFont="1" applyFill="1" applyBorder="1" applyAlignment="1">
      <alignment horizontal="justify" vertical="top" wrapText="1"/>
    </xf>
    <xf numFmtId="0" fontId="6" fillId="2" borderId="1" xfId="0" applyFont="1" applyFill="1" applyBorder="1" applyAlignment="1">
      <alignment horizontal="justify" vertical="top" wrapText="1"/>
    </xf>
    <xf numFmtId="0" fontId="7" fillId="2" borderId="1" xfId="0" applyFont="1" applyFill="1" applyBorder="1" applyAlignment="1">
      <alignment horizontal="justify" vertical="top" wrapText="1"/>
    </xf>
    <xf numFmtId="0" fontId="8" fillId="2" borderId="1" xfId="0" applyFont="1" applyFill="1" applyBorder="1" applyAlignment="1">
      <alignment horizontal="justify" vertical="top" wrapText="1"/>
    </xf>
    <xf numFmtId="0" fontId="9" fillId="2" borderId="1" xfId="0" applyFont="1" applyFill="1" applyBorder="1" applyAlignment="1">
      <alignment horizontal="justify" vertical="top" wrapText="1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9" fontId="1" fillId="0" borderId="1" xfId="0" applyNumberFormat="1" applyFont="1" applyBorder="1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>
      <alignment vertical="center"/>
    </xf>
    <xf numFmtId="9" fontId="1" fillId="8" borderId="1" xfId="0" applyNumberFormat="1" applyFont="1" applyFill="1" applyBorder="1">
      <alignment vertical="center"/>
    </xf>
    <xf numFmtId="9" fontId="1" fillId="9" borderId="1" xfId="0" applyNumberFormat="1" applyFont="1" applyFill="1" applyBorder="1">
      <alignment vertical="center"/>
    </xf>
    <xf numFmtId="9" fontId="1" fillId="10" borderId="1" xfId="0" applyNumberFormat="1" applyFont="1" applyFill="1" applyBorder="1">
      <alignment vertical="center"/>
    </xf>
    <xf numFmtId="176" fontId="1" fillId="7" borderId="1" xfId="0" applyNumberFormat="1" applyFont="1" applyFill="1" applyBorder="1">
      <alignment vertical="center"/>
    </xf>
    <xf numFmtId="176" fontId="1" fillId="8" borderId="1" xfId="0" applyNumberFormat="1" applyFont="1" applyFill="1" applyBorder="1">
      <alignment vertical="center"/>
    </xf>
    <xf numFmtId="10" fontId="1" fillId="8" borderId="1" xfId="0" applyNumberFormat="1" applyFont="1" applyFill="1" applyBorder="1">
      <alignment vertical="center"/>
    </xf>
    <xf numFmtId="176" fontId="1" fillId="9" borderId="1" xfId="0" applyNumberFormat="1" applyFont="1" applyFill="1" applyBorder="1">
      <alignment vertical="center"/>
    </xf>
    <xf numFmtId="10" fontId="1" fillId="9" borderId="1" xfId="0" applyNumberFormat="1" applyFont="1" applyFill="1" applyBorder="1">
      <alignment vertical="center"/>
    </xf>
    <xf numFmtId="176" fontId="1" fillId="10" borderId="1" xfId="0" applyNumberFormat="1" applyFont="1" applyFill="1" applyBorder="1">
      <alignment vertical="center"/>
    </xf>
    <xf numFmtId="10" fontId="1" fillId="10" borderId="1" xfId="0" applyNumberFormat="1" applyFont="1" applyFill="1" applyBorder="1">
      <alignment vertical="center"/>
    </xf>
    <xf numFmtId="10" fontId="1" fillId="0" borderId="1" xfId="0" applyNumberFormat="1" applyFont="1" applyBorder="1">
      <alignment vertical="center"/>
    </xf>
    <xf numFmtId="0" fontId="1" fillId="0" borderId="1" xfId="0" applyFont="1" applyFill="1" applyBorder="1" applyAlignment="1"/>
    <xf numFmtId="9" fontId="1" fillId="0" borderId="1" xfId="0" applyNumberFormat="1" applyFont="1" applyFill="1" applyBorder="1" applyAlignment="1"/>
    <xf numFmtId="176" fontId="1" fillId="0" borderId="1" xfId="0" applyNumberFormat="1" applyFont="1" applyFill="1" applyBorder="1" applyAlignment="1"/>
    <xf numFmtId="177" fontId="1" fillId="0" borderId="1" xfId="0" applyNumberFormat="1" applyFont="1" applyFill="1" applyBorder="1" applyAlignment="1"/>
    <xf numFmtId="178" fontId="1" fillId="0" borderId="1" xfId="0" applyNumberFormat="1" applyFont="1" applyFill="1" applyBorder="1" applyAlignment="1">
      <alignment horizontal="center"/>
    </xf>
    <xf numFmtId="178" fontId="1" fillId="0" borderId="1" xfId="0" applyNumberFormat="1" applyFont="1" applyFill="1" applyBorder="1" applyAlignment="1"/>
    <xf numFmtId="0" fontId="10" fillId="0" borderId="1" xfId="0" applyFont="1" applyFill="1" applyBorder="1" applyAlignment="1">
      <alignment horizontal="right" vertical="center"/>
    </xf>
    <xf numFmtId="179" fontId="10" fillId="0" borderId="1" xfId="0" applyNumberFormat="1" applyFont="1" applyFill="1" applyBorder="1" applyAlignment="1">
      <alignment horizontal="right" vertical="center"/>
    </xf>
    <xf numFmtId="9" fontId="10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/>
    <xf numFmtId="177" fontId="10" fillId="0" borderId="1" xfId="0" applyNumberFormat="1" applyFont="1" applyFill="1" applyBorder="1" applyAlignment="1"/>
    <xf numFmtId="9" fontId="10" fillId="0" borderId="1" xfId="0" applyNumberFormat="1" applyFont="1" applyFill="1" applyBorder="1" applyAlignment="1"/>
    <xf numFmtId="0" fontId="11" fillId="0" borderId="1" xfId="0" applyFont="1" applyFill="1" applyBorder="1" applyAlignment="1"/>
    <xf numFmtId="177" fontId="11" fillId="0" borderId="1" xfId="0" applyNumberFormat="1" applyFont="1" applyFill="1" applyBorder="1" applyAlignment="1"/>
    <xf numFmtId="9" fontId="11" fillId="0" borderId="1" xfId="0" applyNumberFormat="1" applyFont="1" applyFill="1" applyBorder="1" applyAlignment="1"/>
    <xf numFmtId="0" fontId="11" fillId="0" borderId="1" xfId="0" applyNumberFormat="1" applyFont="1" applyFill="1" applyBorder="1" applyAlignment="1" applyProtection="1">
      <alignment horizontal="right" vertical="center"/>
    </xf>
    <xf numFmtId="0" fontId="10" fillId="0" borderId="1" xfId="0" applyNumberFormat="1" applyFont="1" applyFill="1" applyBorder="1" applyAlignment="1" applyProtection="1">
      <alignment horizontal="right" vertical="center"/>
    </xf>
    <xf numFmtId="9" fontId="12" fillId="0" borderId="1" xfId="0" applyNumberFormat="1" applyFont="1" applyFill="1" applyBorder="1" applyAlignment="1">
      <alignment horizontal="right" vertical="center"/>
    </xf>
    <xf numFmtId="176" fontId="10" fillId="0" borderId="1" xfId="0" applyNumberFormat="1" applyFont="1" applyFill="1" applyBorder="1" applyAlignment="1">
      <alignment horizontal="right" vertical="center"/>
    </xf>
    <xf numFmtId="177" fontId="10" fillId="0" borderId="1" xfId="0" applyNumberFormat="1" applyFont="1" applyFill="1" applyBorder="1" applyAlignment="1">
      <alignment horizontal="right" vertical="center"/>
    </xf>
    <xf numFmtId="176" fontId="10" fillId="0" borderId="1" xfId="0" applyNumberFormat="1" applyFont="1" applyFill="1" applyBorder="1" applyAlignment="1">
      <alignment vertical="center"/>
    </xf>
    <xf numFmtId="177" fontId="10" fillId="0" borderId="1" xfId="0" applyNumberFormat="1" applyFont="1" applyFill="1" applyBorder="1" applyAlignment="1">
      <alignment vertical="center"/>
    </xf>
    <xf numFmtId="176" fontId="10" fillId="0" borderId="1" xfId="0" applyNumberFormat="1" applyFont="1" applyFill="1" applyBorder="1" applyAlignment="1"/>
    <xf numFmtId="176" fontId="11" fillId="0" borderId="1" xfId="0" applyNumberFormat="1" applyFont="1" applyFill="1" applyBorder="1" applyAlignment="1"/>
    <xf numFmtId="176" fontId="11" fillId="0" borderId="1" xfId="0" applyNumberFormat="1" applyFont="1" applyFill="1" applyBorder="1" applyAlignment="1">
      <alignment vertical="center"/>
    </xf>
    <xf numFmtId="177" fontId="11" fillId="0" borderId="1" xfId="0" applyNumberFormat="1" applyFont="1" applyFill="1" applyBorder="1" applyAlignment="1">
      <alignment vertical="center"/>
    </xf>
    <xf numFmtId="180" fontId="10" fillId="0" borderId="1" xfId="0" applyNumberFormat="1" applyFont="1" applyFill="1" applyBorder="1" applyAlignment="1">
      <alignment vertical="center"/>
    </xf>
    <xf numFmtId="177" fontId="10" fillId="6" borderId="2" xfId="0" applyNumberFormat="1" applyFont="1" applyFill="1" applyBorder="1" applyAlignment="1">
      <alignment horizontal="center" vertical="center"/>
    </xf>
    <xf numFmtId="177" fontId="10" fillId="6" borderId="3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177" fontId="10" fillId="6" borderId="4" xfId="0" applyNumberFormat="1" applyFont="1" applyFill="1" applyBorder="1" applyAlignment="1">
      <alignment horizontal="center" vertical="center"/>
    </xf>
    <xf numFmtId="177" fontId="10" fillId="13" borderId="1" xfId="0" applyNumberFormat="1" applyFont="1" applyFill="1" applyBorder="1" applyAlignment="1">
      <alignment horizontal="center" vertical="center"/>
    </xf>
    <xf numFmtId="9" fontId="10" fillId="13" borderId="1" xfId="0" applyNumberFormat="1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9" fontId="1" fillId="5" borderId="1" xfId="0" applyNumberFormat="1" applyFont="1" applyFill="1" applyBorder="1" applyAlignment="1">
      <alignment vertical="center"/>
    </xf>
    <xf numFmtId="9" fontId="10" fillId="0" borderId="1" xfId="0" applyNumberFormat="1" applyFont="1" applyFill="1" applyBorder="1" applyAlignment="1">
      <alignment vertical="center"/>
    </xf>
    <xf numFmtId="178" fontId="10" fillId="0" borderId="1" xfId="0" applyNumberFormat="1" applyFont="1" applyFill="1" applyBorder="1" applyAlignment="1">
      <alignment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horizontal="center"/>
    </xf>
    <xf numFmtId="9" fontId="1" fillId="6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4" borderId="1" xfId="0" applyFont="1" applyFill="1" applyBorder="1" applyAlignment="1"/>
    <xf numFmtId="0" fontId="1" fillId="14" borderId="1" xfId="0" applyFont="1" applyFill="1" applyBorder="1" applyAlignment="1"/>
    <xf numFmtId="0" fontId="1" fillId="9" borderId="1" xfId="0" applyFont="1" applyFill="1" applyBorder="1" applyAlignment="1"/>
    <xf numFmtId="0" fontId="1" fillId="10" borderId="1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8" borderId="1" xfId="0" applyFont="1" applyFill="1" applyBorder="1">
      <alignment vertical="center"/>
    </xf>
    <xf numFmtId="0" fontId="1" fillId="9" borderId="1" xfId="0" applyFont="1" applyFill="1" applyBorder="1">
      <alignment vertical="center"/>
    </xf>
    <xf numFmtId="0" fontId="1" fillId="10" borderId="1" xfId="0" applyFont="1" applyFill="1" applyBorder="1">
      <alignment vertical="center"/>
    </xf>
    <xf numFmtId="0" fontId="1" fillId="15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>
      <alignment vertical="center"/>
    </xf>
    <xf numFmtId="0" fontId="1" fillId="12" borderId="1" xfId="0" applyFont="1" applyFill="1" applyBorder="1">
      <alignment vertical="center"/>
    </xf>
    <xf numFmtId="0" fontId="1" fillId="1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1" fillId="0" borderId="1" xfId="0" applyFont="1" applyFill="1" applyBorder="1" applyAlignment="1" quotePrefix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907C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Mc\Desktop\2014.9.10&#25968;&#20540;&#20307;&#319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BaiduNetdiskDownload\&#21019;&#19990;&#39033;&#30446;\design\&#25968;&#20540;&#34920;&#26684;\&#25968;&#20540;&#35268;&#21010;&#34920;2021010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设定"/>
      <sheetName val="装备强化-主角"/>
      <sheetName val="装备基础-主角"/>
      <sheetName val="装备锻造-主角"/>
      <sheetName val="装备升星（参考表）-主角"/>
      <sheetName val="星槽开放规则-主角"/>
      <sheetName val="技能系统-主角"/>
      <sheetName val="属性成长-主角"/>
      <sheetName val="潜能点-主角"/>
      <sheetName val="天元加成-主角"/>
      <sheetName val="坐骑加成-主角"/>
      <sheetName val="套装加成-主角"/>
      <sheetName val="称号加成-主角"/>
      <sheetName val="属性成长-英雄"/>
      <sheetName val="技能成长-英雄"/>
      <sheetName val="神兵系统-强化成长"/>
      <sheetName val="神兵系统-配置"/>
      <sheetName val="传奇副本怪物成长"/>
      <sheetName val="普通、困难副本怪物成长"/>
      <sheetName val="主线副本节奏"/>
      <sheetName val="属性培养-英雄"/>
      <sheetName val="地元加成-英雄"/>
      <sheetName val="升星-英雄"/>
      <sheetName val="神兵系统-消耗"/>
      <sheetName val="系统产出统计"/>
      <sheetName val="Sheet2"/>
      <sheetName val="怪物属性调节"/>
    </sheetNames>
    <sheetDataSet>
      <sheetData sheetId="0" refreshError="1">
        <row r="21">
          <cell r="D21">
            <v>1.8</v>
          </cell>
        </row>
      </sheetData>
      <sheetData sheetId="1" refreshError="1">
        <row r="15">
          <cell r="F15">
            <v>16</v>
          </cell>
        </row>
        <row r="25">
          <cell r="F25">
            <v>47</v>
          </cell>
        </row>
        <row r="35">
          <cell r="F35">
            <v>93</v>
          </cell>
        </row>
        <row r="45">
          <cell r="F45">
            <v>140</v>
          </cell>
        </row>
        <row r="55">
          <cell r="F55">
            <v>202</v>
          </cell>
        </row>
        <row r="56">
          <cell r="F56">
            <v>208</v>
          </cell>
        </row>
        <row r="57">
          <cell r="F57">
            <v>214</v>
          </cell>
        </row>
        <row r="58">
          <cell r="F58">
            <v>220</v>
          </cell>
        </row>
        <row r="59">
          <cell r="F59">
            <v>226</v>
          </cell>
        </row>
        <row r="60">
          <cell r="F60">
            <v>233</v>
          </cell>
        </row>
        <row r="61">
          <cell r="F61">
            <v>239</v>
          </cell>
        </row>
        <row r="62">
          <cell r="F62">
            <v>245</v>
          </cell>
        </row>
        <row r="63">
          <cell r="F63">
            <v>251</v>
          </cell>
        </row>
        <row r="64">
          <cell r="F64">
            <v>257</v>
          </cell>
        </row>
        <row r="65">
          <cell r="F65">
            <v>264</v>
          </cell>
        </row>
        <row r="70">
          <cell r="F70">
            <v>302</v>
          </cell>
        </row>
        <row r="75">
          <cell r="F75">
            <v>341</v>
          </cell>
        </row>
        <row r="80">
          <cell r="F80">
            <v>380</v>
          </cell>
        </row>
        <row r="85">
          <cell r="F85">
            <v>419</v>
          </cell>
        </row>
        <row r="95">
          <cell r="F95">
            <v>512</v>
          </cell>
        </row>
        <row r="105">
          <cell r="F105">
            <v>605</v>
          </cell>
        </row>
        <row r="115">
          <cell r="F115">
            <v>713</v>
          </cell>
        </row>
        <row r="125">
          <cell r="F125">
            <v>822</v>
          </cell>
        </row>
        <row r="135">
          <cell r="F135">
            <v>946</v>
          </cell>
        </row>
        <row r="145">
          <cell r="F145">
            <v>1070</v>
          </cell>
        </row>
      </sheetData>
      <sheetData sheetId="2" refreshError="1">
        <row r="2">
          <cell r="D2">
            <v>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属性分配"/>
      <sheetName val="装备基础"/>
      <sheetName val="装备强化"/>
      <sheetName val="装备洗炼"/>
      <sheetName val="角色升级"/>
      <sheetName val="套装组成"/>
      <sheetName val="职业技能"/>
      <sheetName val="装备洗炼属性划分"/>
      <sheetName val="装备洗炼数值配置"/>
    </sheetNames>
    <sheetDataSet>
      <sheetData sheetId="0" refreshError="1">
        <row r="2">
          <cell r="B2">
            <v>1</v>
          </cell>
        </row>
        <row r="3">
          <cell r="B3">
            <v>2</v>
          </cell>
        </row>
      </sheetData>
      <sheetData sheetId="1" refreshError="1">
        <row r="4">
          <cell r="F4">
            <v>1</v>
          </cell>
          <cell r="G4">
            <v>1</v>
          </cell>
          <cell r="H4">
            <v>4</v>
          </cell>
          <cell r="I4">
            <v>2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4</v>
          </cell>
          <cell r="O4">
            <v>2</v>
          </cell>
          <cell r="P4">
            <v>3</v>
          </cell>
          <cell r="Q4">
            <v>3</v>
          </cell>
          <cell r="R4">
            <v>133</v>
          </cell>
        </row>
        <row r="5">
          <cell r="F5">
            <v>2</v>
          </cell>
          <cell r="G5">
            <v>1</v>
          </cell>
          <cell r="H5">
            <v>4</v>
          </cell>
          <cell r="I5">
            <v>2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4</v>
          </cell>
          <cell r="O5">
            <v>2</v>
          </cell>
          <cell r="P5">
            <v>3</v>
          </cell>
          <cell r="Q5">
            <v>3</v>
          </cell>
          <cell r="R5">
            <v>133</v>
          </cell>
        </row>
        <row r="6">
          <cell r="F6">
            <v>3</v>
          </cell>
          <cell r="G6">
            <v>1</v>
          </cell>
          <cell r="H6">
            <v>4</v>
          </cell>
          <cell r="I6">
            <v>2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4</v>
          </cell>
          <cell r="O6">
            <v>2</v>
          </cell>
          <cell r="P6">
            <v>3</v>
          </cell>
          <cell r="Q6">
            <v>3</v>
          </cell>
          <cell r="R6">
            <v>133</v>
          </cell>
        </row>
        <row r="7">
          <cell r="F7">
            <v>4</v>
          </cell>
          <cell r="G7">
            <v>1</v>
          </cell>
          <cell r="H7">
            <v>4</v>
          </cell>
          <cell r="I7">
            <v>2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4</v>
          </cell>
          <cell r="O7">
            <v>2</v>
          </cell>
          <cell r="P7">
            <v>3</v>
          </cell>
          <cell r="Q7">
            <v>3</v>
          </cell>
          <cell r="R7">
            <v>133</v>
          </cell>
        </row>
        <row r="8">
          <cell r="F8">
            <v>5</v>
          </cell>
          <cell r="G8">
            <v>1</v>
          </cell>
          <cell r="H8">
            <v>4</v>
          </cell>
          <cell r="I8">
            <v>2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4</v>
          </cell>
          <cell r="O8">
            <v>2</v>
          </cell>
          <cell r="P8">
            <v>3</v>
          </cell>
          <cell r="Q8">
            <v>3</v>
          </cell>
          <cell r="R8">
            <v>133</v>
          </cell>
        </row>
        <row r="9">
          <cell r="F9">
            <v>6</v>
          </cell>
          <cell r="G9">
            <v>1</v>
          </cell>
          <cell r="H9">
            <v>4</v>
          </cell>
          <cell r="I9">
            <v>2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4</v>
          </cell>
          <cell r="O9">
            <v>2</v>
          </cell>
          <cell r="P9">
            <v>3</v>
          </cell>
          <cell r="Q9">
            <v>3</v>
          </cell>
          <cell r="R9">
            <v>133</v>
          </cell>
        </row>
        <row r="10">
          <cell r="F10">
            <v>7</v>
          </cell>
          <cell r="G10">
            <v>1</v>
          </cell>
          <cell r="H10">
            <v>4</v>
          </cell>
          <cell r="I10">
            <v>2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4</v>
          </cell>
          <cell r="O10">
            <v>2</v>
          </cell>
          <cell r="P10">
            <v>3</v>
          </cell>
          <cell r="Q10">
            <v>3</v>
          </cell>
          <cell r="R10">
            <v>133</v>
          </cell>
        </row>
        <row r="11">
          <cell r="F11">
            <v>8</v>
          </cell>
          <cell r="G11">
            <v>1</v>
          </cell>
          <cell r="H11">
            <v>4</v>
          </cell>
          <cell r="I11">
            <v>2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4</v>
          </cell>
          <cell r="O11">
            <v>2</v>
          </cell>
          <cell r="P11">
            <v>3</v>
          </cell>
          <cell r="Q11">
            <v>3</v>
          </cell>
          <cell r="R11">
            <v>133</v>
          </cell>
        </row>
        <row r="12">
          <cell r="F12">
            <v>9</v>
          </cell>
          <cell r="G12">
            <v>1</v>
          </cell>
          <cell r="H12">
            <v>4</v>
          </cell>
          <cell r="I12">
            <v>2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4</v>
          </cell>
          <cell r="O12">
            <v>2</v>
          </cell>
          <cell r="P12">
            <v>3</v>
          </cell>
          <cell r="Q12">
            <v>3</v>
          </cell>
          <cell r="R12">
            <v>133</v>
          </cell>
        </row>
        <row r="13">
          <cell r="F13">
            <v>10</v>
          </cell>
          <cell r="G13">
            <v>2</v>
          </cell>
          <cell r="H13">
            <v>8</v>
          </cell>
          <cell r="I13">
            <v>4</v>
          </cell>
          <cell r="J13">
            <v>2</v>
          </cell>
          <cell r="K13">
            <v>2</v>
          </cell>
          <cell r="L13">
            <v>2</v>
          </cell>
          <cell r="M13">
            <v>2</v>
          </cell>
          <cell r="N13">
            <v>8</v>
          </cell>
          <cell r="O13">
            <v>5</v>
          </cell>
          <cell r="P13">
            <v>6</v>
          </cell>
          <cell r="Q13">
            <v>6</v>
          </cell>
          <cell r="R13">
            <v>266</v>
          </cell>
        </row>
        <row r="14">
          <cell r="F14">
            <v>11</v>
          </cell>
          <cell r="G14">
            <v>2</v>
          </cell>
          <cell r="H14">
            <v>8</v>
          </cell>
          <cell r="I14">
            <v>4</v>
          </cell>
          <cell r="J14">
            <v>2</v>
          </cell>
          <cell r="K14">
            <v>2</v>
          </cell>
          <cell r="L14">
            <v>2</v>
          </cell>
          <cell r="M14">
            <v>2</v>
          </cell>
          <cell r="N14">
            <v>8</v>
          </cell>
          <cell r="O14">
            <v>5</v>
          </cell>
          <cell r="P14">
            <v>6</v>
          </cell>
          <cell r="Q14">
            <v>6</v>
          </cell>
          <cell r="R14">
            <v>266</v>
          </cell>
        </row>
        <row r="15">
          <cell r="F15">
            <v>12</v>
          </cell>
          <cell r="G15">
            <v>2</v>
          </cell>
          <cell r="H15">
            <v>8</v>
          </cell>
          <cell r="I15">
            <v>4</v>
          </cell>
          <cell r="J15">
            <v>2</v>
          </cell>
          <cell r="K15">
            <v>2</v>
          </cell>
          <cell r="L15">
            <v>2</v>
          </cell>
          <cell r="M15">
            <v>2</v>
          </cell>
          <cell r="N15">
            <v>8</v>
          </cell>
          <cell r="O15">
            <v>5</v>
          </cell>
          <cell r="P15">
            <v>6</v>
          </cell>
          <cell r="Q15">
            <v>6</v>
          </cell>
          <cell r="R15">
            <v>266</v>
          </cell>
        </row>
        <row r="16">
          <cell r="F16">
            <v>13</v>
          </cell>
          <cell r="G16">
            <v>2</v>
          </cell>
          <cell r="H16">
            <v>8</v>
          </cell>
          <cell r="I16">
            <v>4</v>
          </cell>
          <cell r="J16">
            <v>2</v>
          </cell>
          <cell r="K16">
            <v>2</v>
          </cell>
          <cell r="L16">
            <v>2</v>
          </cell>
          <cell r="M16">
            <v>2</v>
          </cell>
          <cell r="N16">
            <v>8</v>
          </cell>
          <cell r="O16">
            <v>5</v>
          </cell>
          <cell r="P16">
            <v>6</v>
          </cell>
          <cell r="Q16">
            <v>6</v>
          </cell>
          <cell r="R16">
            <v>266</v>
          </cell>
        </row>
        <row r="17">
          <cell r="F17">
            <v>14</v>
          </cell>
          <cell r="G17">
            <v>2</v>
          </cell>
          <cell r="H17">
            <v>8</v>
          </cell>
          <cell r="I17">
            <v>4</v>
          </cell>
          <cell r="J17">
            <v>2</v>
          </cell>
          <cell r="K17">
            <v>2</v>
          </cell>
          <cell r="L17">
            <v>2</v>
          </cell>
          <cell r="M17">
            <v>2</v>
          </cell>
          <cell r="N17">
            <v>8</v>
          </cell>
          <cell r="O17">
            <v>5</v>
          </cell>
          <cell r="P17">
            <v>6</v>
          </cell>
          <cell r="Q17">
            <v>6</v>
          </cell>
          <cell r="R17">
            <v>266</v>
          </cell>
        </row>
        <row r="18">
          <cell r="F18">
            <v>15</v>
          </cell>
          <cell r="G18">
            <v>2</v>
          </cell>
          <cell r="H18">
            <v>8</v>
          </cell>
          <cell r="I18">
            <v>4</v>
          </cell>
          <cell r="J18">
            <v>2</v>
          </cell>
          <cell r="K18">
            <v>2</v>
          </cell>
          <cell r="L18">
            <v>2</v>
          </cell>
          <cell r="M18">
            <v>2</v>
          </cell>
          <cell r="N18">
            <v>8</v>
          </cell>
          <cell r="O18">
            <v>5</v>
          </cell>
          <cell r="P18">
            <v>6</v>
          </cell>
          <cell r="Q18">
            <v>6</v>
          </cell>
          <cell r="R18">
            <v>266</v>
          </cell>
        </row>
        <row r="19">
          <cell r="F19">
            <v>16</v>
          </cell>
          <cell r="G19">
            <v>2</v>
          </cell>
          <cell r="H19">
            <v>8</v>
          </cell>
          <cell r="I19">
            <v>4</v>
          </cell>
          <cell r="J19">
            <v>2</v>
          </cell>
          <cell r="K19">
            <v>2</v>
          </cell>
          <cell r="L19">
            <v>2</v>
          </cell>
          <cell r="M19">
            <v>2</v>
          </cell>
          <cell r="N19">
            <v>8</v>
          </cell>
          <cell r="O19">
            <v>5</v>
          </cell>
          <cell r="P19">
            <v>6</v>
          </cell>
          <cell r="Q19">
            <v>6</v>
          </cell>
          <cell r="R19">
            <v>266</v>
          </cell>
        </row>
        <row r="20">
          <cell r="F20">
            <v>17</v>
          </cell>
          <cell r="G20">
            <v>2</v>
          </cell>
          <cell r="H20">
            <v>8</v>
          </cell>
          <cell r="I20">
            <v>4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8</v>
          </cell>
          <cell r="O20">
            <v>5</v>
          </cell>
          <cell r="P20">
            <v>6</v>
          </cell>
          <cell r="Q20">
            <v>6</v>
          </cell>
          <cell r="R20">
            <v>266</v>
          </cell>
        </row>
        <row r="21">
          <cell r="F21">
            <v>18</v>
          </cell>
          <cell r="G21">
            <v>2</v>
          </cell>
          <cell r="H21">
            <v>8</v>
          </cell>
          <cell r="I21">
            <v>4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8</v>
          </cell>
          <cell r="O21">
            <v>5</v>
          </cell>
          <cell r="P21">
            <v>6</v>
          </cell>
          <cell r="Q21">
            <v>6</v>
          </cell>
          <cell r="R21">
            <v>266</v>
          </cell>
        </row>
        <row r="22">
          <cell r="F22">
            <v>19</v>
          </cell>
          <cell r="G22">
            <v>2</v>
          </cell>
          <cell r="H22">
            <v>8</v>
          </cell>
          <cell r="I22">
            <v>4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8</v>
          </cell>
          <cell r="O22">
            <v>5</v>
          </cell>
          <cell r="P22">
            <v>6</v>
          </cell>
          <cell r="Q22">
            <v>6</v>
          </cell>
          <cell r="R22">
            <v>266</v>
          </cell>
        </row>
        <row r="23">
          <cell r="F23">
            <v>20</v>
          </cell>
          <cell r="G23">
            <v>4</v>
          </cell>
          <cell r="H23">
            <v>16</v>
          </cell>
          <cell r="I23">
            <v>8</v>
          </cell>
          <cell r="J23">
            <v>4</v>
          </cell>
          <cell r="K23">
            <v>4</v>
          </cell>
          <cell r="L23">
            <v>4</v>
          </cell>
          <cell r="M23">
            <v>4</v>
          </cell>
          <cell r="N23">
            <v>16</v>
          </cell>
          <cell r="O23">
            <v>10</v>
          </cell>
          <cell r="P23">
            <v>13</v>
          </cell>
          <cell r="Q23">
            <v>13</v>
          </cell>
          <cell r="R23">
            <v>533</v>
          </cell>
        </row>
        <row r="24">
          <cell r="F24">
            <v>21</v>
          </cell>
          <cell r="G24">
            <v>4</v>
          </cell>
          <cell r="H24">
            <v>16</v>
          </cell>
          <cell r="I24">
            <v>8</v>
          </cell>
          <cell r="J24">
            <v>4</v>
          </cell>
          <cell r="K24">
            <v>4</v>
          </cell>
          <cell r="L24">
            <v>4</v>
          </cell>
          <cell r="M24">
            <v>4</v>
          </cell>
          <cell r="N24">
            <v>16</v>
          </cell>
          <cell r="O24">
            <v>10</v>
          </cell>
          <cell r="P24">
            <v>13</v>
          </cell>
          <cell r="Q24">
            <v>13</v>
          </cell>
          <cell r="R24">
            <v>533</v>
          </cell>
        </row>
        <row r="25">
          <cell r="F25">
            <v>22</v>
          </cell>
          <cell r="G25">
            <v>4</v>
          </cell>
          <cell r="H25">
            <v>16</v>
          </cell>
          <cell r="I25">
            <v>8</v>
          </cell>
          <cell r="J25">
            <v>4</v>
          </cell>
          <cell r="K25">
            <v>4</v>
          </cell>
          <cell r="L25">
            <v>4</v>
          </cell>
          <cell r="M25">
            <v>4</v>
          </cell>
          <cell r="N25">
            <v>16</v>
          </cell>
          <cell r="O25">
            <v>10</v>
          </cell>
          <cell r="P25">
            <v>13</v>
          </cell>
          <cell r="Q25">
            <v>13</v>
          </cell>
          <cell r="R25">
            <v>533</v>
          </cell>
        </row>
        <row r="26">
          <cell r="F26">
            <v>23</v>
          </cell>
          <cell r="G26">
            <v>4</v>
          </cell>
          <cell r="H26">
            <v>16</v>
          </cell>
          <cell r="I26">
            <v>8</v>
          </cell>
          <cell r="J26">
            <v>4</v>
          </cell>
          <cell r="K26">
            <v>4</v>
          </cell>
          <cell r="L26">
            <v>4</v>
          </cell>
          <cell r="M26">
            <v>4</v>
          </cell>
          <cell r="N26">
            <v>16</v>
          </cell>
          <cell r="O26">
            <v>10</v>
          </cell>
          <cell r="P26">
            <v>13</v>
          </cell>
          <cell r="Q26">
            <v>13</v>
          </cell>
          <cell r="R26">
            <v>533</v>
          </cell>
        </row>
        <row r="27">
          <cell r="F27">
            <v>24</v>
          </cell>
          <cell r="G27">
            <v>4</v>
          </cell>
          <cell r="H27">
            <v>16</v>
          </cell>
          <cell r="I27">
            <v>8</v>
          </cell>
          <cell r="J27">
            <v>4</v>
          </cell>
          <cell r="K27">
            <v>4</v>
          </cell>
          <cell r="L27">
            <v>4</v>
          </cell>
          <cell r="M27">
            <v>4</v>
          </cell>
          <cell r="N27">
            <v>16</v>
          </cell>
          <cell r="O27">
            <v>10</v>
          </cell>
          <cell r="P27">
            <v>13</v>
          </cell>
          <cell r="Q27">
            <v>13</v>
          </cell>
          <cell r="R27">
            <v>533</v>
          </cell>
        </row>
        <row r="28">
          <cell r="F28">
            <v>25</v>
          </cell>
          <cell r="G28">
            <v>4</v>
          </cell>
          <cell r="H28">
            <v>16</v>
          </cell>
          <cell r="I28">
            <v>8</v>
          </cell>
          <cell r="J28">
            <v>4</v>
          </cell>
          <cell r="K28">
            <v>4</v>
          </cell>
          <cell r="L28">
            <v>4</v>
          </cell>
          <cell r="M28">
            <v>4</v>
          </cell>
          <cell r="N28">
            <v>16</v>
          </cell>
          <cell r="O28">
            <v>10</v>
          </cell>
          <cell r="P28">
            <v>13</v>
          </cell>
          <cell r="Q28">
            <v>13</v>
          </cell>
          <cell r="R28">
            <v>533</v>
          </cell>
        </row>
        <row r="29">
          <cell r="F29">
            <v>26</v>
          </cell>
          <cell r="G29">
            <v>4</v>
          </cell>
          <cell r="H29">
            <v>16</v>
          </cell>
          <cell r="I29">
            <v>8</v>
          </cell>
          <cell r="J29">
            <v>4</v>
          </cell>
          <cell r="K29">
            <v>4</v>
          </cell>
          <cell r="L29">
            <v>4</v>
          </cell>
          <cell r="M29">
            <v>4</v>
          </cell>
          <cell r="N29">
            <v>16</v>
          </cell>
          <cell r="O29">
            <v>10</v>
          </cell>
          <cell r="P29">
            <v>13</v>
          </cell>
          <cell r="Q29">
            <v>13</v>
          </cell>
          <cell r="R29">
            <v>533</v>
          </cell>
        </row>
        <row r="30">
          <cell r="F30">
            <v>27</v>
          </cell>
          <cell r="G30">
            <v>4</v>
          </cell>
          <cell r="H30">
            <v>16</v>
          </cell>
          <cell r="I30">
            <v>8</v>
          </cell>
          <cell r="J30">
            <v>4</v>
          </cell>
          <cell r="K30">
            <v>4</v>
          </cell>
          <cell r="L30">
            <v>4</v>
          </cell>
          <cell r="M30">
            <v>4</v>
          </cell>
          <cell r="N30">
            <v>16</v>
          </cell>
          <cell r="O30">
            <v>10</v>
          </cell>
          <cell r="P30">
            <v>13</v>
          </cell>
          <cell r="Q30">
            <v>13</v>
          </cell>
          <cell r="R30">
            <v>533</v>
          </cell>
        </row>
        <row r="31">
          <cell r="F31">
            <v>28</v>
          </cell>
          <cell r="G31">
            <v>4</v>
          </cell>
          <cell r="H31">
            <v>16</v>
          </cell>
          <cell r="I31">
            <v>8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N31">
            <v>16</v>
          </cell>
          <cell r="O31">
            <v>10</v>
          </cell>
          <cell r="P31">
            <v>13</v>
          </cell>
          <cell r="Q31">
            <v>13</v>
          </cell>
          <cell r="R31">
            <v>533</v>
          </cell>
        </row>
        <row r="32">
          <cell r="F32">
            <v>29</v>
          </cell>
          <cell r="G32">
            <v>4</v>
          </cell>
          <cell r="H32">
            <v>16</v>
          </cell>
          <cell r="I32">
            <v>8</v>
          </cell>
          <cell r="J32">
            <v>4</v>
          </cell>
          <cell r="K32">
            <v>4</v>
          </cell>
          <cell r="L32">
            <v>4</v>
          </cell>
          <cell r="M32">
            <v>4</v>
          </cell>
          <cell r="N32">
            <v>16</v>
          </cell>
          <cell r="O32">
            <v>10</v>
          </cell>
          <cell r="P32">
            <v>13</v>
          </cell>
          <cell r="Q32">
            <v>13</v>
          </cell>
          <cell r="R32">
            <v>533</v>
          </cell>
        </row>
        <row r="33">
          <cell r="F33">
            <v>30</v>
          </cell>
          <cell r="G33">
            <v>7</v>
          </cell>
          <cell r="H33">
            <v>28</v>
          </cell>
          <cell r="I33">
            <v>14</v>
          </cell>
          <cell r="J33">
            <v>7</v>
          </cell>
          <cell r="K33">
            <v>7</v>
          </cell>
          <cell r="L33">
            <v>7</v>
          </cell>
          <cell r="M33">
            <v>7</v>
          </cell>
          <cell r="N33">
            <v>28</v>
          </cell>
          <cell r="O33">
            <v>18</v>
          </cell>
          <cell r="P33">
            <v>23</v>
          </cell>
          <cell r="Q33">
            <v>23</v>
          </cell>
          <cell r="R33">
            <v>933</v>
          </cell>
        </row>
        <row r="34">
          <cell r="F34">
            <v>31</v>
          </cell>
          <cell r="G34">
            <v>7</v>
          </cell>
          <cell r="H34">
            <v>28</v>
          </cell>
          <cell r="I34">
            <v>14</v>
          </cell>
          <cell r="J34">
            <v>7</v>
          </cell>
          <cell r="K34">
            <v>7</v>
          </cell>
          <cell r="L34">
            <v>7</v>
          </cell>
          <cell r="M34">
            <v>7</v>
          </cell>
          <cell r="N34">
            <v>28</v>
          </cell>
          <cell r="O34">
            <v>18</v>
          </cell>
          <cell r="P34">
            <v>23</v>
          </cell>
          <cell r="Q34">
            <v>23</v>
          </cell>
          <cell r="R34">
            <v>933</v>
          </cell>
        </row>
        <row r="35">
          <cell r="F35">
            <v>32</v>
          </cell>
          <cell r="G35">
            <v>7</v>
          </cell>
          <cell r="H35">
            <v>28</v>
          </cell>
          <cell r="I35">
            <v>14</v>
          </cell>
          <cell r="J35">
            <v>7</v>
          </cell>
          <cell r="K35">
            <v>7</v>
          </cell>
          <cell r="L35">
            <v>7</v>
          </cell>
          <cell r="M35">
            <v>7</v>
          </cell>
          <cell r="N35">
            <v>28</v>
          </cell>
          <cell r="O35">
            <v>18</v>
          </cell>
          <cell r="P35">
            <v>23</v>
          </cell>
          <cell r="Q35">
            <v>23</v>
          </cell>
          <cell r="R35">
            <v>933</v>
          </cell>
        </row>
        <row r="36">
          <cell r="F36">
            <v>33</v>
          </cell>
          <cell r="G36">
            <v>7</v>
          </cell>
          <cell r="H36">
            <v>28</v>
          </cell>
          <cell r="I36">
            <v>14</v>
          </cell>
          <cell r="J36">
            <v>7</v>
          </cell>
          <cell r="K36">
            <v>7</v>
          </cell>
          <cell r="L36">
            <v>7</v>
          </cell>
          <cell r="M36">
            <v>7</v>
          </cell>
          <cell r="N36">
            <v>28</v>
          </cell>
          <cell r="O36">
            <v>18</v>
          </cell>
          <cell r="P36">
            <v>23</v>
          </cell>
          <cell r="Q36">
            <v>23</v>
          </cell>
          <cell r="R36">
            <v>933</v>
          </cell>
        </row>
        <row r="37">
          <cell r="F37">
            <v>34</v>
          </cell>
          <cell r="G37">
            <v>7</v>
          </cell>
          <cell r="H37">
            <v>28</v>
          </cell>
          <cell r="I37">
            <v>14</v>
          </cell>
          <cell r="J37">
            <v>7</v>
          </cell>
          <cell r="K37">
            <v>7</v>
          </cell>
          <cell r="L37">
            <v>7</v>
          </cell>
          <cell r="M37">
            <v>7</v>
          </cell>
          <cell r="N37">
            <v>28</v>
          </cell>
          <cell r="O37">
            <v>18</v>
          </cell>
          <cell r="P37">
            <v>23</v>
          </cell>
          <cell r="Q37">
            <v>23</v>
          </cell>
          <cell r="R37">
            <v>933</v>
          </cell>
        </row>
        <row r="38">
          <cell r="F38">
            <v>35</v>
          </cell>
          <cell r="G38">
            <v>7</v>
          </cell>
          <cell r="H38">
            <v>28</v>
          </cell>
          <cell r="I38">
            <v>14</v>
          </cell>
          <cell r="J38">
            <v>7</v>
          </cell>
          <cell r="K38">
            <v>7</v>
          </cell>
          <cell r="L38">
            <v>7</v>
          </cell>
          <cell r="M38">
            <v>7</v>
          </cell>
          <cell r="N38">
            <v>28</v>
          </cell>
          <cell r="O38">
            <v>18</v>
          </cell>
          <cell r="P38">
            <v>23</v>
          </cell>
          <cell r="Q38">
            <v>23</v>
          </cell>
          <cell r="R38">
            <v>933</v>
          </cell>
        </row>
        <row r="39">
          <cell r="F39">
            <v>36</v>
          </cell>
          <cell r="G39">
            <v>7</v>
          </cell>
          <cell r="H39">
            <v>28</v>
          </cell>
          <cell r="I39">
            <v>14</v>
          </cell>
          <cell r="J39">
            <v>7</v>
          </cell>
          <cell r="K39">
            <v>7</v>
          </cell>
          <cell r="L39">
            <v>7</v>
          </cell>
          <cell r="M39">
            <v>7</v>
          </cell>
          <cell r="N39">
            <v>28</v>
          </cell>
          <cell r="O39">
            <v>18</v>
          </cell>
          <cell r="P39">
            <v>23</v>
          </cell>
          <cell r="Q39">
            <v>23</v>
          </cell>
          <cell r="R39">
            <v>933</v>
          </cell>
        </row>
        <row r="40">
          <cell r="F40">
            <v>37</v>
          </cell>
          <cell r="G40">
            <v>7</v>
          </cell>
          <cell r="H40">
            <v>28</v>
          </cell>
          <cell r="I40">
            <v>14</v>
          </cell>
          <cell r="J40">
            <v>7</v>
          </cell>
          <cell r="K40">
            <v>7</v>
          </cell>
          <cell r="L40">
            <v>7</v>
          </cell>
          <cell r="M40">
            <v>7</v>
          </cell>
          <cell r="N40">
            <v>28</v>
          </cell>
          <cell r="O40">
            <v>18</v>
          </cell>
          <cell r="P40">
            <v>23</v>
          </cell>
          <cell r="Q40">
            <v>23</v>
          </cell>
          <cell r="R40">
            <v>933</v>
          </cell>
        </row>
        <row r="41">
          <cell r="F41">
            <v>38</v>
          </cell>
          <cell r="G41">
            <v>7</v>
          </cell>
          <cell r="H41">
            <v>28</v>
          </cell>
          <cell r="I41">
            <v>14</v>
          </cell>
          <cell r="J41">
            <v>7</v>
          </cell>
          <cell r="K41">
            <v>7</v>
          </cell>
          <cell r="L41">
            <v>7</v>
          </cell>
          <cell r="M41">
            <v>7</v>
          </cell>
          <cell r="N41">
            <v>28</v>
          </cell>
          <cell r="O41">
            <v>18</v>
          </cell>
          <cell r="P41">
            <v>23</v>
          </cell>
          <cell r="Q41">
            <v>23</v>
          </cell>
          <cell r="R41">
            <v>933</v>
          </cell>
        </row>
        <row r="42">
          <cell r="F42">
            <v>39</v>
          </cell>
          <cell r="G42">
            <v>7</v>
          </cell>
          <cell r="H42">
            <v>28</v>
          </cell>
          <cell r="I42">
            <v>14</v>
          </cell>
          <cell r="J42">
            <v>7</v>
          </cell>
          <cell r="K42">
            <v>7</v>
          </cell>
          <cell r="L42">
            <v>7</v>
          </cell>
          <cell r="M42">
            <v>7</v>
          </cell>
          <cell r="N42">
            <v>28</v>
          </cell>
          <cell r="O42">
            <v>18</v>
          </cell>
          <cell r="P42">
            <v>23</v>
          </cell>
          <cell r="Q42">
            <v>23</v>
          </cell>
          <cell r="R42">
            <v>933</v>
          </cell>
        </row>
        <row r="43">
          <cell r="F43">
            <v>40</v>
          </cell>
          <cell r="G43">
            <v>11</v>
          </cell>
          <cell r="H43">
            <v>44</v>
          </cell>
          <cell r="I43">
            <v>22</v>
          </cell>
          <cell r="J43">
            <v>11</v>
          </cell>
          <cell r="K43">
            <v>11</v>
          </cell>
          <cell r="L43">
            <v>11</v>
          </cell>
          <cell r="M43">
            <v>11</v>
          </cell>
          <cell r="N43">
            <v>44</v>
          </cell>
          <cell r="O43">
            <v>29</v>
          </cell>
          <cell r="P43">
            <v>36</v>
          </cell>
          <cell r="Q43">
            <v>36</v>
          </cell>
          <cell r="R43">
            <v>1466</v>
          </cell>
        </row>
        <row r="44">
          <cell r="F44">
            <v>41</v>
          </cell>
          <cell r="G44">
            <v>11</v>
          </cell>
          <cell r="H44">
            <v>44</v>
          </cell>
          <cell r="I44">
            <v>22</v>
          </cell>
          <cell r="J44">
            <v>11</v>
          </cell>
          <cell r="K44">
            <v>11</v>
          </cell>
          <cell r="L44">
            <v>11</v>
          </cell>
          <cell r="M44">
            <v>11</v>
          </cell>
          <cell r="N44">
            <v>44</v>
          </cell>
          <cell r="O44">
            <v>29</v>
          </cell>
          <cell r="P44">
            <v>36</v>
          </cell>
          <cell r="Q44">
            <v>36</v>
          </cell>
          <cell r="R44">
            <v>1466</v>
          </cell>
        </row>
        <row r="45">
          <cell r="F45">
            <v>42</v>
          </cell>
          <cell r="G45">
            <v>11</v>
          </cell>
          <cell r="H45">
            <v>44</v>
          </cell>
          <cell r="I45">
            <v>22</v>
          </cell>
          <cell r="J45">
            <v>11</v>
          </cell>
          <cell r="K45">
            <v>11</v>
          </cell>
          <cell r="L45">
            <v>11</v>
          </cell>
          <cell r="M45">
            <v>11</v>
          </cell>
          <cell r="N45">
            <v>44</v>
          </cell>
          <cell r="O45">
            <v>29</v>
          </cell>
          <cell r="P45">
            <v>36</v>
          </cell>
          <cell r="Q45">
            <v>36</v>
          </cell>
          <cell r="R45">
            <v>1466</v>
          </cell>
        </row>
        <row r="46">
          <cell r="F46">
            <v>43</v>
          </cell>
          <cell r="G46">
            <v>11</v>
          </cell>
          <cell r="H46">
            <v>44</v>
          </cell>
          <cell r="I46">
            <v>22</v>
          </cell>
          <cell r="J46">
            <v>11</v>
          </cell>
          <cell r="K46">
            <v>11</v>
          </cell>
          <cell r="L46">
            <v>11</v>
          </cell>
          <cell r="M46">
            <v>11</v>
          </cell>
          <cell r="N46">
            <v>44</v>
          </cell>
          <cell r="O46">
            <v>29</v>
          </cell>
          <cell r="P46">
            <v>36</v>
          </cell>
          <cell r="Q46">
            <v>36</v>
          </cell>
          <cell r="R46">
            <v>1466</v>
          </cell>
        </row>
        <row r="47">
          <cell r="F47">
            <v>44</v>
          </cell>
          <cell r="G47">
            <v>11</v>
          </cell>
          <cell r="H47">
            <v>44</v>
          </cell>
          <cell r="I47">
            <v>22</v>
          </cell>
          <cell r="J47">
            <v>11</v>
          </cell>
          <cell r="K47">
            <v>11</v>
          </cell>
          <cell r="L47">
            <v>11</v>
          </cell>
          <cell r="M47">
            <v>11</v>
          </cell>
          <cell r="N47">
            <v>44</v>
          </cell>
          <cell r="O47">
            <v>29</v>
          </cell>
          <cell r="P47">
            <v>36</v>
          </cell>
          <cell r="Q47">
            <v>36</v>
          </cell>
          <cell r="R47">
            <v>1466</v>
          </cell>
        </row>
        <row r="48">
          <cell r="F48">
            <v>45</v>
          </cell>
          <cell r="G48">
            <v>11</v>
          </cell>
          <cell r="H48">
            <v>44</v>
          </cell>
          <cell r="I48">
            <v>22</v>
          </cell>
          <cell r="J48">
            <v>11</v>
          </cell>
          <cell r="K48">
            <v>11</v>
          </cell>
          <cell r="L48">
            <v>11</v>
          </cell>
          <cell r="M48">
            <v>11</v>
          </cell>
          <cell r="N48">
            <v>44</v>
          </cell>
          <cell r="O48">
            <v>29</v>
          </cell>
          <cell r="P48">
            <v>36</v>
          </cell>
          <cell r="Q48">
            <v>36</v>
          </cell>
          <cell r="R48">
            <v>1466</v>
          </cell>
        </row>
        <row r="49">
          <cell r="F49">
            <v>46</v>
          </cell>
          <cell r="G49">
            <v>11</v>
          </cell>
          <cell r="H49">
            <v>44</v>
          </cell>
          <cell r="I49">
            <v>22</v>
          </cell>
          <cell r="J49">
            <v>11</v>
          </cell>
          <cell r="K49">
            <v>11</v>
          </cell>
          <cell r="L49">
            <v>11</v>
          </cell>
          <cell r="M49">
            <v>11</v>
          </cell>
          <cell r="N49">
            <v>44</v>
          </cell>
          <cell r="O49">
            <v>29</v>
          </cell>
          <cell r="P49">
            <v>36</v>
          </cell>
          <cell r="Q49">
            <v>36</v>
          </cell>
          <cell r="R49">
            <v>1466</v>
          </cell>
        </row>
        <row r="50">
          <cell r="F50">
            <v>47</v>
          </cell>
          <cell r="G50">
            <v>11</v>
          </cell>
          <cell r="H50">
            <v>44</v>
          </cell>
          <cell r="I50">
            <v>22</v>
          </cell>
          <cell r="J50">
            <v>11</v>
          </cell>
          <cell r="K50">
            <v>11</v>
          </cell>
          <cell r="L50">
            <v>11</v>
          </cell>
          <cell r="M50">
            <v>11</v>
          </cell>
          <cell r="N50">
            <v>44</v>
          </cell>
          <cell r="O50">
            <v>29</v>
          </cell>
          <cell r="P50">
            <v>36</v>
          </cell>
          <cell r="Q50">
            <v>36</v>
          </cell>
          <cell r="R50">
            <v>1466</v>
          </cell>
        </row>
        <row r="51">
          <cell r="F51">
            <v>48</v>
          </cell>
          <cell r="G51">
            <v>11</v>
          </cell>
          <cell r="H51">
            <v>44</v>
          </cell>
          <cell r="I51">
            <v>22</v>
          </cell>
          <cell r="J51">
            <v>11</v>
          </cell>
          <cell r="K51">
            <v>11</v>
          </cell>
          <cell r="L51">
            <v>11</v>
          </cell>
          <cell r="M51">
            <v>11</v>
          </cell>
          <cell r="N51">
            <v>44</v>
          </cell>
          <cell r="O51">
            <v>29</v>
          </cell>
          <cell r="P51">
            <v>36</v>
          </cell>
          <cell r="Q51">
            <v>36</v>
          </cell>
          <cell r="R51">
            <v>1466</v>
          </cell>
        </row>
        <row r="52">
          <cell r="F52">
            <v>49</v>
          </cell>
          <cell r="G52">
            <v>11</v>
          </cell>
          <cell r="H52">
            <v>44</v>
          </cell>
          <cell r="I52">
            <v>22</v>
          </cell>
          <cell r="J52">
            <v>11</v>
          </cell>
          <cell r="K52">
            <v>11</v>
          </cell>
          <cell r="L52">
            <v>11</v>
          </cell>
          <cell r="M52">
            <v>11</v>
          </cell>
          <cell r="N52">
            <v>44</v>
          </cell>
          <cell r="O52">
            <v>29</v>
          </cell>
          <cell r="P52">
            <v>36</v>
          </cell>
          <cell r="Q52">
            <v>36</v>
          </cell>
          <cell r="R52">
            <v>1466</v>
          </cell>
        </row>
        <row r="53">
          <cell r="F53">
            <v>50</v>
          </cell>
          <cell r="G53">
            <v>16</v>
          </cell>
          <cell r="H53">
            <v>64</v>
          </cell>
          <cell r="I53">
            <v>32</v>
          </cell>
          <cell r="J53">
            <v>16</v>
          </cell>
          <cell r="K53">
            <v>16</v>
          </cell>
          <cell r="L53">
            <v>16</v>
          </cell>
          <cell r="M53">
            <v>16</v>
          </cell>
          <cell r="N53">
            <v>64</v>
          </cell>
          <cell r="O53">
            <v>42</v>
          </cell>
          <cell r="P53">
            <v>53</v>
          </cell>
          <cell r="Q53">
            <v>53</v>
          </cell>
          <cell r="R53">
            <v>2133</v>
          </cell>
        </row>
        <row r="54">
          <cell r="F54">
            <v>51</v>
          </cell>
          <cell r="G54">
            <v>16</v>
          </cell>
          <cell r="H54">
            <v>64</v>
          </cell>
          <cell r="I54">
            <v>32</v>
          </cell>
          <cell r="J54">
            <v>16</v>
          </cell>
          <cell r="K54">
            <v>16</v>
          </cell>
          <cell r="L54">
            <v>16</v>
          </cell>
          <cell r="M54">
            <v>16</v>
          </cell>
          <cell r="N54">
            <v>64</v>
          </cell>
          <cell r="O54">
            <v>42</v>
          </cell>
          <cell r="P54">
            <v>53</v>
          </cell>
          <cell r="Q54">
            <v>53</v>
          </cell>
          <cell r="R54">
            <v>2133</v>
          </cell>
        </row>
        <row r="55">
          <cell r="F55">
            <v>52</v>
          </cell>
          <cell r="G55">
            <v>16</v>
          </cell>
          <cell r="H55">
            <v>64</v>
          </cell>
          <cell r="I55">
            <v>32</v>
          </cell>
          <cell r="J55">
            <v>16</v>
          </cell>
          <cell r="K55">
            <v>16</v>
          </cell>
          <cell r="L55">
            <v>16</v>
          </cell>
          <cell r="M55">
            <v>16</v>
          </cell>
          <cell r="N55">
            <v>64</v>
          </cell>
          <cell r="O55">
            <v>42</v>
          </cell>
          <cell r="P55">
            <v>53</v>
          </cell>
          <cell r="Q55">
            <v>53</v>
          </cell>
          <cell r="R55">
            <v>2133</v>
          </cell>
        </row>
        <row r="56">
          <cell r="F56">
            <v>53</v>
          </cell>
          <cell r="G56">
            <v>16</v>
          </cell>
          <cell r="H56">
            <v>64</v>
          </cell>
          <cell r="I56">
            <v>32</v>
          </cell>
          <cell r="J56">
            <v>16</v>
          </cell>
          <cell r="K56">
            <v>16</v>
          </cell>
          <cell r="L56">
            <v>16</v>
          </cell>
          <cell r="M56">
            <v>16</v>
          </cell>
          <cell r="N56">
            <v>64</v>
          </cell>
          <cell r="O56">
            <v>42</v>
          </cell>
          <cell r="P56">
            <v>53</v>
          </cell>
          <cell r="Q56">
            <v>53</v>
          </cell>
          <cell r="R56">
            <v>2133</v>
          </cell>
        </row>
        <row r="57">
          <cell r="F57">
            <v>54</v>
          </cell>
          <cell r="G57">
            <v>16</v>
          </cell>
          <cell r="H57">
            <v>64</v>
          </cell>
          <cell r="I57">
            <v>32</v>
          </cell>
          <cell r="J57">
            <v>16</v>
          </cell>
          <cell r="K57">
            <v>16</v>
          </cell>
          <cell r="L57">
            <v>16</v>
          </cell>
          <cell r="M57">
            <v>16</v>
          </cell>
          <cell r="N57">
            <v>64</v>
          </cell>
          <cell r="O57">
            <v>42</v>
          </cell>
          <cell r="P57">
            <v>53</v>
          </cell>
          <cell r="Q57">
            <v>53</v>
          </cell>
          <cell r="R57">
            <v>2133</v>
          </cell>
        </row>
        <row r="58">
          <cell r="F58">
            <v>55</v>
          </cell>
          <cell r="G58">
            <v>22</v>
          </cell>
          <cell r="H58">
            <v>88</v>
          </cell>
          <cell r="I58">
            <v>44</v>
          </cell>
          <cell r="J58">
            <v>22</v>
          </cell>
          <cell r="K58">
            <v>22</v>
          </cell>
          <cell r="L58">
            <v>22</v>
          </cell>
          <cell r="M58">
            <v>22</v>
          </cell>
          <cell r="N58">
            <v>88</v>
          </cell>
          <cell r="O58">
            <v>58</v>
          </cell>
          <cell r="P58">
            <v>73</v>
          </cell>
          <cell r="Q58">
            <v>73</v>
          </cell>
          <cell r="R58">
            <v>2933</v>
          </cell>
        </row>
        <row r="59">
          <cell r="F59">
            <v>56</v>
          </cell>
          <cell r="G59">
            <v>22</v>
          </cell>
          <cell r="H59">
            <v>88</v>
          </cell>
          <cell r="I59">
            <v>44</v>
          </cell>
          <cell r="J59">
            <v>22</v>
          </cell>
          <cell r="K59">
            <v>22</v>
          </cell>
          <cell r="L59">
            <v>22</v>
          </cell>
          <cell r="M59">
            <v>22</v>
          </cell>
          <cell r="N59">
            <v>88</v>
          </cell>
          <cell r="O59">
            <v>58</v>
          </cell>
          <cell r="P59">
            <v>73</v>
          </cell>
          <cell r="Q59">
            <v>73</v>
          </cell>
          <cell r="R59">
            <v>2933</v>
          </cell>
        </row>
        <row r="60">
          <cell r="F60">
            <v>57</v>
          </cell>
          <cell r="G60">
            <v>22</v>
          </cell>
          <cell r="H60">
            <v>88</v>
          </cell>
          <cell r="I60">
            <v>44</v>
          </cell>
          <cell r="J60">
            <v>22</v>
          </cell>
          <cell r="K60">
            <v>22</v>
          </cell>
          <cell r="L60">
            <v>22</v>
          </cell>
          <cell r="M60">
            <v>22</v>
          </cell>
          <cell r="N60">
            <v>88</v>
          </cell>
          <cell r="O60">
            <v>58</v>
          </cell>
          <cell r="P60">
            <v>73</v>
          </cell>
          <cell r="Q60">
            <v>73</v>
          </cell>
          <cell r="R60">
            <v>2933</v>
          </cell>
        </row>
        <row r="61">
          <cell r="F61">
            <v>58</v>
          </cell>
          <cell r="G61">
            <v>22</v>
          </cell>
          <cell r="H61">
            <v>88</v>
          </cell>
          <cell r="I61">
            <v>44</v>
          </cell>
          <cell r="J61">
            <v>22</v>
          </cell>
          <cell r="K61">
            <v>22</v>
          </cell>
          <cell r="L61">
            <v>22</v>
          </cell>
          <cell r="M61">
            <v>22</v>
          </cell>
          <cell r="N61">
            <v>88</v>
          </cell>
          <cell r="O61">
            <v>58</v>
          </cell>
          <cell r="P61">
            <v>73</v>
          </cell>
          <cell r="Q61">
            <v>73</v>
          </cell>
          <cell r="R61">
            <v>2933</v>
          </cell>
        </row>
        <row r="62">
          <cell r="F62">
            <v>59</v>
          </cell>
          <cell r="G62">
            <v>22</v>
          </cell>
          <cell r="H62">
            <v>88</v>
          </cell>
          <cell r="I62">
            <v>44</v>
          </cell>
          <cell r="J62">
            <v>22</v>
          </cell>
          <cell r="K62">
            <v>22</v>
          </cell>
          <cell r="L62">
            <v>22</v>
          </cell>
          <cell r="M62">
            <v>22</v>
          </cell>
          <cell r="N62">
            <v>88</v>
          </cell>
          <cell r="O62">
            <v>58</v>
          </cell>
          <cell r="P62">
            <v>73</v>
          </cell>
          <cell r="Q62">
            <v>73</v>
          </cell>
          <cell r="R62">
            <v>2933</v>
          </cell>
        </row>
        <row r="63">
          <cell r="F63">
            <v>60</v>
          </cell>
          <cell r="G63">
            <v>29</v>
          </cell>
          <cell r="H63">
            <v>116</v>
          </cell>
          <cell r="I63">
            <v>58</v>
          </cell>
          <cell r="J63">
            <v>29</v>
          </cell>
          <cell r="K63">
            <v>29</v>
          </cell>
          <cell r="L63">
            <v>29</v>
          </cell>
          <cell r="M63">
            <v>29</v>
          </cell>
          <cell r="N63">
            <v>116</v>
          </cell>
          <cell r="O63">
            <v>77</v>
          </cell>
          <cell r="P63">
            <v>96</v>
          </cell>
          <cell r="Q63">
            <v>96</v>
          </cell>
          <cell r="R63">
            <v>3866</v>
          </cell>
        </row>
        <row r="64">
          <cell r="F64">
            <v>61</v>
          </cell>
          <cell r="G64">
            <v>29</v>
          </cell>
          <cell r="H64">
            <v>116</v>
          </cell>
          <cell r="I64">
            <v>58</v>
          </cell>
          <cell r="J64">
            <v>29</v>
          </cell>
          <cell r="K64">
            <v>29</v>
          </cell>
          <cell r="L64">
            <v>29</v>
          </cell>
          <cell r="M64">
            <v>29</v>
          </cell>
          <cell r="N64">
            <v>116</v>
          </cell>
          <cell r="O64">
            <v>77</v>
          </cell>
          <cell r="P64">
            <v>96</v>
          </cell>
          <cell r="Q64">
            <v>96</v>
          </cell>
          <cell r="R64">
            <v>3866</v>
          </cell>
        </row>
        <row r="65">
          <cell r="F65">
            <v>62</v>
          </cell>
          <cell r="G65">
            <v>29</v>
          </cell>
          <cell r="H65">
            <v>116</v>
          </cell>
          <cell r="I65">
            <v>58</v>
          </cell>
          <cell r="J65">
            <v>29</v>
          </cell>
          <cell r="K65">
            <v>29</v>
          </cell>
          <cell r="L65">
            <v>29</v>
          </cell>
          <cell r="M65">
            <v>29</v>
          </cell>
          <cell r="N65">
            <v>116</v>
          </cell>
          <cell r="O65">
            <v>77</v>
          </cell>
          <cell r="P65">
            <v>96</v>
          </cell>
          <cell r="Q65">
            <v>96</v>
          </cell>
          <cell r="R65">
            <v>3866</v>
          </cell>
        </row>
        <row r="66">
          <cell r="F66">
            <v>63</v>
          </cell>
          <cell r="G66">
            <v>29</v>
          </cell>
          <cell r="H66">
            <v>116</v>
          </cell>
          <cell r="I66">
            <v>58</v>
          </cell>
          <cell r="J66">
            <v>29</v>
          </cell>
          <cell r="K66">
            <v>29</v>
          </cell>
          <cell r="L66">
            <v>29</v>
          </cell>
          <cell r="M66">
            <v>29</v>
          </cell>
          <cell r="N66">
            <v>116</v>
          </cell>
          <cell r="O66">
            <v>77</v>
          </cell>
          <cell r="P66">
            <v>96</v>
          </cell>
          <cell r="Q66">
            <v>96</v>
          </cell>
          <cell r="R66">
            <v>3866</v>
          </cell>
        </row>
        <row r="67">
          <cell r="F67">
            <v>64</v>
          </cell>
          <cell r="G67">
            <v>29</v>
          </cell>
          <cell r="H67">
            <v>116</v>
          </cell>
          <cell r="I67">
            <v>58</v>
          </cell>
          <cell r="J67">
            <v>29</v>
          </cell>
          <cell r="K67">
            <v>29</v>
          </cell>
          <cell r="L67">
            <v>29</v>
          </cell>
          <cell r="M67">
            <v>29</v>
          </cell>
          <cell r="N67">
            <v>116</v>
          </cell>
          <cell r="O67">
            <v>77</v>
          </cell>
          <cell r="P67">
            <v>96</v>
          </cell>
          <cell r="Q67">
            <v>96</v>
          </cell>
          <cell r="R67">
            <v>3866</v>
          </cell>
        </row>
        <row r="68">
          <cell r="F68">
            <v>65</v>
          </cell>
          <cell r="G68">
            <v>37</v>
          </cell>
          <cell r="H68">
            <v>148</v>
          </cell>
          <cell r="I68">
            <v>74</v>
          </cell>
          <cell r="J68">
            <v>37</v>
          </cell>
          <cell r="K68">
            <v>37</v>
          </cell>
          <cell r="L68">
            <v>37</v>
          </cell>
          <cell r="M68">
            <v>37</v>
          </cell>
          <cell r="N68">
            <v>148</v>
          </cell>
          <cell r="O68">
            <v>98</v>
          </cell>
          <cell r="P68">
            <v>123</v>
          </cell>
          <cell r="Q68">
            <v>123</v>
          </cell>
          <cell r="R68">
            <v>4933</v>
          </cell>
        </row>
        <row r="69">
          <cell r="F69">
            <v>66</v>
          </cell>
          <cell r="G69">
            <v>37</v>
          </cell>
          <cell r="H69">
            <v>148</v>
          </cell>
          <cell r="I69">
            <v>74</v>
          </cell>
          <cell r="J69">
            <v>37</v>
          </cell>
          <cell r="K69">
            <v>37</v>
          </cell>
          <cell r="L69">
            <v>37</v>
          </cell>
          <cell r="M69">
            <v>37</v>
          </cell>
          <cell r="N69">
            <v>148</v>
          </cell>
          <cell r="O69">
            <v>98</v>
          </cell>
          <cell r="P69">
            <v>123</v>
          </cell>
          <cell r="Q69">
            <v>123</v>
          </cell>
          <cell r="R69">
            <v>4933</v>
          </cell>
        </row>
        <row r="70">
          <cell r="F70">
            <v>67</v>
          </cell>
          <cell r="G70">
            <v>37</v>
          </cell>
          <cell r="H70">
            <v>148</v>
          </cell>
          <cell r="I70">
            <v>74</v>
          </cell>
          <cell r="J70">
            <v>37</v>
          </cell>
          <cell r="K70">
            <v>37</v>
          </cell>
          <cell r="L70">
            <v>37</v>
          </cell>
          <cell r="M70">
            <v>37</v>
          </cell>
          <cell r="N70">
            <v>148</v>
          </cell>
          <cell r="O70">
            <v>98</v>
          </cell>
          <cell r="P70">
            <v>123</v>
          </cell>
          <cell r="Q70">
            <v>123</v>
          </cell>
          <cell r="R70">
            <v>4933</v>
          </cell>
        </row>
        <row r="71">
          <cell r="F71">
            <v>68</v>
          </cell>
          <cell r="G71">
            <v>37</v>
          </cell>
          <cell r="H71">
            <v>148</v>
          </cell>
          <cell r="I71">
            <v>74</v>
          </cell>
          <cell r="J71">
            <v>37</v>
          </cell>
          <cell r="K71">
            <v>37</v>
          </cell>
          <cell r="L71">
            <v>37</v>
          </cell>
          <cell r="M71">
            <v>37</v>
          </cell>
          <cell r="N71">
            <v>148</v>
          </cell>
          <cell r="O71">
            <v>98</v>
          </cell>
          <cell r="P71">
            <v>123</v>
          </cell>
          <cell r="Q71">
            <v>123</v>
          </cell>
          <cell r="R71">
            <v>4933</v>
          </cell>
        </row>
        <row r="72">
          <cell r="F72">
            <v>69</v>
          </cell>
          <cell r="G72">
            <v>37</v>
          </cell>
          <cell r="H72">
            <v>148</v>
          </cell>
          <cell r="I72">
            <v>74</v>
          </cell>
          <cell r="J72">
            <v>37</v>
          </cell>
          <cell r="K72">
            <v>37</v>
          </cell>
          <cell r="L72">
            <v>37</v>
          </cell>
          <cell r="M72">
            <v>37</v>
          </cell>
          <cell r="N72">
            <v>148</v>
          </cell>
          <cell r="O72">
            <v>98</v>
          </cell>
          <cell r="P72">
            <v>123</v>
          </cell>
          <cell r="Q72">
            <v>123</v>
          </cell>
          <cell r="R72">
            <v>4933</v>
          </cell>
        </row>
        <row r="73">
          <cell r="F73">
            <v>70</v>
          </cell>
          <cell r="G73">
            <v>46</v>
          </cell>
          <cell r="H73">
            <v>184</v>
          </cell>
          <cell r="I73">
            <v>92</v>
          </cell>
          <cell r="J73">
            <v>46</v>
          </cell>
          <cell r="K73">
            <v>46</v>
          </cell>
          <cell r="L73">
            <v>46</v>
          </cell>
          <cell r="M73">
            <v>46</v>
          </cell>
          <cell r="N73">
            <v>184</v>
          </cell>
          <cell r="O73">
            <v>122</v>
          </cell>
          <cell r="P73">
            <v>153</v>
          </cell>
          <cell r="Q73">
            <v>153</v>
          </cell>
          <cell r="R73">
            <v>6133</v>
          </cell>
        </row>
        <row r="74">
          <cell r="F74">
            <v>71</v>
          </cell>
          <cell r="G74">
            <v>46</v>
          </cell>
          <cell r="H74">
            <v>184</v>
          </cell>
          <cell r="I74">
            <v>92</v>
          </cell>
          <cell r="J74">
            <v>46</v>
          </cell>
          <cell r="K74">
            <v>46</v>
          </cell>
          <cell r="L74">
            <v>46</v>
          </cell>
          <cell r="M74">
            <v>46</v>
          </cell>
          <cell r="N74">
            <v>184</v>
          </cell>
          <cell r="O74">
            <v>122</v>
          </cell>
          <cell r="P74">
            <v>153</v>
          </cell>
          <cell r="Q74">
            <v>153</v>
          </cell>
          <cell r="R74">
            <v>6133</v>
          </cell>
        </row>
        <row r="75">
          <cell r="F75">
            <v>72</v>
          </cell>
          <cell r="G75">
            <v>46</v>
          </cell>
          <cell r="H75">
            <v>184</v>
          </cell>
          <cell r="I75">
            <v>92</v>
          </cell>
          <cell r="J75">
            <v>46</v>
          </cell>
          <cell r="K75">
            <v>46</v>
          </cell>
          <cell r="L75">
            <v>46</v>
          </cell>
          <cell r="M75">
            <v>46</v>
          </cell>
          <cell r="N75">
            <v>184</v>
          </cell>
          <cell r="O75">
            <v>122</v>
          </cell>
          <cell r="P75">
            <v>153</v>
          </cell>
          <cell r="Q75">
            <v>153</v>
          </cell>
          <cell r="R75">
            <v>6133</v>
          </cell>
        </row>
        <row r="76">
          <cell r="F76">
            <v>73</v>
          </cell>
          <cell r="G76">
            <v>46</v>
          </cell>
          <cell r="H76">
            <v>184</v>
          </cell>
          <cell r="I76">
            <v>92</v>
          </cell>
          <cell r="J76">
            <v>46</v>
          </cell>
          <cell r="K76">
            <v>46</v>
          </cell>
          <cell r="L76">
            <v>46</v>
          </cell>
          <cell r="M76">
            <v>46</v>
          </cell>
          <cell r="N76">
            <v>184</v>
          </cell>
          <cell r="O76">
            <v>122</v>
          </cell>
          <cell r="P76">
            <v>153</v>
          </cell>
          <cell r="Q76">
            <v>153</v>
          </cell>
          <cell r="R76">
            <v>6133</v>
          </cell>
        </row>
        <row r="77">
          <cell r="F77">
            <v>74</v>
          </cell>
          <cell r="G77">
            <v>46</v>
          </cell>
          <cell r="H77">
            <v>184</v>
          </cell>
          <cell r="I77">
            <v>92</v>
          </cell>
          <cell r="J77">
            <v>46</v>
          </cell>
          <cell r="K77">
            <v>46</v>
          </cell>
          <cell r="L77">
            <v>46</v>
          </cell>
          <cell r="M77">
            <v>46</v>
          </cell>
          <cell r="N77">
            <v>184</v>
          </cell>
          <cell r="O77">
            <v>122</v>
          </cell>
          <cell r="P77">
            <v>153</v>
          </cell>
          <cell r="Q77">
            <v>153</v>
          </cell>
          <cell r="R77">
            <v>6133</v>
          </cell>
        </row>
        <row r="78">
          <cell r="F78">
            <v>75</v>
          </cell>
          <cell r="G78">
            <v>56</v>
          </cell>
          <cell r="H78">
            <v>224</v>
          </cell>
          <cell r="I78">
            <v>112</v>
          </cell>
          <cell r="J78">
            <v>56</v>
          </cell>
          <cell r="K78">
            <v>56</v>
          </cell>
          <cell r="L78">
            <v>56</v>
          </cell>
          <cell r="M78">
            <v>56</v>
          </cell>
          <cell r="N78">
            <v>224</v>
          </cell>
          <cell r="O78">
            <v>149</v>
          </cell>
          <cell r="P78">
            <v>186</v>
          </cell>
          <cell r="Q78">
            <v>186</v>
          </cell>
          <cell r="R78">
            <v>7466</v>
          </cell>
        </row>
        <row r="79">
          <cell r="F79">
            <v>76</v>
          </cell>
          <cell r="G79">
            <v>56</v>
          </cell>
          <cell r="H79">
            <v>224</v>
          </cell>
          <cell r="I79">
            <v>112</v>
          </cell>
          <cell r="J79">
            <v>56</v>
          </cell>
          <cell r="K79">
            <v>56</v>
          </cell>
          <cell r="L79">
            <v>56</v>
          </cell>
          <cell r="M79">
            <v>56</v>
          </cell>
          <cell r="N79">
            <v>224</v>
          </cell>
          <cell r="O79">
            <v>149</v>
          </cell>
          <cell r="P79">
            <v>186</v>
          </cell>
          <cell r="Q79">
            <v>186</v>
          </cell>
          <cell r="R79">
            <v>7466</v>
          </cell>
        </row>
        <row r="80">
          <cell r="F80">
            <v>77</v>
          </cell>
          <cell r="G80">
            <v>56</v>
          </cell>
          <cell r="H80">
            <v>224</v>
          </cell>
          <cell r="I80">
            <v>112</v>
          </cell>
          <cell r="J80">
            <v>56</v>
          </cell>
          <cell r="K80">
            <v>56</v>
          </cell>
          <cell r="L80">
            <v>56</v>
          </cell>
          <cell r="M80">
            <v>56</v>
          </cell>
          <cell r="N80">
            <v>224</v>
          </cell>
          <cell r="O80">
            <v>149</v>
          </cell>
          <cell r="P80">
            <v>186</v>
          </cell>
          <cell r="Q80">
            <v>186</v>
          </cell>
          <cell r="R80">
            <v>7466</v>
          </cell>
        </row>
        <row r="81">
          <cell r="F81">
            <v>78</v>
          </cell>
          <cell r="G81">
            <v>56</v>
          </cell>
          <cell r="H81">
            <v>224</v>
          </cell>
          <cell r="I81">
            <v>112</v>
          </cell>
          <cell r="J81">
            <v>56</v>
          </cell>
          <cell r="K81">
            <v>56</v>
          </cell>
          <cell r="L81">
            <v>56</v>
          </cell>
          <cell r="M81">
            <v>56</v>
          </cell>
          <cell r="N81">
            <v>224</v>
          </cell>
          <cell r="O81">
            <v>149</v>
          </cell>
          <cell r="P81">
            <v>186</v>
          </cell>
          <cell r="Q81">
            <v>186</v>
          </cell>
          <cell r="R81">
            <v>7466</v>
          </cell>
        </row>
        <row r="82">
          <cell r="F82">
            <v>79</v>
          </cell>
          <cell r="G82">
            <v>56</v>
          </cell>
          <cell r="H82">
            <v>224</v>
          </cell>
          <cell r="I82">
            <v>112</v>
          </cell>
          <cell r="J82">
            <v>56</v>
          </cell>
          <cell r="K82">
            <v>56</v>
          </cell>
          <cell r="L82">
            <v>56</v>
          </cell>
          <cell r="M82">
            <v>56</v>
          </cell>
          <cell r="N82">
            <v>224</v>
          </cell>
          <cell r="O82">
            <v>149</v>
          </cell>
          <cell r="P82">
            <v>186</v>
          </cell>
          <cell r="Q82">
            <v>186</v>
          </cell>
          <cell r="R82">
            <v>7466</v>
          </cell>
        </row>
        <row r="83">
          <cell r="F83">
            <v>80</v>
          </cell>
          <cell r="G83">
            <v>67</v>
          </cell>
          <cell r="H83">
            <v>268</v>
          </cell>
          <cell r="I83">
            <v>134</v>
          </cell>
          <cell r="J83">
            <v>67</v>
          </cell>
          <cell r="K83">
            <v>67</v>
          </cell>
          <cell r="L83">
            <v>67</v>
          </cell>
          <cell r="M83">
            <v>67</v>
          </cell>
          <cell r="N83">
            <v>268</v>
          </cell>
          <cell r="O83">
            <v>178</v>
          </cell>
          <cell r="P83">
            <v>223</v>
          </cell>
          <cell r="Q83">
            <v>223</v>
          </cell>
          <cell r="R83">
            <v>8933</v>
          </cell>
        </row>
        <row r="84">
          <cell r="F84">
            <v>81</v>
          </cell>
          <cell r="G84">
            <v>67</v>
          </cell>
          <cell r="H84">
            <v>268</v>
          </cell>
          <cell r="I84">
            <v>134</v>
          </cell>
          <cell r="J84">
            <v>67</v>
          </cell>
          <cell r="K84">
            <v>67</v>
          </cell>
          <cell r="L84">
            <v>67</v>
          </cell>
          <cell r="M84">
            <v>67</v>
          </cell>
          <cell r="N84">
            <v>268</v>
          </cell>
          <cell r="O84">
            <v>178</v>
          </cell>
          <cell r="P84">
            <v>223</v>
          </cell>
          <cell r="Q84">
            <v>223</v>
          </cell>
          <cell r="R84">
            <v>8933</v>
          </cell>
        </row>
        <row r="85">
          <cell r="F85">
            <v>82</v>
          </cell>
          <cell r="G85">
            <v>67</v>
          </cell>
          <cell r="H85">
            <v>268</v>
          </cell>
          <cell r="I85">
            <v>134</v>
          </cell>
          <cell r="J85">
            <v>67</v>
          </cell>
          <cell r="K85">
            <v>67</v>
          </cell>
          <cell r="L85">
            <v>67</v>
          </cell>
          <cell r="M85">
            <v>67</v>
          </cell>
          <cell r="N85">
            <v>268</v>
          </cell>
          <cell r="O85">
            <v>178</v>
          </cell>
          <cell r="P85">
            <v>223</v>
          </cell>
          <cell r="Q85">
            <v>223</v>
          </cell>
          <cell r="R85">
            <v>8933</v>
          </cell>
        </row>
        <row r="86">
          <cell r="F86">
            <v>83</v>
          </cell>
          <cell r="G86">
            <v>67</v>
          </cell>
          <cell r="H86">
            <v>268</v>
          </cell>
          <cell r="I86">
            <v>134</v>
          </cell>
          <cell r="J86">
            <v>67</v>
          </cell>
          <cell r="K86">
            <v>67</v>
          </cell>
          <cell r="L86">
            <v>67</v>
          </cell>
          <cell r="M86">
            <v>67</v>
          </cell>
          <cell r="N86">
            <v>268</v>
          </cell>
          <cell r="O86">
            <v>178</v>
          </cell>
          <cell r="P86">
            <v>223</v>
          </cell>
          <cell r="Q86">
            <v>223</v>
          </cell>
          <cell r="R86">
            <v>8933</v>
          </cell>
        </row>
        <row r="87">
          <cell r="F87">
            <v>84</v>
          </cell>
          <cell r="G87">
            <v>67</v>
          </cell>
          <cell r="H87">
            <v>268</v>
          </cell>
          <cell r="I87">
            <v>134</v>
          </cell>
          <cell r="J87">
            <v>67</v>
          </cell>
          <cell r="K87">
            <v>67</v>
          </cell>
          <cell r="L87">
            <v>67</v>
          </cell>
          <cell r="M87">
            <v>67</v>
          </cell>
          <cell r="N87">
            <v>268</v>
          </cell>
          <cell r="O87">
            <v>178</v>
          </cell>
          <cell r="P87">
            <v>223</v>
          </cell>
          <cell r="Q87">
            <v>223</v>
          </cell>
          <cell r="R87">
            <v>8933</v>
          </cell>
        </row>
        <row r="88">
          <cell r="F88">
            <v>85</v>
          </cell>
          <cell r="G88">
            <v>79</v>
          </cell>
          <cell r="H88">
            <v>316</v>
          </cell>
          <cell r="I88">
            <v>158</v>
          </cell>
          <cell r="J88">
            <v>79</v>
          </cell>
          <cell r="K88">
            <v>79</v>
          </cell>
          <cell r="L88">
            <v>79</v>
          </cell>
          <cell r="M88">
            <v>79</v>
          </cell>
          <cell r="N88">
            <v>316</v>
          </cell>
          <cell r="O88">
            <v>210</v>
          </cell>
          <cell r="P88">
            <v>263</v>
          </cell>
          <cell r="Q88">
            <v>263</v>
          </cell>
          <cell r="R88">
            <v>10533</v>
          </cell>
        </row>
        <row r="89">
          <cell r="F89">
            <v>86</v>
          </cell>
          <cell r="G89">
            <v>79</v>
          </cell>
          <cell r="H89">
            <v>316</v>
          </cell>
          <cell r="I89">
            <v>158</v>
          </cell>
          <cell r="J89">
            <v>79</v>
          </cell>
          <cell r="K89">
            <v>79</v>
          </cell>
          <cell r="L89">
            <v>79</v>
          </cell>
          <cell r="M89">
            <v>79</v>
          </cell>
          <cell r="N89">
            <v>316</v>
          </cell>
          <cell r="O89">
            <v>210</v>
          </cell>
          <cell r="P89">
            <v>263</v>
          </cell>
          <cell r="Q89">
            <v>263</v>
          </cell>
          <cell r="R89">
            <v>10533</v>
          </cell>
        </row>
        <row r="90">
          <cell r="F90">
            <v>87</v>
          </cell>
          <cell r="G90">
            <v>79</v>
          </cell>
          <cell r="H90">
            <v>316</v>
          </cell>
          <cell r="I90">
            <v>158</v>
          </cell>
          <cell r="J90">
            <v>79</v>
          </cell>
          <cell r="K90">
            <v>79</v>
          </cell>
          <cell r="L90">
            <v>79</v>
          </cell>
          <cell r="M90">
            <v>79</v>
          </cell>
          <cell r="N90">
            <v>316</v>
          </cell>
          <cell r="O90">
            <v>210</v>
          </cell>
          <cell r="P90">
            <v>263</v>
          </cell>
          <cell r="Q90">
            <v>263</v>
          </cell>
          <cell r="R90">
            <v>10533</v>
          </cell>
        </row>
        <row r="91">
          <cell r="F91">
            <v>88</v>
          </cell>
          <cell r="G91">
            <v>79</v>
          </cell>
          <cell r="H91">
            <v>316</v>
          </cell>
          <cell r="I91">
            <v>158</v>
          </cell>
          <cell r="J91">
            <v>79</v>
          </cell>
          <cell r="K91">
            <v>79</v>
          </cell>
          <cell r="L91">
            <v>79</v>
          </cell>
          <cell r="M91">
            <v>79</v>
          </cell>
          <cell r="N91">
            <v>316</v>
          </cell>
          <cell r="O91">
            <v>210</v>
          </cell>
          <cell r="P91">
            <v>263</v>
          </cell>
          <cell r="Q91">
            <v>263</v>
          </cell>
          <cell r="R91">
            <v>10533</v>
          </cell>
        </row>
        <row r="92">
          <cell r="F92">
            <v>89</v>
          </cell>
          <cell r="G92">
            <v>79</v>
          </cell>
          <cell r="H92">
            <v>316</v>
          </cell>
          <cell r="I92">
            <v>158</v>
          </cell>
          <cell r="J92">
            <v>79</v>
          </cell>
          <cell r="K92">
            <v>79</v>
          </cell>
          <cell r="L92">
            <v>79</v>
          </cell>
          <cell r="M92">
            <v>79</v>
          </cell>
          <cell r="N92">
            <v>316</v>
          </cell>
          <cell r="O92">
            <v>210</v>
          </cell>
          <cell r="P92">
            <v>263</v>
          </cell>
          <cell r="Q92">
            <v>263</v>
          </cell>
          <cell r="R92">
            <v>10533</v>
          </cell>
        </row>
        <row r="93">
          <cell r="F93">
            <v>90</v>
          </cell>
          <cell r="G93">
            <v>92</v>
          </cell>
          <cell r="H93">
            <v>368</v>
          </cell>
          <cell r="I93">
            <v>184</v>
          </cell>
          <cell r="J93">
            <v>92</v>
          </cell>
          <cell r="K93">
            <v>92</v>
          </cell>
          <cell r="L93">
            <v>92</v>
          </cell>
          <cell r="M93">
            <v>92</v>
          </cell>
          <cell r="N93">
            <v>368</v>
          </cell>
          <cell r="O93">
            <v>245</v>
          </cell>
          <cell r="P93">
            <v>306</v>
          </cell>
          <cell r="Q93">
            <v>306</v>
          </cell>
          <cell r="R93">
            <v>12266</v>
          </cell>
        </row>
        <row r="94">
          <cell r="F94">
            <v>91</v>
          </cell>
          <cell r="G94">
            <v>92</v>
          </cell>
          <cell r="H94">
            <v>368</v>
          </cell>
          <cell r="I94">
            <v>184</v>
          </cell>
          <cell r="J94">
            <v>92</v>
          </cell>
          <cell r="K94">
            <v>92</v>
          </cell>
          <cell r="L94">
            <v>92</v>
          </cell>
          <cell r="M94">
            <v>92</v>
          </cell>
          <cell r="N94">
            <v>368</v>
          </cell>
          <cell r="O94">
            <v>245</v>
          </cell>
          <cell r="P94">
            <v>306</v>
          </cell>
          <cell r="Q94">
            <v>306</v>
          </cell>
          <cell r="R94">
            <v>12266</v>
          </cell>
        </row>
        <row r="95">
          <cell r="F95">
            <v>92</v>
          </cell>
          <cell r="G95">
            <v>92</v>
          </cell>
          <cell r="H95">
            <v>368</v>
          </cell>
          <cell r="I95">
            <v>184</v>
          </cell>
          <cell r="J95">
            <v>92</v>
          </cell>
          <cell r="K95">
            <v>92</v>
          </cell>
          <cell r="L95">
            <v>92</v>
          </cell>
          <cell r="M95">
            <v>92</v>
          </cell>
          <cell r="N95">
            <v>368</v>
          </cell>
          <cell r="O95">
            <v>245</v>
          </cell>
          <cell r="P95">
            <v>306</v>
          </cell>
          <cell r="Q95">
            <v>306</v>
          </cell>
          <cell r="R95">
            <v>12266</v>
          </cell>
        </row>
        <row r="96">
          <cell r="F96">
            <v>93</v>
          </cell>
          <cell r="G96">
            <v>92</v>
          </cell>
          <cell r="H96">
            <v>368</v>
          </cell>
          <cell r="I96">
            <v>184</v>
          </cell>
          <cell r="J96">
            <v>92</v>
          </cell>
          <cell r="K96">
            <v>92</v>
          </cell>
          <cell r="L96">
            <v>92</v>
          </cell>
          <cell r="M96">
            <v>92</v>
          </cell>
          <cell r="N96">
            <v>368</v>
          </cell>
          <cell r="O96">
            <v>245</v>
          </cell>
          <cell r="P96">
            <v>306</v>
          </cell>
          <cell r="Q96">
            <v>306</v>
          </cell>
          <cell r="R96">
            <v>12266</v>
          </cell>
        </row>
        <row r="97">
          <cell r="F97">
            <v>94</v>
          </cell>
          <cell r="G97">
            <v>92</v>
          </cell>
          <cell r="H97">
            <v>368</v>
          </cell>
          <cell r="I97">
            <v>184</v>
          </cell>
          <cell r="J97">
            <v>92</v>
          </cell>
          <cell r="K97">
            <v>92</v>
          </cell>
          <cell r="L97">
            <v>92</v>
          </cell>
          <cell r="M97">
            <v>92</v>
          </cell>
          <cell r="N97">
            <v>368</v>
          </cell>
          <cell r="O97">
            <v>245</v>
          </cell>
          <cell r="P97">
            <v>306</v>
          </cell>
          <cell r="Q97">
            <v>306</v>
          </cell>
          <cell r="R97">
            <v>12266</v>
          </cell>
        </row>
        <row r="98">
          <cell r="F98">
            <v>95</v>
          </cell>
          <cell r="G98">
            <v>106</v>
          </cell>
          <cell r="H98">
            <v>424</v>
          </cell>
          <cell r="I98">
            <v>212</v>
          </cell>
          <cell r="J98">
            <v>106</v>
          </cell>
          <cell r="K98">
            <v>106</v>
          </cell>
          <cell r="L98">
            <v>106</v>
          </cell>
          <cell r="M98">
            <v>106</v>
          </cell>
          <cell r="N98">
            <v>424</v>
          </cell>
          <cell r="O98">
            <v>282</v>
          </cell>
          <cell r="P98">
            <v>353</v>
          </cell>
          <cell r="Q98">
            <v>353</v>
          </cell>
          <cell r="R98">
            <v>14133</v>
          </cell>
        </row>
        <row r="99">
          <cell r="F99">
            <v>96</v>
          </cell>
          <cell r="G99">
            <v>106</v>
          </cell>
          <cell r="H99">
            <v>424</v>
          </cell>
          <cell r="I99">
            <v>212</v>
          </cell>
          <cell r="J99">
            <v>106</v>
          </cell>
          <cell r="K99">
            <v>106</v>
          </cell>
          <cell r="L99">
            <v>106</v>
          </cell>
          <cell r="M99">
            <v>106</v>
          </cell>
          <cell r="N99">
            <v>424</v>
          </cell>
          <cell r="O99">
            <v>282</v>
          </cell>
          <cell r="P99">
            <v>353</v>
          </cell>
          <cell r="Q99">
            <v>353</v>
          </cell>
          <cell r="R99">
            <v>14133</v>
          </cell>
        </row>
        <row r="100">
          <cell r="F100">
            <v>97</v>
          </cell>
          <cell r="G100">
            <v>106</v>
          </cell>
          <cell r="H100">
            <v>424</v>
          </cell>
          <cell r="I100">
            <v>212</v>
          </cell>
          <cell r="J100">
            <v>106</v>
          </cell>
          <cell r="K100">
            <v>106</v>
          </cell>
          <cell r="L100">
            <v>106</v>
          </cell>
          <cell r="M100">
            <v>106</v>
          </cell>
          <cell r="N100">
            <v>424</v>
          </cell>
          <cell r="O100">
            <v>282</v>
          </cell>
          <cell r="P100">
            <v>353</v>
          </cell>
          <cell r="Q100">
            <v>353</v>
          </cell>
          <cell r="R100">
            <v>14133</v>
          </cell>
        </row>
        <row r="101">
          <cell r="F101">
            <v>98</v>
          </cell>
          <cell r="G101">
            <v>106</v>
          </cell>
          <cell r="H101">
            <v>424</v>
          </cell>
          <cell r="I101">
            <v>212</v>
          </cell>
          <cell r="J101">
            <v>106</v>
          </cell>
          <cell r="K101">
            <v>106</v>
          </cell>
          <cell r="L101">
            <v>106</v>
          </cell>
          <cell r="M101">
            <v>106</v>
          </cell>
          <cell r="N101">
            <v>424</v>
          </cell>
          <cell r="O101">
            <v>282</v>
          </cell>
          <cell r="P101">
            <v>353</v>
          </cell>
          <cell r="Q101">
            <v>353</v>
          </cell>
          <cell r="R101">
            <v>14133</v>
          </cell>
        </row>
        <row r="102">
          <cell r="F102">
            <v>99</v>
          </cell>
          <cell r="G102">
            <v>106</v>
          </cell>
          <cell r="H102">
            <v>424</v>
          </cell>
          <cell r="I102">
            <v>212</v>
          </cell>
          <cell r="J102">
            <v>106</v>
          </cell>
          <cell r="K102">
            <v>106</v>
          </cell>
          <cell r="L102">
            <v>106</v>
          </cell>
          <cell r="M102">
            <v>106</v>
          </cell>
          <cell r="N102">
            <v>424</v>
          </cell>
          <cell r="O102">
            <v>282</v>
          </cell>
          <cell r="P102">
            <v>353</v>
          </cell>
          <cell r="Q102">
            <v>353</v>
          </cell>
          <cell r="R102">
            <v>14133</v>
          </cell>
        </row>
        <row r="103">
          <cell r="F103">
            <v>100</v>
          </cell>
          <cell r="G103">
            <v>121</v>
          </cell>
          <cell r="H103">
            <v>484</v>
          </cell>
          <cell r="I103">
            <v>242</v>
          </cell>
          <cell r="J103">
            <v>121</v>
          </cell>
          <cell r="K103">
            <v>121</v>
          </cell>
          <cell r="L103">
            <v>121</v>
          </cell>
          <cell r="M103">
            <v>121</v>
          </cell>
          <cell r="N103">
            <v>484</v>
          </cell>
          <cell r="O103">
            <v>322</v>
          </cell>
          <cell r="P103">
            <v>403</v>
          </cell>
          <cell r="Q103">
            <v>403</v>
          </cell>
          <cell r="R103">
            <v>16133</v>
          </cell>
        </row>
        <row r="104">
          <cell r="F104">
            <v>101</v>
          </cell>
          <cell r="G104">
            <v>121</v>
          </cell>
          <cell r="H104">
            <v>484</v>
          </cell>
          <cell r="I104">
            <v>242</v>
          </cell>
          <cell r="J104">
            <v>121</v>
          </cell>
          <cell r="K104">
            <v>121</v>
          </cell>
          <cell r="L104">
            <v>121</v>
          </cell>
          <cell r="M104">
            <v>121</v>
          </cell>
          <cell r="N104">
            <v>484</v>
          </cell>
          <cell r="O104">
            <v>322</v>
          </cell>
          <cell r="P104">
            <v>403</v>
          </cell>
          <cell r="Q104">
            <v>403</v>
          </cell>
          <cell r="R104">
            <v>16133</v>
          </cell>
        </row>
        <row r="105">
          <cell r="F105">
            <v>102</v>
          </cell>
          <cell r="G105">
            <v>121</v>
          </cell>
          <cell r="H105">
            <v>484</v>
          </cell>
          <cell r="I105">
            <v>242</v>
          </cell>
          <cell r="J105">
            <v>121</v>
          </cell>
          <cell r="K105">
            <v>121</v>
          </cell>
          <cell r="L105">
            <v>121</v>
          </cell>
          <cell r="M105">
            <v>121</v>
          </cell>
          <cell r="N105">
            <v>484</v>
          </cell>
          <cell r="O105">
            <v>322</v>
          </cell>
          <cell r="P105">
            <v>403</v>
          </cell>
          <cell r="Q105">
            <v>403</v>
          </cell>
          <cell r="R105">
            <v>16133</v>
          </cell>
        </row>
        <row r="106">
          <cell r="F106">
            <v>103</v>
          </cell>
          <cell r="G106">
            <v>121</v>
          </cell>
          <cell r="H106">
            <v>484</v>
          </cell>
          <cell r="I106">
            <v>242</v>
          </cell>
          <cell r="J106">
            <v>121</v>
          </cell>
          <cell r="K106">
            <v>121</v>
          </cell>
          <cell r="L106">
            <v>121</v>
          </cell>
          <cell r="M106">
            <v>121</v>
          </cell>
          <cell r="N106">
            <v>484</v>
          </cell>
          <cell r="O106">
            <v>322</v>
          </cell>
          <cell r="P106">
            <v>403</v>
          </cell>
          <cell r="Q106">
            <v>403</v>
          </cell>
          <cell r="R106">
            <v>16133</v>
          </cell>
        </row>
        <row r="107">
          <cell r="F107">
            <v>104</v>
          </cell>
          <cell r="G107">
            <v>121</v>
          </cell>
          <cell r="H107">
            <v>484</v>
          </cell>
          <cell r="I107">
            <v>242</v>
          </cell>
          <cell r="J107">
            <v>121</v>
          </cell>
          <cell r="K107">
            <v>121</v>
          </cell>
          <cell r="L107">
            <v>121</v>
          </cell>
          <cell r="M107">
            <v>121</v>
          </cell>
          <cell r="N107">
            <v>484</v>
          </cell>
          <cell r="O107">
            <v>322</v>
          </cell>
          <cell r="P107">
            <v>403</v>
          </cell>
          <cell r="Q107">
            <v>403</v>
          </cell>
          <cell r="R107">
            <v>16133</v>
          </cell>
        </row>
        <row r="108">
          <cell r="F108">
            <v>105</v>
          </cell>
          <cell r="G108">
            <v>137</v>
          </cell>
          <cell r="H108">
            <v>548</v>
          </cell>
          <cell r="I108">
            <v>274</v>
          </cell>
          <cell r="J108">
            <v>137</v>
          </cell>
          <cell r="K108">
            <v>137</v>
          </cell>
          <cell r="L108">
            <v>137</v>
          </cell>
          <cell r="M108">
            <v>137</v>
          </cell>
          <cell r="N108">
            <v>548</v>
          </cell>
          <cell r="O108">
            <v>365</v>
          </cell>
          <cell r="P108">
            <v>456</v>
          </cell>
          <cell r="Q108">
            <v>456</v>
          </cell>
          <cell r="R108">
            <v>18266</v>
          </cell>
        </row>
        <row r="109">
          <cell r="F109">
            <v>106</v>
          </cell>
          <cell r="G109">
            <v>137</v>
          </cell>
          <cell r="H109">
            <v>548</v>
          </cell>
          <cell r="I109">
            <v>274</v>
          </cell>
          <cell r="J109">
            <v>137</v>
          </cell>
          <cell r="K109">
            <v>137</v>
          </cell>
          <cell r="L109">
            <v>137</v>
          </cell>
          <cell r="M109">
            <v>137</v>
          </cell>
          <cell r="N109">
            <v>548</v>
          </cell>
          <cell r="O109">
            <v>365</v>
          </cell>
          <cell r="P109">
            <v>456</v>
          </cell>
          <cell r="Q109">
            <v>456</v>
          </cell>
          <cell r="R109">
            <v>18266</v>
          </cell>
        </row>
        <row r="110">
          <cell r="F110">
            <v>107</v>
          </cell>
          <cell r="G110">
            <v>137</v>
          </cell>
          <cell r="H110">
            <v>548</v>
          </cell>
          <cell r="I110">
            <v>274</v>
          </cell>
          <cell r="J110">
            <v>137</v>
          </cell>
          <cell r="K110">
            <v>137</v>
          </cell>
          <cell r="L110">
            <v>137</v>
          </cell>
          <cell r="M110">
            <v>137</v>
          </cell>
          <cell r="N110">
            <v>548</v>
          </cell>
          <cell r="O110">
            <v>365</v>
          </cell>
          <cell r="P110">
            <v>456</v>
          </cell>
          <cell r="Q110">
            <v>456</v>
          </cell>
          <cell r="R110">
            <v>18266</v>
          </cell>
        </row>
        <row r="111">
          <cell r="F111">
            <v>108</v>
          </cell>
          <cell r="G111">
            <v>137</v>
          </cell>
          <cell r="H111">
            <v>548</v>
          </cell>
          <cell r="I111">
            <v>274</v>
          </cell>
          <cell r="J111">
            <v>137</v>
          </cell>
          <cell r="K111">
            <v>137</v>
          </cell>
          <cell r="L111">
            <v>137</v>
          </cell>
          <cell r="M111">
            <v>137</v>
          </cell>
          <cell r="N111">
            <v>548</v>
          </cell>
          <cell r="O111">
            <v>365</v>
          </cell>
          <cell r="P111">
            <v>456</v>
          </cell>
          <cell r="Q111">
            <v>456</v>
          </cell>
          <cell r="R111">
            <v>18266</v>
          </cell>
        </row>
        <row r="112">
          <cell r="F112">
            <v>109</v>
          </cell>
          <cell r="G112">
            <v>137</v>
          </cell>
          <cell r="H112">
            <v>548</v>
          </cell>
          <cell r="I112">
            <v>274</v>
          </cell>
          <cell r="J112">
            <v>137</v>
          </cell>
          <cell r="K112">
            <v>137</v>
          </cell>
          <cell r="L112">
            <v>137</v>
          </cell>
          <cell r="M112">
            <v>137</v>
          </cell>
          <cell r="N112">
            <v>548</v>
          </cell>
          <cell r="O112">
            <v>365</v>
          </cell>
          <cell r="P112">
            <v>456</v>
          </cell>
          <cell r="Q112">
            <v>456</v>
          </cell>
          <cell r="R112">
            <v>18266</v>
          </cell>
        </row>
        <row r="113">
          <cell r="F113">
            <v>110</v>
          </cell>
          <cell r="G113">
            <v>154</v>
          </cell>
          <cell r="H113">
            <v>616</v>
          </cell>
          <cell r="I113">
            <v>308</v>
          </cell>
          <cell r="J113">
            <v>154</v>
          </cell>
          <cell r="K113">
            <v>154</v>
          </cell>
          <cell r="L113">
            <v>154</v>
          </cell>
          <cell r="M113">
            <v>154</v>
          </cell>
          <cell r="N113">
            <v>616</v>
          </cell>
          <cell r="O113">
            <v>410</v>
          </cell>
          <cell r="P113">
            <v>513</v>
          </cell>
          <cell r="Q113">
            <v>513</v>
          </cell>
          <cell r="R113">
            <v>20533</v>
          </cell>
        </row>
        <row r="114">
          <cell r="F114">
            <v>111</v>
          </cell>
          <cell r="G114">
            <v>154</v>
          </cell>
          <cell r="H114">
            <v>616</v>
          </cell>
          <cell r="I114">
            <v>308</v>
          </cell>
          <cell r="J114">
            <v>154</v>
          </cell>
          <cell r="K114">
            <v>154</v>
          </cell>
          <cell r="L114">
            <v>154</v>
          </cell>
          <cell r="M114">
            <v>154</v>
          </cell>
          <cell r="N114">
            <v>616</v>
          </cell>
          <cell r="O114">
            <v>410</v>
          </cell>
          <cell r="P114">
            <v>513</v>
          </cell>
          <cell r="Q114">
            <v>513</v>
          </cell>
          <cell r="R114">
            <v>20533</v>
          </cell>
        </row>
        <row r="115">
          <cell r="F115">
            <v>112</v>
          </cell>
          <cell r="G115">
            <v>154</v>
          </cell>
          <cell r="H115">
            <v>616</v>
          </cell>
          <cell r="I115">
            <v>308</v>
          </cell>
          <cell r="J115">
            <v>154</v>
          </cell>
          <cell r="K115">
            <v>154</v>
          </cell>
          <cell r="L115">
            <v>154</v>
          </cell>
          <cell r="M115">
            <v>154</v>
          </cell>
          <cell r="N115">
            <v>616</v>
          </cell>
          <cell r="O115">
            <v>410</v>
          </cell>
          <cell r="P115">
            <v>513</v>
          </cell>
          <cell r="Q115">
            <v>513</v>
          </cell>
          <cell r="R115">
            <v>20533</v>
          </cell>
        </row>
        <row r="116">
          <cell r="F116">
            <v>113</v>
          </cell>
          <cell r="G116">
            <v>154</v>
          </cell>
          <cell r="H116">
            <v>616</v>
          </cell>
          <cell r="I116">
            <v>308</v>
          </cell>
          <cell r="J116">
            <v>154</v>
          </cell>
          <cell r="K116">
            <v>154</v>
          </cell>
          <cell r="L116">
            <v>154</v>
          </cell>
          <cell r="M116">
            <v>154</v>
          </cell>
          <cell r="N116">
            <v>616</v>
          </cell>
          <cell r="O116">
            <v>410</v>
          </cell>
          <cell r="P116">
            <v>513</v>
          </cell>
          <cell r="Q116">
            <v>513</v>
          </cell>
          <cell r="R116">
            <v>20533</v>
          </cell>
        </row>
        <row r="117">
          <cell r="F117">
            <v>114</v>
          </cell>
          <cell r="G117">
            <v>154</v>
          </cell>
          <cell r="H117">
            <v>616</v>
          </cell>
          <cell r="I117">
            <v>308</v>
          </cell>
          <cell r="J117">
            <v>154</v>
          </cell>
          <cell r="K117">
            <v>154</v>
          </cell>
          <cell r="L117">
            <v>154</v>
          </cell>
          <cell r="M117">
            <v>154</v>
          </cell>
          <cell r="N117">
            <v>616</v>
          </cell>
          <cell r="O117">
            <v>410</v>
          </cell>
          <cell r="P117">
            <v>513</v>
          </cell>
          <cell r="Q117">
            <v>513</v>
          </cell>
          <cell r="R117">
            <v>20533</v>
          </cell>
        </row>
        <row r="118">
          <cell r="F118">
            <v>115</v>
          </cell>
          <cell r="G118">
            <v>172</v>
          </cell>
          <cell r="H118">
            <v>688</v>
          </cell>
          <cell r="I118">
            <v>344</v>
          </cell>
          <cell r="J118">
            <v>172</v>
          </cell>
          <cell r="K118">
            <v>172</v>
          </cell>
          <cell r="L118">
            <v>172</v>
          </cell>
          <cell r="M118">
            <v>172</v>
          </cell>
          <cell r="N118">
            <v>688</v>
          </cell>
          <cell r="O118">
            <v>458</v>
          </cell>
          <cell r="P118">
            <v>573</v>
          </cell>
          <cell r="Q118">
            <v>573</v>
          </cell>
          <cell r="R118">
            <v>22933</v>
          </cell>
        </row>
        <row r="119">
          <cell r="F119">
            <v>116</v>
          </cell>
          <cell r="G119">
            <v>172</v>
          </cell>
          <cell r="H119">
            <v>688</v>
          </cell>
          <cell r="I119">
            <v>344</v>
          </cell>
          <cell r="J119">
            <v>172</v>
          </cell>
          <cell r="K119">
            <v>172</v>
          </cell>
          <cell r="L119">
            <v>172</v>
          </cell>
          <cell r="M119">
            <v>172</v>
          </cell>
          <cell r="N119">
            <v>688</v>
          </cell>
          <cell r="O119">
            <v>458</v>
          </cell>
          <cell r="P119">
            <v>573</v>
          </cell>
          <cell r="Q119">
            <v>573</v>
          </cell>
          <cell r="R119">
            <v>22933</v>
          </cell>
        </row>
        <row r="120">
          <cell r="F120">
            <v>117</v>
          </cell>
          <cell r="G120">
            <v>172</v>
          </cell>
          <cell r="H120">
            <v>688</v>
          </cell>
          <cell r="I120">
            <v>344</v>
          </cell>
          <cell r="J120">
            <v>172</v>
          </cell>
          <cell r="K120">
            <v>172</v>
          </cell>
          <cell r="L120">
            <v>172</v>
          </cell>
          <cell r="M120">
            <v>172</v>
          </cell>
          <cell r="N120">
            <v>688</v>
          </cell>
          <cell r="O120">
            <v>458</v>
          </cell>
          <cell r="P120">
            <v>573</v>
          </cell>
          <cell r="Q120">
            <v>573</v>
          </cell>
          <cell r="R120">
            <v>22933</v>
          </cell>
        </row>
        <row r="121">
          <cell r="F121">
            <v>118</v>
          </cell>
          <cell r="G121">
            <v>172</v>
          </cell>
          <cell r="H121">
            <v>688</v>
          </cell>
          <cell r="I121">
            <v>344</v>
          </cell>
          <cell r="J121">
            <v>172</v>
          </cell>
          <cell r="K121">
            <v>172</v>
          </cell>
          <cell r="L121">
            <v>172</v>
          </cell>
          <cell r="M121">
            <v>172</v>
          </cell>
          <cell r="N121">
            <v>688</v>
          </cell>
          <cell r="O121">
            <v>458</v>
          </cell>
          <cell r="P121">
            <v>573</v>
          </cell>
          <cell r="Q121">
            <v>573</v>
          </cell>
          <cell r="R121">
            <v>22933</v>
          </cell>
        </row>
        <row r="122">
          <cell r="F122">
            <v>119</v>
          </cell>
          <cell r="G122">
            <v>172</v>
          </cell>
          <cell r="H122">
            <v>688</v>
          </cell>
          <cell r="I122">
            <v>344</v>
          </cell>
          <cell r="J122">
            <v>172</v>
          </cell>
          <cell r="K122">
            <v>172</v>
          </cell>
          <cell r="L122">
            <v>172</v>
          </cell>
          <cell r="M122">
            <v>172</v>
          </cell>
          <cell r="N122">
            <v>688</v>
          </cell>
          <cell r="O122">
            <v>458</v>
          </cell>
          <cell r="P122">
            <v>573</v>
          </cell>
          <cell r="Q122">
            <v>573</v>
          </cell>
          <cell r="R122">
            <v>22933</v>
          </cell>
        </row>
        <row r="123">
          <cell r="F123">
            <v>120</v>
          </cell>
          <cell r="G123">
            <v>191</v>
          </cell>
          <cell r="H123">
            <v>764</v>
          </cell>
          <cell r="I123">
            <v>382</v>
          </cell>
          <cell r="J123">
            <v>191</v>
          </cell>
          <cell r="K123">
            <v>191</v>
          </cell>
          <cell r="L123">
            <v>191</v>
          </cell>
          <cell r="M123">
            <v>191</v>
          </cell>
          <cell r="N123">
            <v>764</v>
          </cell>
          <cell r="O123">
            <v>509</v>
          </cell>
          <cell r="P123">
            <v>636</v>
          </cell>
          <cell r="Q123">
            <v>636</v>
          </cell>
          <cell r="R123">
            <v>25466</v>
          </cell>
        </row>
        <row r="124">
          <cell r="F124">
            <v>121</v>
          </cell>
          <cell r="G124">
            <v>191</v>
          </cell>
          <cell r="H124">
            <v>764</v>
          </cell>
          <cell r="I124">
            <v>382</v>
          </cell>
          <cell r="J124">
            <v>191</v>
          </cell>
          <cell r="K124">
            <v>191</v>
          </cell>
          <cell r="L124">
            <v>191</v>
          </cell>
          <cell r="M124">
            <v>191</v>
          </cell>
          <cell r="N124">
            <v>764</v>
          </cell>
          <cell r="O124">
            <v>509</v>
          </cell>
          <cell r="P124">
            <v>636</v>
          </cell>
          <cell r="Q124">
            <v>636</v>
          </cell>
          <cell r="R124">
            <v>25466</v>
          </cell>
        </row>
        <row r="125">
          <cell r="F125">
            <v>122</v>
          </cell>
          <cell r="G125">
            <v>191</v>
          </cell>
          <cell r="H125">
            <v>764</v>
          </cell>
          <cell r="I125">
            <v>382</v>
          </cell>
          <cell r="J125">
            <v>191</v>
          </cell>
          <cell r="K125">
            <v>191</v>
          </cell>
          <cell r="L125">
            <v>191</v>
          </cell>
          <cell r="M125">
            <v>191</v>
          </cell>
          <cell r="N125">
            <v>764</v>
          </cell>
          <cell r="O125">
            <v>509</v>
          </cell>
          <cell r="P125">
            <v>636</v>
          </cell>
          <cell r="Q125">
            <v>636</v>
          </cell>
          <cell r="R125">
            <v>25466</v>
          </cell>
        </row>
        <row r="126">
          <cell r="F126">
            <v>123</v>
          </cell>
          <cell r="G126">
            <v>191</v>
          </cell>
          <cell r="H126">
            <v>764</v>
          </cell>
          <cell r="I126">
            <v>382</v>
          </cell>
          <cell r="J126">
            <v>191</v>
          </cell>
          <cell r="K126">
            <v>191</v>
          </cell>
          <cell r="L126">
            <v>191</v>
          </cell>
          <cell r="M126">
            <v>191</v>
          </cell>
          <cell r="N126">
            <v>764</v>
          </cell>
          <cell r="O126">
            <v>509</v>
          </cell>
          <cell r="P126">
            <v>636</v>
          </cell>
          <cell r="Q126">
            <v>636</v>
          </cell>
          <cell r="R126">
            <v>25466</v>
          </cell>
        </row>
        <row r="127">
          <cell r="F127">
            <v>124</v>
          </cell>
          <cell r="G127">
            <v>191</v>
          </cell>
          <cell r="H127">
            <v>764</v>
          </cell>
          <cell r="I127">
            <v>382</v>
          </cell>
          <cell r="J127">
            <v>191</v>
          </cell>
          <cell r="K127">
            <v>191</v>
          </cell>
          <cell r="L127">
            <v>191</v>
          </cell>
          <cell r="M127">
            <v>191</v>
          </cell>
          <cell r="N127">
            <v>764</v>
          </cell>
          <cell r="O127">
            <v>509</v>
          </cell>
          <cell r="P127">
            <v>636</v>
          </cell>
          <cell r="Q127">
            <v>636</v>
          </cell>
          <cell r="R127">
            <v>25466</v>
          </cell>
        </row>
        <row r="128">
          <cell r="F128">
            <v>125</v>
          </cell>
          <cell r="G128">
            <v>211</v>
          </cell>
          <cell r="H128">
            <v>844</v>
          </cell>
          <cell r="I128">
            <v>422</v>
          </cell>
          <cell r="J128">
            <v>211</v>
          </cell>
          <cell r="K128">
            <v>211</v>
          </cell>
          <cell r="L128">
            <v>211</v>
          </cell>
          <cell r="M128">
            <v>211</v>
          </cell>
          <cell r="N128">
            <v>844</v>
          </cell>
          <cell r="O128">
            <v>562</v>
          </cell>
          <cell r="P128">
            <v>703</v>
          </cell>
          <cell r="Q128">
            <v>703</v>
          </cell>
          <cell r="R128">
            <v>28133</v>
          </cell>
        </row>
        <row r="129">
          <cell r="F129">
            <v>126</v>
          </cell>
          <cell r="G129">
            <v>211</v>
          </cell>
          <cell r="H129">
            <v>844</v>
          </cell>
          <cell r="I129">
            <v>422</v>
          </cell>
          <cell r="J129">
            <v>211</v>
          </cell>
          <cell r="K129">
            <v>211</v>
          </cell>
          <cell r="L129">
            <v>211</v>
          </cell>
          <cell r="M129">
            <v>211</v>
          </cell>
          <cell r="N129">
            <v>844</v>
          </cell>
          <cell r="O129">
            <v>562</v>
          </cell>
          <cell r="P129">
            <v>703</v>
          </cell>
          <cell r="Q129">
            <v>703</v>
          </cell>
          <cell r="R129">
            <v>28133</v>
          </cell>
        </row>
        <row r="130">
          <cell r="F130">
            <v>127</v>
          </cell>
          <cell r="G130">
            <v>211</v>
          </cell>
          <cell r="H130">
            <v>844</v>
          </cell>
          <cell r="I130">
            <v>422</v>
          </cell>
          <cell r="J130">
            <v>211</v>
          </cell>
          <cell r="K130">
            <v>211</v>
          </cell>
          <cell r="L130">
            <v>211</v>
          </cell>
          <cell r="M130">
            <v>211</v>
          </cell>
          <cell r="N130">
            <v>844</v>
          </cell>
          <cell r="O130">
            <v>562</v>
          </cell>
          <cell r="P130">
            <v>703</v>
          </cell>
          <cell r="Q130">
            <v>703</v>
          </cell>
          <cell r="R130">
            <v>28133</v>
          </cell>
        </row>
        <row r="131">
          <cell r="F131">
            <v>128</v>
          </cell>
          <cell r="G131">
            <v>211</v>
          </cell>
          <cell r="H131">
            <v>844</v>
          </cell>
          <cell r="I131">
            <v>422</v>
          </cell>
          <cell r="J131">
            <v>211</v>
          </cell>
          <cell r="K131">
            <v>211</v>
          </cell>
          <cell r="L131">
            <v>211</v>
          </cell>
          <cell r="M131">
            <v>211</v>
          </cell>
          <cell r="N131">
            <v>844</v>
          </cell>
          <cell r="O131">
            <v>562</v>
          </cell>
          <cell r="P131">
            <v>703</v>
          </cell>
          <cell r="Q131">
            <v>703</v>
          </cell>
          <cell r="R131">
            <v>28133</v>
          </cell>
        </row>
        <row r="132">
          <cell r="F132">
            <v>129</v>
          </cell>
          <cell r="G132">
            <v>211</v>
          </cell>
          <cell r="H132">
            <v>844</v>
          </cell>
          <cell r="I132">
            <v>422</v>
          </cell>
          <cell r="J132">
            <v>211</v>
          </cell>
          <cell r="K132">
            <v>211</v>
          </cell>
          <cell r="L132">
            <v>211</v>
          </cell>
          <cell r="M132">
            <v>211</v>
          </cell>
          <cell r="N132">
            <v>844</v>
          </cell>
          <cell r="O132">
            <v>562</v>
          </cell>
          <cell r="P132">
            <v>703</v>
          </cell>
          <cell r="Q132">
            <v>703</v>
          </cell>
          <cell r="R132">
            <v>28133</v>
          </cell>
        </row>
        <row r="133">
          <cell r="F133">
            <v>130</v>
          </cell>
          <cell r="G133">
            <v>232</v>
          </cell>
          <cell r="H133">
            <v>928</v>
          </cell>
          <cell r="I133">
            <v>464</v>
          </cell>
          <cell r="J133">
            <v>232</v>
          </cell>
          <cell r="K133">
            <v>232</v>
          </cell>
          <cell r="L133">
            <v>232</v>
          </cell>
          <cell r="M133">
            <v>232</v>
          </cell>
          <cell r="N133">
            <v>928</v>
          </cell>
          <cell r="O133">
            <v>618</v>
          </cell>
          <cell r="P133">
            <v>773</v>
          </cell>
          <cell r="Q133">
            <v>773</v>
          </cell>
          <cell r="R133">
            <v>30933</v>
          </cell>
        </row>
        <row r="134">
          <cell r="F134">
            <v>131</v>
          </cell>
          <cell r="G134">
            <v>232</v>
          </cell>
          <cell r="H134">
            <v>928</v>
          </cell>
          <cell r="I134">
            <v>464</v>
          </cell>
          <cell r="J134">
            <v>232</v>
          </cell>
          <cell r="K134">
            <v>232</v>
          </cell>
          <cell r="L134">
            <v>232</v>
          </cell>
          <cell r="M134">
            <v>232</v>
          </cell>
          <cell r="N134">
            <v>928</v>
          </cell>
          <cell r="O134">
            <v>618</v>
          </cell>
          <cell r="P134">
            <v>773</v>
          </cell>
          <cell r="Q134">
            <v>773</v>
          </cell>
          <cell r="R134">
            <v>30933</v>
          </cell>
        </row>
        <row r="135">
          <cell r="F135">
            <v>132</v>
          </cell>
          <cell r="G135">
            <v>232</v>
          </cell>
          <cell r="H135">
            <v>928</v>
          </cell>
          <cell r="I135">
            <v>464</v>
          </cell>
          <cell r="J135">
            <v>232</v>
          </cell>
          <cell r="K135">
            <v>232</v>
          </cell>
          <cell r="L135">
            <v>232</v>
          </cell>
          <cell r="M135">
            <v>232</v>
          </cell>
          <cell r="N135">
            <v>928</v>
          </cell>
          <cell r="O135">
            <v>618</v>
          </cell>
          <cell r="P135">
            <v>773</v>
          </cell>
          <cell r="Q135">
            <v>773</v>
          </cell>
          <cell r="R135">
            <v>30933</v>
          </cell>
        </row>
        <row r="136">
          <cell r="F136">
            <v>133</v>
          </cell>
          <cell r="G136">
            <v>232</v>
          </cell>
          <cell r="H136">
            <v>928</v>
          </cell>
          <cell r="I136">
            <v>464</v>
          </cell>
          <cell r="J136">
            <v>232</v>
          </cell>
          <cell r="K136">
            <v>232</v>
          </cell>
          <cell r="L136">
            <v>232</v>
          </cell>
          <cell r="M136">
            <v>232</v>
          </cell>
          <cell r="N136">
            <v>928</v>
          </cell>
          <cell r="O136">
            <v>618</v>
          </cell>
          <cell r="P136">
            <v>773</v>
          </cell>
          <cell r="Q136">
            <v>773</v>
          </cell>
          <cell r="R136">
            <v>30933</v>
          </cell>
        </row>
        <row r="137">
          <cell r="F137">
            <v>134</v>
          </cell>
          <cell r="G137">
            <v>232</v>
          </cell>
          <cell r="H137">
            <v>928</v>
          </cell>
          <cell r="I137">
            <v>464</v>
          </cell>
          <cell r="J137">
            <v>232</v>
          </cell>
          <cell r="K137">
            <v>232</v>
          </cell>
          <cell r="L137">
            <v>232</v>
          </cell>
          <cell r="M137">
            <v>232</v>
          </cell>
          <cell r="N137">
            <v>928</v>
          </cell>
          <cell r="O137">
            <v>618</v>
          </cell>
          <cell r="P137">
            <v>773</v>
          </cell>
          <cell r="Q137">
            <v>773</v>
          </cell>
          <cell r="R137">
            <v>30933</v>
          </cell>
        </row>
        <row r="138">
          <cell r="F138">
            <v>135</v>
          </cell>
          <cell r="G138">
            <v>254</v>
          </cell>
          <cell r="H138">
            <v>1016</v>
          </cell>
          <cell r="I138">
            <v>508</v>
          </cell>
          <cell r="J138">
            <v>254</v>
          </cell>
          <cell r="K138">
            <v>254</v>
          </cell>
          <cell r="L138">
            <v>254</v>
          </cell>
          <cell r="M138">
            <v>254</v>
          </cell>
          <cell r="N138">
            <v>1016</v>
          </cell>
          <cell r="O138">
            <v>677</v>
          </cell>
          <cell r="P138">
            <v>846</v>
          </cell>
          <cell r="Q138">
            <v>846</v>
          </cell>
          <cell r="R138">
            <v>33866</v>
          </cell>
        </row>
        <row r="139">
          <cell r="F139">
            <v>136</v>
          </cell>
          <cell r="G139">
            <v>254</v>
          </cell>
          <cell r="H139">
            <v>1016</v>
          </cell>
          <cell r="I139">
            <v>508</v>
          </cell>
          <cell r="J139">
            <v>254</v>
          </cell>
          <cell r="K139">
            <v>254</v>
          </cell>
          <cell r="L139">
            <v>254</v>
          </cell>
          <cell r="M139">
            <v>254</v>
          </cell>
          <cell r="N139">
            <v>1016</v>
          </cell>
          <cell r="O139">
            <v>677</v>
          </cell>
          <cell r="P139">
            <v>846</v>
          </cell>
          <cell r="Q139">
            <v>846</v>
          </cell>
          <cell r="R139">
            <v>33866</v>
          </cell>
        </row>
        <row r="140">
          <cell r="F140">
            <v>137</v>
          </cell>
          <cell r="G140">
            <v>254</v>
          </cell>
          <cell r="H140">
            <v>1016</v>
          </cell>
          <cell r="I140">
            <v>508</v>
          </cell>
          <cell r="J140">
            <v>254</v>
          </cell>
          <cell r="K140">
            <v>254</v>
          </cell>
          <cell r="L140">
            <v>254</v>
          </cell>
          <cell r="M140">
            <v>254</v>
          </cell>
          <cell r="N140">
            <v>1016</v>
          </cell>
          <cell r="O140">
            <v>677</v>
          </cell>
          <cell r="P140">
            <v>846</v>
          </cell>
          <cell r="Q140">
            <v>846</v>
          </cell>
          <cell r="R140">
            <v>33866</v>
          </cell>
        </row>
        <row r="141">
          <cell r="F141">
            <v>138</v>
          </cell>
          <cell r="G141">
            <v>254</v>
          </cell>
          <cell r="H141">
            <v>1016</v>
          </cell>
          <cell r="I141">
            <v>508</v>
          </cell>
          <cell r="J141">
            <v>254</v>
          </cell>
          <cell r="K141">
            <v>254</v>
          </cell>
          <cell r="L141">
            <v>254</v>
          </cell>
          <cell r="M141">
            <v>254</v>
          </cell>
          <cell r="N141">
            <v>1016</v>
          </cell>
          <cell r="O141">
            <v>677</v>
          </cell>
          <cell r="P141">
            <v>846</v>
          </cell>
          <cell r="Q141">
            <v>846</v>
          </cell>
          <cell r="R141">
            <v>33866</v>
          </cell>
        </row>
        <row r="142">
          <cell r="F142">
            <v>139</v>
          </cell>
          <cell r="G142">
            <v>254</v>
          </cell>
          <cell r="H142">
            <v>1016</v>
          </cell>
          <cell r="I142">
            <v>508</v>
          </cell>
          <cell r="J142">
            <v>254</v>
          </cell>
          <cell r="K142">
            <v>254</v>
          </cell>
          <cell r="L142">
            <v>254</v>
          </cell>
          <cell r="M142">
            <v>254</v>
          </cell>
          <cell r="N142">
            <v>1016</v>
          </cell>
          <cell r="O142">
            <v>677</v>
          </cell>
          <cell r="P142">
            <v>846</v>
          </cell>
          <cell r="Q142">
            <v>846</v>
          </cell>
          <cell r="R142">
            <v>33866</v>
          </cell>
        </row>
        <row r="143">
          <cell r="F143">
            <v>140</v>
          </cell>
          <cell r="G143">
            <v>277</v>
          </cell>
          <cell r="H143">
            <v>1108</v>
          </cell>
          <cell r="I143">
            <v>554</v>
          </cell>
          <cell r="J143">
            <v>277</v>
          </cell>
          <cell r="K143">
            <v>277</v>
          </cell>
          <cell r="L143">
            <v>277</v>
          </cell>
          <cell r="M143">
            <v>277</v>
          </cell>
          <cell r="N143">
            <v>1108</v>
          </cell>
          <cell r="O143">
            <v>738</v>
          </cell>
          <cell r="P143">
            <v>923</v>
          </cell>
          <cell r="Q143">
            <v>923</v>
          </cell>
          <cell r="R143">
            <v>36933</v>
          </cell>
        </row>
        <row r="144">
          <cell r="F144">
            <v>141</v>
          </cell>
          <cell r="G144">
            <v>277</v>
          </cell>
          <cell r="H144">
            <v>1108</v>
          </cell>
          <cell r="I144">
            <v>554</v>
          </cell>
          <cell r="J144">
            <v>277</v>
          </cell>
          <cell r="K144">
            <v>277</v>
          </cell>
          <cell r="L144">
            <v>277</v>
          </cell>
          <cell r="M144">
            <v>277</v>
          </cell>
          <cell r="N144">
            <v>1108</v>
          </cell>
          <cell r="O144">
            <v>738</v>
          </cell>
          <cell r="P144">
            <v>923</v>
          </cell>
          <cell r="Q144">
            <v>923</v>
          </cell>
          <cell r="R144">
            <v>36933</v>
          </cell>
        </row>
        <row r="145">
          <cell r="F145">
            <v>142</v>
          </cell>
          <cell r="G145">
            <v>277</v>
          </cell>
          <cell r="H145">
            <v>1108</v>
          </cell>
          <cell r="I145">
            <v>554</v>
          </cell>
          <cell r="J145">
            <v>277</v>
          </cell>
          <cell r="K145">
            <v>277</v>
          </cell>
          <cell r="L145">
            <v>277</v>
          </cell>
          <cell r="M145">
            <v>277</v>
          </cell>
          <cell r="N145">
            <v>1108</v>
          </cell>
          <cell r="O145">
            <v>738</v>
          </cell>
          <cell r="P145">
            <v>923</v>
          </cell>
          <cell r="Q145">
            <v>923</v>
          </cell>
          <cell r="R145">
            <v>36933</v>
          </cell>
        </row>
        <row r="146">
          <cell r="F146">
            <v>143</v>
          </cell>
          <cell r="G146">
            <v>277</v>
          </cell>
          <cell r="H146">
            <v>1108</v>
          </cell>
          <cell r="I146">
            <v>554</v>
          </cell>
          <cell r="J146">
            <v>277</v>
          </cell>
          <cell r="K146">
            <v>277</v>
          </cell>
          <cell r="L146">
            <v>277</v>
          </cell>
          <cell r="M146">
            <v>277</v>
          </cell>
          <cell r="N146">
            <v>1108</v>
          </cell>
          <cell r="O146">
            <v>738</v>
          </cell>
          <cell r="P146">
            <v>923</v>
          </cell>
          <cell r="Q146">
            <v>923</v>
          </cell>
          <cell r="R146">
            <v>36933</v>
          </cell>
        </row>
        <row r="147">
          <cell r="F147">
            <v>144</v>
          </cell>
          <cell r="G147">
            <v>277</v>
          </cell>
          <cell r="H147">
            <v>1108</v>
          </cell>
          <cell r="I147">
            <v>554</v>
          </cell>
          <cell r="J147">
            <v>277</v>
          </cell>
          <cell r="K147">
            <v>277</v>
          </cell>
          <cell r="L147">
            <v>277</v>
          </cell>
          <cell r="M147">
            <v>277</v>
          </cell>
          <cell r="N147">
            <v>1108</v>
          </cell>
          <cell r="O147">
            <v>738</v>
          </cell>
          <cell r="P147">
            <v>923</v>
          </cell>
          <cell r="Q147">
            <v>923</v>
          </cell>
          <cell r="R147">
            <v>36933</v>
          </cell>
        </row>
        <row r="148">
          <cell r="F148">
            <v>145</v>
          </cell>
          <cell r="G148">
            <v>301</v>
          </cell>
          <cell r="H148">
            <v>1204</v>
          </cell>
          <cell r="I148">
            <v>602</v>
          </cell>
          <cell r="J148">
            <v>301</v>
          </cell>
          <cell r="K148">
            <v>301</v>
          </cell>
          <cell r="L148">
            <v>301</v>
          </cell>
          <cell r="M148">
            <v>301</v>
          </cell>
          <cell r="N148">
            <v>1204</v>
          </cell>
          <cell r="O148">
            <v>802</v>
          </cell>
          <cell r="P148">
            <v>1003</v>
          </cell>
          <cell r="Q148">
            <v>1003</v>
          </cell>
          <cell r="R148">
            <v>40133</v>
          </cell>
        </row>
        <row r="149">
          <cell r="F149">
            <v>146</v>
          </cell>
          <cell r="G149">
            <v>301</v>
          </cell>
          <cell r="H149">
            <v>1204</v>
          </cell>
          <cell r="I149">
            <v>602</v>
          </cell>
          <cell r="J149">
            <v>301</v>
          </cell>
          <cell r="K149">
            <v>301</v>
          </cell>
          <cell r="L149">
            <v>301</v>
          </cell>
          <cell r="M149">
            <v>301</v>
          </cell>
          <cell r="N149">
            <v>1204</v>
          </cell>
          <cell r="O149">
            <v>802</v>
          </cell>
          <cell r="P149">
            <v>1003</v>
          </cell>
          <cell r="Q149">
            <v>1003</v>
          </cell>
          <cell r="R149">
            <v>40133</v>
          </cell>
        </row>
        <row r="150">
          <cell r="F150">
            <v>147</v>
          </cell>
          <cell r="G150">
            <v>301</v>
          </cell>
          <cell r="H150">
            <v>1204</v>
          </cell>
          <cell r="I150">
            <v>602</v>
          </cell>
          <cell r="J150">
            <v>301</v>
          </cell>
          <cell r="K150">
            <v>301</v>
          </cell>
          <cell r="L150">
            <v>301</v>
          </cell>
          <cell r="M150">
            <v>301</v>
          </cell>
          <cell r="N150">
            <v>1204</v>
          </cell>
          <cell r="O150">
            <v>802</v>
          </cell>
          <cell r="P150">
            <v>1003</v>
          </cell>
          <cell r="Q150">
            <v>1003</v>
          </cell>
          <cell r="R150">
            <v>40133</v>
          </cell>
        </row>
        <row r="151">
          <cell r="F151">
            <v>148</v>
          </cell>
          <cell r="G151">
            <v>301</v>
          </cell>
          <cell r="H151">
            <v>1204</v>
          </cell>
          <cell r="I151">
            <v>602</v>
          </cell>
          <cell r="J151">
            <v>301</v>
          </cell>
          <cell r="K151">
            <v>301</v>
          </cell>
          <cell r="L151">
            <v>301</v>
          </cell>
          <cell r="M151">
            <v>301</v>
          </cell>
          <cell r="N151">
            <v>1204</v>
          </cell>
          <cell r="O151">
            <v>802</v>
          </cell>
          <cell r="P151">
            <v>1003</v>
          </cell>
          <cell r="Q151">
            <v>1003</v>
          </cell>
          <cell r="R151">
            <v>40133</v>
          </cell>
        </row>
        <row r="152">
          <cell r="F152">
            <v>149</v>
          </cell>
          <cell r="G152">
            <v>301</v>
          </cell>
          <cell r="H152">
            <v>1204</v>
          </cell>
          <cell r="I152">
            <v>602</v>
          </cell>
          <cell r="J152">
            <v>301</v>
          </cell>
          <cell r="K152">
            <v>301</v>
          </cell>
          <cell r="L152">
            <v>301</v>
          </cell>
          <cell r="M152">
            <v>301</v>
          </cell>
          <cell r="N152">
            <v>1204</v>
          </cell>
          <cell r="O152">
            <v>802</v>
          </cell>
          <cell r="P152">
            <v>1003</v>
          </cell>
          <cell r="Q152">
            <v>1003</v>
          </cell>
          <cell r="R152">
            <v>40133</v>
          </cell>
        </row>
        <row r="153">
          <cell r="F153">
            <v>150</v>
          </cell>
          <cell r="G153">
            <v>326</v>
          </cell>
          <cell r="H153">
            <v>1304</v>
          </cell>
          <cell r="I153">
            <v>652</v>
          </cell>
          <cell r="J153">
            <v>326</v>
          </cell>
          <cell r="K153">
            <v>326</v>
          </cell>
          <cell r="L153">
            <v>326</v>
          </cell>
          <cell r="M153">
            <v>326</v>
          </cell>
          <cell r="N153">
            <v>1304</v>
          </cell>
          <cell r="O153">
            <v>869</v>
          </cell>
          <cell r="P153">
            <v>1086</v>
          </cell>
          <cell r="Q153">
            <v>1086</v>
          </cell>
          <cell r="R153">
            <v>43466</v>
          </cell>
        </row>
        <row r="154">
          <cell r="F154">
            <v>151</v>
          </cell>
          <cell r="G154">
            <v>326</v>
          </cell>
          <cell r="H154">
            <v>1304</v>
          </cell>
          <cell r="I154">
            <v>652</v>
          </cell>
          <cell r="J154">
            <v>326</v>
          </cell>
          <cell r="K154">
            <v>326</v>
          </cell>
          <cell r="L154">
            <v>326</v>
          </cell>
          <cell r="M154">
            <v>326</v>
          </cell>
          <cell r="N154">
            <v>1304</v>
          </cell>
          <cell r="O154">
            <v>869</v>
          </cell>
          <cell r="P154">
            <v>1086</v>
          </cell>
          <cell r="Q154">
            <v>1086</v>
          </cell>
          <cell r="R154">
            <v>43466</v>
          </cell>
        </row>
        <row r="155">
          <cell r="F155">
            <v>152</v>
          </cell>
          <cell r="G155">
            <v>326</v>
          </cell>
          <cell r="H155">
            <v>1304</v>
          </cell>
          <cell r="I155">
            <v>652</v>
          </cell>
          <cell r="J155">
            <v>326</v>
          </cell>
          <cell r="K155">
            <v>326</v>
          </cell>
          <cell r="L155">
            <v>326</v>
          </cell>
          <cell r="M155">
            <v>326</v>
          </cell>
          <cell r="N155">
            <v>1304</v>
          </cell>
          <cell r="O155">
            <v>869</v>
          </cell>
          <cell r="P155">
            <v>1086</v>
          </cell>
          <cell r="Q155">
            <v>1086</v>
          </cell>
          <cell r="R155">
            <v>43466</v>
          </cell>
        </row>
        <row r="156">
          <cell r="F156">
            <v>153</v>
          </cell>
          <cell r="G156">
            <v>326</v>
          </cell>
          <cell r="H156">
            <v>1304</v>
          </cell>
          <cell r="I156">
            <v>652</v>
          </cell>
          <cell r="J156">
            <v>326</v>
          </cell>
          <cell r="K156">
            <v>326</v>
          </cell>
          <cell r="L156">
            <v>326</v>
          </cell>
          <cell r="M156">
            <v>326</v>
          </cell>
          <cell r="N156">
            <v>1304</v>
          </cell>
          <cell r="O156">
            <v>869</v>
          </cell>
          <cell r="P156">
            <v>1086</v>
          </cell>
          <cell r="Q156">
            <v>1086</v>
          </cell>
          <cell r="R156">
            <v>43466</v>
          </cell>
        </row>
        <row r="157">
          <cell r="F157">
            <v>154</v>
          </cell>
          <cell r="G157">
            <v>326</v>
          </cell>
          <cell r="H157">
            <v>1304</v>
          </cell>
          <cell r="I157">
            <v>652</v>
          </cell>
          <cell r="J157">
            <v>326</v>
          </cell>
          <cell r="K157">
            <v>326</v>
          </cell>
          <cell r="L157">
            <v>326</v>
          </cell>
          <cell r="M157">
            <v>326</v>
          </cell>
          <cell r="N157">
            <v>1304</v>
          </cell>
          <cell r="O157">
            <v>869</v>
          </cell>
          <cell r="P157">
            <v>1086</v>
          </cell>
          <cell r="Q157">
            <v>1086</v>
          </cell>
          <cell r="R157">
            <v>43466</v>
          </cell>
        </row>
        <row r="158">
          <cell r="F158">
            <v>155</v>
          </cell>
          <cell r="G158">
            <v>352</v>
          </cell>
          <cell r="H158">
            <v>1408</v>
          </cell>
          <cell r="I158">
            <v>704</v>
          </cell>
          <cell r="J158">
            <v>352</v>
          </cell>
          <cell r="K158">
            <v>352</v>
          </cell>
          <cell r="L158">
            <v>352</v>
          </cell>
          <cell r="M158">
            <v>352</v>
          </cell>
          <cell r="N158">
            <v>1408</v>
          </cell>
          <cell r="O158">
            <v>938</v>
          </cell>
          <cell r="P158">
            <v>1173</v>
          </cell>
          <cell r="Q158">
            <v>1173</v>
          </cell>
          <cell r="R158">
            <v>46933</v>
          </cell>
        </row>
        <row r="159">
          <cell r="F159">
            <v>156</v>
          </cell>
          <cell r="G159">
            <v>352</v>
          </cell>
          <cell r="H159">
            <v>1408</v>
          </cell>
          <cell r="I159">
            <v>704</v>
          </cell>
          <cell r="J159">
            <v>352</v>
          </cell>
          <cell r="K159">
            <v>352</v>
          </cell>
          <cell r="L159">
            <v>352</v>
          </cell>
          <cell r="M159">
            <v>352</v>
          </cell>
          <cell r="N159">
            <v>1408</v>
          </cell>
          <cell r="O159">
            <v>938</v>
          </cell>
          <cell r="P159">
            <v>1173</v>
          </cell>
          <cell r="Q159">
            <v>1173</v>
          </cell>
          <cell r="R159">
            <v>46933</v>
          </cell>
        </row>
        <row r="160">
          <cell r="F160">
            <v>157</v>
          </cell>
          <cell r="G160">
            <v>352</v>
          </cell>
          <cell r="H160">
            <v>1408</v>
          </cell>
          <cell r="I160">
            <v>704</v>
          </cell>
          <cell r="J160">
            <v>352</v>
          </cell>
          <cell r="K160">
            <v>352</v>
          </cell>
          <cell r="L160">
            <v>352</v>
          </cell>
          <cell r="M160">
            <v>352</v>
          </cell>
          <cell r="N160">
            <v>1408</v>
          </cell>
          <cell r="O160">
            <v>938</v>
          </cell>
          <cell r="P160">
            <v>1173</v>
          </cell>
          <cell r="Q160">
            <v>1173</v>
          </cell>
          <cell r="R160">
            <v>46933</v>
          </cell>
        </row>
        <row r="161">
          <cell r="F161">
            <v>158</v>
          </cell>
          <cell r="G161">
            <v>352</v>
          </cell>
          <cell r="H161">
            <v>1408</v>
          </cell>
          <cell r="I161">
            <v>704</v>
          </cell>
          <cell r="J161">
            <v>352</v>
          </cell>
          <cell r="K161">
            <v>352</v>
          </cell>
          <cell r="L161">
            <v>352</v>
          </cell>
          <cell r="M161">
            <v>352</v>
          </cell>
          <cell r="N161">
            <v>1408</v>
          </cell>
          <cell r="O161">
            <v>938</v>
          </cell>
          <cell r="P161">
            <v>1173</v>
          </cell>
          <cell r="Q161">
            <v>1173</v>
          </cell>
          <cell r="R161">
            <v>46933</v>
          </cell>
        </row>
        <row r="162">
          <cell r="F162">
            <v>159</v>
          </cell>
          <cell r="G162">
            <v>352</v>
          </cell>
          <cell r="H162">
            <v>1408</v>
          </cell>
          <cell r="I162">
            <v>704</v>
          </cell>
          <cell r="J162">
            <v>352</v>
          </cell>
          <cell r="K162">
            <v>352</v>
          </cell>
          <cell r="L162">
            <v>352</v>
          </cell>
          <cell r="M162">
            <v>352</v>
          </cell>
          <cell r="N162">
            <v>1408</v>
          </cell>
          <cell r="O162">
            <v>938</v>
          </cell>
          <cell r="P162">
            <v>1173</v>
          </cell>
          <cell r="Q162">
            <v>1173</v>
          </cell>
          <cell r="R162">
            <v>46933</v>
          </cell>
        </row>
        <row r="163">
          <cell r="F163">
            <v>160</v>
          </cell>
          <cell r="G163">
            <v>379</v>
          </cell>
          <cell r="H163">
            <v>1516</v>
          </cell>
          <cell r="I163">
            <v>758</v>
          </cell>
          <cell r="J163">
            <v>379</v>
          </cell>
          <cell r="K163">
            <v>379</v>
          </cell>
          <cell r="L163">
            <v>379</v>
          </cell>
          <cell r="M163">
            <v>379</v>
          </cell>
          <cell r="N163">
            <v>1516</v>
          </cell>
          <cell r="O163">
            <v>1010</v>
          </cell>
          <cell r="P163">
            <v>1263</v>
          </cell>
          <cell r="Q163">
            <v>1263</v>
          </cell>
          <cell r="R163">
            <v>50533</v>
          </cell>
        </row>
        <row r="164">
          <cell r="F164">
            <v>161</v>
          </cell>
          <cell r="G164">
            <v>379</v>
          </cell>
          <cell r="H164">
            <v>1516</v>
          </cell>
          <cell r="I164">
            <v>758</v>
          </cell>
          <cell r="J164">
            <v>379</v>
          </cell>
          <cell r="K164">
            <v>379</v>
          </cell>
          <cell r="L164">
            <v>379</v>
          </cell>
          <cell r="M164">
            <v>379</v>
          </cell>
          <cell r="N164">
            <v>1516</v>
          </cell>
          <cell r="O164">
            <v>1010</v>
          </cell>
          <cell r="P164">
            <v>1263</v>
          </cell>
          <cell r="Q164">
            <v>1263</v>
          </cell>
          <cell r="R164">
            <v>50533</v>
          </cell>
        </row>
        <row r="165">
          <cell r="F165">
            <v>162</v>
          </cell>
          <cell r="G165">
            <v>379</v>
          </cell>
          <cell r="H165">
            <v>1516</v>
          </cell>
          <cell r="I165">
            <v>758</v>
          </cell>
          <cell r="J165">
            <v>379</v>
          </cell>
          <cell r="K165">
            <v>379</v>
          </cell>
          <cell r="L165">
            <v>379</v>
          </cell>
          <cell r="M165">
            <v>379</v>
          </cell>
          <cell r="N165">
            <v>1516</v>
          </cell>
          <cell r="O165">
            <v>1010</v>
          </cell>
          <cell r="P165">
            <v>1263</v>
          </cell>
          <cell r="Q165">
            <v>1263</v>
          </cell>
          <cell r="R165">
            <v>50533</v>
          </cell>
        </row>
        <row r="166">
          <cell r="F166">
            <v>163</v>
          </cell>
          <cell r="G166">
            <v>379</v>
          </cell>
          <cell r="H166">
            <v>1516</v>
          </cell>
          <cell r="I166">
            <v>758</v>
          </cell>
          <cell r="J166">
            <v>379</v>
          </cell>
          <cell r="K166">
            <v>379</v>
          </cell>
          <cell r="L166">
            <v>379</v>
          </cell>
          <cell r="M166">
            <v>379</v>
          </cell>
          <cell r="N166">
            <v>1516</v>
          </cell>
          <cell r="O166">
            <v>1010</v>
          </cell>
          <cell r="P166">
            <v>1263</v>
          </cell>
          <cell r="Q166">
            <v>1263</v>
          </cell>
          <cell r="R166">
            <v>50533</v>
          </cell>
        </row>
        <row r="167">
          <cell r="F167">
            <v>164</v>
          </cell>
          <cell r="G167">
            <v>379</v>
          </cell>
          <cell r="H167">
            <v>1516</v>
          </cell>
          <cell r="I167">
            <v>758</v>
          </cell>
          <cell r="J167">
            <v>379</v>
          </cell>
          <cell r="K167">
            <v>379</v>
          </cell>
          <cell r="L167">
            <v>379</v>
          </cell>
          <cell r="M167">
            <v>379</v>
          </cell>
          <cell r="N167">
            <v>1516</v>
          </cell>
          <cell r="O167">
            <v>1010</v>
          </cell>
          <cell r="P167">
            <v>1263</v>
          </cell>
          <cell r="Q167">
            <v>1263</v>
          </cell>
          <cell r="R167">
            <v>50533</v>
          </cell>
        </row>
        <row r="168">
          <cell r="F168">
            <v>165</v>
          </cell>
          <cell r="G168">
            <v>407</v>
          </cell>
          <cell r="H168">
            <v>1628</v>
          </cell>
          <cell r="I168">
            <v>814</v>
          </cell>
          <cell r="J168">
            <v>407</v>
          </cell>
          <cell r="K168">
            <v>407</v>
          </cell>
          <cell r="L168">
            <v>407</v>
          </cell>
          <cell r="M168">
            <v>407</v>
          </cell>
          <cell r="N168">
            <v>1628</v>
          </cell>
          <cell r="O168">
            <v>1085</v>
          </cell>
          <cell r="P168">
            <v>1356</v>
          </cell>
          <cell r="Q168">
            <v>1356</v>
          </cell>
          <cell r="R168">
            <v>54266</v>
          </cell>
        </row>
        <row r="169">
          <cell r="F169">
            <v>166</v>
          </cell>
          <cell r="G169">
            <v>407</v>
          </cell>
          <cell r="H169">
            <v>1628</v>
          </cell>
          <cell r="I169">
            <v>814</v>
          </cell>
          <cell r="J169">
            <v>407</v>
          </cell>
          <cell r="K169">
            <v>407</v>
          </cell>
          <cell r="L169">
            <v>407</v>
          </cell>
          <cell r="M169">
            <v>407</v>
          </cell>
          <cell r="N169">
            <v>1628</v>
          </cell>
          <cell r="O169">
            <v>1085</v>
          </cell>
          <cell r="P169">
            <v>1356</v>
          </cell>
          <cell r="Q169">
            <v>1356</v>
          </cell>
          <cell r="R169">
            <v>54266</v>
          </cell>
        </row>
        <row r="170">
          <cell r="F170">
            <v>167</v>
          </cell>
          <cell r="G170">
            <v>407</v>
          </cell>
          <cell r="H170">
            <v>1628</v>
          </cell>
          <cell r="I170">
            <v>814</v>
          </cell>
          <cell r="J170">
            <v>407</v>
          </cell>
          <cell r="K170">
            <v>407</v>
          </cell>
          <cell r="L170">
            <v>407</v>
          </cell>
          <cell r="M170">
            <v>407</v>
          </cell>
          <cell r="N170">
            <v>1628</v>
          </cell>
          <cell r="O170">
            <v>1085</v>
          </cell>
          <cell r="P170">
            <v>1356</v>
          </cell>
          <cell r="Q170">
            <v>1356</v>
          </cell>
          <cell r="R170">
            <v>54266</v>
          </cell>
        </row>
        <row r="171">
          <cell r="F171">
            <v>168</v>
          </cell>
          <cell r="G171">
            <v>407</v>
          </cell>
          <cell r="H171">
            <v>1628</v>
          </cell>
          <cell r="I171">
            <v>814</v>
          </cell>
          <cell r="J171">
            <v>407</v>
          </cell>
          <cell r="K171">
            <v>407</v>
          </cell>
          <cell r="L171">
            <v>407</v>
          </cell>
          <cell r="M171">
            <v>407</v>
          </cell>
          <cell r="N171">
            <v>1628</v>
          </cell>
          <cell r="O171">
            <v>1085</v>
          </cell>
          <cell r="P171">
            <v>1356</v>
          </cell>
          <cell r="Q171">
            <v>1356</v>
          </cell>
          <cell r="R171">
            <v>54266</v>
          </cell>
        </row>
        <row r="172">
          <cell r="F172">
            <v>169</v>
          </cell>
          <cell r="G172">
            <v>407</v>
          </cell>
          <cell r="H172">
            <v>1628</v>
          </cell>
          <cell r="I172">
            <v>814</v>
          </cell>
          <cell r="J172">
            <v>407</v>
          </cell>
          <cell r="K172">
            <v>407</v>
          </cell>
          <cell r="L172">
            <v>407</v>
          </cell>
          <cell r="M172">
            <v>407</v>
          </cell>
          <cell r="N172">
            <v>1628</v>
          </cell>
          <cell r="O172">
            <v>1085</v>
          </cell>
          <cell r="P172">
            <v>1356</v>
          </cell>
          <cell r="Q172">
            <v>1356</v>
          </cell>
          <cell r="R172">
            <v>54266</v>
          </cell>
        </row>
        <row r="173">
          <cell r="F173">
            <v>170</v>
          </cell>
          <cell r="G173">
            <v>436</v>
          </cell>
          <cell r="H173">
            <v>1744</v>
          </cell>
          <cell r="I173">
            <v>872</v>
          </cell>
          <cell r="J173">
            <v>436</v>
          </cell>
          <cell r="K173">
            <v>436</v>
          </cell>
          <cell r="L173">
            <v>436</v>
          </cell>
          <cell r="M173">
            <v>436</v>
          </cell>
          <cell r="N173">
            <v>1744</v>
          </cell>
          <cell r="O173">
            <v>1162</v>
          </cell>
          <cell r="P173">
            <v>1453</v>
          </cell>
          <cell r="Q173">
            <v>1453</v>
          </cell>
          <cell r="R173">
            <v>58133</v>
          </cell>
        </row>
        <row r="174">
          <cell r="F174">
            <v>171</v>
          </cell>
          <cell r="G174">
            <v>436</v>
          </cell>
          <cell r="H174">
            <v>1744</v>
          </cell>
          <cell r="I174">
            <v>872</v>
          </cell>
          <cell r="J174">
            <v>436</v>
          </cell>
          <cell r="K174">
            <v>436</v>
          </cell>
          <cell r="L174">
            <v>436</v>
          </cell>
          <cell r="M174">
            <v>436</v>
          </cell>
          <cell r="N174">
            <v>1744</v>
          </cell>
          <cell r="O174">
            <v>1162</v>
          </cell>
          <cell r="P174">
            <v>1453</v>
          </cell>
          <cell r="Q174">
            <v>1453</v>
          </cell>
          <cell r="R174">
            <v>58133</v>
          </cell>
        </row>
        <row r="175">
          <cell r="F175">
            <v>172</v>
          </cell>
          <cell r="G175">
            <v>436</v>
          </cell>
          <cell r="H175">
            <v>1744</v>
          </cell>
          <cell r="I175">
            <v>872</v>
          </cell>
          <cell r="J175">
            <v>436</v>
          </cell>
          <cell r="K175">
            <v>436</v>
          </cell>
          <cell r="L175">
            <v>436</v>
          </cell>
          <cell r="M175">
            <v>436</v>
          </cell>
          <cell r="N175">
            <v>1744</v>
          </cell>
          <cell r="O175">
            <v>1162</v>
          </cell>
          <cell r="P175">
            <v>1453</v>
          </cell>
          <cell r="Q175">
            <v>1453</v>
          </cell>
          <cell r="R175">
            <v>58133</v>
          </cell>
        </row>
        <row r="176">
          <cell r="F176">
            <v>173</v>
          </cell>
          <cell r="G176">
            <v>436</v>
          </cell>
          <cell r="H176">
            <v>1744</v>
          </cell>
          <cell r="I176">
            <v>872</v>
          </cell>
          <cell r="J176">
            <v>436</v>
          </cell>
          <cell r="K176">
            <v>436</v>
          </cell>
          <cell r="L176">
            <v>436</v>
          </cell>
          <cell r="M176">
            <v>436</v>
          </cell>
          <cell r="N176">
            <v>1744</v>
          </cell>
          <cell r="O176">
            <v>1162</v>
          </cell>
          <cell r="P176">
            <v>1453</v>
          </cell>
          <cell r="Q176">
            <v>1453</v>
          </cell>
          <cell r="R176">
            <v>58133</v>
          </cell>
        </row>
        <row r="177">
          <cell r="F177">
            <v>174</v>
          </cell>
          <cell r="G177">
            <v>436</v>
          </cell>
          <cell r="H177">
            <v>1744</v>
          </cell>
          <cell r="I177">
            <v>872</v>
          </cell>
          <cell r="J177">
            <v>436</v>
          </cell>
          <cell r="K177">
            <v>436</v>
          </cell>
          <cell r="L177">
            <v>436</v>
          </cell>
          <cell r="M177">
            <v>436</v>
          </cell>
          <cell r="N177">
            <v>1744</v>
          </cell>
          <cell r="O177">
            <v>1162</v>
          </cell>
          <cell r="P177">
            <v>1453</v>
          </cell>
          <cell r="Q177">
            <v>1453</v>
          </cell>
          <cell r="R177">
            <v>58133</v>
          </cell>
        </row>
        <row r="178">
          <cell r="F178">
            <v>175</v>
          </cell>
          <cell r="G178">
            <v>466</v>
          </cell>
          <cell r="H178">
            <v>1864</v>
          </cell>
          <cell r="I178">
            <v>932</v>
          </cell>
          <cell r="J178">
            <v>466</v>
          </cell>
          <cell r="K178">
            <v>466</v>
          </cell>
          <cell r="L178">
            <v>466</v>
          </cell>
          <cell r="M178">
            <v>466</v>
          </cell>
          <cell r="N178">
            <v>1864</v>
          </cell>
          <cell r="O178">
            <v>1242</v>
          </cell>
          <cell r="P178">
            <v>1553</v>
          </cell>
          <cell r="Q178">
            <v>1553</v>
          </cell>
          <cell r="R178">
            <v>62133</v>
          </cell>
        </row>
        <row r="179">
          <cell r="F179">
            <v>176</v>
          </cell>
          <cell r="G179">
            <v>466</v>
          </cell>
          <cell r="H179">
            <v>1864</v>
          </cell>
          <cell r="I179">
            <v>932</v>
          </cell>
          <cell r="J179">
            <v>466</v>
          </cell>
          <cell r="K179">
            <v>466</v>
          </cell>
          <cell r="L179">
            <v>466</v>
          </cell>
          <cell r="M179">
            <v>466</v>
          </cell>
          <cell r="N179">
            <v>1864</v>
          </cell>
          <cell r="O179">
            <v>1242</v>
          </cell>
          <cell r="P179">
            <v>1553</v>
          </cell>
          <cell r="Q179">
            <v>1553</v>
          </cell>
          <cell r="R179">
            <v>62133</v>
          </cell>
        </row>
        <row r="180">
          <cell r="F180">
            <v>177</v>
          </cell>
          <cell r="G180">
            <v>466</v>
          </cell>
          <cell r="H180">
            <v>1864</v>
          </cell>
          <cell r="I180">
            <v>932</v>
          </cell>
          <cell r="J180">
            <v>466</v>
          </cell>
          <cell r="K180">
            <v>466</v>
          </cell>
          <cell r="L180">
            <v>466</v>
          </cell>
          <cell r="M180">
            <v>466</v>
          </cell>
          <cell r="N180">
            <v>1864</v>
          </cell>
          <cell r="O180">
            <v>1242</v>
          </cell>
          <cell r="P180">
            <v>1553</v>
          </cell>
          <cell r="Q180">
            <v>1553</v>
          </cell>
          <cell r="R180">
            <v>62133</v>
          </cell>
        </row>
        <row r="181">
          <cell r="F181">
            <v>178</v>
          </cell>
          <cell r="G181">
            <v>466</v>
          </cell>
          <cell r="H181">
            <v>1864</v>
          </cell>
          <cell r="I181">
            <v>932</v>
          </cell>
          <cell r="J181">
            <v>466</v>
          </cell>
          <cell r="K181">
            <v>466</v>
          </cell>
          <cell r="L181">
            <v>466</v>
          </cell>
          <cell r="M181">
            <v>466</v>
          </cell>
          <cell r="N181">
            <v>1864</v>
          </cell>
          <cell r="O181">
            <v>1242</v>
          </cell>
          <cell r="P181">
            <v>1553</v>
          </cell>
          <cell r="Q181">
            <v>1553</v>
          </cell>
          <cell r="R181">
            <v>62133</v>
          </cell>
        </row>
        <row r="182">
          <cell r="F182">
            <v>179</v>
          </cell>
          <cell r="G182">
            <v>466</v>
          </cell>
          <cell r="H182">
            <v>1864</v>
          </cell>
          <cell r="I182">
            <v>932</v>
          </cell>
          <cell r="J182">
            <v>466</v>
          </cell>
          <cell r="K182">
            <v>466</v>
          </cell>
          <cell r="L182">
            <v>466</v>
          </cell>
          <cell r="M182">
            <v>466</v>
          </cell>
          <cell r="N182">
            <v>1864</v>
          </cell>
          <cell r="O182">
            <v>1242</v>
          </cell>
          <cell r="P182">
            <v>1553</v>
          </cell>
          <cell r="Q182">
            <v>1553</v>
          </cell>
          <cell r="R182">
            <v>62133</v>
          </cell>
        </row>
        <row r="183">
          <cell r="F183">
            <v>180</v>
          </cell>
          <cell r="G183">
            <v>497</v>
          </cell>
          <cell r="H183">
            <v>1988</v>
          </cell>
          <cell r="I183">
            <v>994</v>
          </cell>
          <cell r="J183">
            <v>497</v>
          </cell>
          <cell r="K183">
            <v>497</v>
          </cell>
          <cell r="L183">
            <v>497</v>
          </cell>
          <cell r="M183">
            <v>497</v>
          </cell>
          <cell r="N183">
            <v>1988</v>
          </cell>
          <cell r="O183">
            <v>1325</v>
          </cell>
          <cell r="P183">
            <v>1656</v>
          </cell>
          <cell r="Q183">
            <v>1656</v>
          </cell>
          <cell r="R183">
            <v>66266</v>
          </cell>
        </row>
        <row r="184">
          <cell r="F184">
            <v>181</v>
          </cell>
          <cell r="G184">
            <v>497</v>
          </cell>
          <cell r="H184">
            <v>1988</v>
          </cell>
          <cell r="I184">
            <v>994</v>
          </cell>
          <cell r="J184">
            <v>497</v>
          </cell>
          <cell r="K184">
            <v>497</v>
          </cell>
          <cell r="L184">
            <v>497</v>
          </cell>
          <cell r="M184">
            <v>497</v>
          </cell>
          <cell r="N184">
            <v>1988</v>
          </cell>
          <cell r="O184">
            <v>1325</v>
          </cell>
          <cell r="P184">
            <v>1656</v>
          </cell>
          <cell r="Q184">
            <v>1656</v>
          </cell>
          <cell r="R184">
            <v>66266</v>
          </cell>
        </row>
        <row r="185">
          <cell r="F185">
            <v>182</v>
          </cell>
          <cell r="G185">
            <v>497</v>
          </cell>
          <cell r="H185">
            <v>1988</v>
          </cell>
          <cell r="I185">
            <v>994</v>
          </cell>
          <cell r="J185">
            <v>497</v>
          </cell>
          <cell r="K185">
            <v>497</v>
          </cell>
          <cell r="L185">
            <v>497</v>
          </cell>
          <cell r="M185">
            <v>497</v>
          </cell>
          <cell r="N185">
            <v>1988</v>
          </cell>
          <cell r="O185">
            <v>1325</v>
          </cell>
          <cell r="P185">
            <v>1656</v>
          </cell>
          <cell r="Q185">
            <v>1656</v>
          </cell>
          <cell r="R185">
            <v>66266</v>
          </cell>
        </row>
        <row r="186">
          <cell r="F186">
            <v>183</v>
          </cell>
          <cell r="G186">
            <v>497</v>
          </cell>
          <cell r="H186">
            <v>1988</v>
          </cell>
          <cell r="I186">
            <v>994</v>
          </cell>
          <cell r="J186">
            <v>497</v>
          </cell>
          <cell r="K186">
            <v>497</v>
          </cell>
          <cell r="L186">
            <v>497</v>
          </cell>
          <cell r="M186">
            <v>497</v>
          </cell>
          <cell r="N186">
            <v>1988</v>
          </cell>
          <cell r="O186">
            <v>1325</v>
          </cell>
          <cell r="P186">
            <v>1656</v>
          </cell>
          <cell r="Q186">
            <v>1656</v>
          </cell>
          <cell r="R186">
            <v>66266</v>
          </cell>
        </row>
        <row r="187">
          <cell r="F187">
            <v>184</v>
          </cell>
          <cell r="G187">
            <v>497</v>
          </cell>
          <cell r="H187">
            <v>1988</v>
          </cell>
          <cell r="I187">
            <v>994</v>
          </cell>
          <cell r="J187">
            <v>497</v>
          </cell>
          <cell r="K187">
            <v>497</v>
          </cell>
          <cell r="L187">
            <v>497</v>
          </cell>
          <cell r="M187">
            <v>497</v>
          </cell>
          <cell r="N187">
            <v>1988</v>
          </cell>
          <cell r="O187">
            <v>1325</v>
          </cell>
          <cell r="P187">
            <v>1656</v>
          </cell>
          <cell r="Q187">
            <v>1656</v>
          </cell>
          <cell r="R187">
            <v>66266</v>
          </cell>
        </row>
        <row r="188">
          <cell r="F188">
            <v>185</v>
          </cell>
          <cell r="G188">
            <v>529</v>
          </cell>
          <cell r="H188">
            <v>2116</v>
          </cell>
          <cell r="I188">
            <v>1058</v>
          </cell>
          <cell r="J188">
            <v>529</v>
          </cell>
          <cell r="K188">
            <v>529</v>
          </cell>
          <cell r="L188">
            <v>529</v>
          </cell>
          <cell r="M188">
            <v>529</v>
          </cell>
          <cell r="N188">
            <v>2116</v>
          </cell>
          <cell r="O188">
            <v>1410</v>
          </cell>
          <cell r="P188">
            <v>1763</v>
          </cell>
          <cell r="Q188">
            <v>1763</v>
          </cell>
          <cell r="R188">
            <v>70533</v>
          </cell>
        </row>
        <row r="189">
          <cell r="F189">
            <v>186</v>
          </cell>
          <cell r="G189">
            <v>529</v>
          </cell>
          <cell r="H189">
            <v>2116</v>
          </cell>
          <cell r="I189">
            <v>1058</v>
          </cell>
          <cell r="J189">
            <v>529</v>
          </cell>
          <cell r="K189">
            <v>529</v>
          </cell>
          <cell r="L189">
            <v>529</v>
          </cell>
          <cell r="M189">
            <v>529</v>
          </cell>
          <cell r="N189">
            <v>2116</v>
          </cell>
          <cell r="O189">
            <v>1410</v>
          </cell>
          <cell r="P189">
            <v>1763</v>
          </cell>
          <cell r="Q189">
            <v>1763</v>
          </cell>
          <cell r="R189">
            <v>70533</v>
          </cell>
        </row>
        <row r="190">
          <cell r="F190">
            <v>187</v>
          </cell>
          <cell r="G190">
            <v>529</v>
          </cell>
          <cell r="H190">
            <v>2116</v>
          </cell>
          <cell r="I190">
            <v>1058</v>
          </cell>
          <cell r="J190">
            <v>529</v>
          </cell>
          <cell r="K190">
            <v>529</v>
          </cell>
          <cell r="L190">
            <v>529</v>
          </cell>
          <cell r="M190">
            <v>529</v>
          </cell>
          <cell r="N190">
            <v>2116</v>
          </cell>
          <cell r="O190">
            <v>1410</v>
          </cell>
          <cell r="P190">
            <v>1763</v>
          </cell>
          <cell r="Q190">
            <v>1763</v>
          </cell>
          <cell r="R190">
            <v>70533</v>
          </cell>
        </row>
        <row r="191">
          <cell r="F191">
            <v>188</v>
          </cell>
          <cell r="G191">
            <v>529</v>
          </cell>
          <cell r="H191">
            <v>2116</v>
          </cell>
          <cell r="I191">
            <v>1058</v>
          </cell>
          <cell r="J191">
            <v>529</v>
          </cell>
          <cell r="K191">
            <v>529</v>
          </cell>
          <cell r="L191">
            <v>529</v>
          </cell>
          <cell r="M191">
            <v>529</v>
          </cell>
          <cell r="N191">
            <v>2116</v>
          </cell>
          <cell r="O191">
            <v>1410</v>
          </cell>
          <cell r="P191">
            <v>1763</v>
          </cell>
          <cell r="Q191">
            <v>1763</v>
          </cell>
          <cell r="R191">
            <v>70533</v>
          </cell>
        </row>
        <row r="192">
          <cell r="F192">
            <v>189</v>
          </cell>
          <cell r="G192">
            <v>529</v>
          </cell>
          <cell r="H192">
            <v>2116</v>
          </cell>
          <cell r="I192">
            <v>1058</v>
          </cell>
          <cell r="J192">
            <v>529</v>
          </cell>
          <cell r="K192">
            <v>529</v>
          </cell>
          <cell r="L192">
            <v>529</v>
          </cell>
          <cell r="M192">
            <v>529</v>
          </cell>
          <cell r="N192">
            <v>2116</v>
          </cell>
          <cell r="O192">
            <v>1410</v>
          </cell>
          <cell r="P192">
            <v>1763</v>
          </cell>
          <cell r="Q192">
            <v>1763</v>
          </cell>
          <cell r="R192">
            <v>70533</v>
          </cell>
        </row>
        <row r="193">
          <cell r="F193">
            <v>190</v>
          </cell>
          <cell r="G193">
            <v>562</v>
          </cell>
          <cell r="H193">
            <v>2248</v>
          </cell>
          <cell r="I193">
            <v>1124</v>
          </cell>
          <cell r="J193">
            <v>562</v>
          </cell>
          <cell r="K193">
            <v>562</v>
          </cell>
          <cell r="L193">
            <v>562</v>
          </cell>
          <cell r="M193">
            <v>562</v>
          </cell>
          <cell r="N193">
            <v>2248</v>
          </cell>
          <cell r="O193">
            <v>1498</v>
          </cell>
          <cell r="P193">
            <v>1873</v>
          </cell>
          <cell r="Q193">
            <v>1873</v>
          </cell>
          <cell r="R193">
            <v>74933</v>
          </cell>
        </row>
        <row r="194">
          <cell r="F194">
            <v>191</v>
          </cell>
          <cell r="G194">
            <v>562</v>
          </cell>
          <cell r="H194">
            <v>2248</v>
          </cell>
          <cell r="I194">
            <v>1124</v>
          </cell>
          <cell r="J194">
            <v>562</v>
          </cell>
          <cell r="K194">
            <v>562</v>
          </cell>
          <cell r="L194">
            <v>562</v>
          </cell>
          <cell r="M194">
            <v>562</v>
          </cell>
          <cell r="N194">
            <v>2248</v>
          </cell>
          <cell r="O194">
            <v>1498</v>
          </cell>
          <cell r="P194">
            <v>1873</v>
          </cell>
          <cell r="Q194">
            <v>1873</v>
          </cell>
          <cell r="R194">
            <v>74933</v>
          </cell>
        </row>
        <row r="195">
          <cell r="F195">
            <v>192</v>
          </cell>
          <cell r="G195">
            <v>562</v>
          </cell>
          <cell r="H195">
            <v>2248</v>
          </cell>
          <cell r="I195">
            <v>1124</v>
          </cell>
          <cell r="J195">
            <v>562</v>
          </cell>
          <cell r="K195">
            <v>562</v>
          </cell>
          <cell r="L195">
            <v>562</v>
          </cell>
          <cell r="M195">
            <v>562</v>
          </cell>
          <cell r="N195">
            <v>2248</v>
          </cell>
          <cell r="O195">
            <v>1498</v>
          </cell>
          <cell r="P195">
            <v>1873</v>
          </cell>
          <cell r="Q195">
            <v>1873</v>
          </cell>
          <cell r="R195">
            <v>74933</v>
          </cell>
        </row>
        <row r="196">
          <cell r="F196">
            <v>193</v>
          </cell>
          <cell r="G196">
            <v>562</v>
          </cell>
          <cell r="H196">
            <v>2248</v>
          </cell>
          <cell r="I196">
            <v>1124</v>
          </cell>
          <cell r="J196">
            <v>562</v>
          </cell>
          <cell r="K196">
            <v>562</v>
          </cell>
          <cell r="L196">
            <v>562</v>
          </cell>
          <cell r="M196">
            <v>562</v>
          </cell>
          <cell r="N196">
            <v>2248</v>
          </cell>
          <cell r="O196">
            <v>1498</v>
          </cell>
          <cell r="P196">
            <v>1873</v>
          </cell>
          <cell r="Q196">
            <v>1873</v>
          </cell>
          <cell r="R196">
            <v>74933</v>
          </cell>
        </row>
        <row r="197">
          <cell r="F197">
            <v>194</v>
          </cell>
          <cell r="G197">
            <v>562</v>
          </cell>
          <cell r="H197">
            <v>2248</v>
          </cell>
          <cell r="I197">
            <v>1124</v>
          </cell>
          <cell r="J197">
            <v>562</v>
          </cell>
          <cell r="K197">
            <v>562</v>
          </cell>
          <cell r="L197">
            <v>562</v>
          </cell>
          <cell r="M197">
            <v>562</v>
          </cell>
          <cell r="N197">
            <v>2248</v>
          </cell>
          <cell r="O197">
            <v>1498</v>
          </cell>
          <cell r="P197">
            <v>1873</v>
          </cell>
          <cell r="Q197">
            <v>1873</v>
          </cell>
          <cell r="R197">
            <v>74933</v>
          </cell>
        </row>
        <row r="198">
          <cell r="F198">
            <v>195</v>
          </cell>
          <cell r="G198">
            <v>596</v>
          </cell>
          <cell r="H198">
            <v>2384</v>
          </cell>
          <cell r="I198">
            <v>1192</v>
          </cell>
          <cell r="J198">
            <v>596</v>
          </cell>
          <cell r="K198">
            <v>596</v>
          </cell>
          <cell r="L198">
            <v>596</v>
          </cell>
          <cell r="M198">
            <v>596</v>
          </cell>
          <cell r="N198">
            <v>2384</v>
          </cell>
          <cell r="O198">
            <v>1589</v>
          </cell>
          <cell r="P198">
            <v>1986</v>
          </cell>
          <cell r="Q198">
            <v>1986</v>
          </cell>
          <cell r="R198">
            <v>79466</v>
          </cell>
        </row>
        <row r="199">
          <cell r="F199">
            <v>196</v>
          </cell>
          <cell r="G199">
            <v>596</v>
          </cell>
          <cell r="H199">
            <v>2384</v>
          </cell>
          <cell r="I199">
            <v>1192</v>
          </cell>
          <cell r="J199">
            <v>596</v>
          </cell>
          <cell r="K199">
            <v>596</v>
          </cell>
          <cell r="L199">
            <v>596</v>
          </cell>
          <cell r="M199">
            <v>596</v>
          </cell>
          <cell r="N199">
            <v>2384</v>
          </cell>
          <cell r="O199">
            <v>1589</v>
          </cell>
          <cell r="P199">
            <v>1986</v>
          </cell>
          <cell r="Q199">
            <v>1986</v>
          </cell>
          <cell r="R199">
            <v>79466</v>
          </cell>
        </row>
        <row r="200">
          <cell r="F200">
            <v>197</v>
          </cell>
          <cell r="G200">
            <v>596</v>
          </cell>
          <cell r="H200">
            <v>2384</v>
          </cell>
          <cell r="I200">
            <v>1192</v>
          </cell>
          <cell r="J200">
            <v>596</v>
          </cell>
          <cell r="K200">
            <v>596</v>
          </cell>
          <cell r="L200">
            <v>596</v>
          </cell>
          <cell r="M200">
            <v>596</v>
          </cell>
          <cell r="N200">
            <v>2384</v>
          </cell>
          <cell r="O200">
            <v>1589</v>
          </cell>
          <cell r="P200">
            <v>1986</v>
          </cell>
          <cell r="Q200">
            <v>1986</v>
          </cell>
          <cell r="R200">
            <v>79466</v>
          </cell>
        </row>
        <row r="201">
          <cell r="F201">
            <v>198</v>
          </cell>
          <cell r="G201">
            <v>596</v>
          </cell>
          <cell r="H201">
            <v>2384</v>
          </cell>
          <cell r="I201">
            <v>1192</v>
          </cell>
          <cell r="J201">
            <v>596</v>
          </cell>
          <cell r="K201">
            <v>596</v>
          </cell>
          <cell r="L201">
            <v>596</v>
          </cell>
          <cell r="M201">
            <v>596</v>
          </cell>
          <cell r="N201">
            <v>2384</v>
          </cell>
          <cell r="O201">
            <v>1589</v>
          </cell>
          <cell r="P201">
            <v>1986</v>
          </cell>
          <cell r="Q201">
            <v>1986</v>
          </cell>
          <cell r="R201">
            <v>79466</v>
          </cell>
        </row>
        <row r="202">
          <cell r="F202">
            <v>199</v>
          </cell>
          <cell r="G202">
            <v>596</v>
          </cell>
          <cell r="H202">
            <v>2384</v>
          </cell>
          <cell r="I202">
            <v>1192</v>
          </cell>
          <cell r="J202">
            <v>596</v>
          </cell>
          <cell r="K202">
            <v>596</v>
          </cell>
          <cell r="L202">
            <v>596</v>
          </cell>
          <cell r="M202">
            <v>596</v>
          </cell>
          <cell r="N202">
            <v>2384</v>
          </cell>
          <cell r="O202">
            <v>1589</v>
          </cell>
          <cell r="P202">
            <v>1986</v>
          </cell>
          <cell r="Q202">
            <v>1986</v>
          </cell>
          <cell r="R202">
            <v>79466</v>
          </cell>
        </row>
        <row r="203">
          <cell r="F203">
            <v>200</v>
          </cell>
          <cell r="G203">
            <v>630</v>
          </cell>
          <cell r="H203">
            <v>2520</v>
          </cell>
          <cell r="I203">
            <v>1260</v>
          </cell>
          <cell r="J203">
            <v>630</v>
          </cell>
          <cell r="K203">
            <v>630</v>
          </cell>
          <cell r="L203">
            <v>630</v>
          </cell>
          <cell r="M203">
            <v>630</v>
          </cell>
          <cell r="N203">
            <v>2520</v>
          </cell>
          <cell r="O203">
            <v>1680</v>
          </cell>
          <cell r="P203">
            <v>2100</v>
          </cell>
          <cell r="Q203">
            <v>2100</v>
          </cell>
          <cell r="R203">
            <v>84000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0" sqref="D10"/>
    </sheetView>
  </sheetViews>
  <sheetFormatPr defaultColWidth="9" defaultRowHeight="13.5" outlineLevelCol="4"/>
  <sheetData>
    <row r="1" ht="16.5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6.5" spans="1:5">
      <c r="A2" s="3" t="s">
        <v>5</v>
      </c>
      <c r="B2" s="4">
        <v>1</v>
      </c>
      <c r="C2" s="4">
        <v>1</v>
      </c>
      <c r="D2" s="4"/>
      <c r="E2" s="4" t="s">
        <v>6</v>
      </c>
    </row>
    <row r="3" ht="16.5" spans="1:5">
      <c r="A3" s="3" t="s">
        <v>7</v>
      </c>
      <c r="B3" s="4">
        <v>1</v>
      </c>
      <c r="C3" s="4">
        <v>1</v>
      </c>
      <c r="D3" s="4"/>
      <c r="E3" s="4" t="s">
        <v>6</v>
      </c>
    </row>
    <row r="4" ht="16.5" spans="1:5">
      <c r="A4" s="3" t="s">
        <v>8</v>
      </c>
      <c r="B4" s="4">
        <v>3</v>
      </c>
      <c r="C4" s="4">
        <v>3</v>
      </c>
      <c r="D4" s="4"/>
      <c r="E4" s="4" t="s">
        <v>6</v>
      </c>
    </row>
    <row r="5" ht="16.5" spans="1:5">
      <c r="A5" s="3" t="s">
        <v>9</v>
      </c>
      <c r="B5" s="4">
        <v>1.5</v>
      </c>
      <c r="C5" s="4">
        <v>1.5</v>
      </c>
      <c r="D5" s="4">
        <v>2</v>
      </c>
      <c r="E5" s="4" t="s">
        <v>10</v>
      </c>
    </row>
    <row r="6" ht="16.5" spans="1:5">
      <c r="A6" s="3" t="s">
        <v>11</v>
      </c>
      <c r="B6" s="4">
        <v>1</v>
      </c>
      <c r="C6" s="4">
        <v>1</v>
      </c>
      <c r="D6" s="4">
        <v>3</v>
      </c>
      <c r="E6" s="4" t="s">
        <v>10</v>
      </c>
    </row>
    <row r="7" ht="16.5" spans="1:5">
      <c r="A7" s="3" t="s">
        <v>12</v>
      </c>
      <c r="B7" s="4">
        <v>1.5</v>
      </c>
      <c r="C7" s="4">
        <v>1.5</v>
      </c>
      <c r="D7" s="4">
        <v>2</v>
      </c>
      <c r="E7" s="4" t="s">
        <v>13</v>
      </c>
    </row>
    <row r="8" ht="16.5" spans="1:5">
      <c r="A8" s="3" t="s">
        <v>14</v>
      </c>
      <c r="B8" s="4">
        <v>1</v>
      </c>
      <c r="C8" s="4">
        <v>1</v>
      </c>
      <c r="D8" s="4">
        <v>1</v>
      </c>
      <c r="E8" s="4" t="s">
        <v>13</v>
      </c>
    </row>
    <row r="9" ht="16.5" spans="1:5">
      <c r="A9" s="3" t="s">
        <v>15</v>
      </c>
      <c r="B9" s="4">
        <v>0.5</v>
      </c>
      <c r="C9" s="4">
        <v>0.5</v>
      </c>
      <c r="D9" s="4">
        <v>0.5</v>
      </c>
      <c r="E9" s="4" t="s">
        <v>16</v>
      </c>
    </row>
    <row r="10" ht="16.5" spans="1:5">
      <c r="A10" s="3" t="s">
        <v>17</v>
      </c>
      <c r="B10" s="4">
        <v>0.1</v>
      </c>
      <c r="C10" s="4">
        <v>0.1</v>
      </c>
      <c r="D10" s="4">
        <v>2.1</v>
      </c>
      <c r="E10" s="4" t="s">
        <v>6</v>
      </c>
    </row>
    <row r="11" ht="16.5" spans="1:5">
      <c r="A11" s="3" t="s">
        <v>18</v>
      </c>
      <c r="B11" s="4">
        <v>0.8</v>
      </c>
      <c r="C11" s="4">
        <v>0.8</v>
      </c>
      <c r="D11" s="4">
        <v>0.8</v>
      </c>
      <c r="E11" s="4" t="s">
        <v>19</v>
      </c>
    </row>
    <row r="12" ht="16.5" spans="1:5">
      <c r="A12" s="3" t="s">
        <v>20</v>
      </c>
      <c r="B12" s="4">
        <v>2.5</v>
      </c>
      <c r="C12" s="4">
        <v>2.5</v>
      </c>
      <c r="D12" s="4"/>
      <c r="E12" s="4" t="s">
        <v>6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Q3" sqref="Q3:Q22"/>
    </sheetView>
  </sheetViews>
  <sheetFormatPr defaultColWidth="9" defaultRowHeight="13.5"/>
  <cols>
    <col min="3" max="3" width="9.25"/>
  </cols>
  <sheetData>
    <row r="1" ht="16.5" spans="1:17">
      <c r="A1" s="1" t="s">
        <v>254</v>
      </c>
      <c r="B1" s="2"/>
      <c r="C1" s="2"/>
      <c r="D1" s="2"/>
      <c r="E1" s="2"/>
      <c r="G1" s="1" t="s">
        <v>255</v>
      </c>
      <c r="H1" s="2"/>
      <c r="I1" s="2"/>
      <c r="J1" s="2"/>
      <c r="K1" s="2"/>
      <c r="M1" s="1" t="s">
        <v>256</v>
      </c>
      <c r="N1" s="2"/>
      <c r="O1" s="2"/>
      <c r="P1" s="2"/>
      <c r="Q1" s="2"/>
    </row>
    <row r="2" ht="16.5" spans="1:17">
      <c r="A2" s="3" t="s">
        <v>257</v>
      </c>
      <c r="B2" s="3" t="s">
        <v>258</v>
      </c>
      <c r="C2" s="3" t="s">
        <v>26</v>
      </c>
      <c r="D2" s="3" t="s">
        <v>27</v>
      </c>
      <c r="E2" s="3" t="s">
        <v>28</v>
      </c>
      <c r="G2" s="3" t="s">
        <v>257</v>
      </c>
      <c r="H2" s="3" t="s">
        <v>258</v>
      </c>
      <c r="I2" s="3" t="s">
        <v>26</v>
      </c>
      <c r="J2" s="3" t="s">
        <v>27</v>
      </c>
      <c r="K2" s="3" t="s">
        <v>28</v>
      </c>
      <c r="M2" s="3" t="s">
        <v>257</v>
      </c>
      <c r="N2" s="3" t="s">
        <v>258</v>
      </c>
      <c r="O2" s="3" t="s">
        <v>26</v>
      </c>
      <c r="P2" s="3" t="s">
        <v>27</v>
      </c>
      <c r="Q2" s="3" t="s">
        <v>28</v>
      </c>
    </row>
    <row r="3" ht="17.25" spans="1:17">
      <c r="A3" s="4">
        <v>1</v>
      </c>
      <c r="B3" s="6" t="s">
        <v>259</v>
      </c>
      <c r="C3" s="4">
        <f>INT(SUM(装备基础!B13:E13)/属性空间占比!$B$3*属性空间占比!$B$9)</f>
        <v>11</v>
      </c>
      <c r="D3" s="4">
        <f>INT(C3/1.5)</f>
        <v>7</v>
      </c>
      <c r="E3" s="4">
        <f>D3*30</f>
        <v>210</v>
      </c>
      <c r="G3" s="4">
        <v>1</v>
      </c>
      <c r="H3" s="6" t="s">
        <v>259</v>
      </c>
      <c r="I3" s="4">
        <f>INT(C3*0.82)</f>
        <v>9</v>
      </c>
      <c r="J3" s="4">
        <f>D3</f>
        <v>7</v>
      </c>
      <c r="K3" s="4">
        <f>INT(E3/2)</f>
        <v>105</v>
      </c>
      <c r="M3" s="4">
        <v>1</v>
      </c>
      <c r="N3" s="6" t="s">
        <v>259</v>
      </c>
      <c r="O3" s="4">
        <f>I3</f>
        <v>9</v>
      </c>
      <c r="P3" s="4">
        <f>J3</f>
        <v>7</v>
      </c>
      <c r="Q3" s="4">
        <f>INT(E3/3*2)</f>
        <v>140</v>
      </c>
    </row>
    <row r="4" ht="17.25" spans="1:17">
      <c r="A4" s="4">
        <v>2</v>
      </c>
      <c r="B4" s="6" t="s">
        <v>260</v>
      </c>
      <c r="C4" s="4">
        <f>INT(SUM(装备基础!B23:E23)/属性空间占比!$B$3*属性空间占比!$B$9)</f>
        <v>34</v>
      </c>
      <c r="D4" s="4">
        <f t="shared" ref="D4:D22" si="0">INT(C4/1.5)</f>
        <v>22</v>
      </c>
      <c r="E4" s="4">
        <f t="shared" ref="E4:E22" si="1">D4*30</f>
        <v>660</v>
      </c>
      <c r="G4" s="4">
        <v>2</v>
      </c>
      <c r="H4" s="6" t="s">
        <v>260</v>
      </c>
      <c r="I4" s="4">
        <f t="shared" ref="I4:I22" si="2">INT(C4*0.82)</f>
        <v>27</v>
      </c>
      <c r="J4" s="4">
        <f t="shared" ref="J4:J22" si="3">D4</f>
        <v>22</v>
      </c>
      <c r="K4" s="4">
        <f t="shared" ref="K4:K22" si="4">INT(E4/2)</f>
        <v>330</v>
      </c>
      <c r="M4" s="4">
        <v>2</v>
      </c>
      <c r="N4" s="6" t="s">
        <v>260</v>
      </c>
      <c r="O4" s="4">
        <f t="shared" ref="O4:O22" si="5">I4</f>
        <v>27</v>
      </c>
      <c r="P4" s="4">
        <f t="shared" ref="P4:P22" si="6">J4</f>
        <v>22</v>
      </c>
      <c r="Q4" s="4">
        <f t="shared" ref="Q4:Q22" si="7">INT(E4/3*2)</f>
        <v>440</v>
      </c>
    </row>
    <row r="5" ht="17.25" spans="1:17">
      <c r="A5" s="4">
        <v>3</v>
      </c>
      <c r="B5" s="7" t="s">
        <v>261</v>
      </c>
      <c r="C5" s="4">
        <f>INT(SUM(装备基础!L33:O33)/属性空间占比!$B$3*属性空间占比!$B$9)</f>
        <v>82</v>
      </c>
      <c r="D5" s="4">
        <f t="shared" si="0"/>
        <v>54</v>
      </c>
      <c r="E5" s="4">
        <f t="shared" si="1"/>
        <v>1620</v>
      </c>
      <c r="G5" s="4">
        <v>3</v>
      </c>
      <c r="H5" s="7" t="s">
        <v>261</v>
      </c>
      <c r="I5" s="4">
        <f t="shared" si="2"/>
        <v>67</v>
      </c>
      <c r="J5" s="4">
        <f t="shared" si="3"/>
        <v>54</v>
      </c>
      <c r="K5" s="4">
        <f t="shared" si="4"/>
        <v>810</v>
      </c>
      <c r="M5" s="4">
        <v>3</v>
      </c>
      <c r="N5" s="7" t="s">
        <v>261</v>
      </c>
      <c r="O5" s="4">
        <f t="shared" si="5"/>
        <v>67</v>
      </c>
      <c r="P5" s="4">
        <f t="shared" si="6"/>
        <v>54</v>
      </c>
      <c r="Q5" s="4">
        <f t="shared" si="7"/>
        <v>1080</v>
      </c>
    </row>
    <row r="6" ht="17.25" spans="1:17">
      <c r="A6" s="4">
        <v>4</v>
      </c>
      <c r="B6" s="7" t="s">
        <v>262</v>
      </c>
      <c r="C6" s="4">
        <f>INT(SUM(装备基础!L43:O43)/属性空间占比!$B$3*属性空间占比!$B$9)</f>
        <v>137</v>
      </c>
      <c r="D6" s="4">
        <f t="shared" si="0"/>
        <v>91</v>
      </c>
      <c r="E6" s="4">
        <f t="shared" si="1"/>
        <v>2730</v>
      </c>
      <c r="G6" s="4">
        <v>4</v>
      </c>
      <c r="H6" s="7" t="s">
        <v>262</v>
      </c>
      <c r="I6" s="4">
        <f t="shared" si="2"/>
        <v>112</v>
      </c>
      <c r="J6" s="4">
        <f t="shared" si="3"/>
        <v>91</v>
      </c>
      <c r="K6" s="4">
        <f t="shared" si="4"/>
        <v>1365</v>
      </c>
      <c r="M6" s="4">
        <v>4</v>
      </c>
      <c r="N6" s="7" t="s">
        <v>262</v>
      </c>
      <c r="O6" s="4">
        <f t="shared" si="5"/>
        <v>112</v>
      </c>
      <c r="P6" s="4">
        <f t="shared" si="6"/>
        <v>91</v>
      </c>
      <c r="Q6" s="4">
        <f t="shared" si="7"/>
        <v>1820</v>
      </c>
    </row>
    <row r="7" ht="17.25" spans="1:17">
      <c r="A7" s="4">
        <v>5</v>
      </c>
      <c r="B7" s="7" t="s">
        <v>263</v>
      </c>
      <c r="C7" s="4">
        <f>INT(SUM(装备基础!L53:O53)/属性空间占比!$B$3*属性空间占比!$B$9)</f>
        <v>201</v>
      </c>
      <c r="D7" s="4">
        <f t="shared" si="0"/>
        <v>134</v>
      </c>
      <c r="E7" s="4">
        <f t="shared" si="1"/>
        <v>4020</v>
      </c>
      <c r="G7" s="4">
        <v>5</v>
      </c>
      <c r="H7" s="7" t="s">
        <v>263</v>
      </c>
      <c r="I7" s="4">
        <f t="shared" si="2"/>
        <v>164</v>
      </c>
      <c r="J7" s="4">
        <f t="shared" si="3"/>
        <v>134</v>
      </c>
      <c r="K7" s="4">
        <f t="shared" si="4"/>
        <v>2010</v>
      </c>
      <c r="M7" s="4">
        <v>5</v>
      </c>
      <c r="N7" s="7" t="s">
        <v>263</v>
      </c>
      <c r="O7" s="4">
        <f t="shared" si="5"/>
        <v>164</v>
      </c>
      <c r="P7" s="4">
        <f t="shared" si="6"/>
        <v>134</v>
      </c>
      <c r="Q7" s="4">
        <f t="shared" si="7"/>
        <v>2680</v>
      </c>
    </row>
    <row r="8" ht="17.25" spans="1:17">
      <c r="A8" s="4">
        <v>6</v>
      </c>
      <c r="B8" s="7" t="s">
        <v>264</v>
      </c>
      <c r="C8" s="4">
        <f>INT(SUM(装备基础!L63:O63)/属性空间占比!$B$3*属性空间占比!$B$9)</f>
        <v>279</v>
      </c>
      <c r="D8" s="4">
        <f t="shared" si="0"/>
        <v>186</v>
      </c>
      <c r="E8" s="4">
        <f t="shared" si="1"/>
        <v>5580</v>
      </c>
      <c r="G8" s="4">
        <v>6</v>
      </c>
      <c r="H8" s="7" t="s">
        <v>264</v>
      </c>
      <c r="I8" s="4">
        <f t="shared" si="2"/>
        <v>228</v>
      </c>
      <c r="J8" s="4">
        <f t="shared" si="3"/>
        <v>186</v>
      </c>
      <c r="K8" s="4">
        <f t="shared" si="4"/>
        <v>2790</v>
      </c>
      <c r="M8" s="4">
        <v>6</v>
      </c>
      <c r="N8" s="7" t="s">
        <v>264</v>
      </c>
      <c r="O8" s="4">
        <f t="shared" si="5"/>
        <v>228</v>
      </c>
      <c r="P8" s="4">
        <f t="shared" si="6"/>
        <v>186</v>
      </c>
      <c r="Q8" s="4">
        <f t="shared" si="7"/>
        <v>3720</v>
      </c>
    </row>
    <row r="9" ht="17.25" spans="1:17">
      <c r="A9" s="4">
        <v>7</v>
      </c>
      <c r="B9" s="8" t="s">
        <v>265</v>
      </c>
      <c r="C9" s="4">
        <f>INT(SUM(装备基础!V73:Y73)/属性空间占比!$B$3*属性空间占比!$B$9)</f>
        <v>458</v>
      </c>
      <c r="D9" s="4">
        <f t="shared" si="0"/>
        <v>305</v>
      </c>
      <c r="E9" s="4">
        <f t="shared" si="1"/>
        <v>9150</v>
      </c>
      <c r="G9" s="4">
        <v>7</v>
      </c>
      <c r="H9" s="8" t="s">
        <v>265</v>
      </c>
      <c r="I9" s="4">
        <f t="shared" si="2"/>
        <v>375</v>
      </c>
      <c r="J9" s="4">
        <f t="shared" si="3"/>
        <v>305</v>
      </c>
      <c r="K9" s="4">
        <f t="shared" si="4"/>
        <v>4575</v>
      </c>
      <c r="M9" s="4">
        <v>7</v>
      </c>
      <c r="N9" s="8" t="s">
        <v>265</v>
      </c>
      <c r="O9" s="4">
        <f t="shared" si="5"/>
        <v>375</v>
      </c>
      <c r="P9" s="4">
        <f t="shared" si="6"/>
        <v>305</v>
      </c>
      <c r="Q9" s="4">
        <f t="shared" si="7"/>
        <v>6100</v>
      </c>
    </row>
    <row r="10" ht="17.25" spans="1:17">
      <c r="A10" s="4">
        <v>8</v>
      </c>
      <c r="B10" s="8" t="s">
        <v>266</v>
      </c>
      <c r="C10" s="4">
        <f>INT(SUM(装备基础!V83:Y83)/属性空间占比!$B$3*属性空间占比!$B$9)</f>
        <v>588</v>
      </c>
      <c r="D10" s="4">
        <f t="shared" si="0"/>
        <v>392</v>
      </c>
      <c r="E10" s="4">
        <f t="shared" si="1"/>
        <v>11760</v>
      </c>
      <c r="G10" s="4">
        <v>8</v>
      </c>
      <c r="H10" s="8" t="s">
        <v>266</v>
      </c>
      <c r="I10" s="4">
        <f t="shared" si="2"/>
        <v>482</v>
      </c>
      <c r="J10" s="4">
        <f t="shared" si="3"/>
        <v>392</v>
      </c>
      <c r="K10" s="4">
        <f t="shared" si="4"/>
        <v>5880</v>
      </c>
      <c r="M10" s="4">
        <v>8</v>
      </c>
      <c r="N10" s="8" t="s">
        <v>266</v>
      </c>
      <c r="O10" s="4">
        <f t="shared" si="5"/>
        <v>482</v>
      </c>
      <c r="P10" s="4">
        <f t="shared" si="6"/>
        <v>392</v>
      </c>
      <c r="Q10" s="4">
        <f t="shared" si="7"/>
        <v>7840</v>
      </c>
    </row>
    <row r="11" ht="17.25" spans="1:17">
      <c r="A11" s="4">
        <v>9</v>
      </c>
      <c r="B11" s="8" t="s">
        <v>267</v>
      </c>
      <c r="C11" s="4">
        <f>INT(SUM(装备基础!V93:Y93)/属性空间占比!$B$3*属性空间占比!$B$9)</f>
        <v>729</v>
      </c>
      <c r="D11" s="4">
        <f t="shared" si="0"/>
        <v>486</v>
      </c>
      <c r="E11" s="4">
        <f t="shared" si="1"/>
        <v>14580</v>
      </c>
      <c r="G11" s="4">
        <v>9</v>
      </c>
      <c r="H11" s="8" t="s">
        <v>267</v>
      </c>
      <c r="I11" s="4">
        <f t="shared" si="2"/>
        <v>597</v>
      </c>
      <c r="J11" s="4">
        <f t="shared" si="3"/>
        <v>486</v>
      </c>
      <c r="K11" s="4">
        <f t="shared" si="4"/>
        <v>7290</v>
      </c>
      <c r="M11" s="4">
        <v>9</v>
      </c>
      <c r="N11" s="8" t="s">
        <v>267</v>
      </c>
      <c r="O11" s="4">
        <f t="shared" si="5"/>
        <v>597</v>
      </c>
      <c r="P11" s="4">
        <f t="shared" si="6"/>
        <v>486</v>
      </c>
      <c r="Q11" s="4">
        <f t="shared" si="7"/>
        <v>9720</v>
      </c>
    </row>
    <row r="12" ht="17.25" spans="1:17">
      <c r="A12" s="4">
        <v>10</v>
      </c>
      <c r="B12" s="9" t="s">
        <v>268</v>
      </c>
      <c r="C12" s="4">
        <f>INT(SUM(装备基础!AF103:AI103)/属性空间占比!$B$3*属性空间占比!$B$9)</f>
        <v>1119</v>
      </c>
      <c r="D12" s="4">
        <f t="shared" si="0"/>
        <v>746</v>
      </c>
      <c r="E12" s="4">
        <f t="shared" si="1"/>
        <v>22380</v>
      </c>
      <c r="G12" s="4">
        <v>10</v>
      </c>
      <c r="H12" s="9" t="s">
        <v>268</v>
      </c>
      <c r="I12" s="4">
        <f t="shared" si="2"/>
        <v>917</v>
      </c>
      <c r="J12" s="4">
        <f t="shared" si="3"/>
        <v>746</v>
      </c>
      <c r="K12" s="4">
        <f t="shared" si="4"/>
        <v>11190</v>
      </c>
      <c r="M12" s="4">
        <v>10</v>
      </c>
      <c r="N12" s="9" t="s">
        <v>268</v>
      </c>
      <c r="O12" s="4">
        <f t="shared" si="5"/>
        <v>917</v>
      </c>
      <c r="P12" s="4">
        <f t="shared" si="6"/>
        <v>746</v>
      </c>
      <c r="Q12" s="4">
        <f t="shared" si="7"/>
        <v>14920</v>
      </c>
    </row>
    <row r="13" ht="17.25" spans="1:17">
      <c r="A13" s="4">
        <v>11</v>
      </c>
      <c r="B13" s="9" t="s">
        <v>269</v>
      </c>
      <c r="C13" s="4">
        <f>INT(SUM(装备基础!AF113:AI113)/属性空间占比!$B$3*属性空间占比!$B$9)</f>
        <v>1337</v>
      </c>
      <c r="D13" s="4">
        <f t="shared" si="0"/>
        <v>891</v>
      </c>
      <c r="E13" s="4">
        <f t="shared" si="1"/>
        <v>26730</v>
      </c>
      <c r="G13" s="4">
        <v>11</v>
      </c>
      <c r="H13" s="9" t="s">
        <v>269</v>
      </c>
      <c r="I13" s="4">
        <f t="shared" si="2"/>
        <v>1096</v>
      </c>
      <c r="J13" s="4">
        <f t="shared" si="3"/>
        <v>891</v>
      </c>
      <c r="K13" s="4">
        <f t="shared" si="4"/>
        <v>13365</v>
      </c>
      <c r="M13" s="4">
        <v>11</v>
      </c>
      <c r="N13" s="9" t="s">
        <v>269</v>
      </c>
      <c r="O13" s="4">
        <f t="shared" si="5"/>
        <v>1096</v>
      </c>
      <c r="P13" s="4">
        <f t="shared" si="6"/>
        <v>891</v>
      </c>
      <c r="Q13" s="4">
        <f t="shared" si="7"/>
        <v>17820</v>
      </c>
    </row>
    <row r="14" ht="17.25" spans="1:17">
      <c r="A14" s="4">
        <v>12</v>
      </c>
      <c r="B14" s="9" t="s">
        <v>270</v>
      </c>
      <c r="C14" s="4">
        <f>INT(SUM(装备基础!AF123:AI123)/属性空间占比!$B$3*属性空间占比!$B$9)</f>
        <v>1578</v>
      </c>
      <c r="D14" s="4">
        <f t="shared" si="0"/>
        <v>1052</v>
      </c>
      <c r="E14" s="4">
        <f t="shared" si="1"/>
        <v>31560</v>
      </c>
      <c r="G14" s="4">
        <v>12</v>
      </c>
      <c r="H14" s="9" t="s">
        <v>270</v>
      </c>
      <c r="I14" s="4">
        <f t="shared" si="2"/>
        <v>1293</v>
      </c>
      <c r="J14" s="4">
        <f t="shared" si="3"/>
        <v>1052</v>
      </c>
      <c r="K14" s="4">
        <f t="shared" si="4"/>
        <v>15780</v>
      </c>
      <c r="M14" s="4">
        <v>12</v>
      </c>
      <c r="N14" s="9" t="s">
        <v>270</v>
      </c>
      <c r="O14" s="4">
        <f t="shared" si="5"/>
        <v>1293</v>
      </c>
      <c r="P14" s="4">
        <f t="shared" si="6"/>
        <v>1052</v>
      </c>
      <c r="Q14" s="4">
        <f t="shared" si="7"/>
        <v>21040</v>
      </c>
    </row>
    <row r="15" ht="17.25" spans="1:17">
      <c r="A15" s="4">
        <v>13</v>
      </c>
      <c r="B15" s="9" t="s">
        <v>271</v>
      </c>
      <c r="C15" s="4">
        <f>INT(SUM(装备基础!AF133:AI133)/属性空间占比!$B$3*属性空间占比!$B$9)</f>
        <v>1833</v>
      </c>
      <c r="D15" s="4">
        <f t="shared" si="0"/>
        <v>1222</v>
      </c>
      <c r="E15" s="4">
        <f t="shared" si="1"/>
        <v>36660</v>
      </c>
      <c r="G15" s="4">
        <v>13</v>
      </c>
      <c r="H15" s="9" t="s">
        <v>271</v>
      </c>
      <c r="I15" s="4">
        <f t="shared" si="2"/>
        <v>1503</v>
      </c>
      <c r="J15" s="4">
        <f t="shared" si="3"/>
        <v>1222</v>
      </c>
      <c r="K15" s="4">
        <f t="shared" si="4"/>
        <v>18330</v>
      </c>
      <c r="M15" s="4">
        <v>13</v>
      </c>
      <c r="N15" s="9" t="s">
        <v>271</v>
      </c>
      <c r="O15" s="4">
        <f t="shared" si="5"/>
        <v>1503</v>
      </c>
      <c r="P15" s="4">
        <f t="shared" si="6"/>
        <v>1222</v>
      </c>
      <c r="Q15" s="4">
        <f t="shared" si="7"/>
        <v>24440</v>
      </c>
    </row>
    <row r="16" ht="17.25" spans="1:17">
      <c r="A16" s="4">
        <v>14</v>
      </c>
      <c r="B16" s="10" t="s">
        <v>272</v>
      </c>
      <c r="C16" s="4">
        <f>INT(SUM(装备基础!AP143:AS143)/属性空间占比!$B$3*属性空间占比!$B$9)</f>
        <v>2710</v>
      </c>
      <c r="D16" s="4">
        <f t="shared" si="0"/>
        <v>1806</v>
      </c>
      <c r="E16" s="4">
        <f t="shared" si="1"/>
        <v>54180</v>
      </c>
      <c r="G16" s="4">
        <v>14</v>
      </c>
      <c r="H16" s="10" t="s">
        <v>272</v>
      </c>
      <c r="I16" s="4">
        <f t="shared" si="2"/>
        <v>2222</v>
      </c>
      <c r="J16" s="4">
        <f t="shared" si="3"/>
        <v>1806</v>
      </c>
      <c r="K16" s="4">
        <f t="shared" si="4"/>
        <v>27090</v>
      </c>
      <c r="M16" s="4">
        <v>14</v>
      </c>
      <c r="N16" s="10" t="s">
        <v>272</v>
      </c>
      <c r="O16" s="4">
        <f t="shared" si="5"/>
        <v>2222</v>
      </c>
      <c r="P16" s="4">
        <f t="shared" si="6"/>
        <v>1806</v>
      </c>
      <c r="Q16" s="4">
        <f t="shared" si="7"/>
        <v>36120</v>
      </c>
    </row>
    <row r="17" ht="17.25" spans="1:17">
      <c r="A17" s="4">
        <v>15</v>
      </c>
      <c r="B17" s="10" t="s">
        <v>273</v>
      </c>
      <c r="C17" s="4">
        <f>INT(SUM(装备基础!AP153:AS153)/属性空间占比!$B$3*属性空间占比!$B$9)</f>
        <v>3090</v>
      </c>
      <c r="D17" s="4">
        <f t="shared" si="0"/>
        <v>2060</v>
      </c>
      <c r="E17" s="4">
        <f t="shared" si="1"/>
        <v>61800</v>
      </c>
      <c r="G17" s="4">
        <v>15</v>
      </c>
      <c r="H17" s="10" t="s">
        <v>273</v>
      </c>
      <c r="I17" s="4">
        <f t="shared" si="2"/>
        <v>2533</v>
      </c>
      <c r="J17" s="4">
        <f t="shared" si="3"/>
        <v>2060</v>
      </c>
      <c r="K17" s="4">
        <f t="shared" si="4"/>
        <v>30900</v>
      </c>
      <c r="M17" s="4">
        <v>15</v>
      </c>
      <c r="N17" s="10" t="s">
        <v>273</v>
      </c>
      <c r="O17" s="4">
        <f t="shared" si="5"/>
        <v>2533</v>
      </c>
      <c r="P17" s="4">
        <f t="shared" si="6"/>
        <v>2060</v>
      </c>
      <c r="Q17" s="4">
        <f t="shared" si="7"/>
        <v>41200</v>
      </c>
    </row>
    <row r="18" ht="17.25" spans="1:17">
      <c r="A18" s="4">
        <v>16</v>
      </c>
      <c r="B18" s="10" t="s">
        <v>274</v>
      </c>
      <c r="C18" s="4">
        <f>INT(SUM(装备基础!AP163:AS163)/属性空间占比!$B$3*属性空间占比!$B$9)</f>
        <v>3500</v>
      </c>
      <c r="D18" s="4">
        <f t="shared" si="0"/>
        <v>2333</v>
      </c>
      <c r="E18" s="4">
        <f t="shared" si="1"/>
        <v>69990</v>
      </c>
      <c r="G18" s="4">
        <v>16</v>
      </c>
      <c r="H18" s="10" t="s">
        <v>274</v>
      </c>
      <c r="I18" s="4">
        <f t="shared" si="2"/>
        <v>2870</v>
      </c>
      <c r="J18" s="4">
        <f t="shared" si="3"/>
        <v>2333</v>
      </c>
      <c r="K18" s="4">
        <f t="shared" si="4"/>
        <v>34995</v>
      </c>
      <c r="M18" s="4">
        <v>16</v>
      </c>
      <c r="N18" s="10" t="s">
        <v>274</v>
      </c>
      <c r="O18" s="4">
        <f t="shared" si="5"/>
        <v>2870</v>
      </c>
      <c r="P18" s="4">
        <f t="shared" si="6"/>
        <v>2333</v>
      </c>
      <c r="Q18" s="4">
        <f t="shared" si="7"/>
        <v>46660</v>
      </c>
    </row>
    <row r="19" ht="17.25" spans="1:17">
      <c r="A19" s="4">
        <v>17</v>
      </c>
      <c r="B19" s="10" t="s">
        <v>275</v>
      </c>
      <c r="C19" s="4">
        <f>INT(SUM(装备基础!AP173:AS173)/属性空间占比!$B$3*属性空间占比!$B$9)</f>
        <v>3927</v>
      </c>
      <c r="D19" s="4">
        <f t="shared" si="0"/>
        <v>2618</v>
      </c>
      <c r="E19" s="4">
        <f t="shared" si="1"/>
        <v>78540</v>
      </c>
      <c r="G19" s="4">
        <v>17</v>
      </c>
      <c r="H19" s="10" t="s">
        <v>275</v>
      </c>
      <c r="I19" s="4">
        <f t="shared" si="2"/>
        <v>3220</v>
      </c>
      <c r="J19" s="4">
        <f t="shared" si="3"/>
        <v>2618</v>
      </c>
      <c r="K19" s="4">
        <f t="shared" si="4"/>
        <v>39270</v>
      </c>
      <c r="M19" s="4">
        <v>17</v>
      </c>
      <c r="N19" s="10" t="s">
        <v>275</v>
      </c>
      <c r="O19" s="4">
        <f t="shared" si="5"/>
        <v>3220</v>
      </c>
      <c r="P19" s="4">
        <f t="shared" si="6"/>
        <v>2618</v>
      </c>
      <c r="Q19" s="4">
        <f t="shared" si="7"/>
        <v>52360</v>
      </c>
    </row>
    <row r="20" ht="17.25" spans="1:17">
      <c r="A20" s="4">
        <v>18</v>
      </c>
      <c r="B20" s="10" t="s">
        <v>276</v>
      </c>
      <c r="C20" s="4">
        <f>INT(SUM(装备基础!AP183:AS183)/属性空间占比!$B$3*属性空间占比!$B$9)</f>
        <v>4386</v>
      </c>
      <c r="D20" s="4">
        <f t="shared" si="0"/>
        <v>2924</v>
      </c>
      <c r="E20" s="4">
        <f t="shared" si="1"/>
        <v>87720</v>
      </c>
      <c r="G20" s="4">
        <v>18</v>
      </c>
      <c r="H20" s="10" t="s">
        <v>276</v>
      </c>
      <c r="I20" s="4">
        <f t="shared" si="2"/>
        <v>3596</v>
      </c>
      <c r="J20" s="4">
        <f t="shared" si="3"/>
        <v>2924</v>
      </c>
      <c r="K20" s="4">
        <f t="shared" si="4"/>
        <v>43860</v>
      </c>
      <c r="M20" s="4">
        <v>18</v>
      </c>
      <c r="N20" s="10" t="s">
        <v>276</v>
      </c>
      <c r="O20" s="4">
        <f t="shared" si="5"/>
        <v>3596</v>
      </c>
      <c r="P20" s="4">
        <f t="shared" si="6"/>
        <v>2924</v>
      </c>
      <c r="Q20" s="4">
        <f t="shared" si="7"/>
        <v>58480</v>
      </c>
    </row>
    <row r="21" ht="17.25" spans="1:17">
      <c r="A21" s="4">
        <v>19</v>
      </c>
      <c r="B21" s="11" t="s">
        <v>277</v>
      </c>
      <c r="C21" s="4">
        <f>INT(SUM(装备基础!AZ193:BC193)/属性空间占比!$B$3*属性空间占比!$B$9)</f>
        <v>6227</v>
      </c>
      <c r="D21" s="4">
        <f t="shared" si="0"/>
        <v>4151</v>
      </c>
      <c r="E21" s="4">
        <f t="shared" si="1"/>
        <v>124530</v>
      </c>
      <c r="G21" s="4">
        <v>19</v>
      </c>
      <c r="H21" s="11" t="s">
        <v>277</v>
      </c>
      <c r="I21" s="4">
        <f t="shared" si="2"/>
        <v>5106</v>
      </c>
      <c r="J21" s="4">
        <f t="shared" si="3"/>
        <v>4151</v>
      </c>
      <c r="K21" s="4">
        <f t="shared" si="4"/>
        <v>62265</v>
      </c>
      <c r="M21" s="4">
        <v>19</v>
      </c>
      <c r="N21" s="11" t="s">
        <v>277</v>
      </c>
      <c r="O21" s="4">
        <f t="shared" si="5"/>
        <v>5106</v>
      </c>
      <c r="P21" s="4">
        <f t="shared" si="6"/>
        <v>4151</v>
      </c>
      <c r="Q21" s="4">
        <f t="shared" si="7"/>
        <v>83020</v>
      </c>
    </row>
    <row r="22" ht="17.25" spans="1:17">
      <c r="A22" s="4">
        <v>20</v>
      </c>
      <c r="B22" s="12" t="s">
        <v>278</v>
      </c>
      <c r="C22" s="4">
        <f>INT(SUM(装备基础!BJ203:BM203)/属性空间占比!$B$3*属性空间占比!$B$9)</f>
        <v>10750</v>
      </c>
      <c r="D22" s="4">
        <f t="shared" si="0"/>
        <v>7166</v>
      </c>
      <c r="E22" s="4">
        <f t="shared" si="1"/>
        <v>214980</v>
      </c>
      <c r="G22" s="4">
        <v>20</v>
      </c>
      <c r="H22" s="12" t="s">
        <v>278</v>
      </c>
      <c r="I22" s="4">
        <f t="shared" si="2"/>
        <v>8815</v>
      </c>
      <c r="J22" s="4">
        <f t="shared" si="3"/>
        <v>7166</v>
      </c>
      <c r="K22" s="4">
        <f t="shared" si="4"/>
        <v>107490</v>
      </c>
      <c r="M22" s="4">
        <v>20</v>
      </c>
      <c r="N22" s="12" t="s">
        <v>278</v>
      </c>
      <c r="O22" s="4">
        <f t="shared" si="5"/>
        <v>8815</v>
      </c>
      <c r="P22" s="4">
        <f t="shared" si="6"/>
        <v>7166</v>
      </c>
      <c r="Q22" s="4">
        <f t="shared" si="7"/>
        <v>143320</v>
      </c>
    </row>
  </sheetData>
  <mergeCells count="3">
    <mergeCell ref="A1:E1"/>
    <mergeCell ref="G1:K1"/>
    <mergeCell ref="M1:Q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3"/>
  <sheetViews>
    <sheetView workbookViewId="0">
      <selection activeCell="N3" sqref="N3"/>
    </sheetView>
  </sheetViews>
  <sheetFormatPr defaultColWidth="9" defaultRowHeight="13.5"/>
  <cols>
    <col min="4" max="4" width="9.25"/>
    <col min="9" max="9" width="9.25"/>
    <col min="14" max="14" width="9.25"/>
  </cols>
  <sheetData>
    <row r="1" ht="16.5" spans="1:14">
      <c r="A1" s="1" t="s">
        <v>254</v>
      </c>
      <c r="B1" s="2"/>
      <c r="C1" s="2"/>
      <c r="D1" s="2"/>
      <c r="F1" s="1" t="s">
        <v>255</v>
      </c>
      <c r="G1" s="2"/>
      <c r="H1" s="2"/>
      <c r="I1" s="2"/>
      <c r="K1" s="1" t="s">
        <v>256</v>
      </c>
      <c r="L1" s="2"/>
      <c r="M1" s="2"/>
      <c r="N1" s="2"/>
    </row>
    <row r="2" ht="16.5" spans="1:14">
      <c r="A2" s="5" t="s">
        <v>279</v>
      </c>
      <c r="B2" s="3" t="s">
        <v>26</v>
      </c>
      <c r="C2" s="3" t="s">
        <v>27</v>
      </c>
      <c r="D2" s="3" t="s">
        <v>28</v>
      </c>
      <c r="F2" s="5" t="s">
        <v>279</v>
      </c>
      <c r="G2" s="3" t="s">
        <v>26</v>
      </c>
      <c r="H2" s="3" t="s">
        <v>27</v>
      </c>
      <c r="I2" s="3" t="s">
        <v>28</v>
      </c>
      <c r="K2" s="5" t="s">
        <v>279</v>
      </c>
      <c r="L2" s="3" t="s">
        <v>26</v>
      </c>
      <c r="M2" s="3" t="s">
        <v>27</v>
      </c>
      <c r="N2" s="3" t="s">
        <v>28</v>
      </c>
    </row>
    <row r="3" ht="16.5" spans="1:14">
      <c r="A3" s="4">
        <v>0</v>
      </c>
      <c r="B3" s="4">
        <v>15</v>
      </c>
      <c r="C3" s="4">
        <v>10</v>
      </c>
      <c r="D3" s="4">
        <v>300</v>
      </c>
      <c r="F3" s="4">
        <v>0</v>
      </c>
      <c r="G3" s="4">
        <f>INT(B3*0.82)</f>
        <v>12</v>
      </c>
      <c r="H3" s="4">
        <f>C3</f>
        <v>10</v>
      </c>
      <c r="I3" s="4">
        <f>INT(D3/2)</f>
        <v>150</v>
      </c>
      <c r="K3" s="4">
        <v>0</v>
      </c>
      <c r="L3" s="4">
        <f>G3</f>
        <v>12</v>
      </c>
      <c r="M3" s="4">
        <f>H3</f>
        <v>10</v>
      </c>
      <c r="N3" s="4">
        <f>INT(D3/3*2)</f>
        <v>200</v>
      </c>
    </row>
    <row r="4" ht="16.5" spans="1:14">
      <c r="A4" s="4">
        <v>1</v>
      </c>
      <c r="B4" s="4">
        <f>INT(SUM(槽位强化!B4:E4)/属性空间占比!$B$2*属性空间占比!$B$10)</f>
        <v>0</v>
      </c>
      <c r="C4" s="4">
        <f t="shared" ref="C4:C35" si="0">INT(B4/1.5)</f>
        <v>0</v>
      </c>
      <c r="D4" s="4">
        <f>INT(SUM(槽位强化!B4:E4)/属性空间占比!$B$2*30*属性空间占比!$D$10)</f>
        <v>504</v>
      </c>
      <c r="F4" s="4">
        <v>1</v>
      </c>
      <c r="G4" s="4">
        <f t="shared" ref="G4:G35" si="1">INT(B4*0.82)</f>
        <v>0</v>
      </c>
      <c r="H4" s="4">
        <f t="shared" ref="H4:H35" si="2">C4</f>
        <v>0</v>
      </c>
      <c r="I4" s="4">
        <f t="shared" ref="I4:I35" si="3">INT(D4/2)</f>
        <v>252</v>
      </c>
      <c r="K4" s="4">
        <v>1</v>
      </c>
      <c r="L4" s="4">
        <f t="shared" ref="L4:L35" si="4">G4</f>
        <v>0</v>
      </c>
      <c r="M4" s="4">
        <f t="shared" ref="M4:M35" si="5">H4</f>
        <v>0</v>
      </c>
      <c r="N4" s="4">
        <f t="shared" ref="N4:N35" si="6">INT(D4/3*2)</f>
        <v>336</v>
      </c>
    </row>
    <row r="5" ht="16.5" spans="1:14">
      <c r="A5" s="4">
        <v>2</v>
      </c>
      <c r="B5" s="4">
        <f>INT(SUM(槽位强化!B5:E5)/属性空间占比!$B$2*属性空间占比!$B$10)</f>
        <v>1</v>
      </c>
      <c r="C5" s="4">
        <f t="shared" si="0"/>
        <v>0</v>
      </c>
      <c r="D5" s="4">
        <f>INT(SUM(槽位强化!B5:E5)/属性空间占比!$B$2*30*属性空间占比!$D$10)</f>
        <v>756</v>
      </c>
      <c r="F5" s="4">
        <v>2</v>
      </c>
      <c r="G5" s="4">
        <f t="shared" si="1"/>
        <v>0</v>
      </c>
      <c r="H5" s="4">
        <f t="shared" si="2"/>
        <v>0</v>
      </c>
      <c r="I5" s="4">
        <f t="shared" si="3"/>
        <v>378</v>
      </c>
      <c r="K5" s="4">
        <v>2</v>
      </c>
      <c r="L5" s="4">
        <f t="shared" si="4"/>
        <v>0</v>
      </c>
      <c r="M5" s="4">
        <f t="shared" si="5"/>
        <v>0</v>
      </c>
      <c r="N5" s="4">
        <f t="shared" si="6"/>
        <v>504</v>
      </c>
    </row>
    <row r="6" ht="16.5" spans="1:14">
      <c r="A6" s="4">
        <v>3</v>
      </c>
      <c r="B6" s="4">
        <f>INT(SUM(槽位强化!B6:E6)/属性空间占比!$B$2*属性空间占比!$B$10)</f>
        <v>1</v>
      </c>
      <c r="C6" s="4">
        <f t="shared" si="0"/>
        <v>0</v>
      </c>
      <c r="D6" s="4">
        <f>INT(SUM(槽位强化!B6:E6)/属性空间占比!$B$2*30*属性空间占比!$D$10)</f>
        <v>1008</v>
      </c>
      <c r="F6" s="4">
        <v>3</v>
      </c>
      <c r="G6" s="4">
        <f t="shared" si="1"/>
        <v>0</v>
      </c>
      <c r="H6" s="4">
        <f t="shared" si="2"/>
        <v>0</v>
      </c>
      <c r="I6" s="4">
        <f t="shared" si="3"/>
        <v>504</v>
      </c>
      <c r="K6" s="4">
        <v>3</v>
      </c>
      <c r="L6" s="4">
        <f t="shared" si="4"/>
        <v>0</v>
      </c>
      <c r="M6" s="4">
        <f t="shared" si="5"/>
        <v>0</v>
      </c>
      <c r="N6" s="4">
        <f t="shared" si="6"/>
        <v>672</v>
      </c>
    </row>
    <row r="7" ht="16.5" spans="1:14">
      <c r="A7" s="4">
        <v>4</v>
      </c>
      <c r="B7" s="4">
        <f>INT(SUM(槽位强化!B7:E7)/属性空间占比!$B$2*属性空间占比!$B$10)</f>
        <v>2</v>
      </c>
      <c r="C7" s="4">
        <f t="shared" si="0"/>
        <v>1</v>
      </c>
      <c r="D7" s="4">
        <f>INT(SUM(槽位强化!B7:E7)/属性空间占比!$B$2*30*属性空间占比!$D$10)</f>
        <v>1260</v>
      </c>
      <c r="F7" s="4">
        <v>4</v>
      </c>
      <c r="G7" s="4">
        <f t="shared" si="1"/>
        <v>1</v>
      </c>
      <c r="H7" s="4">
        <f t="shared" si="2"/>
        <v>1</v>
      </c>
      <c r="I7" s="4">
        <f t="shared" si="3"/>
        <v>630</v>
      </c>
      <c r="K7" s="4">
        <v>4</v>
      </c>
      <c r="L7" s="4">
        <f t="shared" si="4"/>
        <v>1</v>
      </c>
      <c r="M7" s="4">
        <f t="shared" si="5"/>
        <v>1</v>
      </c>
      <c r="N7" s="4">
        <f t="shared" si="6"/>
        <v>840</v>
      </c>
    </row>
    <row r="8" ht="16.5" spans="1:14">
      <c r="A8" s="4">
        <v>5</v>
      </c>
      <c r="B8" s="4">
        <f>INT(SUM(槽位强化!B8:E8)/属性空间占比!$B$2*属性空间占比!$B$10)</f>
        <v>2</v>
      </c>
      <c r="C8" s="4">
        <f t="shared" si="0"/>
        <v>1</v>
      </c>
      <c r="D8" s="4">
        <f>INT(SUM(槽位强化!B8:E8)/属性空间占比!$B$2*30*属性空间占比!$D$10)</f>
        <v>1512</v>
      </c>
      <c r="F8" s="4">
        <v>5</v>
      </c>
      <c r="G8" s="4">
        <f t="shared" si="1"/>
        <v>1</v>
      </c>
      <c r="H8" s="4">
        <f t="shared" si="2"/>
        <v>1</v>
      </c>
      <c r="I8" s="4">
        <f t="shared" si="3"/>
        <v>756</v>
      </c>
      <c r="K8" s="4">
        <v>5</v>
      </c>
      <c r="L8" s="4">
        <f t="shared" si="4"/>
        <v>1</v>
      </c>
      <c r="M8" s="4">
        <f t="shared" si="5"/>
        <v>1</v>
      </c>
      <c r="N8" s="4">
        <f t="shared" si="6"/>
        <v>1008</v>
      </c>
    </row>
    <row r="9" ht="16.5" spans="1:14">
      <c r="A9" s="4">
        <v>6</v>
      </c>
      <c r="B9" s="4">
        <f>INT(SUM(槽位强化!B9:E9)/属性空间占比!$B$2*属性空间占比!$B$10)</f>
        <v>2</v>
      </c>
      <c r="C9" s="4">
        <f t="shared" si="0"/>
        <v>1</v>
      </c>
      <c r="D9" s="4">
        <f>INT(SUM(槽位强化!B9:E9)/属性空间占比!$B$2*30*属性空间占比!$D$10)</f>
        <v>1764</v>
      </c>
      <c r="F9" s="4">
        <v>6</v>
      </c>
      <c r="G9" s="4">
        <f t="shared" si="1"/>
        <v>1</v>
      </c>
      <c r="H9" s="4">
        <f t="shared" si="2"/>
        <v>1</v>
      </c>
      <c r="I9" s="4">
        <f t="shared" si="3"/>
        <v>882</v>
      </c>
      <c r="K9" s="4">
        <v>6</v>
      </c>
      <c r="L9" s="4">
        <f t="shared" si="4"/>
        <v>1</v>
      </c>
      <c r="M9" s="4">
        <f t="shared" si="5"/>
        <v>1</v>
      </c>
      <c r="N9" s="4">
        <f t="shared" si="6"/>
        <v>1176</v>
      </c>
    </row>
    <row r="10" ht="16.5" spans="1:14">
      <c r="A10" s="4">
        <v>7</v>
      </c>
      <c r="B10" s="4">
        <f>INT(SUM(槽位强化!B10:E10)/属性空间占比!$B$2*属性空间占比!$B$10)</f>
        <v>3</v>
      </c>
      <c r="C10" s="4">
        <f t="shared" si="0"/>
        <v>2</v>
      </c>
      <c r="D10" s="4">
        <f>INT(SUM(槽位强化!B10:E10)/属性空间占比!$B$2*30*属性空间占比!$D$10)</f>
        <v>2016</v>
      </c>
      <c r="F10" s="4">
        <v>7</v>
      </c>
      <c r="G10" s="4">
        <f t="shared" si="1"/>
        <v>2</v>
      </c>
      <c r="H10" s="4">
        <f t="shared" si="2"/>
        <v>2</v>
      </c>
      <c r="I10" s="4">
        <f t="shared" si="3"/>
        <v>1008</v>
      </c>
      <c r="K10" s="4">
        <v>7</v>
      </c>
      <c r="L10" s="4">
        <f t="shared" si="4"/>
        <v>2</v>
      </c>
      <c r="M10" s="4">
        <f t="shared" si="5"/>
        <v>2</v>
      </c>
      <c r="N10" s="4">
        <f t="shared" si="6"/>
        <v>1344</v>
      </c>
    </row>
    <row r="11" ht="16.5" spans="1:14">
      <c r="A11" s="4">
        <v>8</v>
      </c>
      <c r="B11" s="4">
        <f>INT(SUM(槽位强化!B11:E11)/属性空间占比!$B$2*属性空间占比!$B$10)</f>
        <v>3</v>
      </c>
      <c r="C11" s="4">
        <f t="shared" si="0"/>
        <v>2</v>
      </c>
      <c r="D11" s="4">
        <f>INT(SUM(槽位强化!B11:E11)/属性空间占比!$B$2*30*属性空间占比!$D$10)</f>
        <v>2268</v>
      </c>
      <c r="F11" s="4">
        <v>8</v>
      </c>
      <c r="G11" s="4">
        <f t="shared" si="1"/>
        <v>2</v>
      </c>
      <c r="H11" s="4">
        <f t="shared" si="2"/>
        <v>2</v>
      </c>
      <c r="I11" s="4">
        <f t="shared" si="3"/>
        <v>1134</v>
      </c>
      <c r="K11" s="4">
        <v>8</v>
      </c>
      <c r="L11" s="4">
        <f t="shared" si="4"/>
        <v>2</v>
      </c>
      <c r="M11" s="4">
        <f t="shared" si="5"/>
        <v>2</v>
      </c>
      <c r="N11" s="4">
        <f t="shared" si="6"/>
        <v>1512</v>
      </c>
    </row>
    <row r="12" ht="16.5" spans="1:14">
      <c r="A12" s="4">
        <v>9</v>
      </c>
      <c r="B12" s="4">
        <f>INT(SUM(槽位强化!B12:E12)/属性空间占比!$B$2*属性空间占比!$B$10)</f>
        <v>4</v>
      </c>
      <c r="C12" s="4">
        <f t="shared" si="0"/>
        <v>2</v>
      </c>
      <c r="D12" s="4">
        <f>INT(SUM(槽位强化!B12:E12)/属性空间占比!$B$2*30*属性空间占比!$D$10)</f>
        <v>2520</v>
      </c>
      <c r="F12" s="4">
        <v>9</v>
      </c>
      <c r="G12" s="4">
        <f t="shared" si="1"/>
        <v>3</v>
      </c>
      <c r="H12" s="4">
        <f t="shared" si="2"/>
        <v>2</v>
      </c>
      <c r="I12" s="4">
        <f t="shared" si="3"/>
        <v>1260</v>
      </c>
      <c r="K12" s="4">
        <v>9</v>
      </c>
      <c r="L12" s="4">
        <f t="shared" si="4"/>
        <v>3</v>
      </c>
      <c r="M12" s="4">
        <f t="shared" si="5"/>
        <v>2</v>
      </c>
      <c r="N12" s="4">
        <f t="shared" si="6"/>
        <v>1680</v>
      </c>
    </row>
    <row r="13" ht="16.5" spans="1:14">
      <c r="A13" s="4">
        <v>10</v>
      </c>
      <c r="B13" s="4">
        <f>INT(SUM(槽位强化!B13:E13)/属性空间占比!$B$2*属性空间占比!$B$10)</f>
        <v>6</v>
      </c>
      <c r="C13" s="4">
        <f t="shared" si="0"/>
        <v>4</v>
      </c>
      <c r="D13" s="4">
        <f>INT(SUM(槽位强化!B13:E13)/属性空间占比!$B$2*30*属性空间占比!$D$10)</f>
        <v>3780</v>
      </c>
      <c r="F13" s="4">
        <v>10</v>
      </c>
      <c r="G13" s="4">
        <f t="shared" si="1"/>
        <v>4</v>
      </c>
      <c r="H13" s="4">
        <f t="shared" si="2"/>
        <v>4</v>
      </c>
      <c r="I13" s="4">
        <f t="shared" si="3"/>
        <v>1890</v>
      </c>
      <c r="K13" s="4">
        <v>10</v>
      </c>
      <c r="L13" s="4">
        <f t="shared" si="4"/>
        <v>4</v>
      </c>
      <c r="M13" s="4">
        <f t="shared" si="5"/>
        <v>4</v>
      </c>
      <c r="N13" s="4">
        <f t="shared" si="6"/>
        <v>2520</v>
      </c>
    </row>
    <row r="14" ht="16.5" spans="1:14">
      <c r="A14" s="4">
        <v>11</v>
      </c>
      <c r="B14" s="4">
        <f>INT(SUM(槽位强化!B14:E14)/属性空间占比!$B$2*属性空间占比!$B$10)</f>
        <v>6</v>
      </c>
      <c r="C14" s="4">
        <f t="shared" si="0"/>
        <v>4</v>
      </c>
      <c r="D14" s="4">
        <f>INT(SUM(槽位强化!B14:E14)/属性空间占比!$B$2*30*属性空间占比!$D$10)</f>
        <v>4284</v>
      </c>
      <c r="F14" s="4">
        <v>11</v>
      </c>
      <c r="G14" s="4">
        <f t="shared" si="1"/>
        <v>4</v>
      </c>
      <c r="H14" s="4">
        <f t="shared" si="2"/>
        <v>4</v>
      </c>
      <c r="I14" s="4">
        <f t="shared" si="3"/>
        <v>2142</v>
      </c>
      <c r="K14" s="4">
        <v>11</v>
      </c>
      <c r="L14" s="4">
        <f t="shared" si="4"/>
        <v>4</v>
      </c>
      <c r="M14" s="4">
        <f t="shared" si="5"/>
        <v>4</v>
      </c>
      <c r="N14" s="4">
        <f t="shared" si="6"/>
        <v>2856</v>
      </c>
    </row>
    <row r="15" ht="16.5" spans="1:14">
      <c r="A15" s="4">
        <v>12</v>
      </c>
      <c r="B15" s="4">
        <f>INT(SUM(槽位强化!B15:E15)/属性空间占比!$B$2*属性空间占比!$B$10)</f>
        <v>8</v>
      </c>
      <c r="C15" s="4">
        <f t="shared" si="0"/>
        <v>5</v>
      </c>
      <c r="D15" s="4">
        <f>INT(SUM(槽位强化!B15:E15)/属性空间占比!$B$2*30*属性空间占比!$D$10)</f>
        <v>5040</v>
      </c>
      <c r="F15" s="4">
        <v>12</v>
      </c>
      <c r="G15" s="4">
        <f t="shared" si="1"/>
        <v>6</v>
      </c>
      <c r="H15" s="4">
        <f t="shared" si="2"/>
        <v>5</v>
      </c>
      <c r="I15" s="4">
        <f t="shared" si="3"/>
        <v>2520</v>
      </c>
      <c r="K15" s="4">
        <v>12</v>
      </c>
      <c r="L15" s="4">
        <f t="shared" si="4"/>
        <v>6</v>
      </c>
      <c r="M15" s="4">
        <f t="shared" si="5"/>
        <v>5</v>
      </c>
      <c r="N15" s="4">
        <f t="shared" si="6"/>
        <v>3360</v>
      </c>
    </row>
    <row r="16" ht="16.5" spans="1:14">
      <c r="A16" s="4">
        <v>13</v>
      </c>
      <c r="B16" s="4">
        <f>INT(SUM(槽位强化!B16:E16)/属性空间占比!$B$2*属性空间占比!$B$10)</f>
        <v>8</v>
      </c>
      <c r="C16" s="4">
        <f t="shared" si="0"/>
        <v>5</v>
      </c>
      <c r="D16" s="4">
        <f>INT(SUM(槽位强化!B16:E16)/属性空间占比!$B$2*30*属性空间占比!$D$10)</f>
        <v>5544</v>
      </c>
      <c r="F16" s="4">
        <v>13</v>
      </c>
      <c r="G16" s="4">
        <f t="shared" si="1"/>
        <v>6</v>
      </c>
      <c r="H16" s="4">
        <f t="shared" si="2"/>
        <v>5</v>
      </c>
      <c r="I16" s="4">
        <f t="shared" si="3"/>
        <v>2772</v>
      </c>
      <c r="K16" s="4">
        <v>13</v>
      </c>
      <c r="L16" s="4">
        <f t="shared" si="4"/>
        <v>6</v>
      </c>
      <c r="M16" s="4">
        <f t="shared" si="5"/>
        <v>5</v>
      </c>
      <c r="N16" s="4">
        <f t="shared" si="6"/>
        <v>3696</v>
      </c>
    </row>
    <row r="17" ht="16.5" spans="1:14">
      <c r="A17" s="4">
        <v>14</v>
      </c>
      <c r="B17" s="4">
        <f>INT(SUM(槽位强化!B17:E17)/属性空间占比!$B$2*属性空间占比!$B$10)</f>
        <v>10</v>
      </c>
      <c r="C17" s="4">
        <f t="shared" si="0"/>
        <v>6</v>
      </c>
      <c r="D17" s="4">
        <f>INT(SUM(槽位强化!B17:E17)/属性空间占比!$B$2*30*属性空间占比!$D$10)</f>
        <v>6300</v>
      </c>
      <c r="F17" s="4">
        <v>14</v>
      </c>
      <c r="G17" s="4">
        <f t="shared" si="1"/>
        <v>8</v>
      </c>
      <c r="H17" s="4">
        <f t="shared" si="2"/>
        <v>6</v>
      </c>
      <c r="I17" s="4">
        <f t="shared" si="3"/>
        <v>3150</v>
      </c>
      <c r="K17" s="4">
        <v>14</v>
      </c>
      <c r="L17" s="4">
        <f t="shared" si="4"/>
        <v>8</v>
      </c>
      <c r="M17" s="4">
        <f t="shared" si="5"/>
        <v>6</v>
      </c>
      <c r="N17" s="4">
        <f t="shared" si="6"/>
        <v>4200</v>
      </c>
    </row>
    <row r="18" ht="16.5" spans="1:14">
      <c r="A18" s="4">
        <v>15</v>
      </c>
      <c r="B18" s="4">
        <f>INT(SUM(槽位强化!B18:E18)/属性空间占比!$B$2*属性空间占比!$B$10)</f>
        <v>10</v>
      </c>
      <c r="C18" s="4">
        <f t="shared" si="0"/>
        <v>6</v>
      </c>
      <c r="D18" s="4">
        <f>INT(SUM(槽位强化!B18:E18)/属性空间占比!$B$2*30*属性空间占比!$D$10)</f>
        <v>6804</v>
      </c>
      <c r="F18" s="4">
        <v>15</v>
      </c>
      <c r="G18" s="4">
        <f t="shared" si="1"/>
        <v>8</v>
      </c>
      <c r="H18" s="4">
        <f t="shared" si="2"/>
        <v>6</v>
      </c>
      <c r="I18" s="4">
        <f t="shared" si="3"/>
        <v>3402</v>
      </c>
      <c r="K18" s="4">
        <v>15</v>
      </c>
      <c r="L18" s="4">
        <f t="shared" si="4"/>
        <v>8</v>
      </c>
      <c r="M18" s="4">
        <f t="shared" si="5"/>
        <v>6</v>
      </c>
      <c r="N18" s="4">
        <f t="shared" si="6"/>
        <v>4536</v>
      </c>
    </row>
    <row r="19" ht="16.5" spans="1:14">
      <c r="A19" s="4">
        <v>16</v>
      </c>
      <c r="B19" s="4">
        <f>INT(SUM(槽位强化!B19:E19)/属性空间占比!$B$2*属性空间占比!$B$10)</f>
        <v>12</v>
      </c>
      <c r="C19" s="4">
        <f t="shared" si="0"/>
        <v>8</v>
      </c>
      <c r="D19" s="4">
        <f>INT(SUM(槽位强化!B19:E19)/属性空间占比!$B$2*30*属性空间占比!$D$10)</f>
        <v>7812</v>
      </c>
      <c r="F19" s="4">
        <v>16</v>
      </c>
      <c r="G19" s="4">
        <f t="shared" si="1"/>
        <v>9</v>
      </c>
      <c r="H19" s="4">
        <f t="shared" si="2"/>
        <v>8</v>
      </c>
      <c r="I19" s="4">
        <f t="shared" si="3"/>
        <v>3906</v>
      </c>
      <c r="K19" s="4">
        <v>16</v>
      </c>
      <c r="L19" s="4">
        <f t="shared" si="4"/>
        <v>9</v>
      </c>
      <c r="M19" s="4">
        <f t="shared" si="5"/>
        <v>8</v>
      </c>
      <c r="N19" s="4">
        <f t="shared" si="6"/>
        <v>5208</v>
      </c>
    </row>
    <row r="20" ht="16.5" spans="1:14">
      <c r="A20" s="4">
        <v>17</v>
      </c>
      <c r="B20" s="4">
        <f>INT(SUM(槽位强化!B20:E20)/属性空间占比!$B$2*属性空间占比!$B$10)</f>
        <v>13</v>
      </c>
      <c r="C20" s="4">
        <f t="shared" si="0"/>
        <v>8</v>
      </c>
      <c r="D20" s="4">
        <f>INT(SUM(槽位强化!B20:E20)/属性空间占比!$B$2*30*属性空间占比!$D$10)</f>
        <v>8316</v>
      </c>
      <c r="F20" s="4">
        <v>17</v>
      </c>
      <c r="G20" s="4">
        <f t="shared" si="1"/>
        <v>10</v>
      </c>
      <c r="H20" s="4">
        <f t="shared" si="2"/>
        <v>8</v>
      </c>
      <c r="I20" s="4">
        <f t="shared" si="3"/>
        <v>4158</v>
      </c>
      <c r="K20" s="4">
        <v>17</v>
      </c>
      <c r="L20" s="4">
        <f t="shared" si="4"/>
        <v>10</v>
      </c>
      <c r="M20" s="4">
        <f t="shared" si="5"/>
        <v>8</v>
      </c>
      <c r="N20" s="4">
        <f t="shared" si="6"/>
        <v>5544</v>
      </c>
    </row>
    <row r="21" ht="16.5" spans="1:14">
      <c r="A21" s="4">
        <v>18</v>
      </c>
      <c r="B21" s="4">
        <f>INT(SUM(槽位强化!B21:E21)/属性空间占比!$B$2*属性空间占比!$B$10)</f>
        <v>14</v>
      </c>
      <c r="C21" s="4">
        <f t="shared" si="0"/>
        <v>9</v>
      </c>
      <c r="D21" s="4">
        <f>INT(SUM(槽位强化!B21:E21)/属性空间占比!$B$2*30*属性空间占比!$D$10)</f>
        <v>9324</v>
      </c>
      <c r="F21" s="4">
        <v>18</v>
      </c>
      <c r="G21" s="4">
        <f t="shared" si="1"/>
        <v>11</v>
      </c>
      <c r="H21" s="4">
        <f t="shared" si="2"/>
        <v>9</v>
      </c>
      <c r="I21" s="4">
        <f t="shared" si="3"/>
        <v>4662</v>
      </c>
      <c r="K21" s="4">
        <v>18</v>
      </c>
      <c r="L21" s="4">
        <f t="shared" si="4"/>
        <v>11</v>
      </c>
      <c r="M21" s="4">
        <f t="shared" si="5"/>
        <v>9</v>
      </c>
      <c r="N21" s="4">
        <f t="shared" si="6"/>
        <v>6216</v>
      </c>
    </row>
    <row r="22" ht="16.5" spans="1:14">
      <c r="A22" s="4">
        <v>19</v>
      </c>
      <c r="B22" s="4">
        <f>INT(SUM(槽位强化!B22:E22)/属性空间占比!$B$2*属性空间占比!$B$10)</f>
        <v>16</v>
      </c>
      <c r="C22" s="4">
        <f t="shared" si="0"/>
        <v>10</v>
      </c>
      <c r="D22" s="4">
        <f>INT(SUM(槽位强化!B22:E22)/属性空间占比!$B$2*30*属性空间占比!$D$10)</f>
        <v>10080</v>
      </c>
      <c r="F22" s="4">
        <v>19</v>
      </c>
      <c r="G22" s="4">
        <f t="shared" si="1"/>
        <v>13</v>
      </c>
      <c r="H22" s="4">
        <f t="shared" si="2"/>
        <v>10</v>
      </c>
      <c r="I22" s="4">
        <f t="shared" si="3"/>
        <v>5040</v>
      </c>
      <c r="K22" s="4">
        <v>19</v>
      </c>
      <c r="L22" s="4">
        <f t="shared" si="4"/>
        <v>13</v>
      </c>
      <c r="M22" s="4">
        <f t="shared" si="5"/>
        <v>10</v>
      </c>
      <c r="N22" s="4">
        <f t="shared" si="6"/>
        <v>6720</v>
      </c>
    </row>
    <row r="23" ht="16.5" spans="1:14">
      <c r="A23" s="4">
        <v>20</v>
      </c>
      <c r="B23" s="4">
        <f>INT(SUM(槽位强化!B23:E23)/属性空间占比!$B$2*属性空间占比!$B$10)</f>
        <v>21</v>
      </c>
      <c r="C23" s="4">
        <f t="shared" si="0"/>
        <v>14</v>
      </c>
      <c r="D23" s="4">
        <f>INT(SUM(槽位强化!B23:E23)/属性空间占比!$B$2*30*属性空间占比!$D$10)</f>
        <v>13608</v>
      </c>
      <c r="F23" s="4">
        <v>20</v>
      </c>
      <c r="G23" s="4">
        <f t="shared" si="1"/>
        <v>17</v>
      </c>
      <c r="H23" s="4">
        <f t="shared" si="2"/>
        <v>14</v>
      </c>
      <c r="I23" s="4">
        <f t="shared" si="3"/>
        <v>6804</v>
      </c>
      <c r="K23" s="4">
        <v>20</v>
      </c>
      <c r="L23" s="4">
        <f t="shared" si="4"/>
        <v>17</v>
      </c>
      <c r="M23" s="4">
        <f t="shared" si="5"/>
        <v>14</v>
      </c>
      <c r="N23" s="4">
        <f t="shared" si="6"/>
        <v>9072</v>
      </c>
    </row>
    <row r="24" ht="16.5" spans="1:14">
      <c r="A24" s="4">
        <v>21</v>
      </c>
      <c r="B24" s="4">
        <f>INT(SUM(槽位强化!B24:E24)/属性空间占比!$B$2*属性空间占比!$B$10)</f>
        <v>23</v>
      </c>
      <c r="C24" s="4">
        <f t="shared" si="0"/>
        <v>15</v>
      </c>
      <c r="D24" s="4">
        <f>INT(SUM(槽位强化!B24:E24)/属性空间占比!$B$2*30*属性空间占比!$D$10)</f>
        <v>14616</v>
      </c>
      <c r="F24" s="4">
        <v>21</v>
      </c>
      <c r="G24" s="4">
        <f t="shared" si="1"/>
        <v>18</v>
      </c>
      <c r="H24" s="4">
        <f t="shared" si="2"/>
        <v>15</v>
      </c>
      <c r="I24" s="4">
        <f t="shared" si="3"/>
        <v>7308</v>
      </c>
      <c r="K24" s="4">
        <v>21</v>
      </c>
      <c r="L24" s="4">
        <f t="shared" si="4"/>
        <v>18</v>
      </c>
      <c r="M24" s="4">
        <f t="shared" si="5"/>
        <v>15</v>
      </c>
      <c r="N24" s="4">
        <f t="shared" si="6"/>
        <v>9744</v>
      </c>
    </row>
    <row r="25" ht="16.5" spans="1:14">
      <c r="A25" s="4">
        <v>22</v>
      </c>
      <c r="B25" s="4">
        <f>INT(SUM(槽位强化!B25:E25)/属性空间占比!$B$2*属性空间占比!$B$10)</f>
        <v>25</v>
      </c>
      <c r="C25" s="4">
        <f t="shared" si="0"/>
        <v>16</v>
      </c>
      <c r="D25" s="4">
        <f>INT(SUM(槽位强化!B25:E25)/属性空间占比!$B$2*30*属性空间占比!$D$10)</f>
        <v>15876</v>
      </c>
      <c r="F25" s="4">
        <v>22</v>
      </c>
      <c r="G25" s="4">
        <f t="shared" si="1"/>
        <v>20</v>
      </c>
      <c r="H25" s="4">
        <f t="shared" si="2"/>
        <v>16</v>
      </c>
      <c r="I25" s="4">
        <f t="shared" si="3"/>
        <v>7938</v>
      </c>
      <c r="K25" s="4">
        <v>22</v>
      </c>
      <c r="L25" s="4">
        <f t="shared" si="4"/>
        <v>20</v>
      </c>
      <c r="M25" s="4">
        <f t="shared" si="5"/>
        <v>16</v>
      </c>
      <c r="N25" s="4">
        <f t="shared" si="6"/>
        <v>10584</v>
      </c>
    </row>
    <row r="26" ht="16.5" spans="1:14">
      <c r="A26" s="4">
        <v>23</v>
      </c>
      <c r="B26" s="4">
        <f>INT(SUM(槽位强化!B26:E26)/属性空间占比!$B$2*属性空间占比!$B$10)</f>
        <v>27</v>
      </c>
      <c r="C26" s="4">
        <f t="shared" si="0"/>
        <v>18</v>
      </c>
      <c r="D26" s="4">
        <f>INT(SUM(槽位强化!B26:E26)/属性空间占比!$B$2*30*属性空间占比!$D$10)</f>
        <v>17136</v>
      </c>
      <c r="F26" s="4">
        <v>23</v>
      </c>
      <c r="G26" s="4">
        <f t="shared" si="1"/>
        <v>22</v>
      </c>
      <c r="H26" s="4">
        <f t="shared" si="2"/>
        <v>18</v>
      </c>
      <c r="I26" s="4">
        <f t="shared" si="3"/>
        <v>8568</v>
      </c>
      <c r="K26" s="4">
        <v>23</v>
      </c>
      <c r="L26" s="4">
        <f t="shared" si="4"/>
        <v>22</v>
      </c>
      <c r="M26" s="4">
        <f t="shared" si="5"/>
        <v>18</v>
      </c>
      <c r="N26" s="4">
        <f t="shared" si="6"/>
        <v>11424</v>
      </c>
    </row>
    <row r="27" ht="16.5" spans="1:14">
      <c r="A27" s="4">
        <v>24</v>
      </c>
      <c r="B27" s="4">
        <f>INT(SUM(槽位强化!B27:E27)/属性空间占比!$B$2*属性空间占比!$B$10)</f>
        <v>28</v>
      </c>
      <c r="C27" s="4">
        <f t="shared" si="0"/>
        <v>18</v>
      </c>
      <c r="D27" s="4">
        <f>INT(SUM(槽位强化!B27:E27)/属性空间占比!$B$2*30*属性空间占比!$D$10)</f>
        <v>18144</v>
      </c>
      <c r="F27" s="4">
        <v>24</v>
      </c>
      <c r="G27" s="4">
        <f t="shared" si="1"/>
        <v>22</v>
      </c>
      <c r="H27" s="4">
        <f t="shared" si="2"/>
        <v>18</v>
      </c>
      <c r="I27" s="4">
        <f t="shared" si="3"/>
        <v>9072</v>
      </c>
      <c r="K27" s="4">
        <v>24</v>
      </c>
      <c r="L27" s="4">
        <f t="shared" si="4"/>
        <v>22</v>
      </c>
      <c r="M27" s="4">
        <f t="shared" si="5"/>
        <v>18</v>
      </c>
      <c r="N27" s="4">
        <f t="shared" si="6"/>
        <v>12096</v>
      </c>
    </row>
    <row r="28" ht="16.5" spans="1:14">
      <c r="A28" s="4">
        <v>25</v>
      </c>
      <c r="B28" s="4">
        <f>INT(SUM(槽位强化!B28:E28)/属性空间占比!$B$2*属性空间占比!$B$10)</f>
        <v>30</v>
      </c>
      <c r="C28" s="4">
        <f t="shared" si="0"/>
        <v>20</v>
      </c>
      <c r="D28" s="4">
        <f>INT(SUM(槽位强化!B28:E28)/属性空间占比!$B$2*30*属性空间占比!$D$10)</f>
        <v>19404</v>
      </c>
      <c r="F28" s="4">
        <v>25</v>
      </c>
      <c r="G28" s="4">
        <f t="shared" si="1"/>
        <v>24</v>
      </c>
      <c r="H28" s="4">
        <f t="shared" si="2"/>
        <v>20</v>
      </c>
      <c r="I28" s="4">
        <f t="shared" si="3"/>
        <v>9702</v>
      </c>
      <c r="K28" s="4">
        <v>25</v>
      </c>
      <c r="L28" s="4">
        <f t="shared" si="4"/>
        <v>24</v>
      </c>
      <c r="M28" s="4">
        <f t="shared" si="5"/>
        <v>20</v>
      </c>
      <c r="N28" s="4">
        <f t="shared" si="6"/>
        <v>12936</v>
      </c>
    </row>
    <row r="29" ht="16.5" spans="1:14">
      <c r="A29" s="4">
        <v>26</v>
      </c>
      <c r="B29" s="4">
        <f>INT(SUM(槽位强化!B29:E29)/属性空间占比!$B$2*属性空间占比!$B$10)</f>
        <v>32</v>
      </c>
      <c r="C29" s="4">
        <f t="shared" si="0"/>
        <v>21</v>
      </c>
      <c r="D29" s="4">
        <f>INT(SUM(槽位强化!B29:E29)/属性空间占比!$B$2*30*属性空间占比!$D$10)</f>
        <v>20664</v>
      </c>
      <c r="F29" s="4">
        <v>26</v>
      </c>
      <c r="G29" s="4">
        <f t="shared" si="1"/>
        <v>26</v>
      </c>
      <c r="H29" s="4">
        <f t="shared" si="2"/>
        <v>21</v>
      </c>
      <c r="I29" s="4">
        <f t="shared" si="3"/>
        <v>10332</v>
      </c>
      <c r="K29" s="4">
        <v>26</v>
      </c>
      <c r="L29" s="4">
        <f t="shared" si="4"/>
        <v>26</v>
      </c>
      <c r="M29" s="4">
        <f t="shared" si="5"/>
        <v>21</v>
      </c>
      <c r="N29" s="4">
        <f t="shared" si="6"/>
        <v>13776</v>
      </c>
    </row>
    <row r="30" ht="16.5" spans="1:14">
      <c r="A30" s="4">
        <v>27</v>
      </c>
      <c r="B30" s="4">
        <f>INT(SUM(槽位强化!B30:E30)/属性空间占比!$B$2*属性空间占比!$B$10)</f>
        <v>35</v>
      </c>
      <c r="C30" s="4">
        <f t="shared" si="0"/>
        <v>23</v>
      </c>
      <c r="D30" s="4">
        <f>INT(SUM(槽位强化!B30:E30)/属性空间占比!$B$2*30*属性空间占比!$D$10)</f>
        <v>22176</v>
      </c>
      <c r="F30" s="4">
        <v>27</v>
      </c>
      <c r="G30" s="4">
        <f t="shared" si="1"/>
        <v>28</v>
      </c>
      <c r="H30" s="4">
        <f t="shared" si="2"/>
        <v>23</v>
      </c>
      <c r="I30" s="4">
        <f t="shared" si="3"/>
        <v>11088</v>
      </c>
      <c r="K30" s="4">
        <v>27</v>
      </c>
      <c r="L30" s="4">
        <f t="shared" si="4"/>
        <v>28</v>
      </c>
      <c r="M30" s="4">
        <f t="shared" si="5"/>
        <v>23</v>
      </c>
      <c r="N30" s="4">
        <f t="shared" si="6"/>
        <v>14784</v>
      </c>
    </row>
    <row r="31" ht="16.5" spans="1:14">
      <c r="A31" s="4">
        <v>28</v>
      </c>
      <c r="B31" s="4">
        <f>INT(SUM(槽位强化!B31:E31)/属性空间占比!$B$2*属性空间占比!$B$10)</f>
        <v>37</v>
      </c>
      <c r="C31" s="4">
        <f t="shared" si="0"/>
        <v>24</v>
      </c>
      <c r="D31" s="4">
        <f>INT(SUM(槽位强化!B31:E31)/属性空间占比!$B$2*30*属性空间占比!$D$10)</f>
        <v>23436</v>
      </c>
      <c r="F31" s="4">
        <v>28</v>
      </c>
      <c r="G31" s="4">
        <f t="shared" si="1"/>
        <v>30</v>
      </c>
      <c r="H31" s="4">
        <f t="shared" si="2"/>
        <v>24</v>
      </c>
      <c r="I31" s="4">
        <f t="shared" si="3"/>
        <v>11718</v>
      </c>
      <c r="K31" s="4">
        <v>28</v>
      </c>
      <c r="L31" s="4">
        <f t="shared" si="4"/>
        <v>30</v>
      </c>
      <c r="M31" s="4">
        <f t="shared" si="5"/>
        <v>24</v>
      </c>
      <c r="N31" s="4">
        <f t="shared" si="6"/>
        <v>15624</v>
      </c>
    </row>
    <row r="32" ht="16.5" spans="1:14">
      <c r="A32" s="4">
        <v>29</v>
      </c>
      <c r="B32" s="4">
        <f>INT(SUM(槽位强化!B32:E32)/属性空间占比!$B$2*属性空间占比!$B$10)</f>
        <v>39</v>
      </c>
      <c r="C32" s="4">
        <f t="shared" si="0"/>
        <v>26</v>
      </c>
      <c r="D32" s="4">
        <f>INT(SUM(槽位强化!B32:E32)/属性空间占比!$B$2*30*属性空间占比!$D$10)</f>
        <v>24948</v>
      </c>
      <c r="F32" s="4">
        <v>29</v>
      </c>
      <c r="G32" s="4">
        <f t="shared" si="1"/>
        <v>31</v>
      </c>
      <c r="H32" s="4">
        <f t="shared" si="2"/>
        <v>26</v>
      </c>
      <c r="I32" s="4">
        <f t="shared" si="3"/>
        <v>12474</v>
      </c>
      <c r="K32" s="4">
        <v>29</v>
      </c>
      <c r="L32" s="4">
        <f t="shared" si="4"/>
        <v>31</v>
      </c>
      <c r="M32" s="4">
        <f t="shared" si="5"/>
        <v>26</v>
      </c>
      <c r="N32" s="4">
        <f t="shared" si="6"/>
        <v>16632</v>
      </c>
    </row>
    <row r="33" ht="16.5" spans="1:14">
      <c r="A33" s="4">
        <v>30</v>
      </c>
      <c r="B33" s="4">
        <f>INT(SUM(槽位强化!B33:E33)/属性空间占比!$B$2*属性空间占比!$B$10)</f>
        <v>41</v>
      </c>
      <c r="C33" s="4">
        <f t="shared" si="0"/>
        <v>27</v>
      </c>
      <c r="D33" s="4">
        <f>INT(SUM(槽位强化!B33:E33)/属性空间占比!$B$2*30*属性空间占比!$D$10)</f>
        <v>25956</v>
      </c>
      <c r="F33" s="4">
        <v>30</v>
      </c>
      <c r="G33" s="4">
        <f t="shared" si="1"/>
        <v>33</v>
      </c>
      <c r="H33" s="4">
        <f t="shared" si="2"/>
        <v>27</v>
      </c>
      <c r="I33" s="4">
        <f t="shared" si="3"/>
        <v>12978</v>
      </c>
      <c r="K33" s="4">
        <v>30</v>
      </c>
      <c r="L33" s="4">
        <f t="shared" si="4"/>
        <v>33</v>
      </c>
      <c r="M33" s="4">
        <f t="shared" si="5"/>
        <v>27</v>
      </c>
      <c r="N33" s="4">
        <f t="shared" si="6"/>
        <v>17304</v>
      </c>
    </row>
    <row r="34" ht="16.5" spans="1:14">
      <c r="A34" s="4">
        <v>31</v>
      </c>
      <c r="B34" s="4">
        <f>INT(SUM(槽位强化!B34:E34)/属性空间占比!$B$2*属性空间占比!$B$10)</f>
        <v>44</v>
      </c>
      <c r="C34" s="4">
        <f t="shared" si="0"/>
        <v>29</v>
      </c>
      <c r="D34" s="4">
        <f>INT(SUM(槽位强化!B34:E34)/属性空间占比!$B$2*30*属性空间占比!$D$10)</f>
        <v>27720</v>
      </c>
      <c r="F34" s="4">
        <v>31</v>
      </c>
      <c r="G34" s="4">
        <f t="shared" si="1"/>
        <v>36</v>
      </c>
      <c r="H34" s="4">
        <f t="shared" si="2"/>
        <v>29</v>
      </c>
      <c r="I34" s="4">
        <f t="shared" si="3"/>
        <v>13860</v>
      </c>
      <c r="K34" s="4">
        <v>31</v>
      </c>
      <c r="L34" s="4">
        <f t="shared" si="4"/>
        <v>36</v>
      </c>
      <c r="M34" s="4">
        <f t="shared" si="5"/>
        <v>29</v>
      </c>
      <c r="N34" s="4">
        <f t="shared" si="6"/>
        <v>18480</v>
      </c>
    </row>
    <row r="35" ht="16.5" spans="1:14">
      <c r="A35" s="4">
        <v>32</v>
      </c>
      <c r="B35" s="4">
        <f>INT(SUM(槽位强化!B35:E35)/属性空间占比!$B$2*属性空间占比!$B$10)</f>
        <v>46</v>
      </c>
      <c r="C35" s="4">
        <f t="shared" si="0"/>
        <v>30</v>
      </c>
      <c r="D35" s="4">
        <f>INT(SUM(槽位强化!B35:E35)/属性空间占比!$B$2*30*属性空间占比!$D$10)</f>
        <v>29232</v>
      </c>
      <c r="F35" s="4">
        <v>32</v>
      </c>
      <c r="G35" s="4">
        <f t="shared" si="1"/>
        <v>37</v>
      </c>
      <c r="H35" s="4">
        <f t="shared" si="2"/>
        <v>30</v>
      </c>
      <c r="I35" s="4">
        <f t="shared" si="3"/>
        <v>14616</v>
      </c>
      <c r="K35" s="4">
        <v>32</v>
      </c>
      <c r="L35" s="4">
        <f t="shared" si="4"/>
        <v>37</v>
      </c>
      <c r="M35" s="4">
        <f t="shared" si="5"/>
        <v>30</v>
      </c>
      <c r="N35" s="4">
        <f t="shared" si="6"/>
        <v>19488</v>
      </c>
    </row>
    <row r="36" ht="16.5" spans="1:14">
      <c r="A36" s="4">
        <v>33</v>
      </c>
      <c r="B36" s="4">
        <f>INT(SUM(槽位强化!B36:E36)/属性空间占比!$B$2*属性空间占比!$B$10)</f>
        <v>48</v>
      </c>
      <c r="C36" s="4">
        <f t="shared" ref="C36:C67" si="7">INT(B36/1.5)</f>
        <v>32</v>
      </c>
      <c r="D36" s="4">
        <f>INT(SUM(槽位强化!B36:E36)/属性空间占比!$B$2*30*属性空间占比!$D$10)</f>
        <v>30744</v>
      </c>
      <c r="F36" s="4">
        <v>33</v>
      </c>
      <c r="G36" s="4">
        <f t="shared" ref="G36:G67" si="8">INT(B36*0.82)</f>
        <v>39</v>
      </c>
      <c r="H36" s="4">
        <f t="shared" ref="H36:H67" si="9">C36</f>
        <v>32</v>
      </c>
      <c r="I36" s="4">
        <f t="shared" ref="I36:I67" si="10">INT(D36/2)</f>
        <v>15372</v>
      </c>
      <c r="K36" s="4">
        <v>33</v>
      </c>
      <c r="L36" s="4">
        <f t="shared" ref="L36:L67" si="11">G36</f>
        <v>39</v>
      </c>
      <c r="M36" s="4">
        <f t="shared" ref="M36:M67" si="12">H36</f>
        <v>32</v>
      </c>
      <c r="N36" s="4">
        <f t="shared" ref="N36:N67" si="13">INT(D36/3*2)</f>
        <v>20496</v>
      </c>
    </row>
    <row r="37" ht="16.5" spans="1:14">
      <c r="A37" s="4">
        <v>34</v>
      </c>
      <c r="B37" s="4">
        <f>INT(SUM(槽位强化!B37:E37)/属性空间占比!$B$2*属性空间占比!$B$10)</f>
        <v>51</v>
      </c>
      <c r="C37" s="4">
        <f t="shared" si="7"/>
        <v>34</v>
      </c>
      <c r="D37" s="4">
        <f>INT(SUM(槽位强化!B37:E37)/属性空间占比!$B$2*30*属性空间占比!$D$10)</f>
        <v>32256</v>
      </c>
      <c r="F37" s="4">
        <v>34</v>
      </c>
      <c r="G37" s="4">
        <f t="shared" si="8"/>
        <v>41</v>
      </c>
      <c r="H37" s="4">
        <f t="shared" si="9"/>
        <v>34</v>
      </c>
      <c r="I37" s="4">
        <f t="shared" si="10"/>
        <v>16128</v>
      </c>
      <c r="K37" s="4">
        <v>34</v>
      </c>
      <c r="L37" s="4">
        <f t="shared" si="11"/>
        <v>41</v>
      </c>
      <c r="M37" s="4">
        <f t="shared" si="12"/>
        <v>34</v>
      </c>
      <c r="N37" s="4">
        <f t="shared" si="13"/>
        <v>21504</v>
      </c>
    </row>
    <row r="38" ht="16.5" spans="1:14">
      <c r="A38" s="4">
        <v>35</v>
      </c>
      <c r="B38" s="4">
        <f>INT(SUM(槽位强化!B38:E38)/属性空间占比!$B$2*属性空间占比!$B$10)</f>
        <v>53</v>
      </c>
      <c r="C38" s="4">
        <f t="shared" si="7"/>
        <v>35</v>
      </c>
      <c r="D38" s="4">
        <f>INT(SUM(槽位强化!B38:E38)/属性空间占比!$B$2*30*属性空间占比!$D$10)</f>
        <v>33768</v>
      </c>
      <c r="F38" s="4">
        <v>35</v>
      </c>
      <c r="G38" s="4">
        <f t="shared" si="8"/>
        <v>43</v>
      </c>
      <c r="H38" s="4">
        <f t="shared" si="9"/>
        <v>35</v>
      </c>
      <c r="I38" s="4">
        <f t="shared" si="10"/>
        <v>16884</v>
      </c>
      <c r="K38" s="4">
        <v>35</v>
      </c>
      <c r="L38" s="4">
        <f t="shared" si="11"/>
        <v>43</v>
      </c>
      <c r="M38" s="4">
        <f t="shared" si="12"/>
        <v>35</v>
      </c>
      <c r="N38" s="4">
        <f t="shared" si="13"/>
        <v>22512</v>
      </c>
    </row>
    <row r="39" ht="16.5" spans="1:14">
      <c r="A39" s="4">
        <v>36</v>
      </c>
      <c r="B39" s="4">
        <f>INT(SUM(槽位强化!B39:E39)/属性空间占比!$B$2*属性空间占比!$B$10)</f>
        <v>56</v>
      </c>
      <c r="C39" s="4">
        <f t="shared" si="7"/>
        <v>37</v>
      </c>
      <c r="D39" s="4">
        <f>INT(SUM(槽位强化!B39:E39)/属性空间占比!$B$2*30*属性空间占比!$D$10)</f>
        <v>35784</v>
      </c>
      <c r="F39" s="4">
        <v>36</v>
      </c>
      <c r="G39" s="4">
        <f t="shared" si="8"/>
        <v>45</v>
      </c>
      <c r="H39" s="4">
        <f t="shared" si="9"/>
        <v>37</v>
      </c>
      <c r="I39" s="4">
        <f t="shared" si="10"/>
        <v>17892</v>
      </c>
      <c r="K39" s="4">
        <v>36</v>
      </c>
      <c r="L39" s="4">
        <f t="shared" si="11"/>
        <v>45</v>
      </c>
      <c r="M39" s="4">
        <f t="shared" si="12"/>
        <v>37</v>
      </c>
      <c r="N39" s="4">
        <f t="shared" si="13"/>
        <v>23856</v>
      </c>
    </row>
    <row r="40" ht="16.5" spans="1:14">
      <c r="A40" s="4">
        <v>37</v>
      </c>
      <c r="B40" s="4">
        <f>INT(SUM(槽位强化!B40:E40)/属性空间占比!$B$2*属性空间占比!$B$10)</f>
        <v>59</v>
      </c>
      <c r="C40" s="4">
        <f t="shared" si="7"/>
        <v>39</v>
      </c>
      <c r="D40" s="4">
        <f>INT(SUM(槽位强化!B40:E40)/属性空间占比!$B$2*30*属性空间占比!$D$10)</f>
        <v>37296</v>
      </c>
      <c r="F40" s="4">
        <v>37</v>
      </c>
      <c r="G40" s="4">
        <f t="shared" si="8"/>
        <v>48</v>
      </c>
      <c r="H40" s="4">
        <f t="shared" si="9"/>
        <v>39</v>
      </c>
      <c r="I40" s="4">
        <f t="shared" si="10"/>
        <v>18648</v>
      </c>
      <c r="K40" s="4">
        <v>37</v>
      </c>
      <c r="L40" s="4">
        <f t="shared" si="11"/>
        <v>48</v>
      </c>
      <c r="M40" s="4">
        <f t="shared" si="12"/>
        <v>39</v>
      </c>
      <c r="N40" s="4">
        <f t="shared" si="13"/>
        <v>24864</v>
      </c>
    </row>
    <row r="41" ht="16.5" spans="1:14">
      <c r="A41" s="4">
        <v>38</v>
      </c>
      <c r="B41" s="4">
        <f>INT(SUM(槽位强化!B41:E41)/属性空间占比!$B$2*属性空间占比!$B$10)</f>
        <v>62</v>
      </c>
      <c r="C41" s="4">
        <f t="shared" si="7"/>
        <v>41</v>
      </c>
      <c r="D41" s="4">
        <f>INT(SUM(槽位强化!B41:E41)/属性空间占比!$B$2*30*属性空间占比!$D$10)</f>
        <v>39312</v>
      </c>
      <c r="F41" s="4">
        <v>38</v>
      </c>
      <c r="G41" s="4">
        <f t="shared" si="8"/>
        <v>50</v>
      </c>
      <c r="H41" s="4">
        <f t="shared" si="9"/>
        <v>41</v>
      </c>
      <c r="I41" s="4">
        <f t="shared" si="10"/>
        <v>19656</v>
      </c>
      <c r="K41" s="4">
        <v>38</v>
      </c>
      <c r="L41" s="4">
        <f t="shared" si="11"/>
        <v>50</v>
      </c>
      <c r="M41" s="4">
        <f t="shared" si="12"/>
        <v>41</v>
      </c>
      <c r="N41" s="4">
        <f t="shared" si="13"/>
        <v>26208</v>
      </c>
    </row>
    <row r="42" ht="16.5" spans="1:14">
      <c r="A42" s="4">
        <v>39</v>
      </c>
      <c r="B42" s="4">
        <f>INT(SUM(槽位强化!B42:E42)/属性空间占比!$B$2*属性空间占比!$B$10)</f>
        <v>64</v>
      </c>
      <c r="C42" s="4">
        <f t="shared" si="7"/>
        <v>42</v>
      </c>
      <c r="D42" s="4">
        <f>INT(SUM(槽位强化!B42:E42)/属性空间占比!$B$2*30*属性空间占比!$D$10)</f>
        <v>40824</v>
      </c>
      <c r="F42" s="4">
        <v>39</v>
      </c>
      <c r="G42" s="4">
        <f t="shared" si="8"/>
        <v>52</v>
      </c>
      <c r="H42" s="4">
        <f t="shared" si="9"/>
        <v>42</v>
      </c>
      <c r="I42" s="4">
        <f t="shared" si="10"/>
        <v>20412</v>
      </c>
      <c r="K42" s="4">
        <v>39</v>
      </c>
      <c r="L42" s="4">
        <f t="shared" si="11"/>
        <v>52</v>
      </c>
      <c r="M42" s="4">
        <f t="shared" si="12"/>
        <v>42</v>
      </c>
      <c r="N42" s="4">
        <f t="shared" si="13"/>
        <v>27216</v>
      </c>
    </row>
    <row r="43" ht="16.5" spans="1:14">
      <c r="A43" s="4">
        <v>40</v>
      </c>
      <c r="B43" s="4">
        <f>INT(SUM(槽位强化!B43:E43)/属性空间占比!$B$2*属性空间占比!$B$10)</f>
        <v>85</v>
      </c>
      <c r="C43" s="4">
        <f t="shared" si="7"/>
        <v>56</v>
      </c>
      <c r="D43" s="4">
        <f>INT(SUM(槽位强化!B43:E43)/属性空间占比!$B$2*30*属性空间占比!$D$10)</f>
        <v>53928</v>
      </c>
      <c r="F43" s="4">
        <v>40</v>
      </c>
      <c r="G43" s="4">
        <f t="shared" si="8"/>
        <v>69</v>
      </c>
      <c r="H43" s="4">
        <f t="shared" si="9"/>
        <v>56</v>
      </c>
      <c r="I43" s="4">
        <f t="shared" si="10"/>
        <v>26964</v>
      </c>
      <c r="K43" s="4">
        <v>40</v>
      </c>
      <c r="L43" s="4">
        <f t="shared" si="11"/>
        <v>69</v>
      </c>
      <c r="M43" s="4">
        <f t="shared" si="12"/>
        <v>56</v>
      </c>
      <c r="N43" s="4">
        <f t="shared" si="13"/>
        <v>35952</v>
      </c>
    </row>
    <row r="44" ht="16.5" spans="1:14">
      <c r="A44" s="4">
        <v>41</v>
      </c>
      <c r="B44" s="4">
        <f>INT(SUM(槽位强化!B44:E44)/属性空间占比!$B$2*属性空间占比!$B$10)</f>
        <v>89</v>
      </c>
      <c r="C44" s="4">
        <f t="shared" si="7"/>
        <v>59</v>
      </c>
      <c r="D44" s="4">
        <f>INT(SUM(槽位强化!B44:E44)/属性空间占比!$B$2*30*属性空间占比!$D$10)</f>
        <v>56448</v>
      </c>
      <c r="F44" s="4">
        <v>41</v>
      </c>
      <c r="G44" s="4">
        <f t="shared" si="8"/>
        <v>72</v>
      </c>
      <c r="H44" s="4">
        <f t="shared" si="9"/>
        <v>59</v>
      </c>
      <c r="I44" s="4">
        <f t="shared" si="10"/>
        <v>28224</v>
      </c>
      <c r="K44" s="4">
        <v>41</v>
      </c>
      <c r="L44" s="4">
        <f t="shared" si="11"/>
        <v>72</v>
      </c>
      <c r="M44" s="4">
        <f t="shared" si="12"/>
        <v>59</v>
      </c>
      <c r="N44" s="4">
        <f t="shared" si="13"/>
        <v>37632</v>
      </c>
    </row>
    <row r="45" ht="16.5" spans="1:14">
      <c r="A45" s="4">
        <v>42</v>
      </c>
      <c r="B45" s="4">
        <f>INT(SUM(槽位强化!B45:E45)/属性空间占比!$B$2*属性空间占比!$B$10)</f>
        <v>93</v>
      </c>
      <c r="C45" s="4">
        <f t="shared" si="7"/>
        <v>62</v>
      </c>
      <c r="D45" s="4">
        <f>INT(SUM(槽位强化!B45:E45)/属性空间占比!$B$2*30*属性空间占比!$D$10)</f>
        <v>58968</v>
      </c>
      <c r="F45" s="4">
        <v>42</v>
      </c>
      <c r="G45" s="4">
        <f t="shared" si="8"/>
        <v>76</v>
      </c>
      <c r="H45" s="4">
        <f t="shared" si="9"/>
        <v>62</v>
      </c>
      <c r="I45" s="4">
        <f t="shared" si="10"/>
        <v>29484</v>
      </c>
      <c r="K45" s="4">
        <v>42</v>
      </c>
      <c r="L45" s="4">
        <f t="shared" si="11"/>
        <v>76</v>
      </c>
      <c r="M45" s="4">
        <f t="shared" si="12"/>
        <v>62</v>
      </c>
      <c r="N45" s="4">
        <f t="shared" si="13"/>
        <v>39312</v>
      </c>
    </row>
    <row r="46" ht="16.5" spans="1:14">
      <c r="A46" s="4">
        <v>43</v>
      </c>
      <c r="B46" s="4">
        <f>INT(SUM(槽位强化!B46:E46)/属性空间占比!$B$2*属性空间占比!$B$10)</f>
        <v>97</v>
      </c>
      <c r="C46" s="4">
        <f t="shared" si="7"/>
        <v>64</v>
      </c>
      <c r="D46" s="4">
        <f>INT(SUM(槽位强化!B46:E46)/属性空间占比!$B$2*30*属性空间占比!$D$10)</f>
        <v>61236</v>
      </c>
      <c r="F46" s="4">
        <v>43</v>
      </c>
      <c r="G46" s="4">
        <f t="shared" si="8"/>
        <v>79</v>
      </c>
      <c r="H46" s="4">
        <f t="shared" si="9"/>
        <v>64</v>
      </c>
      <c r="I46" s="4">
        <f t="shared" si="10"/>
        <v>30618</v>
      </c>
      <c r="K46" s="4">
        <v>43</v>
      </c>
      <c r="L46" s="4">
        <f t="shared" si="11"/>
        <v>79</v>
      </c>
      <c r="M46" s="4">
        <f t="shared" si="12"/>
        <v>64</v>
      </c>
      <c r="N46" s="4">
        <f t="shared" si="13"/>
        <v>40824</v>
      </c>
    </row>
    <row r="47" ht="16.5" spans="1:14">
      <c r="A47" s="4">
        <v>44</v>
      </c>
      <c r="B47" s="4">
        <f>INT(SUM(槽位强化!B47:E47)/属性空间占比!$B$2*属性空间占比!$B$10)</f>
        <v>101</v>
      </c>
      <c r="C47" s="4">
        <f t="shared" si="7"/>
        <v>67</v>
      </c>
      <c r="D47" s="4">
        <f>INT(SUM(槽位强化!B47:E47)/属性空间占比!$B$2*30*属性空间占比!$D$10)</f>
        <v>63756</v>
      </c>
      <c r="F47" s="4">
        <v>44</v>
      </c>
      <c r="G47" s="4">
        <f t="shared" si="8"/>
        <v>82</v>
      </c>
      <c r="H47" s="4">
        <f t="shared" si="9"/>
        <v>67</v>
      </c>
      <c r="I47" s="4">
        <f t="shared" si="10"/>
        <v>31878</v>
      </c>
      <c r="K47" s="4">
        <v>44</v>
      </c>
      <c r="L47" s="4">
        <f t="shared" si="11"/>
        <v>82</v>
      </c>
      <c r="M47" s="4">
        <f t="shared" si="12"/>
        <v>67</v>
      </c>
      <c r="N47" s="4">
        <f t="shared" si="13"/>
        <v>42504</v>
      </c>
    </row>
    <row r="48" ht="16.5" spans="1:14">
      <c r="A48" s="4">
        <v>45</v>
      </c>
      <c r="B48" s="4">
        <f>INT(SUM(槽位强化!B48:E48)/属性空间占比!$B$2*属性空间占比!$B$10)</f>
        <v>105</v>
      </c>
      <c r="C48" s="4">
        <f t="shared" si="7"/>
        <v>70</v>
      </c>
      <c r="D48" s="4">
        <f>INT(SUM(槽位强化!B48:E48)/属性空间占比!$B$2*30*属性空间占比!$D$10)</f>
        <v>66276</v>
      </c>
      <c r="F48" s="4">
        <v>45</v>
      </c>
      <c r="G48" s="4">
        <f t="shared" si="8"/>
        <v>86</v>
      </c>
      <c r="H48" s="4">
        <f t="shared" si="9"/>
        <v>70</v>
      </c>
      <c r="I48" s="4">
        <f t="shared" si="10"/>
        <v>33138</v>
      </c>
      <c r="K48" s="4">
        <v>45</v>
      </c>
      <c r="L48" s="4">
        <f t="shared" si="11"/>
        <v>86</v>
      </c>
      <c r="M48" s="4">
        <f t="shared" si="12"/>
        <v>70</v>
      </c>
      <c r="N48" s="4">
        <f t="shared" si="13"/>
        <v>44184</v>
      </c>
    </row>
    <row r="49" ht="16.5" spans="1:14">
      <c r="A49" s="4">
        <v>46</v>
      </c>
      <c r="B49" s="4">
        <f>INT(SUM(槽位强化!B49:E49)/属性空间占比!$B$2*属性空间占比!$B$10)</f>
        <v>109</v>
      </c>
      <c r="C49" s="4">
        <f t="shared" si="7"/>
        <v>72</v>
      </c>
      <c r="D49" s="4">
        <f>INT(SUM(槽位强化!B49:E49)/属性空间占比!$B$2*30*属性空间占比!$D$10)</f>
        <v>68796</v>
      </c>
      <c r="F49" s="4">
        <v>46</v>
      </c>
      <c r="G49" s="4">
        <f t="shared" si="8"/>
        <v>89</v>
      </c>
      <c r="H49" s="4">
        <f t="shared" si="9"/>
        <v>72</v>
      </c>
      <c r="I49" s="4">
        <f t="shared" si="10"/>
        <v>34398</v>
      </c>
      <c r="K49" s="4">
        <v>46</v>
      </c>
      <c r="L49" s="4">
        <f t="shared" si="11"/>
        <v>89</v>
      </c>
      <c r="M49" s="4">
        <f t="shared" si="12"/>
        <v>72</v>
      </c>
      <c r="N49" s="4">
        <f t="shared" si="13"/>
        <v>45864</v>
      </c>
    </row>
    <row r="50" ht="16.5" spans="1:14">
      <c r="A50" s="4">
        <v>47</v>
      </c>
      <c r="B50" s="4">
        <f>INT(SUM(槽位强化!B50:E50)/属性空间占比!$B$2*属性空间占比!$B$10)</f>
        <v>113</v>
      </c>
      <c r="C50" s="4">
        <f t="shared" si="7"/>
        <v>75</v>
      </c>
      <c r="D50" s="4">
        <f>INT(SUM(槽位强化!B50:E50)/属性空间占比!$B$2*30*属性空间占比!$D$10)</f>
        <v>71568</v>
      </c>
      <c r="F50" s="4">
        <v>47</v>
      </c>
      <c r="G50" s="4">
        <f t="shared" si="8"/>
        <v>92</v>
      </c>
      <c r="H50" s="4">
        <f t="shared" si="9"/>
        <v>75</v>
      </c>
      <c r="I50" s="4">
        <f t="shared" si="10"/>
        <v>35784</v>
      </c>
      <c r="K50" s="4">
        <v>47</v>
      </c>
      <c r="L50" s="4">
        <f t="shared" si="11"/>
        <v>92</v>
      </c>
      <c r="M50" s="4">
        <f t="shared" si="12"/>
        <v>75</v>
      </c>
      <c r="N50" s="4">
        <f t="shared" si="13"/>
        <v>47712</v>
      </c>
    </row>
    <row r="51" ht="16.5" spans="1:14">
      <c r="A51" s="4">
        <v>48</v>
      </c>
      <c r="B51" s="4">
        <f>INT(SUM(槽位强化!B51:E51)/属性空间占比!$B$2*属性空间占比!$B$10)</f>
        <v>117</v>
      </c>
      <c r="C51" s="4">
        <f t="shared" si="7"/>
        <v>78</v>
      </c>
      <c r="D51" s="4">
        <f>INT(SUM(槽位强化!B51:E51)/属性空间占比!$B$2*30*属性空间占比!$D$10)</f>
        <v>74088</v>
      </c>
      <c r="F51" s="4">
        <v>48</v>
      </c>
      <c r="G51" s="4">
        <f t="shared" si="8"/>
        <v>95</v>
      </c>
      <c r="H51" s="4">
        <f t="shared" si="9"/>
        <v>78</v>
      </c>
      <c r="I51" s="4">
        <f t="shared" si="10"/>
        <v>37044</v>
      </c>
      <c r="K51" s="4">
        <v>48</v>
      </c>
      <c r="L51" s="4">
        <f t="shared" si="11"/>
        <v>95</v>
      </c>
      <c r="M51" s="4">
        <f t="shared" si="12"/>
        <v>78</v>
      </c>
      <c r="N51" s="4">
        <f t="shared" si="13"/>
        <v>49392</v>
      </c>
    </row>
    <row r="52" ht="16.5" spans="1:14">
      <c r="A52" s="4">
        <v>49</v>
      </c>
      <c r="B52" s="4">
        <f>INT(SUM(槽位强化!B52:E52)/属性空间占比!$B$2*属性空间占比!$B$10)</f>
        <v>122</v>
      </c>
      <c r="C52" s="4">
        <f t="shared" si="7"/>
        <v>81</v>
      </c>
      <c r="D52" s="4">
        <f>INT(SUM(槽位强化!B52:E52)/属性空间占比!$B$2*30*属性空间占比!$D$10)</f>
        <v>77112</v>
      </c>
      <c r="F52" s="4">
        <v>49</v>
      </c>
      <c r="G52" s="4">
        <f t="shared" si="8"/>
        <v>100</v>
      </c>
      <c r="H52" s="4">
        <f t="shared" si="9"/>
        <v>81</v>
      </c>
      <c r="I52" s="4">
        <f t="shared" si="10"/>
        <v>38556</v>
      </c>
      <c r="K52" s="4">
        <v>49</v>
      </c>
      <c r="L52" s="4">
        <f t="shared" si="11"/>
        <v>100</v>
      </c>
      <c r="M52" s="4">
        <f t="shared" si="12"/>
        <v>81</v>
      </c>
      <c r="N52" s="4">
        <f t="shared" si="13"/>
        <v>51408</v>
      </c>
    </row>
    <row r="53" ht="16.5" spans="1:14">
      <c r="A53" s="4">
        <v>50</v>
      </c>
      <c r="B53" s="4">
        <f>INT(SUM(槽位强化!B53:E53)/属性空间占比!$B$2*属性空间占比!$B$10)</f>
        <v>126</v>
      </c>
      <c r="C53" s="4">
        <f t="shared" si="7"/>
        <v>84</v>
      </c>
      <c r="D53" s="4">
        <f>INT(SUM(槽位强化!B53:E53)/属性空间占比!$B$2*30*属性空间占比!$D$10)</f>
        <v>79380</v>
      </c>
      <c r="F53" s="4">
        <v>50</v>
      </c>
      <c r="G53" s="4">
        <f t="shared" si="8"/>
        <v>103</v>
      </c>
      <c r="H53" s="4">
        <f t="shared" si="9"/>
        <v>84</v>
      </c>
      <c r="I53" s="4">
        <f t="shared" si="10"/>
        <v>39690</v>
      </c>
      <c r="K53" s="4">
        <v>50</v>
      </c>
      <c r="L53" s="4">
        <f t="shared" si="11"/>
        <v>103</v>
      </c>
      <c r="M53" s="4">
        <f t="shared" si="12"/>
        <v>84</v>
      </c>
      <c r="N53" s="4">
        <f t="shared" si="13"/>
        <v>52920</v>
      </c>
    </row>
    <row r="54" ht="16.5" spans="1:14">
      <c r="A54" s="4">
        <v>51</v>
      </c>
      <c r="B54" s="4">
        <f>INT(SUM(槽位强化!B54:E54)/属性空间占比!$B$2*属性空间占比!$B$10)</f>
        <v>130</v>
      </c>
      <c r="C54" s="4">
        <f t="shared" si="7"/>
        <v>86</v>
      </c>
      <c r="D54" s="4">
        <f>INT(SUM(槽位强化!B54:E54)/属性空间占比!$B$2*30*属性空间占比!$D$10)</f>
        <v>82404</v>
      </c>
      <c r="F54" s="4">
        <v>51</v>
      </c>
      <c r="G54" s="4">
        <f t="shared" si="8"/>
        <v>106</v>
      </c>
      <c r="H54" s="4">
        <f t="shared" si="9"/>
        <v>86</v>
      </c>
      <c r="I54" s="4">
        <f t="shared" si="10"/>
        <v>41202</v>
      </c>
      <c r="K54" s="4">
        <v>51</v>
      </c>
      <c r="L54" s="4">
        <f t="shared" si="11"/>
        <v>106</v>
      </c>
      <c r="M54" s="4">
        <f t="shared" si="12"/>
        <v>86</v>
      </c>
      <c r="N54" s="4">
        <f t="shared" si="13"/>
        <v>54936</v>
      </c>
    </row>
    <row r="55" ht="16.5" spans="1:14">
      <c r="A55" s="4">
        <v>52</v>
      </c>
      <c r="B55" s="4">
        <f>INT(SUM(槽位强化!B55:E55)/属性空间占比!$B$2*属性空间占比!$B$10)</f>
        <v>135</v>
      </c>
      <c r="C55" s="4">
        <f t="shared" si="7"/>
        <v>90</v>
      </c>
      <c r="D55" s="4">
        <f>INT(SUM(槽位强化!B55:E55)/属性空间占比!$B$2*30*属性空间占比!$D$10)</f>
        <v>85428</v>
      </c>
      <c r="F55" s="4">
        <v>52</v>
      </c>
      <c r="G55" s="4">
        <f t="shared" si="8"/>
        <v>110</v>
      </c>
      <c r="H55" s="4">
        <f t="shared" si="9"/>
        <v>90</v>
      </c>
      <c r="I55" s="4">
        <f t="shared" si="10"/>
        <v>42714</v>
      </c>
      <c r="K55" s="4">
        <v>52</v>
      </c>
      <c r="L55" s="4">
        <f t="shared" si="11"/>
        <v>110</v>
      </c>
      <c r="M55" s="4">
        <f t="shared" si="12"/>
        <v>90</v>
      </c>
      <c r="N55" s="4">
        <f t="shared" si="13"/>
        <v>56952</v>
      </c>
    </row>
    <row r="56" ht="16.5" spans="1:14">
      <c r="A56" s="4">
        <v>53</v>
      </c>
      <c r="B56" s="4">
        <f>INT(SUM(槽位强化!B56:E56)/属性空间占比!$B$2*属性空间占比!$B$10)</f>
        <v>140</v>
      </c>
      <c r="C56" s="4">
        <f t="shared" si="7"/>
        <v>93</v>
      </c>
      <c r="D56" s="4">
        <f>INT(SUM(槽位强化!B56:E56)/属性空间占比!$B$2*30*属性空间占比!$D$10)</f>
        <v>88452</v>
      </c>
      <c r="F56" s="4">
        <v>53</v>
      </c>
      <c r="G56" s="4">
        <f t="shared" si="8"/>
        <v>114</v>
      </c>
      <c r="H56" s="4">
        <f t="shared" si="9"/>
        <v>93</v>
      </c>
      <c r="I56" s="4">
        <f t="shared" si="10"/>
        <v>44226</v>
      </c>
      <c r="K56" s="4">
        <v>53</v>
      </c>
      <c r="L56" s="4">
        <f t="shared" si="11"/>
        <v>114</v>
      </c>
      <c r="M56" s="4">
        <f t="shared" si="12"/>
        <v>93</v>
      </c>
      <c r="N56" s="4">
        <f t="shared" si="13"/>
        <v>58968</v>
      </c>
    </row>
    <row r="57" ht="16.5" spans="1:14">
      <c r="A57" s="4">
        <v>54</v>
      </c>
      <c r="B57" s="4">
        <f>INT(SUM(槽位强化!B57:E57)/属性空间占比!$B$2*属性空间占比!$B$10)</f>
        <v>144</v>
      </c>
      <c r="C57" s="4">
        <f t="shared" si="7"/>
        <v>96</v>
      </c>
      <c r="D57" s="4">
        <f>INT(SUM(槽位强化!B57:E57)/属性空间占比!$B$2*30*属性空间占比!$D$10)</f>
        <v>91224</v>
      </c>
      <c r="F57" s="4">
        <v>54</v>
      </c>
      <c r="G57" s="4">
        <f t="shared" si="8"/>
        <v>118</v>
      </c>
      <c r="H57" s="4">
        <f t="shared" si="9"/>
        <v>96</v>
      </c>
      <c r="I57" s="4">
        <f t="shared" si="10"/>
        <v>45612</v>
      </c>
      <c r="K57" s="4">
        <v>54</v>
      </c>
      <c r="L57" s="4">
        <f t="shared" si="11"/>
        <v>118</v>
      </c>
      <c r="M57" s="4">
        <f t="shared" si="12"/>
        <v>96</v>
      </c>
      <c r="N57" s="4">
        <f t="shared" si="13"/>
        <v>60816</v>
      </c>
    </row>
    <row r="58" ht="16.5" spans="1:14">
      <c r="A58" s="4">
        <v>55</v>
      </c>
      <c r="B58" s="4">
        <f>INT(SUM(槽位强化!B58:E58)/属性空间占比!$B$2*属性空间占比!$B$10)</f>
        <v>149</v>
      </c>
      <c r="C58" s="4">
        <f t="shared" si="7"/>
        <v>99</v>
      </c>
      <c r="D58" s="4">
        <f>INT(SUM(槽位强化!B58:E58)/属性空间占比!$B$2*30*属性空间占比!$D$10)</f>
        <v>94248</v>
      </c>
      <c r="F58" s="4">
        <v>55</v>
      </c>
      <c r="G58" s="4">
        <f t="shared" si="8"/>
        <v>122</v>
      </c>
      <c r="H58" s="4">
        <f t="shared" si="9"/>
        <v>99</v>
      </c>
      <c r="I58" s="4">
        <f t="shared" si="10"/>
        <v>47124</v>
      </c>
      <c r="K58" s="4">
        <v>55</v>
      </c>
      <c r="L58" s="4">
        <f t="shared" si="11"/>
        <v>122</v>
      </c>
      <c r="M58" s="4">
        <f t="shared" si="12"/>
        <v>99</v>
      </c>
      <c r="N58" s="4">
        <f t="shared" si="13"/>
        <v>62832</v>
      </c>
    </row>
    <row r="59" ht="16.5" spans="1:14">
      <c r="A59" s="4">
        <v>56</v>
      </c>
      <c r="B59" s="4">
        <f>INT(SUM(槽位强化!B59:E59)/属性空间占比!$B$2*属性空间占比!$B$10)</f>
        <v>155</v>
      </c>
      <c r="C59" s="4">
        <f t="shared" si="7"/>
        <v>103</v>
      </c>
      <c r="D59" s="4">
        <f>INT(SUM(槽位强化!B59:E59)/属性空间占比!$B$2*30*属性空间占比!$D$10)</f>
        <v>97776</v>
      </c>
      <c r="F59" s="4">
        <v>56</v>
      </c>
      <c r="G59" s="4">
        <f t="shared" si="8"/>
        <v>127</v>
      </c>
      <c r="H59" s="4">
        <f t="shared" si="9"/>
        <v>103</v>
      </c>
      <c r="I59" s="4">
        <f t="shared" si="10"/>
        <v>48888</v>
      </c>
      <c r="K59" s="4">
        <v>56</v>
      </c>
      <c r="L59" s="4">
        <f t="shared" si="11"/>
        <v>127</v>
      </c>
      <c r="M59" s="4">
        <f t="shared" si="12"/>
        <v>103</v>
      </c>
      <c r="N59" s="4">
        <f t="shared" si="13"/>
        <v>65184</v>
      </c>
    </row>
    <row r="60" ht="16.5" spans="1:14">
      <c r="A60" s="4">
        <v>57</v>
      </c>
      <c r="B60" s="4">
        <f>INT(SUM(槽位强化!B60:E60)/属性空间占比!$B$2*属性空间占比!$B$10)</f>
        <v>159</v>
      </c>
      <c r="C60" s="4">
        <f t="shared" si="7"/>
        <v>106</v>
      </c>
      <c r="D60" s="4">
        <f>INT(SUM(槽位强化!B60:E60)/属性空间占比!$B$2*30*属性空间占比!$D$10)</f>
        <v>100548</v>
      </c>
      <c r="F60" s="4">
        <v>57</v>
      </c>
      <c r="G60" s="4">
        <f t="shared" si="8"/>
        <v>130</v>
      </c>
      <c r="H60" s="4">
        <f t="shared" si="9"/>
        <v>106</v>
      </c>
      <c r="I60" s="4">
        <f t="shared" si="10"/>
        <v>50274</v>
      </c>
      <c r="K60" s="4">
        <v>57</v>
      </c>
      <c r="L60" s="4">
        <f t="shared" si="11"/>
        <v>130</v>
      </c>
      <c r="M60" s="4">
        <f t="shared" si="12"/>
        <v>106</v>
      </c>
      <c r="N60" s="4">
        <f t="shared" si="13"/>
        <v>67032</v>
      </c>
    </row>
    <row r="61" ht="16.5" spans="1:14">
      <c r="A61" s="4">
        <v>58</v>
      </c>
      <c r="B61" s="4">
        <f>INT(SUM(槽位强化!B61:E61)/属性空间占比!$B$2*属性空间占比!$B$10)</f>
        <v>165</v>
      </c>
      <c r="C61" s="4">
        <f t="shared" si="7"/>
        <v>110</v>
      </c>
      <c r="D61" s="4">
        <f>INT(SUM(槽位强化!B61:E61)/属性空间占比!$B$2*30*属性空间占比!$D$10)</f>
        <v>104076</v>
      </c>
      <c r="F61" s="4">
        <v>58</v>
      </c>
      <c r="G61" s="4">
        <f t="shared" si="8"/>
        <v>135</v>
      </c>
      <c r="H61" s="4">
        <f t="shared" si="9"/>
        <v>110</v>
      </c>
      <c r="I61" s="4">
        <f t="shared" si="10"/>
        <v>52038</v>
      </c>
      <c r="K61" s="4">
        <v>58</v>
      </c>
      <c r="L61" s="4">
        <f t="shared" si="11"/>
        <v>135</v>
      </c>
      <c r="M61" s="4">
        <f t="shared" si="12"/>
        <v>110</v>
      </c>
      <c r="N61" s="4">
        <f t="shared" si="13"/>
        <v>69384</v>
      </c>
    </row>
    <row r="62" ht="16.5" spans="1:14">
      <c r="A62" s="4">
        <v>59</v>
      </c>
      <c r="B62" s="4">
        <f>INT(SUM(槽位强化!B62:E62)/属性空间占比!$B$2*属性空间占比!$B$10)</f>
        <v>170</v>
      </c>
      <c r="C62" s="4">
        <f t="shared" si="7"/>
        <v>113</v>
      </c>
      <c r="D62" s="4">
        <f>INT(SUM(槽位强化!B62:E62)/属性空间占比!$B$2*30*属性空间占比!$D$10)</f>
        <v>107100</v>
      </c>
      <c r="F62" s="4">
        <v>59</v>
      </c>
      <c r="G62" s="4">
        <f t="shared" si="8"/>
        <v>139</v>
      </c>
      <c r="H62" s="4">
        <f t="shared" si="9"/>
        <v>113</v>
      </c>
      <c r="I62" s="4">
        <f t="shared" si="10"/>
        <v>53550</v>
      </c>
      <c r="K62" s="4">
        <v>59</v>
      </c>
      <c r="L62" s="4">
        <f t="shared" si="11"/>
        <v>139</v>
      </c>
      <c r="M62" s="4">
        <f t="shared" si="12"/>
        <v>113</v>
      </c>
      <c r="N62" s="4">
        <f t="shared" si="13"/>
        <v>71400</v>
      </c>
    </row>
    <row r="63" ht="16.5" spans="1:14">
      <c r="A63" s="4">
        <v>60</v>
      </c>
      <c r="B63" s="4">
        <f>INT(SUM(槽位强化!B63:E63)/属性空间占比!$B$2*属性空间占比!$B$10)</f>
        <v>175</v>
      </c>
      <c r="C63" s="4">
        <f t="shared" si="7"/>
        <v>116</v>
      </c>
      <c r="D63" s="4">
        <f>INT(SUM(槽位强化!B63:E63)/属性空间占比!$B$2*30*属性空间占比!$D$10)</f>
        <v>110376</v>
      </c>
      <c r="F63" s="4">
        <v>60</v>
      </c>
      <c r="G63" s="4">
        <f t="shared" si="8"/>
        <v>143</v>
      </c>
      <c r="H63" s="4">
        <f t="shared" si="9"/>
        <v>116</v>
      </c>
      <c r="I63" s="4">
        <f t="shared" si="10"/>
        <v>55188</v>
      </c>
      <c r="K63" s="4">
        <v>60</v>
      </c>
      <c r="L63" s="4">
        <f t="shared" si="11"/>
        <v>143</v>
      </c>
      <c r="M63" s="4">
        <f t="shared" si="12"/>
        <v>116</v>
      </c>
      <c r="N63" s="4">
        <f t="shared" si="13"/>
        <v>73584</v>
      </c>
    </row>
    <row r="64" ht="16.5" spans="1:14">
      <c r="A64" s="4">
        <v>61</v>
      </c>
      <c r="B64" s="4">
        <f>INT(SUM(槽位强化!B64:E64)/属性空间占比!$B$2*属性空间占比!$B$10)</f>
        <v>180</v>
      </c>
      <c r="C64" s="4">
        <f t="shared" si="7"/>
        <v>120</v>
      </c>
      <c r="D64" s="4">
        <f>INT(SUM(槽位强化!B64:E64)/属性空间占比!$B$2*30*属性空间占比!$D$10)</f>
        <v>113904</v>
      </c>
      <c r="F64" s="4">
        <v>61</v>
      </c>
      <c r="G64" s="4">
        <f t="shared" si="8"/>
        <v>147</v>
      </c>
      <c r="H64" s="4">
        <f t="shared" si="9"/>
        <v>120</v>
      </c>
      <c r="I64" s="4">
        <f t="shared" si="10"/>
        <v>56952</v>
      </c>
      <c r="K64" s="4">
        <v>61</v>
      </c>
      <c r="L64" s="4">
        <f t="shared" si="11"/>
        <v>147</v>
      </c>
      <c r="M64" s="4">
        <f t="shared" si="12"/>
        <v>120</v>
      </c>
      <c r="N64" s="4">
        <f t="shared" si="13"/>
        <v>75936</v>
      </c>
    </row>
    <row r="65" ht="16.5" spans="1:14">
      <c r="A65" s="4">
        <v>62</v>
      </c>
      <c r="B65" s="4">
        <f>INT(SUM(槽位强化!B65:E65)/属性空间占比!$B$2*属性空间占比!$B$10)</f>
        <v>186</v>
      </c>
      <c r="C65" s="4">
        <f t="shared" si="7"/>
        <v>124</v>
      </c>
      <c r="D65" s="4">
        <f>INT(SUM(槽位强化!B65:E65)/属性空间占比!$B$2*30*属性空间占比!$D$10)</f>
        <v>117432</v>
      </c>
      <c r="F65" s="4">
        <v>62</v>
      </c>
      <c r="G65" s="4">
        <f t="shared" si="8"/>
        <v>152</v>
      </c>
      <c r="H65" s="4">
        <f t="shared" si="9"/>
        <v>124</v>
      </c>
      <c r="I65" s="4">
        <f t="shared" si="10"/>
        <v>58716</v>
      </c>
      <c r="K65" s="4">
        <v>62</v>
      </c>
      <c r="L65" s="4">
        <f t="shared" si="11"/>
        <v>152</v>
      </c>
      <c r="M65" s="4">
        <f t="shared" si="12"/>
        <v>124</v>
      </c>
      <c r="N65" s="4">
        <f t="shared" si="13"/>
        <v>78288</v>
      </c>
    </row>
    <row r="66" ht="16.5" spans="1:14">
      <c r="A66" s="4">
        <v>63</v>
      </c>
      <c r="B66" s="4">
        <f>INT(SUM(槽位强化!B66:E66)/属性空间占比!$B$2*属性空间占比!$B$10)</f>
        <v>191</v>
      </c>
      <c r="C66" s="4">
        <f t="shared" si="7"/>
        <v>127</v>
      </c>
      <c r="D66" s="4">
        <f>INT(SUM(槽位强化!B66:E66)/属性空间占比!$B$2*30*属性空间占比!$D$10)</f>
        <v>120708</v>
      </c>
      <c r="F66" s="4">
        <v>63</v>
      </c>
      <c r="G66" s="4">
        <f t="shared" si="8"/>
        <v>156</v>
      </c>
      <c r="H66" s="4">
        <f t="shared" si="9"/>
        <v>127</v>
      </c>
      <c r="I66" s="4">
        <f t="shared" si="10"/>
        <v>60354</v>
      </c>
      <c r="K66" s="4">
        <v>63</v>
      </c>
      <c r="L66" s="4">
        <f t="shared" si="11"/>
        <v>156</v>
      </c>
      <c r="M66" s="4">
        <f t="shared" si="12"/>
        <v>127</v>
      </c>
      <c r="N66" s="4">
        <f t="shared" si="13"/>
        <v>80472</v>
      </c>
    </row>
    <row r="67" ht="16.5" spans="1:14">
      <c r="A67" s="4">
        <v>64</v>
      </c>
      <c r="B67" s="4">
        <f>INT(SUM(槽位强化!B67:E67)/属性空间占比!$B$2*属性空间占比!$B$10)</f>
        <v>197</v>
      </c>
      <c r="C67" s="4">
        <f t="shared" si="7"/>
        <v>131</v>
      </c>
      <c r="D67" s="4">
        <f>INT(SUM(槽位强化!B67:E67)/属性空间占比!$B$2*30*属性空间占比!$D$10)</f>
        <v>124236</v>
      </c>
      <c r="F67" s="4">
        <v>64</v>
      </c>
      <c r="G67" s="4">
        <f t="shared" si="8"/>
        <v>161</v>
      </c>
      <c r="H67" s="4">
        <f t="shared" si="9"/>
        <v>131</v>
      </c>
      <c r="I67" s="4">
        <f t="shared" si="10"/>
        <v>62118</v>
      </c>
      <c r="K67" s="4">
        <v>64</v>
      </c>
      <c r="L67" s="4">
        <f t="shared" si="11"/>
        <v>161</v>
      </c>
      <c r="M67" s="4">
        <f t="shared" si="12"/>
        <v>131</v>
      </c>
      <c r="N67" s="4">
        <f t="shared" si="13"/>
        <v>82824</v>
      </c>
    </row>
    <row r="68" ht="16.5" spans="1:14">
      <c r="A68" s="4">
        <v>65</v>
      </c>
      <c r="B68" s="4">
        <f>INT(SUM(槽位强化!B68:E68)/属性空间占比!$B$2*属性空间占比!$B$10)</f>
        <v>202</v>
      </c>
      <c r="C68" s="4">
        <f t="shared" ref="C68:C99" si="14">INT(B68/1.5)</f>
        <v>134</v>
      </c>
      <c r="D68" s="4">
        <f>INT(SUM(槽位强化!B68:E68)/属性空间占比!$B$2*30*属性空间占比!$D$10)</f>
        <v>127764</v>
      </c>
      <c r="F68" s="4">
        <v>65</v>
      </c>
      <c r="G68" s="4">
        <f t="shared" ref="G68:G99" si="15">INT(B68*0.82)</f>
        <v>165</v>
      </c>
      <c r="H68" s="4">
        <f t="shared" ref="H68:H99" si="16">C68</f>
        <v>134</v>
      </c>
      <c r="I68" s="4">
        <f t="shared" ref="I68:I99" si="17">INT(D68/2)</f>
        <v>63882</v>
      </c>
      <c r="K68" s="4">
        <v>65</v>
      </c>
      <c r="L68" s="4">
        <f t="shared" ref="L68:L99" si="18">G68</f>
        <v>165</v>
      </c>
      <c r="M68" s="4">
        <f t="shared" ref="M68:M99" si="19">H68</f>
        <v>134</v>
      </c>
      <c r="N68" s="4">
        <f t="shared" ref="N68:N99" si="20">INT(D68/3*2)</f>
        <v>85176</v>
      </c>
    </row>
    <row r="69" ht="16.5" spans="1:14">
      <c r="A69" s="4">
        <v>66</v>
      </c>
      <c r="B69" s="4">
        <f>INT(SUM(槽位强化!B69:E69)/属性空间占比!$B$2*属性空间占比!$B$10)</f>
        <v>208</v>
      </c>
      <c r="C69" s="4">
        <f t="shared" si="14"/>
        <v>138</v>
      </c>
      <c r="D69" s="4">
        <f>INT(SUM(槽位强化!B69:E69)/属性空间占比!$B$2*30*属性空间占比!$D$10)</f>
        <v>131040</v>
      </c>
      <c r="F69" s="4">
        <v>66</v>
      </c>
      <c r="G69" s="4">
        <f t="shared" si="15"/>
        <v>170</v>
      </c>
      <c r="H69" s="4">
        <f t="shared" si="16"/>
        <v>138</v>
      </c>
      <c r="I69" s="4">
        <f t="shared" si="17"/>
        <v>65520</v>
      </c>
      <c r="K69" s="4">
        <v>66</v>
      </c>
      <c r="L69" s="4">
        <f t="shared" si="18"/>
        <v>170</v>
      </c>
      <c r="M69" s="4">
        <f t="shared" si="19"/>
        <v>138</v>
      </c>
      <c r="N69" s="4">
        <f t="shared" si="20"/>
        <v>87360</v>
      </c>
    </row>
    <row r="70" ht="16.5" spans="1:14">
      <c r="A70" s="4">
        <v>67</v>
      </c>
      <c r="B70" s="4">
        <f>INT(SUM(槽位强化!B70:E70)/属性空间占比!$B$2*属性空间占比!$B$10)</f>
        <v>214</v>
      </c>
      <c r="C70" s="4">
        <f t="shared" si="14"/>
        <v>142</v>
      </c>
      <c r="D70" s="4">
        <f>INT(SUM(槽位强化!B70:E70)/属性空间占比!$B$2*30*属性空间占比!$D$10)</f>
        <v>135072</v>
      </c>
      <c r="F70" s="4">
        <v>67</v>
      </c>
      <c r="G70" s="4">
        <f t="shared" si="15"/>
        <v>175</v>
      </c>
      <c r="H70" s="4">
        <f t="shared" si="16"/>
        <v>142</v>
      </c>
      <c r="I70" s="4">
        <f t="shared" si="17"/>
        <v>67536</v>
      </c>
      <c r="K70" s="4">
        <v>67</v>
      </c>
      <c r="L70" s="4">
        <f t="shared" si="18"/>
        <v>175</v>
      </c>
      <c r="M70" s="4">
        <f t="shared" si="19"/>
        <v>142</v>
      </c>
      <c r="N70" s="4">
        <f t="shared" si="20"/>
        <v>90048</v>
      </c>
    </row>
    <row r="71" ht="16.5" spans="1:14">
      <c r="A71" s="4">
        <v>68</v>
      </c>
      <c r="B71" s="4">
        <f>INT(SUM(槽位强化!B71:E71)/属性空间占比!$B$2*属性空间占比!$B$10)</f>
        <v>219</v>
      </c>
      <c r="C71" s="4">
        <f t="shared" si="14"/>
        <v>146</v>
      </c>
      <c r="D71" s="4">
        <f>INT(SUM(槽位强化!B71:E71)/属性空间占比!$B$2*30*属性空间占比!$D$10)</f>
        <v>138348</v>
      </c>
      <c r="F71" s="4">
        <v>68</v>
      </c>
      <c r="G71" s="4">
        <f t="shared" si="15"/>
        <v>179</v>
      </c>
      <c r="H71" s="4">
        <f t="shared" si="16"/>
        <v>146</v>
      </c>
      <c r="I71" s="4">
        <f t="shared" si="17"/>
        <v>69174</v>
      </c>
      <c r="K71" s="4">
        <v>68</v>
      </c>
      <c r="L71" s="4">
        <f t="shared" si="18"/>
        <v>179</v>
      </c>
      <c r="M71" s="4">
        <f t="shared" si="19"/>
        <v>146</v>
      </c>
      <c r="N71" s="4">
        <f t="shared" si="20"/>
        <v>92232</v>
      </c>
    </row>
    <row r="72" ht="16.5" spans="1:14">
      <c r="A72" s="4">
        <v>69</v>
      </c>
      <c r="B72" s="4">
        <f>INT(SUM(槽位强化!B72:E72)/属性空间占比!$B$2*属性空间占比!$B$10)</f>
        <v>226</v>
      </c>
      <c r="C72" s="4">
        <f t="shared" si="14"/>
        <v>150</v>
      </c>
      <c r="D72" s="4">
        <f>INT(SUM(槽位强化!B72:E72)/属性空间占比!$B$2*30*属性空间占比!$D$10)</f>
        <v>142380</v>
      </c>
      <c r="F72" s="4">
        <v>69</v>
      </c>
      <c r="G72" s="4">
        <f t="shared" si="15"/>
        <v>185</v>
      </c>
      <c r="H72" s="4">
        <f t="shared" si="16"/>
        <v>150</v>
      </c>
      <c r="I72" s="4">
        <f t="shared" si="17"/>
        <v>71190</v>
      </c>
      <c r="K72" s="4">
        <v>69</v>
      </c>
      <c r="L72" s="4">
        <f t="shared" si="18"/>
        <v>185</v>
      </c>
      <c r="M72" s="4">
        <f t="shared" si="19"/>
        <v>150</v>
      </c>
      <c r="N72" s="4">
        <f t="shared" si="20"/>
        <v>94920</v>
      </c>
    </row>
    <row r="73" ht="16.5" spans="1:14">
      <c r="A73" s="4">
        <v>70</v>
      </c>
      <c r="B73" s="4">
        <f>INT(SUM(槽位强化!B73:E73)/属性空间占比!$B$2*属性空间占比!$B$10)</f>
        <v>296</v>
      </c>
      <c r="C73" s="4">
        <f t="shared" si="14"/>
        <v>197</v>
      </c>
      <c r="D73" s="4">
        <f>INT(SUM(槽位强化!B73:E73)/属性空间占比!$B$2*30*属性空间占比!$D$10)</f>
        <v>186984</v>
      </c>
      <c r="F73" s="4">
        <v>70</v>
      </c>
      <c r="G73" s="4">
        <f t="shared" si="15"/>
        <v>242</v>
      </c>
      <c r="H73" s="4">
        <f t="shared" si="16"/>
        <v>197</v>
      </c>
      <c r="I73" s="4">
        <f t="shared" si="17"/>
        <v>93492</v>
      </c>
      <c r="K73" s="4">
        <v>70</v>
      </c>
      <c r="L73" s="4">
        <f t="shared" si="18"/>
        <v>242</v>
      </c>
      <c r="M73" s="4">
        <f t="shared" si="19"/>
        <v>197</v>
      </c>
      <c r="N73" s="4">
        <f t="shared" si="20"/>
        <v>124656</v>
      </c>
    </row>
    <row r="74" ht="16.5" spans="1:14">
      <c r="A74" s="4">
        <v>71</v>
      </c>
      <c r="B74" s="4">
        <f>INT(SUM(槽位强化!B74:E74)/属性空间占比!$B$2*属性空间占比!$B$10)</f>
        <v>304</v>
      </c>
      <c r="C74" s="4">
        <f t="shared" si="14"/>
        <v>202</v>
      </c>
      <c r="D74" s="4">
        <f>INT(SUM(槽位强化!B74:E74)/属性空间占比!$B$2*30*属性空间占比!$D$10)</f>
        <v>192024</v>
      </c>
      <c r="F74" s="4">
        <v>71</v>
      </c>
      <c r="G74" s="4">
        <f t="shared" si="15"/>
        <v>249</v>
      </c>
      <c r="H74" s="4">
        <f t="shared" si="16"/>
        <v>202</v>
      </c>
      <c r="I74" s="4">
        <f t="shared" si="17"/>
        <v>96012</v>
      </c>
      <c r="K74" s="4">
        <v>71</v>
      </c>
      <c r="L74" s="4">
        <f t="shared" si="18"/>
        <v>249</v>
      </c>
      <c r="M74" s="4">
        <f t="shared" si="19"/>
        <v>202</v>
      </c>
      <c r="N74" s="4">
        <f t="shared" si="20"/>
        <v>128016</v>
      </c>
    </row>
    <row r="75" ht="16.5" spans="1:14">
      <c r="A75" s="4">
        <v>72</v>
      </c>
      <c r="B75" s="4">
        <f>INT(SUM(槽位强化!B75:E75)/属性空间占比!$B$2*属性空间占比!$B$10)</f>
        <v>312</v>
      </c>
      <c r="C75" s="4">
        <f t="shared" si="14"/>
        <v>208</v>
      </c>
      <c r="D75" s="4">
        <f>INT(SUM(槽位强化!B75:E75)/属性空间占比!$B$2*30*属性空间占比!$D$10)</f>
        <v>197064</v>
      </c>
      <c r="F75" s="4">
        <v>72</v>
      </c>
      <c r="G75" s="4">
        <f t="shared" si="15"/>
        <v>255</v>
      </c>
      <c r="H75" s="4">
        <f t="shared" si="16"/>
        <v>208</v>
      </c>
      <c r="I75" s="4">
        <f t="shared" si="17"/>
        <v>98532</v>
      </c>
      <c r="K75" s="4">
        <v>72</v>
      </c>
      <c r="L75" s="4">
        <f t="shared" si="18"/>
        <v>255</v>
      </c>
      <c r="M75" s="4">
        <f t="shared" si="19"/>
        <v>208</v>
      </c>
      <c r="N75" s="4">
        <f t="shared" si="20"/>
        <v>131376</v>
      </c>
    </row>
    <row r="76" ht="16.5" spans="1:14">
      <c r="A76" s="4">
        <v>73</v>
      </c>
      <c r="B76" s="4">
        <f>INT(SUM(槽位强化!B76:E76)/属性空间占比!$B$2*属性空间占比!$B$10)</f>
        <v>320</v>
      </c>
      <c r="C76" s="4">
        <f t="shared" si="14"/>
        <v>213</v>
      </c>
      <c r="D76" s="4">
        <f>INT(SUM(槽位强化!B76:E76)/属性空间占比!$B$2*30*属性空间占比!$D$10)</f>
        <v>202104</v>
      </c>
      <c r="F76" s="4">
        <v>73</v>
      </c>
      <c r="G76" s="4">
        <f t="shared" si="15"/>
        <v>262</v>
      </c>
      <c r="H76" s="4">
        <f t="shared" si="16"/>
        <v>213</v>
      </c>
      <c r="I76" s="4">
        <f t="shared" si="17"/>
        <v>101052</v>
      </c>
      <c r="K76" s="4">
        <v>73</v>
      </c>
      <c r="L76" s="4">
        <f t="shared" si="18"/>
        <v>262</v>
      </c>
      <c r="M76" s="4">
        <f t="shared" si="19"/>
        <v>213</v>
      </c>
      <c r="N76" s="4">
        <f t="shared" si="20"/>
        <v>134736</v>
      </c>
    </row>
    <row r="77" ht="16.5" spans="1:14">
      <c r="A77" s="4">
        <v>74</v>
      </c>
      <c r="B77" s="4">
        <f>INT(SUM(槽位强化!B77:E77)/属性空间占比!$B$2*属性空间占比!$B$10)</f>
        <v>328</v>
      </c>
      <c r="C77" s="4">
        <f t="shared" si="14"/>
        <v>218</v>
      </c>
      <c r="D77" s="4">
        <f>INT(SUM(槽位强化!B77:E77)/属性空间占比!$B$2*30*属性空间占比!$D$10)</f>
        <v>207144</v>
      </c>
      <c r="F77" s="4">
        <v>74</v>
      </c>
      <c r="G77" s="4">
        <f t="shared" si="15"/>
        <v>268</v>
      </c>
      <c r="H77" s="4">
        <f t="shared" si="16"/>
        <v>218</v>
      </c>
      <c r="I77" s="4">
        <f t="shared" si="17"/>
        <v>103572</v>
      </c>
      <c r="K77" s="4">
        <v>74</v>
      </c>
      <c r="L77" s="4">
        <f t="shared" si="18"/>
        <v>268</v>
      </c>
      <c r="M77" s="4">
        <f t="shared" si="19"/>
        <v>218</v>
      </c>
      <c r="N77" s="4">
        <f t="shared" si="20"/>
        <v>138096</v>
      </c>
    </row>
    <row r="78" ht="16.5" spans="1:14">
      <c r="A78" s="4">
        <v>75</v>
      </c>
      <c r="B78" s="4">
        <f>INT(SUM(槽位强化!B78:E78)/属性空间占比!$B$2*属性空间占比!$B$10)</f>
        <v>336</v>
      </c>
      <c r="C78" s="4">
        <f t="shared" si="14"/>
        <v>224</v>
      </c>
      <c r="D78" s="4">
        <f>INT(SUM(槽位强化!B78:E78)/属性空间占比!$B$2*30*属性空间占比!$D$10)</f>
        <v>212184</v>
      </c>
      <c r="F78" s="4">
        <v>75</v>
      </c>
      <c r="G78" s="4">
        <f t="shared" si="15"/>
        <v>275</v>
      </c>
      <c r="H78" s="4">
        <f t="shared" si="16"/>
        <v>224</v>
      </c>
      <c r="I78" s="4">
        <f t="shared" si="17"/>
        <v>106092</v>
      </c>
      <c r="K78" s="4">
        <v>75</v>
      </c>
      <c r="L78" s="4">
        <f t="shared" si="18"/>
        <v>275</v>
      </c>
      <c r="M78" s="4">
        <f t="shared" si="19"/>
        <v>224</v>
      </c>
      <c r="N78" s="4">
        <f t="shared" si="20"/>
        <v>141456</v>
      </c>
    </row>
    <row r="79" ht="16.5" spans="1:14">
      <c r="A79" s="4">
        <v>76</v>
      </c>
      <c r="B79" s="4">
        <f>INT(SUM(槽位强化!B79:E79)/属性空间占比!$B$2*属性空间占比!$B$10)</f>
        <v>346</v>
      </c>
      <c r="C79" s="4">
        <f t="shared" si="14"/>
        <v>230</v>
      </c>
      <c r="D79" s="4">
        <f>INT(SUM(槽位强化!B79:E79)/属性空间占比!$B$2*30*属性空间占比!$D$10)</f>
        <v>217980</v>
      </c>
      <c r="F79" s="4">
        <v>76</v>
      </c>
      <c r="G79" s="4">
        <f t="shared" si="15"/>
        <v>283</v>
      </c>
      <c r="H79" s="4">
        <f t="shared" si="16"/>
        <v>230</v>
      </c>
      <c r="I79" s="4">
        <f t="shared" si="17"/>
        <v>108990</v>
      </c>
      <c r="K79" s="4">
        <v>76</v>
      </c>
      <c r="L79" s="4">
        <f t="shared" si="18"/>
        <v>283</v>
      </c>
      <c r="M79" s="4">
        <f t="shared" si="19"/>
        <v>230</v>
      </c>
      <c r="N79" s="4">
        <f t="shared" si="20"/>
        <v>145320</v>
      </c>
    </row>
    <row r="80" ht="16.5" spans="1:14">
      <c r="A80" s="4">
        <v>77</v>
      </c>
      <c r="B80" s="4">
        <f>INT(SUM(槽位强化!B80:E80)/属性空间占比!$B$2*属性空间占比!$B$10)</f>
        <v>354</v>
      </c>
      <c r="C80" s="4">
        <f t="shared" si="14"/>
        <v>236</v>
      </c>
      <c r="D80" s="4">
        <f>INT(SUM(槽位强化!B80:E80)/属性空间占比!$B$2*30*属性空间占比!$D$10)</f>
        <v>223020</v>
      </c>
      <c r="F80" s="4">
        <v>77</v>
      </c>
      <c r="G80" s="4">
        <f t="shared" si="15"/>
        <v>290</v>
      </c>
      <c r="H80" s="4">
        <f t="shared" si="16"/>
        <v>236</v>
      </c>
      <c r="I80" s="4">
        <f t="shared" si="17"/>
        <v>111510</v>
      </c>
      <c r="K80" s="4">
        <v>77</v>
      </c>
      <c r="L80" s="4">
        <f t="shared" si="18"/>
        <v>290</v>
      </c>
      <c r="M80" s="4">
        <f t="shared" si="19"/>
        <v>236</v>
      </c>
      <c r="N80" s="4">
        <f t="shared" si="20"/>
        <v>148680</v>
      </c>
    </row>
    <row r="81" ht="16.5" spans="1:14">
      <c r="A81" s="4">
        <v>78</v>
      </c>
      <c r="B81" s="4">
        <f>INT(SUM(槽位强化!B81:E81)/属性空间占比!$B$2*属性空间占比!$B$10)</f>
        <v>362</v>
      </c>
      <c r="C81" s="4">
        <f t="shared" si="14"/>
        <v>241</v>
      </c>
      <c r="D81" s="4">
        <f>INT(SUM(槽位强化!B81:E81)/属性空间占比!$B$2*30*属性空间占比!$D$10)</f>
        <v>228564</v>
      </c>
      <c r="F81" s="4">
        <v>78</v>
      </c>
      <c r="G81" s="4">
        <f t="shared" si="15"/>
        <v>296</v>
      </c>
      <c r="H81" s="4">
        <f t="shared" si="16"/>
        <v>241</v>
      </c>
      <c r="I81" s="4">
        <f t="shared" si="17"/>
        <v>114282</v>
      </c>
      <c r="K81" s="4">
        <v>78</v>
      </c>
      <c r="L81" s="4">
        <f t="shared" si="18"/>
        <v>296</v>
      </c>
      <c r="M81" s="4">
        <f t="shared" si="19"/>
        <v>241</v>
      </c>
      <c r="N81" s="4">
        <f t="shared" si="20"/>
        <v>152376</v>
      </c>
    </row>
    <row r="82" ht="16.5" spans="1:14">
      <c r="A82" s="4">
        <v>79</v>
      </c>
      <c r="B82" s="4">
        <f>INT(SUM(槽位强化!B82:E82)/属性空间占比!$B$2*属性空间占比!$B$10)</f>
        <v>370</v>
      </c>
      <c r="C82" s="4">
        <f t="shared" si="14"/>
        <v>246</v>
      </c>
      <c r="D82" s="4">
        <f>INT(SUM(槽位强化!B82:E82)/属性空间占比!$B$2*30*属性空间占比!$D$10)</f>
        <v>233604</v>
      </c>
      <c r="F82" s="4">
        <v>79</v>
      </c>
      <c r="G82" s="4">
        <f t="shared" si="15"/>
        <v>303</v>
      </c>
      <c r="H82" s="4">
        <f t="shared" si="16"/>
        <v>246</v>
      </c>
      <c r="I82" s="4">
        <f t="shared" si="17"/>
        <v>116802</v>
      </c>
      <c r="K82" s="4">
        <v>79</v>
      </c>
      <c r="L82" s="4">
        <f t="shared" si="18"/>
        <v>303</v>
      </c>
      <c r="M82" s="4">
        <f t="shared" si="19"/>
        <v>246</v>
      </c>
      <c r="N82" s="4">
        <f t="shared" si="20"/>
        <v>155736</v>
      </c>
    </row>
    <row r="83" ht="16.5" spans="1:14">
      <c r="A83" s="4">
        <v>80</v>
      </c>
      <c r="B83" s="4">
        <f>INT(SUM(槽位强化!B83:E83)/属性空间占比!$B$2*属性空间占比!$B$10)</f>
        <v>380</v>
      </c>
      <c r="C83" s="4">
        <f t="shared" si="14"/>
        <v>253</v>
      </c>
      <c r="D83" s="4">
        <f>INT(SUM(槽位强化!B83:E83)/属性空间占比!$B$2*30*属性空间占比!$D$10)</f>
        <v>239400</v>
      </c>
      <c r="F83" s="4">
        <v>80</v>
      </c>
      <c r="G83" s="4">
        <f t="shared" si="15"/>
        <v>311</v>
      </c>
      <c r="H83" s="4">
        <f t="shared" si="16"/>
        <v>253</v>
      </c>
      <c r="I83" s="4">
        <f t="shared" si="17"/>
        <v>119700</v>
      </c>
      <c r="K83" s="4">
        <v>80</v>
      </c>
      <c r="L83" s="4">
        <f t="shared" si="18"/>
        <v>311</v>
      </c>
      <c r="M83" s="4">
        <f t="shared" si="19"/>
        <v>253</v>
      </c>
      <c r="N83" s="4">
        <f t="shared" si="20"/>
        <v>159600</v>
      </c>
    </row>
    <row r="84" ht="16.5" spans="1:14">
      <c r="A84" s="4">
        <v>81</v>
      </c>
      <c r="B84" s="4">
        <f>INT(SUM(槽位强化!B84:E84)/属性空间占比!$B$2*属性空间占比!$B$10)</f>
        <v>388</v>
      </c>
      <c r="C84" s="4">
        <f t="shared" si="14"/>
        <v>258</v>
      </c>
      <c r="D84" s="4">
        <f>INT(SUM(槽位强化!B84:E84)/属性空间占比!$B$2*30*属性空间占比!$D$10)</f>
        <v>244944</v>
      </c>
      <c r="F84" s="4">
        <v>81</v>
      </c>
      <c r="G84" s="4">
        <f t="shared" si="15"/>
        <v>318</v>
      </c>
      <c r="H84" s="4">
        <f t="shared" si="16"/>
        <v>258</v>
      </c>
      <c r="I84" s="4">
        <f t="shared" si="17"/>
        <v>122472</v>
      </c>
      <c r="K84" s="4">
        <v>81</v>
      </c>
      <c r="L84" s="4">
        <f t="shared" si="18"/>
        <v>318</v>
      </c>
      <c r="M84" s="4">
        <f t="shared" si="19"/>
        <v>258</v>
      </c>
      <c r="N84" s="4">
        <f t="shared" si="20"/>
        <v>163296</v>
      </c>
    </row>
    <row r="85" ht="16.5" spans="1:14">
      <c r="A85" s="4">
        <v>82</v>
      </c>
      <c r="B85" s="4">
        <f>INT(SUM(槽位强化!B85:E85)/属性空间占比!$B$2*属性空间占比!$B$10)</f>
        <v>398</v>
      </c>
      <c r="C85" s="4">
        <f t="shared" si="14"/>
        <v>265</v>
      </c>
      <c r="D85" s="4">
        <f>INT(SUM(槽位强化!B85:E85)/属性空间占比!$B$2*30*属性空间占比!$D$10)</f>
        <v>250740</v>
      </c>
      <c r="F85" s="4">
        <v>82</v>
      </c>
      <c r="G85" s="4">
        <f t="shared" si="15"/>
        <v>326</v>
      </c>
      <c r="H85" s="4">
        <f t="shared" si="16"/>
        <v>265</v>
      </c>
      <c r="I85" s="4">
        <f t="shared" si="17"/>
        <v>125370</v>
      </c>
      <c r="K85" s="4">
        <v>82</v>
      </c>
      <c r="L85" s="4">
        <f t="shared" si="18"/>
        <v>326</v>
      </c>
      <c r="M85" s="4">
        <f t="shared" si="19"/>
        <v>265</v>
      </c>
      <c r="N85" s="4">
        <f t="shared" si="20"/>
        <v>167160</v>
      </c>
    </row>
    <row r="86" ht="16.5" spans="1:14">
      <c r="A86" s="4">
        <v>83</v>
      </c>
      <c r="B86" s="4">
        <f>INT(SUM(槽位强化!B86:E86)/属性空间占比!$B$2*属性空间占比!$B$10)</f>
        <v>406</v>
      </c>
      <c r="C86" s="4">
        <f t="shared" si="14"/>
        <v>270</v>
      </c>
      <c r="D86" s="4">
        <f>INT(SUM(槽位强化!B86:E86)/属性空间占比!$B$2*30*属性空间占比!$D$10)</f>
        <v>256284</v>
      </c>
      <c r="F86" s="4">
        <v>83</v>
      </c>
      <c r="G86" s="4">
        <f t="shared" si="15"/>
        <v>332</v>
      </c>
      <c r="H86" s="4">
        <f t="shared" si="16"/>
        <v>270</v>
      </c>
      <c r="I86" s="4">
        <f t="shared" si="17"/>
        <v>128142</v>
      </c>
      <c r="K86" s="4">
        <v>83</v>
      </c>
      <c r="L86" s="4">
        <f t="shared" si="18"/>
        <v>332</v>
      </c>
      <c r="M86" s="4">
        <f t="shared" si="19"/>
        <v>270</v>
      </c>
      <c r="N86" s="4">
        <f t="shared" si="20"/>
        <v>170856</v>
      </c>
    </row>
    <row r="87" ht="16.5" spans="1:14">
      <c r="A87" s="4">
        <v>84</v>
      </c>
      <c r="B87" s="4">
        <f>INT(SUM(槽位强化!B87:E87)/属性空间占比!$B$2*属性空间占比!$B$10)</f>
        <v>416</v>
      </c>
      <c r="C87" s="4">
        <f t="shared" si="14"/>
        <v>277</v>
      </c>
      <c r="D87" s="4">
        <f>INT(SUM(槽位强化!B87:E87)/属性空间占比!$B$2*30*属性空间占比!$D$10)</f>
        <v>262080</v>
      </c>
      <c r="F87" s="4">
        <v>84</v>
      </c>
      <c r="G87" s="4">
        <f t="shared" si="15"/>
        <v>341</v>
      </c>
      <c r="H87" s="4">
        <f t="shared" si="16"/>
        <v>277</v>
      </c>
      <c r="I87" s="4">
        <f t="shared" si="17"/>
        <v>131040</v>
      </c>
      <c r="K87" s="4">
        <v>84</v>
      </c>
      <c r="L87" s="4">
        <f t="shared" si="18"/>
        <v>341</v>
      </c>
      <c r="M87" s="4">
        <f t="shared" si="19"/>
        <v>277</v>
      </c>
      <c r="N87" s="4">
        <f t="shared" si="20"/>
        <v>174720</v>
      </c>
    </row>
    <row r="88" ht="16.5" spans="1:14">
      <c r="A88" s="4">
        <v>85</v>
      </c>
      <c r="B88" s="4">
        <f>INT(SUM(槽位强化!B88:E88)/属性空间占比!$B$2*属性空间占比!$B$10)</f>
        <v>424</v>
      </c>
      <c r="C88" s="4">
        <f t="shared" si="14"/>
        <v>282</v>
      </c>
      <c r="D88" s="4">
        <f>INT(SUM(槽位强化!B88:E88)/属性空间占比!$B$2*30*属性空间占比!$D$10)</f>
        <v>267624</v>
      </c>
      <c r="F88" s="4">
        <v>85</v>
      </c>
      <c r="G88" s="4">
        <f t="shared" si="15"/>
        <v>347</v>
      </c>
      <c r="H88" s="4">
        <f t="shared" si="16"/>
        <v>282</v>
      </c>
      <c r="I88" s="4">
        <f t="shared" si="17"/>
        <v>133812</v>
      </c>
      <c r="K88" s="4">
        <v>85</v>
      </c>
      <c r="L88" s="4">
        <f t="shared" si="18"/>
        <v>347</v>
      </c>
      <c r="M88" s="4">
        <f t="shared" si="19"/>
        <v>282</v>
      </c>
      <c r="N88" s="4">
        <f t="shared" si="20"/>
        <v>178416</v>
      </c>
    </row>
    <row r="89" ht="16.5" spans="1:14">
      <c r="A89" s="4">
        <v>86</v>
      </c>
      <c r="B89" s="4">
        <f>INT(SUM(槽位强化!B89:E89)/属性空间占比!$B$2*属性空间占比!$B$10)</f>
        <v>434</v>
      </c>
      <c r="C89" s="4">
        <f t="shared" si="14"/>
        <v>289</v>
      </c>
      <c r="D89" s="4">
        <f>INT(SUM(槽位强化!B89:E89)/属性空间占比!$B$2*30*属性空间占比!$D$10)</f>
        <v>273420</v>
      </c>
      <c r="F89" s="4">
        <v>86</v>
      </c>
      <c r="G89" s="4">
        <f t="shared" si="15"/>
        <v>355</v>
      </c>
      <c r="H89" s="4">
        <f t="shared" si="16"/>
        <v>289</v>
      </c>
      <c r="I89" s="4">
        <f t="shared" si="17"/>
        <v>136710</v>
      </c>
      <c r="K89" s="4">
        <v>86</v>
      </c>
      <c r="L89" s="4">
        <f t="shared" si="18"/>
        <v>355</v>
      </c>
      <c r="M89" s="4">
        <f t="shared" si="19"/>
        <v>289</v>
      </c>
      <c r="N89" s="4">
        <f t="shared" si="20"/>
        <v>182280</v>
      </c>
    </row>
    <row r="90" ht="16.5" spans="1:14">
      <c r="A90" s="4">
        <v>87</v>
      </c>
      <c r="B90" s="4">
        <f>INT(SUM(槽位强化!B90:E90)/属性空间占比!$B$2*属性空间占比!$B$10)</f>
        <v>444</v>
      </c>
      <c r="C90" s="4">
        <f t="shared" si="14"/>
        <v>296</v>
      </c>
      <c r="D90" s="4">
        <f>INT(SUM(槽位强化!B90:E90)/属性空间占比!$B$2*30*属性空间占比!$D$10)</f>
        <v>279720</v>
      </c>
      <c r="F90" s="4">
        <v>87</v>
      </c>
      <c r="G90" s="4">
        <f t="shared" si="15"/>
        <v>364</v>
      </c>
      <c r="H90" s="4">
        <f t="shared" si="16"/>
        <v>296</v>
      </c>
      <c r="I90" s="4">
        <f t="shared" si="17"/>
        <v>139860</v>
      </c>
      <c r="K90" s="4">
        <v>87</v>
      </c>
      <c r="L90" s="4">
        <f t="shared" si="18"/>
        <v>364</v>
      </c>
      <c r="M90" s="4">
        <f t="shared" si="19"/>
        <v>296</v>
      </c>
      <c r="N90" s="4">
        <f t="shared" si="20"/>
        <v>186480</v>
      </c>
    </row>
    <row r="91" ht="16.5" spans="1:14">
      <c r="A91" s="4">
        <v>88</v>
      </c>
      <c r="B91" s="4">
        <f>INT(SUM(槽位强化!B91:E91)/属性空间占比!$B$2*属性空间占比!$B$10)</f>
        <v>452</v>
      </c>
      <c r="C91" s="4">
        <f t="shared" si="14"/>
        <v>301</v>
      </c>
      <c r="D91" s="4">
        <f>INT(SUM(槽位强化!B91:E91)/属性空间占比!$B$2*30*属性空间占比!$D$10)</f>
        <v>285264</v>
      </c>
      <c r="F91" s="4">
        <v>88</v>
      </c>
      <c r="G91" s="4">
        <f t="shared" si="15"/>
        <v>370</v>
      </c>
      <c r="H91" s="4">
        <f t="shared" si="16"/>
        <v>301</v>
      </c>
      <c r="I91" s="4">
        <f t="shared" si="17"/>
        <v>142632</v>
      </c>
      <c r="K91" s="4">
        <v>88</v>
      </c>
      <c r="L91" s="4">
        <f t="shared" si="18"/>
        <v>370</v>
      </c>
      <c r="M91" s="4">
        <f t="shared" si="19"/>
        <v>301</v>
      </c>
      <c r="N91" s="4">
        <f t="shared" si="20"/>
        <v>190176</v>
      </c>
    </row>
    <row r="92" ht="16.5" spans="1:14">
      <c r="A92" s="4">
        <v>89</v>
      </c>
      <c r="B92" s="4">
        <f>INT(SUM(槽位强化!B92:E92)/属性空间占比!$B$2*属性空间占比!$B$10)</f>
        <v>462</v>
      </c>
      <c r="C92" s="4">
        <f t="shared" si="14"/>
        <v>308</v>
      </c>
      <c r="D92" s="4">
        <f>INT(SUM(槽位强化!B92:E92)/属性空间占比!$B$2*30*属性空间占比!$D$10)</f>
        <v>291564</v>
      </c>
      <c r="F92" s="4">
        <v>89</v>
      </c>
      <c r="G92" s="4">
        <f t="shared" si="15"/>
        <v>378</v>
      </c>
      <c r="H92" s="4">
        <f t="shared" si="16"/>
        <v>308</v>
      </c>
      <c r="I92" s="4">
        <f t="shared" si="17"/>
        <v>145782</v>
      </c>
      <c r="K92" s="4">
        <v>89</v>
      </c>
      <c r="L92" s="4">
        <f t="shared" si="18"/>
        <v>378</v>
      </c>
      <c r="M92" s="4">
        <f t="shared" si="19"/>
        <v>308</v>
      </c>
      <c r="N92" s="4">
        <f t="shared" si="20"/>
        <v>194376</v>
      </c>
    </row>
    <row r="93" ht="16.5" spans="1:14">
      <c r="A93" s="4">
        <v>90</v>
      </c>
      <c r="B93" s="4">
        <f>INT(SUM(槽位强化!B93:E93)/属性空间占比!$B$2*属性空间占比!$B$10)</f>
        <v>604</v>
      </c>
      <c r="C93" s="4">
        <f t="shared" si="14"/>
        <v>402</v>
      </c>
      <c r="D93" s="4">
        <f>INT(SUM(槽位强化!B93:E93)/属性空间占比!$B$2*30*属性空间占比!$D$10)</f>
        <v>380520</v>
      </c>
      <c r="F93" s="4">
        <v>90</v>
      </c>
      <c r="G93" s="4">
        <f t="shared" si="15"/>
        <v>495</v>
      </c>
      <c r="H93" s="4">
        <f t="shared" si="16"/>
        <v>402</v>
      </c>
      <c r="I93" s="4">
        <f t="shared" si="17"/>
        <v>190260</v>
      </c>
      <c r="K93" s="4">
        <v>90</v>
      </c>
      <c r="L93" s="4">
        <f t="shared" si="18"/>
        <v>495</v>
      </c>
      <c r="M93" s="4">
        <f t="shared" si="19"/>
        <v>402</v>
      </c>
      <c r="N93" s="4">
        <f t="shared" si="20"/>
        <v>253680</v>
      </c>
    </row>
    <row r="94" ht="16.5" spans="1:14">
      <c r="A94" s="4">
        <v>91</v>
      </c>
      <c r="B94" s="4">
        <f>INT(SUM(槽位强化!B94:E94)/属性空间占比!$B$2*属性空间占比!$B$10)</f>
        <v>616</v>
      </c>
      <c r="C94" s="4">
        <f t="shared" si="14"/>
        <v>410</v>
      </c>
      <c r="D94" s="4">
        <f>INT(SUM(槽位强化!B94:E94)/属性空间占比!$B$2*30*属性空间占比!$D$10)</f>
        <v>388584</v>
      </c>
      <c r="F94" s="4">
        <v>91</v>
      </c>
      <c r="G94" s="4">
        <f t="shared" si="15"/>
        <v>505</v>
      </c>
      <c r="H94" s="4">
        <f t="shared" si="16"/>
        <v>410</v>
      </c>
      <c r="I94" s="4">
        <f t="shared" si="17"/>
        <v>194292</v>
      </c>
      <c r="K94" s="4">
        <v>91</v>
      </c>
      <c r="L94" s="4">
        <f t="shared" si="18"/>
        <v>505</v>
      </c>
      <c r="M94" s="4">
        <f t="shared" si="19"/>
        <v>410</v>
      </c>
      <c r="N94" s="4">
        <f t="shared" si="20"/>
        <v>259056</v>
      </c>
    </row>
    <row r="95" ht="16.5" spans="1:14">
      <c r="A95" s="4">
        <v>92</v>
      </c>
      <c r="B95" s="4">
        <f>INT(SUM(槽位强化!B95:E95)/属性空间占比!$B$2*属性空间占比!$B$10)</f>
        <v>629</v>
      </c>
      <c r="C95" s="4">
        <f t="shared" si="14"/>
        <v>419</v>
      </c>
      <c r="D95" s="4">
        <f>INT(SUM(槽位强化!B95:E95)/属性空间占比!$B$2*30*属性空间占比!$D$10)</f>
        <v>396648</v>
      </c>
      <c r="F95" s="4">
        <v>92</v>
      </c>
      <c r="G95" s="4">
        <f t="shared" si="15"/>
        <v>515</v>
      </c>
      <c r="H95" s="4">
        <f t="shared" si="16"/>
        <v>419</v>
      </c>
      <c r="I95" s="4">
        <f t="shared" si="17"/>
        <v>198324</v>
      </c>
      <c r="K95" s="4">
        <v>92</v>
      </c>
      <c r="L95" s="4">
        <f t="shared" si="18"/>
        <v>515</v>
      </c>
      <c r="M95" s="4">
        <f t="shared" si="19"/>
        <v>419</v>
      </c>
      <c r="N95" s="4">
        <f t="shared" si="20"/>
        <v>264432</v>
      </c>
    </row>
    <row r="96" ht="16.5" spans="1:14">
      <c r="A96" s="4">
        <v>93</v>
      </c>
      <c r="B96" s="4">
        <f>INT(SUM(槽位强化!B96:E96)/属性空间占比!$B$2*属性空间占比!$B$10)</f>
        <v>642</v>
      </c>
      <c r="C96" s="4">
        <f t="shared" si="14"/>
        <v>428</v>
      </c>
      <c r="D96" s="4">
        <f>INT(SUM(槽位强化!B96:E96)/属性空间占比!$B$2*30*属性空间占比!$D$10)</f>
        <v>404712</v>
      </c>
      <c r="F96" s="4">
        <v>93</v>
      </c>
      <c r="G96" s="4">
        <f t="shared" si="15"/>
        <v>526</v>
      </c>
      <c r="H96" s="4">
        <f t="shared" si="16"/>
        <v>428</v>
      </c>
      <c r="I96" s="4">
        <f t="shared" si="17"/>
        <v>202356</v>
      </c>
      <c r="K96" s="4">
        <v>93</v>
      </c>
      <c r="L96" s="4">
        <f t="shared" si="18"/>
        <v>526</v>
      </c>
      <c r="M96" s="4">
        <f t="shared" si="19"/>
        <v>428</v>
      </c>
      <c r="N96" s="4">
        <f t="shared" si="20"/>
        <v>269808</v>
      </c>
    </row>
    <row r="97" ht="16.5" spans="1:14">
      <c r="A97" s="4">
        <v>94</v>
      </c>
      <c r="B97" s="4">
        <f>INT(SUM(槽位强化!B97:E97)/属性空间占比!$B$2*属性空间占比!$B$10)</f>
        <v>655</v>
      </c>
      <c r="C97" s="4">
        <f t="shared" si="14"/>
        <v>436</v>
      </c>
      <c r="D97" s="4">
        <f>INT(SUM(槽位强化!B97:E97)/属性空间占比!$B$2*30*属性空间占比!$D$10)</f>
        <v>412776</v>
      </c>
      <c r="F97" s="4">
        <v>94</v>
      </c>
      <c r="G97" s="4">
        <f t="shared" si="15"/>
        <v>537</v>
      </c>
      <c r="H97" s="4">
        <f t="shared" si="16"/>
        <v>436</v>
      </c>
      <c r="I97" s="4">
        <f t="shared" si="17"/>
        <v>206388</v>
      </c>
      <c r="K97" s="4">
        <v>94</v>
      </c>
      <c r="L97" s="4">
        <f t="shared" si="18"/>
        <v>537</v>
      </c>
      <c r="M97" s="4">
        <f t="shared" si="19"/>
        <v>436</v>
      </c>
      <c r="N97" s="4">
        <f t="shared" si="20"/>
        <v>275184</v>
      </c>
    </row>
    <row r="98" ht="16.5" spans="1:14">
      <c r="A98" s="4">
        <v>95</v>
      </c>
      <c r="B98" s="4">
        <f>INT(SUM(槽位强化!B98:E98)/属性空间占比!$B$2*属性空间占比!$B$10)</f>
        <v>668</v>
      </c>
      <c r="C98" s="4">
        <f t="shared" si="14"/>
        <v>445</v>
      </c>
      <c r="D98" s="4">
        <f>INT(SUM(槽位强化!B98:E98)/属性空间占比!$B$2*30*属性空间占比!$D$10)</f>
        <v>420840</v>
      </c>
      <c r="F98" s="4">
        <v>95</v>
      </c>
      <c r="G98" s="4">
        <f t="shared" si="15"/>
        <v>547</v>
      </c>
      <c r="H98" s="4">
        <f t="shared" si="16"/>
        <v>445</v>
      </c>
      <c r="I98" s="4">
        <f t="shared" si="17"/>
        <v>210420</v>
      </c>
      <c r="K98" s="4">
        <v>95</v>
      </c>
      <c r="L98" s="4">
        <f t="shared" si="18"/>
        <v>547</v>
      </c>
      <c r="M98" s="4">
        <f t="shared" si="19"/>
        <v>445</v>
      </c>
      <c r="N98" s="4">
        <f t="shared" si="20"/>
        <v>280560</v>
      </c>
    </row>
    <row r="99" ht="16.5" spans="1:14">
      <c r="A99" s="4">
        <v>96</v>
      </c>
      <c r="B99" s="4">
        <f>INT(SUM(槽位强化!B99:E99)/属性空间占比!$B$2*属性空间占比!$B$10)</f>
        <v>682</v>
      </c>
      <c r="C99" s="4">
        <f t="shared" si="14"/>
        <v>454</v>
      </c>
      <c r="D99" s="4">
        <f>INT(SUM(槽位强化!B99:E99)/属性空间占比!$B$2*30*属性空间占比!$D$10)</f>
        <v>429660</v>
      </c>
      <c r="F99" s="4">
        <v>96</v>
      </c>
      <c r="G99" s="4">
        <f t="shared" si="15"/>
        <v>559</v>
      </c>
      <c r="H99" s="4">
        <f t="shared" si="16"/>
        <v>454</v>
      </c>
      <c r="I99" s="4">
        <f t="shared" si="17"/>
        <v>214830</v>
      </c>
      <c r="K99" s="4">
        <v>96</v>
      </c>
      <c r="L99" s="4">
        <f t="shared" si="18"/>
        <v>559</v>
      </c>
      <c r="M99" s="4">
        <f t="shared" si="19"/>
        <v>454</v>
      </c>
      <c r="N99" s="4">
        <f t="shared" si="20"/>
        <v>286440</v>
      </c>
    </row>
    <row r="100" ht="16.5" spans="1:14">
      <c r="A100" s="4">
        <v>97</v>
      </c>
      <c r="B100" s="4">
        <f>INT(SUM(槽位强化!B100:E100)/属性空间占比!$B$2*属性空间占比!$B$10)</f>
        <v>694</v>
      </c>
      <c r="C100" s="4">
        <f t="shared" ref="C100:C131" si="21">INT(B100/1.5)</f>
        <v>462</v>
      </c>
      <c r="D100" s="4">
        <f>INT(SUM(槽位强化!B100:E100)/属性空间占比!$B$2*30*属性空间占比!$D$10)</f>
        <v>437724</v>
      </c>
      <c r="F100" s="4">
        <v>97</v>
      </c>
      <c r="G100" s="4">
        <f t="shared" ref="G100:G131" si="22">INT(B100*0.82)</f>
        <v>569</v>
      </c>
      <c r="H100" s="4">
        <f t="shared" ref="H100:H131" si="23">C100</f>
        <v>462</v>
      </c>
      <c r="I100" s="4">
        <f t="shared" ref="I100:I131" si="24">INT(D100/2)</f>
        <v>218862</v>
      </c>
      <c r="K100" s="4">
        <v>97</v>
      </c>
      <c r="L100" s="4">
        <f t="shared" ref="L100:L131" si="25">G100</f>
        <v>569</v>
      </c>
      <c r="M100" s="4">
        <f t="shared" ref="M100:M131" si="26">H100</f>
        <v>462</v>
      </c>
      <c r="N100" s="4">
        <f t="shared" ref="N100:N131" si="27">INT(D100/3*2)</f>
        <v>291816</v>
      </c>
    </row>
    <row r="101" ht="16.5" spans="1:14">
      <c r="A101" s="4">
        <v>98</v>
      </c>
      <c r="B101" s="4">
        <f>INT(SUM(槽位强化!B101:E101)/属性空间占比!$B$2*属性空间占比!$B$10)</f>
        <v>708</v>
      </c>
      <c r="C101" s="4">
        <f t="shared" si="21"/>
        <v>472</v>
      </c>
      <c r="D101" s="4">
        <f>INT(SUM(槽位强化!B101:E101)/属性空间占比!$B$2*30*属性空间占比!$D$10)</f>
        <v>446544</v>
      </c>
      <c r="F101" s="4">
        <v>98</v>
      </c>
      <c r="G101" s="4">
        <f t="shared" si="22"/>
        <v>580</v>
      </c>
      <c r="H101" s="4">
        <f t="shared" si="23"/>
        <v>472</v>
      </c>
      <c r="I101" s="4">
        <f t="shared" si="24"/>
        <v>223272</v>
      </c>
      <c r="K101" s="4">
        <v>98</v>
      </c>
      <c r="L101" s="4">
        <f t="shared" si="25"/>
        <v>580</v>
      </c>
      <c r="M101" s="4">
        <f t="shared" si="26"/>
        <v>472</v>
      </c>
      <c r="N101" s="4">
        <f t="shared" si="27"/>
        <v>297696</v>
      </c>
    </row>
    <row r="102" ht="16.5" spans="1:14">
      <c r="A102" s="4">
        <v>99</v>
      </c>
      <c r="B102" s="4">
        <f>INT(SUM(槽位强化!B102:E102)/属性空间占比!$B$2*属性空间占比!$B$10)</f>
        <v>721</v>
      </c>
      <c r="C102" s="4">
        <f t="shared" si="21"/>
        <v>480</v>
      </c>
      <c r="D102" s="4">
        <f>INT(SUM(槽位强化!B102:E102)/属性空间占比!$B$2*30*属性空间占比!$D$10)</f>
        <v>454608</v>
      </c>
      <c r="F102" s="4">
        <v>99</v>
      </c>
      <c r="G102" s="4">
        <f t="shared" si="22"/>
        <v>591</v>
      </c>
      <c r="H102" s="4">
        <f t="shared" si="23"/>
        <v>480</v>
      </c>
      <c r="I102" s="4">
        <f t="shared" si="24"/>
        <v>227304</v>
      </c>
      <c r="K102" s="4">
        <v>99</v>
      </c>
      <c r="L102" s="4">
        <f t="shared" si="25"/>
        <v>591</v>
      </c>
      <c r="M102" s="4">
        <f t="shared" si="26"/>
        <v>480</v>
      </c>
      <c r="N102" s="4">
        <f t="shared" si="27"/>
        <v>303072</v>
      </c>
    </row>
    <row r="103" ht="16.5" spans="1:14">
      <c r="A103" s="4">
        <v>100</v>
      </c>
      <c r="B103" s="4">
        <f>INT(SUM(槽位强化!B103:E103)/属性空间占比!$B$2*属性空间占比!$B$10)</f>
        <v>736</v>
      </c>
      <c r="C103" s="4">
        <f t="shared" si="21"/>
        <v>490</v>
      </c>
      <c r="D103" s="4">
        <f>INT(SUM(槽位强化!B103:E103)/属性空间占比!$B$2*30*属性空间占比!$D$10)</f>
        <v>463680</v>
      </c>
      <c r="F103" s="4">
        <v>100</v>
      </c>
      <c r="G103" s="4">
        <f t="shared" si="22"/>
        <v>603</v>
      </c>
      <c r="H103" s="4">
        <f t="shared" si="23"/>
        <v>490</v>
      </c>
      <c r="I103" s="4">
        <f t="shared" si="24"/>
        <v>231840</v>
      </c>
      <c r="K103" s="4">
        <v>100</v>
      </c>
      <c r="L103" s="4">
        <f t="shared" si="25"/>
        <v>603</v>
      </c>
      <c r="M103" s="4">
        <f t="shared" si="26"/>
        <v>490</v>
      </c>
      <c r="N103" s="4">
        <f t="shared" si="27"/>
        <v>309120</v>
      </c>
    </row>
    <row r="104" ht="16.5" spans="1:14">
      <c r="A104" s="4">
        <v>101</v>
      </c>
      <c r="B104" s="4">
        <f>INT(SUM(槽位强化!B104:E104)/属性空间占比!$B$2*属性空间占比!$B$10)</f>
        <v>750</v>
      </c>
      <c r="C104" s="4">
        <f t="shared" si="21"/>
        <v>500</v>
      </c>
      <c r="D104" s="4">
        <f>INT(SUM(槽位强化!B104:E104)/属性空间占比!$B$2*30*属性空间占比!$D$10)</f>
        <v>472500</v>
      </c>
      <c r="F104" s="4">
        <v>101</v>
      </c>
      <c r="G104" s="4">
        <f t="shared" si="22"/>
        <v>615</v>
      </c>
      <c r="H104" s="4">
        <f t="shared" si="23"/>
        <v>500</v>
      </c>
      <c r="I104" s="4">
        <f t="shared" si="24"/>
        <v>236250</v>
      </c>
      <c r="K104" s="4">
        <v>101</v>
      </c>
      <c r="L104" s="4">
        <f t="shared" si="25"/>
        <v>615</v>
      </c>
      <c r="M104" s="4">
        <f t="shared" si="26"/>
        <v>500</v>
      </c>
      <c r="N104" s="4">
        <f t="shared" si="27"/>
        <v>315000</v>
      </c>
    </row>
    <row r="105" ht="16.5" spans="1:14">
      <c r="A105" s="4">
        <v>102</v>
      </c>
      <c r="B105" s="4">
        <f>INT(SUM(槽位强化!B105:E105)/属性空间占比!$B$2*属性空间占比!$B$10)</f>
        <v>764</v>
      </c>
      <c r="C105" s="4">
        <f t="shared" si="21"/>
        <v>509</v>
      </c>
      <c r="D105" s="4">
        <f>INT(SUM(槽位强化!B105:E105)/属性空间占比!$B$2*30*属性空间占比!$D$10)</f>
        <v>481320</v>
      </c>
      <c r="F105" s="4">
        <v>102</v>
      </c>
      <c r="G105" s="4">
        <f t="shared" si="22"/>
        <v>626</v>
      </c>
      <c r="H105" s="4">
        <f t="shared" si="23"/>
        <v>509</v>
      </c>
      <c r="I105" s="4">
        <f t="shared" si="24"/>
        <v>240660</v>
      </c>
      <c r="K105" s="4">
        <v>102</v>
      </c>
      <c r="L105" s="4">
        <f t="shared" si="25"/>
        <v>626</v>
      </c>
      <c r="M105" s="4">
        <f t="shared" si="26"/>
        <v>509</v>
      </c>
      <c r="N105" s="4">
        <f t="shared" si="27"/>
        <v>320880</v>
      </c>
    </row>
    <row r="106" ht="16.5" spans="1:14">
      <c r="A106" s="4">
        <v>103</v>
      </c>
      <c r="B106" s="4">
        <f>INT(SUM(槽位强化!B106:E106)/属性空间占比!$B$2*属性空间占比!$B$10)</f>
        <v>778</v>
      </c>
      <c r="C106" s="4">
        <f t="shared" si="21"/>
        <v>518</v>
      </c>
      <c r="D106" s="4">
        <f>INT(SUM(槽位强化!B106:E106)/属性空间占比!$B$2*30*属性空间占比!$D$10)</f>
        <v>490140</v>
      </c>
      <c r="F106" s="4">
        <v>103</v>
      </c>
      <c r="G106" s="4">
        <f t="shared" si="22"/>
        <v>637</v>
      </c>
      <c r="H106" s="4">
        <f t="shared" si="23"/>
        <v>518</v>
      </c>
      <c r="I106" s="4">
        <f t="shared" si="24"/>
        <v>245070</v>
      </c>
      <c r="K106" s="4">
        <v>103</v>
      </c>
      <c r="L106" s="4">
        <f t="shared" si="25"/>
        <v>637</v>
      </c>
      <c r="M106" s="4">
        <f t="shared" si="26"/>
        <v>518</v>
      </c>
      <c r="N106" s="4">
        <f t="shared" si="27"/>
        <v>326760</v>
      </c>
    </row>
    <row r="107" ht="16.5" spans="1:14">
      <c r="A107" s="4">
        <v>104</v>
      </c>
      <c r="B107" s="4">
        <f>INT(SUM(槽位强化!B107:E107)/属性空间占比!$B$2*属性空间占比!$B$10)</f>
        <v>792</v>
      </c>
      <c r="C107" s="4">
        <f t="shared" si="21"/>
        <v>528</v>
      </c>
      <c r="D107" s="4">
        <f>INT(SUM(槽位强化!B107:E107)/属性空间占比!$B$2*30*属性空间占比!$D$10)</f>
        <v>498960</v>
      </c>
      <c r="F107" s="4">
        <v>104</v>
      </c>
      <c r="G107" s="4">
        <f t="shared" si="22"/>
        <v>649</v>
      </c>
      <c r="H107" s="4">
        <f t="shared" si="23"/>
        <v>528</v>
      </c>
      <c r="I107" s="4">
        <f t="shared" si="24"/>
        <v>249480</v>
      </c>
      <c r="K107" s="4">
        <v>104</v>
      </c>
      <c r="L107" s="4">
        <f t="shared" si="25"/>
        <v>649</v>
      </c>
      <c r="M107" s="4">
        <f t="shared" si="26"/>
        <v>528</v>
      </c>
      <c r="N107" s="4">
        <f t="shared" si="27"/>
        <v>332640</v>
      </c>
    </row>
    <row r="108" ht="16.5" spans="1:14">
      <c r="A108" s="4">
        <v>105</v>
      </c>
      <c r="B108" s="4">
        <f>INT(SUM(槽位强化!B108:E108)/属性空间占比!$B$2*属性空间占比!$B$10)</f>
        <v>806</v>
      </c>
      <c r="C108" s="4">
        <f t="shared" si="21"/>
        <v>537</v>
      </c>
      <c r="D108" s="4">
        <f>INT(SUM(槽位强化!B108:E108)/属性空间占比!$B$2*30*属性空间占比!$D$10)</f>
        <v>508032</v>
      </c>
      <c r="F108" s="4">
        <v>105</v>
      </c>
      <c r="G108" s="4">
        <f t="shared" si="22"/>
        <v>660</v>
      </c>
      <c r="H108" s="4">
        <f t="shared" si="23"/>
        <v>537</v>
      </c>
      <c r="I108" s="4">
        <f t="shared" si="24"/>
        <v>254016</v>
      </c>
      <c r="K108" s="4">
        <v>105</v>
      </c>
      <c r="L108" s="4">
        <f t="shared" si="25"/>
        <v>660</v>
      </c>
      <c r="M108" s="4">
        <f t="shared" si="26"/>
        <v>537</v>
      </c>
      <c r="N108" s="4">
        <f t="shared" si="27"/>
        <v>338688</v>
      </c>
    </row>
    <row r="109" ht="16.5" spans="1:14">
      <c r="A109" s="4">
        <v>106</v>
      </c>
      <c r="B109" s="4">
        <f>INT(SUM(槽位强化!B109:E109)/属性空间占比!$B$2*属性空间占比!$B$10)</f>
        <v>820</v>
      </c>
      <c r="C109" s="4">
        <f t="shared" si="21"/>
        <v>546</v>
      </c>
      <c r="D109" s="4">
        <f>INT(SUM(槽位强化!B109:E109)/属性空间占比!$B$2*30*属性空间占比!$D$10)</f>
        <v>516852</v>
      </c>
      <c r="F109" s="4">
        <v>106</v>
      </c>
      <c r="G109" s="4">
        <f t="shared" si="22"/>
        <v>672</v>
      </c>
      <c r="H109" s="4">
        <f t="shared" si="23"/>
        <v>546</v>
      </c>
      <c r="I109" s="4">
        <f t="shared" si="24"/>
        <v>258426</v>
      </c>
      <c r="K109" s="4">
        <v>106</v>
      </c>
      <c r="L109" s="4">
        <f t="shared" si="25"/>
        <v>672</v>
      </c>
      <c r="M109" s="4">
        <f t="shared" si="26"/>
        <v>546</v>
      </c>
      <c r="N109" s="4">
        <f t="shared" si="27"/>
        <v>344568</v>
      </c>
    </row>
    <row r="110" ht="16.5" spans="1:14">
      <c r="A110" s="4">
        <v>107</v>
      </c>
      <c r="B110" s="4">
        <f>INT(SUM(槽位强化!B110:E110)/属性空间占比!$B$2*属性空间占比!$B$10)</f>
        <v>835</v>
      </c>
      <c r="C110" s="4">
        <f t="shared" si="21"/>
        <v>556</v>
      </c>
      <c r="D110" s="4">
        <f>INT(SUM(槽位强化!B110:E110)/属性空间占比!$B$2*30*属性空间占比!$D$10)</f>
        <v>526428</v>
      </c>
      <c r="F110" s="4">
        <v>107</v>
      </c>
      <c r="G110" s="4">
        <f t="shared" si="22"/>
        <v>684</v>
      </c>
      <c r="H110" s="4">
        <f t="shared" si="23"/>
        <v>556</v>
      </c>
      <c r="I110" s="4">
        <f t="shared" si="24"/>
        <v>263214</v>
      </c>
      <c r="K110" s="4">
        <v>107</v>
      </c>
      <c r="L110" s="4">
        <f t="shared" si="25"/>
        <v>684</v>
      </c>
      <c r="M110" s="4">
        <f t="shared" si="26"/>
        <v>556</v>
      </c>
      <c r="N110" s="4">
        <f t="shared" si="27"/>
        <v>350952</v>
      </c>
    </row>
    <row r="111" ht="16.5" spans="1:14">
      <c r="A111" s="4">
        <v>108</v>
      </c>
      <c r="B111" s="4">
        <f>INT(SUM(槽位强化!B111:E111)/属性空间占比!$B$2*属性空间占比!$B$10)</f>
        <v>849</v>
      </c>
      <c r="C111" s="4">
        <f t="shared" si="21"/>
        <v>566</v>
      </c>
      <c r="D111" s="4">
        <f>INT(SUM(槽位强化!B111:E111)/属性空间占比!$B$2*30*属性空间占比!$D$10)</f>
        <v>535248</v>
      </c>
      <c r="F111" s="4">
        <v>108</v>
      </c>
      <c r="G111" s="4">
        <f t="shared" si="22"/>
        <v>696</v>
      </c>
      <c r="H111" s="4">
        <f t="shared" si="23"/>
        <v>566</v>
      </c>
      <c r="I111" s="4">
        <f t="shared" si="24"/>
        <v>267624</v>
      </c>
      <c r="K111" s="4">
        <v>108</v>
      </c>
      <c r="L111" s="4">
        <f t="shared" si="25"/>
        <v>696</v>
      </c>
      <c r="M111" s="4">
        <f t="shared" si="26"/>
        <v>566</v>
      </c>
      <c r="N111" s="4">
        <f t="shared" si="27"/>
        <v>356832</v>
      </c>
    </row>
    <row r="112" ht="16.5" spans="1:14">
      <c r="A112" s="4">
        <v>109</v>
      </c>
      <c r="B112" s="4">
        <f>INT(SUM(槽位强化!B112:E112)/属性空间占比!$B$2*属性空间占比!$B$10)</f>
        <v>865</v>
      </c>
      <c r="C112" s="4">
        <f t="shared" si="21"/>
        <v>576</v>
      </c>
      <c r="D112" s="4">
        <f>INT(SUM(槽位强化!B112:E112)/属性空间占比!$B$2*30*属性空间占比!$D$10)</f>
        <v>545076</v>
      </c>
      <c r="F112" s="4">
        <v>109</v>
      </c>
      <c r="G112" s="4">
        <f t="shared" si="22"/>
        <v>709</v>
      </c>
      <c r="H112" s="4">
        <f t="shared" si="23"/>
        <v>576</v>
      </c>
      <c r="I112" s="4">
        <f t="shared" si="24"/>
        <v>272538</v>
      </c>
      <c r="K112" s="4">
        <v>109</v>
      </c>
      <c r="L112" s="4">
        <f t="shared" si="25"/>
        <v>709</v>
      </c>
      <c r="M112" s="4">
        <f t="shared" si="26"/>
        <v>576</v>
      </c>
      <c r="N112" s="4">
        <f t="shared" si="27"/>
        <v>363384</v>
      </c>
    </row>
    <row r="113" ht="16.5" spans="1:14">
      <c r="A113" s="4">
        <v>110</v>
      </c>
      <c r="B113" s="4">
        <f>INT(SUM(槽位强化!B113:E113)/属性空间占比!$B$2*属性空间占比!$B$10)</f>
        <v>879</v>
      </c>
      <c r="C113" s="4">
        <f t="shared" si="21"/>
        <v>586</v>
      </c>
      <c r="D113" s="4">
        <f>INT(SUM(槽位强化!B113:E113)/属性空间占比!$B$2*30*属性空间占比!$D$10)</f>
        <v>553896</v>
      </c>
      <c r="F113" s="4">
        <v>110</v>
      </c>
      <c r="G113" s="4">
        <f t="shared" si="22"/>
        <v>720</v>
      </c>
      <c r="H113" s="4">
        <f t="shared" si="23"/>
        <v>586</v>
      </c>
      <c r="I113" s="4">
        <f t="shared" si="24"/>
        <v>276948</v>
      </c>
      <c r="K113" s="4">
        <v>110</v>
      </c>
      <c r="L113" s="4">
        <f t="shared" si="25"/>
        <v>720</v>
      </c>
      <c r="M113" s="4">
        <f t="shared" si="26"/>
        <v>586</v>
      </c>
      <c r="N113" s="4">
        <f t="shared" si="27"/>
        <v>369264</v>
      </c>
    </row>
    <row r="114" ht="16.5" spans="1:14">
      <c r="A114" s="4">
        <v>111</v>
      </c>
      <c r="B114" s="4">
        <f>INT(SUM(槽位强化!B114:E114)/属性空间占比!$B$2*属性空间占比!$B$10)</f>
        <v>894</v>
      </c>
      <c r="C114" s="4">
        <f t="shared" si="21"/>
        <v>596</v>
      </c>
      <c r="D114" s="4">
        <f>INT(SUM(槽位强化!B114:E114)/属性空间占比!$B$2*30*属性空间占比!$D$10)</f>
        <v>563472</v>
      </c>
      <c r="F114" s="4">
        <v>111</v>
      </c>
      <c r="G114" s="4">
        <f t="shared" si="22"/>
        <v>733</v>
      </c>
      <c r="H114" s="4">
        <f t="shared" si="23"/>
        <v>596</v>
      </c>
      <c r="I114" s="4">
        <f t="shared" si="24"/>
        <v>281736</v>
      </c>
      <c r="K114" s="4">
        <v>111</v>
      </c>
      <c r="L114" s="4">
        <f t="shared" si="25"/>
        <v>733</v>
      </c>
      <c r="M114" s="4">
        <f t="shared" si="26"/>
        <v>596</v>
      </c>
      <c r="N114" s="4">
        <f t="shared" si="27"/>
        <v>375648</v>
      </c>
    </row>
    <row r="115" ht="16.5" spans="1:14">
      <c r="A115" s="4">
        <v>112</v>
      </c>
      <c r="B115" s="4">
        <f>INT(SUM(槽位强化!B115:E115)/属性空间占比!$B$2*属性空间占比!$B$10)</f>
        <v>910</v>
      </c>
      <c r="C115" s="4">
        <f t="shared" si="21"/>
        <v>606</v>
      </c>
      <c r="D115" s="4">
        <f>INT(SUM(槽位强化!B115:E115)/属性空间占比!$B$2*30*属性空间占比!$D$10)</f>
        <v>573300</v>
      </c>
      <c r="F115" s="4">
        <v>112</v>
      </c>
      <c r="G115" s="4">
        <f t="shared" si="22"/>
        <v>746</v>
      </c>
      <c r="H115" s="4">
        <f t="shared" si="23"/>
        <v>606</v>
      </c>
      <c r="I115" s="4">
        <f t="shared" si="24"/>
        <v>286650</v>
      </c>
      <c r="K115" s="4">
        <v>112</v>
      </c>
      <c r="L115" s="4">
        <f t="shared" si="25"/>
        <v>746</v>
      </c>
      <c r="M115" s="4">
        <f t="shared" si="26"/>
        <v>606</v>
      </c>
      <c r="N115" s="4">
        <f t="shared" si="27"/>
        <v>382200</v>
      </c>
    </row>
    <row r="116" ht="16.5" spans="1:14">
      <c r="A116" s="4">
        <v>113</v>
      </c>
      <c r="B116" s="4">
        <f>INT(SUM(槽位强化!B116:E116)/属性空间占比!$B$2*属性空间占比!$B$10)</f>
        <v>925</v>
      </c>
      <c r="C116" s="4">
        <f t="shared" si="21"/>
        <v>616</v>
      </c>
      <c r="D116" s="4">
        <f>INT(SUM(槽位强化!B116:E116)/属性空间占比!$B$2*30*属性空间占比!$D$10)</f>
        <v>582876</v>
      </c>
      <c r="F116" s="4">
        <v>113</v>
      </c>
      <c r="G116" s="4">
        <f t="shared" si="22"/>
        <v>758</v>
      </c>
      <c r="H116" s="4">
        <f t="shared" si="23"/>
        <v>616</v>
      </c>
      <c r="I116" s="4">
        <f t="shared" si="24"/>
        <v>291438</v>
      </c>
      <c r="K116" s="4">
        <v>113</v>
      </c>
      <c r="L116" s="4">
        <f t="shared" si="25"/>
        <v>758</v>
      </c>
      <c r="M116" s="4">
        <f t="shared" si="26"/>
        <v>616</v>
      </c>
      <c r="N116" s="4">
        <f t="shared" si="27"/>
        <v>388584</v>
      </c>
    </row>
    <row r="117" ht="16.5" spans="1:14">
      <c r="A117" s="4">
        <v>114</v>
      </c>
      <c r="B117" s="4">
        <f>INT(SUM(槽位强化!B117:E117)/属性空间占比!$B$2*属性空间占比!$B$10)</f>
        <v>940</v>
      </c>
      <c r="C117" s="4">
        <f t="shared" si="21"/>
        <v>626</v>
      </c>
      <c r="D117" s="4">
        <f>INT(SUM(槽位强化!B117:E117)/属性空间占比!$B$2*30*属性空间占比!$D$10)</f>
        <v>592704</v>
      </c>
      <c r="F117" s="4">
        <v>114</v>
      </c>
      <c r="G117" s="4">
        <f t="shared" si="22"/>
        <v>770</v>
      </c>
      <c r="H117" s="4">
        <f t="shared" si="23"/>
        <v>626</v>
      </c>
      <c r="I117" s="4">
        <f t="shared" si="24"/>
        <v>296352</v>
      </c>
      <c r="K117" s="4">
        <v>114</v>
      </c>
      <c r="L117" s="4">
        <f t="shared" si="25"/>
        <v>770</v>
      </c>
      <c r="M117" s="4">
        <f t="shared" si="26"/>
        <v>626</v>
      </c>
      <c r="N117" s="4">
        <f t="shared" si="27"/>
        <v>395136</v>
      </c>
    </row>
    <row r="118" ht="16.5" spans="1:14">
      <c r="A118" s="4">
        <v>115</v>
      </c>
      <c r="B118" s="4">
        <f>INT(SUM(槽位强化!B118:E118)/属性空间占比!$B$2*属性空间占比!$B$10)</f>
        <v>956</v>
      </c>
      <c r="C118" s="4">
        <f t="shared" si="21"/>
        <v>637</v>
      </c>
      <c r="D118" s="4">
        <f>INT(SUM(槽位强化!B118:E118)/属性空间占比!$B$2*30*属性空间占比!$D$10)</f>
        <v>602280</v>
      </c>
      <c r="F118" s="4">
        <v>115</v>
      </c>
      <c r="G118" s="4">
        <f t="shared" si="22"/>
        <v>783</v>
      </c>
      <c r="H118" s="4">
        <f t="shared" si="23"/>
        <v>637</v>
      </c>
      <c r="I118" s="4">
        <f t="shared" si="24"/>
        <v>301140</v>
      </c>
      <c r="K118" s="4">
        <v>115</v>
      </c>
      <c r="L118" s="4">
        <f t="shared" si="25"/>
        <v>783</v>
      </c>
      <c r="M118" s="4">
        <f t="shared" si="26"/>
        <v>637</v>
      </c>
      <c r="N118" s="4">
        <f t="shared" si="27"/>
        <v>401520</v>
      </c>
    </row>
    <row r="119" ht="16.5" spans="1:14">
      <c r="A119" s="4">
        <v>116</v>
      </c>
      <c r="B119" s="4">
        <f>INT(SUM(槽位强化!B119:E119)/属性空间占比!$B$2*属性空间占比!$B$10)</f>
        <v>972</v>
      </c>
      <c r="C119" s="4">
        <f t="shared" si="21"/>
        <v>648</v>
      </c>
      <c r="D119" s="4">
        <f>INT(SUM(槽位强化!B119:E119)/属性空间占比!$B$2*30*属性空间占比!$D$10)</f>
        <v>612864</v>
      </c>
      <c r="F119" s="4">
        <v>116</v>
      </c>
      <c r="G119" s="4">
        <f t="shared" si="22"/>
        <v>797</v>
      </c>
      <c r="H119" s="4">
        <f t="shared" si="23"/>
        <v>648</v>
      </c>
      <c r="I119" s="4">
        <f t="shared" si="24"/>
        <v>306432</v>
      </c>
      <c r="K119" s="4">
        <v>116</v>
      </c>
      <c r="L119" s="4">
        <f t="shared" si="25"/>
        <v>797</v>
      </c>
      <c r="M119" s="4">
        <f t="shared" si="26"/>
        <v>648</v>
      </c>
      <c r="N119" s="4">
        <f t="shared" si="27"/>
        <v>408576</v>
      </c>
    </row>
    <row r="120" ht="16.5" spans="1:14">
      <c r="A120" s="4">
        <v>117</v>
      </c>
      <c r="B120" s="4">
        <f>INT(SUM(槽位强化!B120:E120)/属性空间占比!$B$2*属性空间占比!$B$10)</f>
        <v>988</v>
      </c>
      <c r="C120" s="4">
        <f t="shared" si="21"/>
        <v>658</v>
      </c>
      <c r="D120" s="4">
        <f>INT(SUM(槽位强化!B120:E120)/属性空间占比!$B$2*30*属性空间占比!$D$10)</f>
        <v>622440</v>
      </c>
      <c r="F120" s="4">
        <v>117</v>
      </c>
      <c r="G120" s="4">
        <f t="shared" si="22"/>
        <v>810</v>
      </c>
      <c r="H120" s="4">
        <f t="shared" si="23"/>
        <v>658</v>
      </c>
      <c r="I120" s="4">
        <f t="shared" si="24"/>
        <v>311220</v>
      </c>
      <c r="K120" s="4">
        <v>117</v>
      </c>
      <c r="L120" s="4">
        <f t="shared" si="25"/>
        <v>810</v>
      </c>
      <c r="M120" s="4">
        <f t="shared" si="26"/>
        <v>658</v>
      </c>
      <c r="N120" s="4">
        <f t="shared" si="27"/>
        <v>414960</v>
      </c>
    </row>
    <row r="121" ht="16.5" spans="1:14">
      <c r="A121" s="4">
        <v>118</v>
      </c>
      <c r="B121" s="4">
        <f>INT(SUM(槽位强化!B121:E121)/属性空间占比!$B$2*属性空间占比!$B$10)</f>
        <v>1004</v>
      </c>
      <c r="C121" s="4">
        <f t="shared" si="21"/>
        <v>669</v>
      </c>
      <c r="D121" s="4">
        <f>INT(SUM(槽位强化!B121:E121)/属性空间占比!$B$2*30*属性空间占比!$D$10)</f>
        <v>633024</v>
      </c>
      <c r="F121" s="4">
        <v>118</v>
      </c>
      <c r="G121" s="4">
        <f t="shared" si="22"/>
        <v>823</v>
      </c>
      <c r="H121" s="4">
        <f t="shared" si="23"/>
        <v>669</v>
      </c>
      <c r="I121" s="4">
        <f t="shared" si="24"/>
        <v>316512</v>
      </c>
      <c r="K121" s="4">
        <v>118</v>
      </c>
      <c r="L121" s="4">
        <f t="shared" si="25"/>
        <v>823</v>
      </c>
      <c r="M121" s="4">
        <f t="shared" si="26"/>
        <v>669</v>
      </c>
      <c r="N121" s="4">
        <f t="shared" si="27"/>
        <v>422016</v>
      </c>
    </row>
    <row r="122" ht="16.5" spans="1:14">
      <c r="A122" s="4">
        <v>119</v>
      </c>
      <c r="B122" s="4">
        <f>INT(SUM(槽位强化!B122:E122)/属性空间占比!$B$2*属性空间占比!$B$10)</f>
        <v>1020</v>
      </c>
      <c r="C122" s="4">
        <f t="shared" si="21"/>
        <v>680</v>
      </c>
      <c r="D122" s="4">
        <f>INT(SUM(槽位强化!B122:E122)/属性空间占比!$B$2*30*属性空间占比!$D$10)</f>
        <v>642600</v>
      </c>
      <c r="F122" s="4">
        <v>119</v>
      </c>
      <c r="G122" s="4">
        <f t="shared" si="22"/>
        <v>836</v>
      </c>
      <c r="H122" s="4">
        <f t="shared" si="23"/>
        <v>680</v>
      </c>
      <c r="I122" s="4">
        <f t="shared" si="24"/>
        <v>321300</v>
      </c>
      <c r="K122" s="4">
        <v>119</v>
      </c>
      <c r="L122" s="4">
        <f t="shared" si="25"/>
        <v>836</v>
      </c>
      <c r="M122" s="4">
        <f t="shared" si="26"/>
        <v>680</v>
      </c>
      <c r="N122" s="4">
        <f t="shared" si="27"/>
        <v>428400</v>
      </c>
    </row>
    <row r="123" ht="16.5" spans="1:14">
      <c r="A123" s="4">
        <v>120</v>
      </c>
      <c r="B123" s="4">
        <f>INT(SUM(槽位强化!B123:E123)/属性空间占比!$B$2*属性空间占比!$B$10)</f>
        <v>1620</v>
      </c>
      <c r="C123" s="4">
        <f t="shared" si="21"/>
        <v>1080</v>
      </c>
      <c r="D123" s="4">
        <f>INT(SUM(槽位强化!B123:E123)/属性空间占比!$B$2*30*属性空间占比!$D$10)</f>
        <v>1020600</v>
      </c>
      <c r="F123" s="4">
        <v>120</v>
      </c>
      <c r="G123" s="4">
        <f t="shared" si="22"/>
        <v>1328</v>
      </c>
      <c r="H123" s="4">
        <f t="shared" si="23"/>
        <v>1080</v>
      </c>
      <c r="I123" s="4">
        <f t="shared" si="24"/>
        <v>510300</v>
      </c>
      <c r="K123" s="4">
        <v>120</v>
      </c>
      <c r="L123" s="4">
        <f t="shared" si="25"/>
        <v>1328</v>
      </c>
      <c r="M123" s="4">
        <f t="shared" si="26"/>
        <v>1080</v>
      </c>
      <c r="N123" s="4">
        <f t="shared" si="27"/>
        <v>680400</v>
      </c>
    </row>
    <row r="124" ht="16.5" spans="1:14">
      <c r="A124" s="4">
        <v>121</v>
      </c>
      <c r="B124" s="4">
        <f>INT(SUM(槽位强化!B124:E124)/属性空间占比!$B$2*属性空间占比!$B$10)</f>
        <v>1646</v>
      </c>
      <c r="C124" s="4">
        <f t="shared" si="21"/>
        <v>1097</v>
      </c>
      <c r="D124" s="4">
        <f>INT(SUM(槽位强化!B124:E124)/属性空间占比!$B$2*30*属性空间占比!$D$10)</f>
        <v>1036980</v>
      </c>
      <c r="F124" s="4">
        <v>121</v>
      </c>
      <c r="G124" s="4">
        <f t="shared" si="22"/>
        <v>1349</v>
      </c>
      <c r="H124" s="4">
        <f t="shared" si="23"/>
        <v>1097</v>
      </c>
      <c r="I124" s="4">
        <f t="shared" si="24"/>
        <v>518490</v>
      </c>
      <c r="K124" s="4">
        <v>121</v>
      </c>
      <c r="L124" s="4">
        <f t="shared" si="25"/>
        <v>1349</v>
      </c>
      <c r="M124" s="4">
        <f t="shared" si="26"/>
        <v>1097</v>
      </c>
      <c r="N124" s="4">
        <f t="shared" si="27"/>
        <v>691320</v>
      </c>
    </row>
    <row r="125" ht="16.5" spans="1:14">
      <c r="A125" s="4">
        <v>122</v>
      </c>
      <c r="B125" s="4">
        <f>INT(SUM(槽位强化!B125:E125)/属性空间占比!$B$2*属性空间占比!$B$10)</f>
        <v>1672</v>
      </c>
      <c r="C125" s="4">
        <f t="shared" si="21"/>
        <v>1114</v>
      </c>
      <c r="D125" s="4">
        <f>INT(SUM(槽位强化!B125:E125)/属性空间占比!$B$2*30*属性空间占比!$D$10)</f>
        <v>1053360</v>
      </c>
      <c r="F125" s="4">
        <v>122</v>
      </c>
      <c r="G125" s="4">
        <f t="shared" si="22"/>
        <v>1371</v>
      </c>
      <c r="H125" s="4">
        <f t="shared" si="23"/>
        <v>1114</v>
      </c>
      <c r="I125" s="4">
        <f t="shared" si="24"/>
        <v>526680</v>
      </c>
      <c r="K125" s="4">
        <v>122</v>
      </c>
      <c r="L125" s="4">
        <f t="shared" si="25"/>
        <v>1371</v>
      </c>
      <c r="M125" s="4">
        <f t="shared" si="26"/>
        <v>1114</v>
      </c>
      <c r="N125" s="4">
        <f t="shared" si="27"/>
        <v>702240</v>
      </c>
    </row>
    <row r="126" ht="16.5" spans="1:14">
      <c r="A126" s="4">
        <v>123</v>
      </c>
      <c r="B126" s="4">
        <f>INT(SUM(槽位强化!B126:E126)/属性空间占比!$B$2*属性空间占比!$B$10)</f>
        <v>1698</v>
      </c>
      <c r="C126" s="4">
        <f t="shared" si="21"/>
        <v>1132</v>
      </c>
      <c r="D126" s="4">
        <f>INT(SUM(槽位强化!B126:E126)/属性空间占比!$B$2*30*属性空间占比!$D$10)</f>
        <v>1069740</v>
      </c>
      <c r="F126" s="4">
        <v>123</v>
      </c>
      <c r="G126" s="4">
        <f t="shared" si="22"/>
        <v>1392</v>
      </c>
      <c r="H126" s="4">
        <f t="shared" si="23"/>
        <v>1132</v>
      </c>
      <c r="I126" s="4">
        <f t="shared" si="24"/>
        <v>534870</v>
      </c>
      <c r="K126" s="4">
        <v>123</v>
      </c>
      <c r="L126" s="4">
        <f t="shared" si="25"/>
        <v>1392</v>
      </c>
      <c r="M126" s="4">
        <f t="shared" si="26"/>
        <v>1132</v>
      </c>
      <c r="N126" s="4">
        <f t="shared" si="27"/>
        <v>713160</v>
      </c>
    </row>
    <row r="127" ht="16.5" spans="1:14">
      <c r="A127" s="4">
        <v>124</v>
      </c>
      <c r="B127" s="4">
        <f>INT(SUM(槽位强化!B127:E127)/属性空间占比!$B$2*属性空间占比!$B$10)</f>
        <v>1724</v>
      </c>
      <c r="C127" s="4">
        <f t="shared" si="21"/>
        <v>1149</v>
      </c>
      <c r="D127" s="4">
        <f>INT(SUM(槽位强化!B127:E127)/属性空间占比!$B$2*30*属性空间占比!$D$10)</f>
        <v>1086120</v>
      </c>
      <c r="F127" s="4">
        <v>124</v>
      </c>
      <c r="G127" s="4">
        <f t="shared" si="22"/>
        <v>1413</v>
      </c>
      <c r="H127" s="4">
        <f t="shared" si="23"/>
        <v>1149</v>
      </c>
      <c r="I127" s="4">
        <f t="shared" si="24"/>
        <v>543060</v>
      </c>
      <c r="K127" s="4">
        <v>124</v>
      </c>
      <c r="L127" s="4">
        <f t="shared" si="25"/>
        <v>1413</v>
      </c>
      <c r="M127" s="4">
        <f t="shared" si="26"/>
        <v>1149</v>
      </c>
      <c r="N127" s="4">
        <f t="shared" si="27"/>
        <v>724080</v>
      </c>
    </row>
    <row r="128" ht="16.5" spans="1:14">
      <c r="A128" s="4">
        <v>125</v>
      </c>
      <c r="B128" s="4">
        <f>INT(SUM(槽位强化!B128:E128)/属性空间占比!$B$2*属性空间占比!$B$10)</f>
        <v>1750</v>
      </c>
      <c r="C128" s="4">
        <f t="shared" si="21"/>
        <v>1166</v>
      </c>
      <c r="D128" s="4">
        <f>INT(SUM(槽位强化!B128:E128)/属性空间占比!$B$2*30*属性空间占比!$D$10)</f>
        <v>1102500</v>
      </c>
      <c r="F128" s="4">
        <v>125</v>
      </c>
      <c r="G128" s="4">
        <f t="shared" si="22"/>
        <v>1435</v>
      </c>
      <c r="H128" s="4">
        <f t="shared" si="23"/>
        <v>1166</v>
      </c>
      <c r="I128" s="4">
        <f t="shared" si="24"/>
        <v>551250</v>
      </c>
      <c r="K128" s="4">
        <v>125</v>
      </c>
      <c r="L128" s="4">
        <f t="shared" si="25"/>
        <v>1435</v>
      </c>
      <c r="M128" s="4">
        <f t="shared" si="26"/>
        <v>1166</v>
      </c>
      <c r="N128" s="4">
        <f t="shared" si="27"/>
        <v>735000</v>
      </c>
    </row>
    <row r="129" ht="16.5" spans="1:14">
      <c r="A129" s="4">
        <v>126</v>
      </c>
      <c r="B129" s="4">
        <f>INT(SUM(槽位强化!B129:E129)/属性空间占比!$B$2*属性空间占比!$B$10)</f>
        <v>1776</v>
      </c>
      <c r="C129" s="4">
        <f t="shared" si="21"/>
        <v>1184</v>
      </c>
      <c r="D129" s="4">
        <f>INT(SUM(槽位强化!B129:E129)/属性空间占比!$B$2*30*属性空间占比!$D$10)</f>
        <v>1118880</v>
      </c>
      <c r="F129" s="4">
        <v>126</v>
      </c>
      <c r="G129" s="4">
        <f t="shared" si="22"/>
        <v>1456</v>
      </c>
      <c r="H129" s="4">
        <f t="shared" si="23"/>
        <v>1184</v>
      </c>
      <c r="I129" s="4">
        <f t="shared" si="24"/>
        <v>559440</v>
      </c>
      <c r="K129" s="4">
        <v>126</v>
      </c>
      <c r="L129" s="4">
        <f t="shared" si="25"/>
        <v>1456</v>
      </c>
      <c r="M129" s="4">
        <f t="shared" si="26"/>
        <v>1184</v>
      </c>
      <c r="N129" s="4">
        <f t="shared" si="27"/>
        <v>745920</v>
      </c>
    </row>
    <row r="130" ht="16.5" spans="1:14">
      <c r="A130" s="4">
        <v>127</v>
      </c>
      <c r="B130" s="4">
        <f>INT(SUM(槽位强化!B130:E130)/属性空间占比!$B$2*属性空间占比!$B$10)</f>
        <v>1804</v>
      </c>
      <c r="C130" s="4">
        <f t="shared" si="21"/>
        <v>1202</v>
      </c>
      <c r="D130" s="4">
        <f>INT(SUM(槽位强化!B130:E130)/属性空间占比!$B$2*30*属性空间占比!$D$10)</f>
        <v>1136520</v>
      </c>
      <c r="F130" s="4">
        <v>127</v>
      </c>
      <c r="G130" s="4">
        <f t="shared" si="22"/>
        <v>1479</v>
      </c>
      <c r="H130" s="4">
        <f t="shared" si="23"/>
        <v>1202</v>
      </c>
      <c r="I130" s="4">
        <f t="shared" si="24"/>
        <v>568260</v>
      </c>
      <c r="K130" s="4">
        <v>127</v>
      </c>
      <c r="L130" s="4">
        <f t="shared" si="25"/>
        <v>1479</v>
      </c>
      <c r="M130" s="4">
        <f t="shared" si="26"/>
        <v>1202</v>
      </c>
      <c r="N130" s="4">
        <f t="shared" si="27"/>
        <v>757680</v>
      </c>
    </row>
    <row r="131" ht="16.5" spans="1:14">
      <c r="A131" s="4">
        <v>128</v>
      </c>
      <c r="B131" s="4">
        <f>INT(SUM(槽位强化!B131:E131)/属性空间占比!$B$2*属性空间占比!$B$10)</f>
        <v>1830</v>
      </c>
      <c r="C131" s="4">
        <f t="shared" si="21"/>
        <v>1220</v>
      </c>
      <c r="D131" s="4">
        <f>INT(SUM(槽位强化!B131:E131)/属性空间占比!$B$2*30*属性空间占比!$D$10)</f>
        <v>1152900</v>
      </c>
      <c r="F131" s="4">
        <v>128</v>
      </c>
      <c r="G131" s="4">
        <f t="shared" si="22"/>
        <v>1500</v>
      </c>
      <c r="H131" s="4">
        <f t="shared" si="23"/>
        <v>1220</v>
      </c>
      <c r="I131" s="4">
        <f t="shared" si="24"/>
        <v>576450</v>
      </c>
      <c r="K131" s="4">
        <v>128</v>
      </c>
      <c r="L131" s="4">
        <f t="shared" si="25"/>
        <v>1500</v>
      </c>
      <c r="M131" s="4">
        <f t="shared" si="26"/>
        <v>1220</v>
      </c>
      <c r="N131" s="4">
        <f t="shared" si="27"/>
        <v>768600</v>
      </c>
    </row>
    <row r="132" ht="16.5" spans="1:14">
      <c r="A132" s="4">
        <v>129</v>
      </c>
      <c r="B132" s="4">
        <f>INT(SUM(槽位强化!B132:E132)/属性空间占比!$B$2*属性空间占比!$B$10)</f>
        <v>1858</v>
      </c>
      <c r="C132" s="4">
        <f t="shared" ref="C132:C163" si="28">INT(B132/1.5)</f>
        <v>1238</v>
      </c>
      <c r="D132" s="4">
        <f>INT(SUM(槽位强化!B132:E132)/属性空间占比!$B$2*30*属性空间占比!$D$10)</f>
        <v>1170540</v>
      </c>
      <c r="F132" s="4">
        <v>129</v>
      </c>
      <c r="G132" s="4">
        <f t="shared" ref="G132:G163" si="29">INT(B132*0.82)</f>
        <v>1523</v>
      </c>
      <c r="H132" s="4">
        <f t="shared" ref="H132:H163" si="30">C132</f>
        <v>1238</v>
      </c>
      <c r="I132" s="4">
        <f t="shared" ref="I132:I163" si="31">INT(D132/2)</f>
        <v>585270</v>
      </c>
      <c r="K132" s="4">
        <v>129</v>
      </c>
      <c r="L132" s="4">
        <f t="shared" ref="L132:L163" si="32">G132</f>
        <v>1523</v>
      </c>
      <c r="M132" s="4">
        <f t="shared" ref="M132:M163" si="33">H132</f>
        <v>1238</v>
      </c>
      <c r="N132" s="4">
        <f t="shared" ref="N132:N163" si="34">INT(D132/3*2)</f>
        <v>780360</v>
      </c>
    </row>
    <row r="133" ht="16.5" spans="1:14">
      <c r="A133" s="4">
        <v>130</v>
      </c>
      <c r="B133" s="4">
        <f>INT(SUM(槽位强化!B133:E133)/属性空间占比!$B$2*属性空间占比!$B$10)</f>
        <v>1884</v>
      </c>
      <c r="C133" s="4">
        <f t="shared" si="28"/>
        <v>1256</v>
      </c>
      <c r="D133" s="4">
        <f>INT(SUM(槽位强化!B133:E133)/属性空间占比!$B$2*30*属性空间占比!$D$10)</f>
        <v>1186920</v>
      </c>
      <c r="F133" s="4">
        <v>130</v>
      </c>
      <c r="G133" s="4">
        <f t="shared" si="29"/>
        <v>1544</v>
      </c>
      <c r="H133" s="4">
        <f t="shared" si="30"/>
        <v>1256</v>
      </c>
      <c r="I133" s="4">
        <f t="shared" si="31"/>
        <v>593460</v>
      </c>
      <c r="K133" s="4">
        <v>130</v>
      </c>
      <c r="L133" s="4">
        <f t="shared" si="32"/>
        <v>1544</v>
      </c>
      <c r="M133" s="4">
        <f t="shared" si="33"/>
        <v>1256</v>
      </c>
      <c r="N133" s="4">
        <f t="shared" si="34"/>
        <v>791280</v>
      </c>
    </row>
    <row r="134" ht="16.5" spans="1:14">
      <c r="A134" s="4">
        <v>131</v>
      </c>
      <c r="B134" s="4">
        <f>INT(SUM(槽位强化!B134:E134)/属性空间占比!$B$2*属性空间占比!$B$10)</f>
        <v>1912</v>
      </c>
      <c r="C134" s="4">
        <f t="shared" si="28"/>
        <v>1274</v>
      </c>
      <c r="D134" s="4">
        <f>INT(SUM(槽位强化!B134:E134)/属性空间占比!$B$2*30*属性空间占比!$D$10)</f>
        <v>1204560</v>
      </c>
      <c r="F134" s="4">
        <v>131</v>
      </c>
      <c r="G134" s="4">
        <f t="shared" si="29"/>
        <v>1567</v>
      </c>
      <c r="H134" s="4">
        <f t="shared" si="30"/>
        <v>1274</v>
      </c>
      <c r="I134" s="4">
        <f t="shared" si="31"/>
        <v>602280</v>
      </c>
      <c r="K134" s="4">
        <v>131</v>
      </c>
      <c r="L134" s="4">
        <f t="shared" si="32"/>
        <v>1567</v>
      </c>
      <c r="M134" s="4">
        <f t="shared" si="33"/>
        <v>1274</v>
      </c>
      <c r="N134" s="4">
        <f t="shared" si="34"/>
        <v>803040</v>
      </c>
    </row>
    <row r="135" ht="16.5" spans="1:14">
      <c r="A135" s="4">
        <v>132</v>
      </c>
      <c r="B135" s="4">
        <f>INT(SUM(槽位强化!B135:E135)/属性空间占比!$B$2*属性空间占比!$B$10)</f>
        <v>1940</v>
      </c>
      <c r="C135" s="4">
        <f t="shared" si="28"/>
        <v>1293</v>
      </c>
      <c r="D135" s="4">
        <f>INT(SUM(槽位强化!B135:E135)/属性空间占比!$B$2*30*属性空间占比!$D$10)</f>
        <v>1222200</v>
      </c>
      <c r="F135" s="4">
        <v>132</v>
      </c>
      <c r="G135" s="4">
        <f t="shared" si="29"/>
        <v>1590</v>
      </c>
      <c r="H135" s="4">
        <f t="shared" si="30"/>
        <v>1293</v>
      </c>
      <c r="I135" s="4">
        <f t="shared" si="31"/>
        <v>611100</v>
      </c>
      <c r="K135" s="4">
        <v>132</v>
      </c>
      <c r="L135" s="4">
        <f t="shared" si="32"/>
        <v>1590</v>
      </c>
      <c r="M135" s="4">
        <f t="shared" si="33"/>
        <v>1293</v>
      </c>
      <c r="N135" s="4">
        <f t="shared" si="34"/>
        <v>814800</v>
      </c>
    </row>
    <row r="136" ht="16.5" spans="1:14">
      <c r="A136" s="4">
        <v>133</v>
      </c>
      <c r="B136" s="4">
        <f>INT(SUM(槽位强化!B136:E136)/属性空间占比!$B$2*属性空间占比!$B$10)</f>
        <v>1968</v>
      </c>
      <c r="C136" s="4">
        <f t="shared" si="28"/>
        <v>1312</v>
      </c>
      <c r="D136" s="4">
        <f>INT(SUM(槽位强化!B136:E136)/属性空间占比!$B$2*30*属性空间占比!$D$10)</f>
        <v>1239840</v>
      </c>
      <c r="F136" s="4">
        <v>133</v>
      </c>
      <c r="G136" s="4">
        <f t="shared" si="29"/>
        <v>1613</v>
      </c>
      <c r="H136" s="4">
        <f t="shared" si="30"/>
        <v>1312</v>
      </c>
      <c r="I136" s="4">
        <f t="shared" si="31"/>
        <v>619920</v>
      </c>
      <c r="K136" s="4">
        <v>133</v>
      </c>
      <c r="L136" s="4">
        <f t="shared" si="32"/>
        <v>1613</v>
      </c>
      <c r="M136" s="4">
        <f t="shared" si="33"/>
        <v>1312</v>
      </c>
      <c r="N136" s="4">
        <f t="shared" si="34"/>
        <v>826560</v>
      </c>
    </row>
    <row r="137" ht="16.5" spans="1:14">
      <c r="A137" s="4">
        <v>134</v>
      </c>
      <c r="B137" s="4">
        <f>INT(SUM(槽位强化!B137:E137)/属性空间占比!$B$2*属性空间占比!$B$10)</f>
        <v>1996</v>
      </c>
      <c r="C137" s="4">
        <f t="shared" si="28"/>
        <v>1330</v>
      </c>
      <c r="D137" s="4">
        <f>INT(SUM(槽位强化!B137:E137)/属性空间占比!$B$2*30*属性空间占比!$D$10)</f>
        <v>1257480</v>
      </c>
      <c r="F137" s="4">
        <v>134</v>
      </c>
      <c r="G137" s="4">
        <f t="shared" si="29"/>
        <v>1636</v>
      </c>
      <c r="H137" s="4">
        <f t="shared" si="30"/>
        <v>1330</v>
      </c>
      <c r="I137" s="4">
        <f t="shared" si="31"/>
        <v>628740</v>
      </c>
      <c r="K137" s="4">
        <v>134</v>
      </c>
      <c r="L137" s="4">
        <f t="shared" si="32"/>
        <v>1636</v>
      </c>
      <c r="M137" s="4">
        <f t="shared" si="33"/>
        <v>1330</v>
      </c>
      <c r="N137" s="4">
        <f t="shared" si="34"/>
        <v>838320</v>
      </c>
    </row>
    <row r="138" ht="16.5" spans="1:14">
      <c r="A138" s="4">
        <v>135</v>
      </c>
      <c r="B138" s="4">
        <f>INT(SUM(槽位强化!B138:E138)/属性空间占比!$B$2*属性空间占比!$B$10)</f>
        <v>2024</v>
      </c>
      <c r="C138" s="4">
        <f t="shared" si="28"/>
        <v>1349</v>
      </c>
      <c r="D138" s="4">
        <f>INT(SUM(槽位强化!B138:E138)/属性空间占比!$B$2*30*属性空间占比!$D$10)</f>
        <v>1275120</v>
      </c>
      <c r="F138" s="4">
        <v>135</v>
      </c>
      <c r="G138" s="4">
        <f t="shared" si="29"/>
        <v>1659</v>
      </c>
      <c r="H138" s="4">
        <f t="shared" si="30"/>
        <v>1349</v>
      </c>
      <c r="I138" s="4">
        <f t="shared" si="31"/>
        <v>637560</v>
      </c>
      <c r="K138" s="4">
        <v>135</v>
      </c>
      <c r="L138" s="4">
        <f t="shared" si="32"/>
        <v>1659</v>
      </c>
      <c r="M138" s="4">
        <f t="shared" si="33"/>
        <v>1349</v>
      </c>
      <c r="N138" s="4">
        <f t="shared" si="34"/>
        <v>850080</v>
      </c>
    </row>
    <row r="139" ht="16.5" spans="1:14">
      <c r="A139" s="4">
        <v>136</v>
      </c>
      <c r="B139" s="4">
        <f>INT(SUM(槽位强化!B139:E139)/属性空间占比!$B$2*属性空间占比!$B$10)</f>
        <v>2054</v>
      </c>
      <c r="C139" s="4">
        <f t="shared" si="28"/>
        <v>1369</v>
      </c>
      <c r="D139" s="4">
        <f>INT(SUM(槽位强化!B139:E139)/属性空间占比!$B$2*30*属性空间占比!$D$10)</f>
        <v>1294020</v>
      </c>
      <c r="F139" s="4">
        <v>136</v>
      </c>
      <c r="G139" s="4">
        <f t="shared" si="29"/>
        <v>1684</v>
      </c>
      <c r="H139" s="4">
        <f t="shared" si="30"/>
        <v>1369</v>
      </c>
      <c r="I139" s="4">
        <f t="shared" si="31"/>
        <v>647010</v>
      </c>
      <c r="K139" s="4">
        <v>136</v>
      </c>
      <c r="L139" s="4">
        <f t="shared" si="32"/>
        <v>1684</v>
      </c>
      <c r="M139" s="4">
        <f t="shared" si="33"/>
        <v>1369</v>
      </c>
      <c r="N139" s="4">
        <f t="shared" si="34"/>
        <v>862680</v>
      </c>
    </row>
    <row r="140" ht="16.5" spans="1:14">
      <c r="A140" s="4">
        <v>137</v>
      </c>
      <c r="B140" s="4">
        <f>INT(SUM(槽位强化!B140:E140)/属性空间占比!$B$2*属性空间占比!$B$10)</f>
        <v>2082</v>
      </c>
      <c r="C140" s="4">
        <f t="shared" si="28"/>
        <v>1388</v>
      </c>
      <c r="D140" s="4">
        <f>INT(SUM(槽位强化!B140:E140)/属性空间占比!$B$2*30*属性空间占比!$D$10)</f>
        <v>1311660</v>
      </c>
      <c r="F140" s="4">
        <v>137</v>
      </c>
      <c r="G140" s="4">
        <f t="shared" si="29"/>
        <v>1707</v>
      </c>
      <c r="H140" s="4">
        <f t="shared" si="30"/>
        <v>1388</v>
      </c>
      <c r="I140" s="4">
        <f t="shared" si="31"/>
        <v>655830</v>
      </c>
      <c r="K140" s="4">
        <v>137</v>
      </c>
      <c r="L140" s="4">
        <f t="shared" si="32"/>
        <v>1707</v>
      </c>
      <c r="M140" s="4">
        <f t="shared" si="33"/>
        <v>1388</v>
      </c>
      <c r="N140" s="4">
        <f t="shared" si="34"/>
        <v>874440</v>
      </c>
    </row>
    <row r="141" ht="16.5" spans="1:14">
      <c r="A141" s="4">
        <v>138</v>
      </c>
      <c r="B141" s="4">
        <f>INT(SUM(槽位强化!B141:E141)/属性空间占比!$B$2*属性空间占比!$B$10)</f>
        <v>2112</v>
      </c>
      <c r="C141" s="4">
        <f t="shared" si="28"/>
        <v>1408</v>
      </c>
      <c r="D141" s="4">
        <f>INT(SUM(槽位强化!B141:E141)/属性空间占比!$B$2*30*属性空间占比!$D$10)</f>
        <v>1330560</v>
      </c>
      <c r="F141" s="4">
        <v>138</v>
      </c>
      <c r="G141" s="4">
        <f t="shared" si="29"/>
        <v>1731</v>
      </c>
      <c r="H141" s="4">
        <f t="shared" si="30"/>
        <v>1408</v>
      </c>
      <c r="I141" s="4">
        <f t="shared" si="31"/>
        <v>665280</v>
      </c>
      <c r="K141" s="4">
        <v>138</v>
      </c>
      <c r="L141" s="4">
        <f t="shared" si="32"/>
        <v>1731</v>
      </c>
      <c r="M141" s="4">
        <f t="shared" si="33"/>
        <v>1408</v>
      </c>
      <c r="N141" s="4">
        <f t="shared" si="34"/>
        <v>887040</v>
      </c>
    </row>
    <row r="142" ht="16.5" spans="1:14">
      <c r="A142" s="4">
        <v>139</v>
      </c>
      <c r="B142" s="4">
        <f>INT(SUM(槽位强化!B142:E142)/属性空间占比!$B$2*属性空间占比!$B$10)</f>
        <v>2140</v>
      </c>
      <c r="C142" s="4">
        <f t="shared" si="28"/>
        <v>1426</v>
      </c>
      <c r="D142" s="4">
        <f>INT(SUM(槽位强化!B142:E142)/属性空间占比!$B$2*30*属性空间占比!$D$10)</f>
        <v>1348200</v>
      </c>
      <c r="F142" s="4">
        <v>139</v>
      </c>
      <c r="G142" s="4">
        <f t="shared" si="29"/>
        <v>1754</v>
      </c>
      <c r="H142" s="4">
        <f t="shared" si="30"/>
        <v>1426</v>
      </c>
      <c r="I142" s="4">
        <f t="shared" si="31"/>
        <v>674100</v>
      </c>
      <c r="K142" s="4">
        <v>139</v>
      </c>
      <c r="L142" s="4">
        <f t="shared" si="32"/>
        <v>1754</v>
      </c>
      <c r="M142" s="4">
        <f t="shared" si="33"/>
        <v>1426</v>
      </c>
      <c r="N142" s="4">
        <f t="shared" si="34"/>
        <v>898800</v>
      </c>
    </row>
    <row r="143" ht="16.5" spans="1:14">
      <c r="A143" s="4">
        <v>140</v>
      </c>
      <c r="B143" s="4">
        <f>INT(SUM(槽位强化!B143:E143)/属性空间占比!$B$2*属性空间占比!$B$10)</f>
        <v>2170</v>
      </c>
      <c r="C143" s="4">
        <f t="shared" si="28"/>
        <v>1446</v>
      </c>
      <c r="D143" s="4">
        <f>INT(SUM(槽位强化!B143:E143)/属性空间占比!$B$2*30*属性空间占比!$D$10)</f>
        <v>1367100</v>
      </c>
      <c r="F143" s="4">
        <v>140</v>
      </c>
      <c r="G143" s="4">
        <f t="shared" si="29"/>
        <v>1779</v>
      </c>
      <c r="H143" s="4">
        <f t="shared" si="30"/>
        <v>1446</v>
      </c>
      <c r="I143" s="4">
        <f t="shared" si="31"/>
        <v>683550</v>
      </c>
      <c r="K143" s="4">
        <v>140</v>
      </c>
      <c r="L143" s="4">
        <f t="shared" si="32"/>
        <v>1779</v>
      </c>
      <c r="M143" s="4">
        <f t="shared" si="33"/>
        <v>1446</v>
      </c>
      <c r="N143" s="4">
        <f t="shared" si="34"/>
        <v>911400</v>
      </c>
    </row>
    <row r="144" ht="16.5" spans="1:14">
      <c r="A144" s="4">
        <v>141</v>
      </c>
      <c r="B144" s="4">
        <f>INT(SUM(槽位强化!B144:E144)/属性空间占比!$B$2*属性空间占比!$B$10)</f>
        <v>2200</v>
      </c>
      <c r="C144" s="4">
        <f t="shared" si="28"/>
        <v>1466</v>
      </c>
      <c r="D144" s="4">
        <f>INT(SUM(槽位强化!B144:E144)/属性空间占比!$B$2*30*属性空间占比!$D$10)</f>
        <v>1386000</v>
      </c>
      <c r="F144" s="4">
        <v>141</v>
      </c>
      <c r="G144" s="4">
        <f t="shared" si="29"/>
        <v>1804</v>
      </c>
      <c r="H144" s="4">
        <f t="shared" si="30"/>
        <v>1466</v>
      </c>
      <c r="I144" s="4">
        <f t="shared" si="31"/>
        <v>693000</v>
      </c>
      <c r="K144" s="4">
        <v>141</v>
      </c>
      <c r="L144" s="4">
        <f t="shared" si="32"/>
        <v>1804</v>
      </c>
      <c r="M144" s="4">
        <f t="shared" si="33"/>
        <v>1466</v>
      </c>
      <c r="N144" s="4">
        <f t="shared" si="34"/>
        <v>924000</v>
      </c>
    </row>
    <row r="145" ht="16.5" spans="1:14">
      <c r="A145" s="4">
        <v>142</v>
      </c>
      <c r="B145" s="4">
        <f>INT(SUM(槽位强化!B145:E145)/属性空间占比!$B$2*属性空间占比!$B$10)</f>
        <v>2230</v>
      </c>
      <c r="C145" s="4">
        <f t="shared" si="28"/>
        <v>1486</v>
      </c>
      <c r="D145" s="4">
        <f>INT(SUM(槽位强化!B145:E145)/属性空间占比!$B$2*30*属性空间占比!$D$10)</f>
        <v>1404900</v>
      </c>
      <c r="F145" s="4">
        <v>142</v>
      </c>
      <c r="G145" s="4">
        <f t="shared" si="29"/>
        <v>1828</v>
      </c>
      <c r="H145" s="4">
        <f t="shared" si="30"/>
        <v>1486</v>
      </c>
      <c r="I145" s="4">
        <f t="shared" si="31"/>
        <v>702450</v>
      </c>
      <c r="K145" s="4">
        <v>142</v>
      </c>
      <c r="L145" s="4">
        <f t="shared" si="32"/>
        <v>1828</v>
      </c>
      <c r="M145" s="4">
        <f t="shared" si="33"/>
        <v>1486</v>
      </c>
      <c r="N145" s="4">
        <f t="shared" si="34"/>
        <v>936600</v>
      </c>
    </row>
    <row r="146" ht="16.5" spans="1:14">
      <c r="A146" s="4">
        <v>143</v>
      </c>
      <c r="B146" s="4">
        <f>INT(SUM(槽位强化!B146:E146)/属性空间占比!$B$2*属性空间占比!$B$10)</f>
        <v>2260</v>
      </c>
      <c r="C146" s="4">
        <f t="shared" si="28"/>
        <v>1506</v>
      </c>
      <c r="D146" s="4">
        <f>INT(SUM(槽位强化!B146:E146)/属性空间占比!$B$2*30*属性空间占比!$D$10)</f>
        <v>1423800</v>
      </c>
      <c r="F146" s="4">
        <v>143</v>
      </c>
      <c r="G146" s="4">
        <f t="shared" si="29"/>
        <v>1853</v>
      </c>
      <c r="H146" s="4">
        <f t="shared" si="30"/>
        <v>1506</v>
      </c>
      <c r="I146" s="4">
        <f t="shared" si="31"/>
        <v>711900</v>
      </c>
      <c r="K146" s="4">
        <v>143</v>
      </c>
      <c r="L146" s="4">
        <f t="shared" si="32"/>
        <v>1853</v>
      </c>
      <c r="M146" s="4">
        <f t="shared" si="33"/>
        <v>1506</v>
      </c>
      <c r="N146" s="4">
        <f t="shared" si="34"/>
        <v>949200</v>
      </c>
    </row>
    <row r="147" ht="16.5" spans="1:14">
      <c r="A147" s="4">
        <v>144</v>
      </c>
      <c r="B147" s="4">
        <f>INT(SUM(槽位强化!B147:E147)/属性空间占比!$B$2*属性空间占比!$B$10)</f>
        <v>2290</v>
      </c>
      <c r="C147" s="4">
        <f t="shared" si="28"/>
        <v>1526</v>
      </c>
      <c r="D147" s="4">
        <f>INT(SUM(槽位强化!B147:E147)/属性空间占比!$B$2*30*属性空间占比!$D$10)</f>
        <v>1442700</v>
      </c>
      <c r="F147" s="4">
        <v>144</v>
      </c>
      <c r="G147" s="4">
        <f t="shared" si="29"/>
        <v>1877</v>
      </c>
      <c r="H147" s="4">
        <f t="shared" si="30"/>
        <v>1526</v>
      </c>
      <c r="I147" s="4">
        <f t="shared" si="31"/>
        <v>721350</v>
      </c>
      <c r="K147" s="4">
        <v>144</v>
      </c>
      <c r="L147" s="4">
        <f t="shared" si="32"/>
        <v>1877</v>
      </c>
      <c r="M147" s="4">
        <f t="shared" si="33"/>
        <v>1526</v>
      </c>
      <c r="N147" s="4">
        <f t="shared" si="34"/>
        <v>961800</v>
      </c>
    </row>
    <row r="148" ht="16.5" spans="1:14">
      <c r="A148" s="4">
        <v>145</v>
      </c>
      <c r="B148" s="4">
        <f>INT(SUM(槽位强化!B148:E148)/属性空间占比!$B$2*属性空间占比!$B$10)</f>
        <v>2320</v>
      </c>
      <c r="C148" s="4">
        <f t="shared" si="28"/>
        <v>1546</v>
      </c>
      <c r="D148" s="4">
        <f>INT(SUM(槽位强化!B148:E148)/属性空间占比!$B$2*30*属性空间占比!$D$10)</f>
        <v>1461600</v>
      </c>
      <c r="F148" s="4">
        <v>145</v>
      </c>
      <c r="G148" s="4">
        <f t="shared" si="29"/>
        <v>1902</v>
      </c>
      <c r="H148" s="4">
        <f t="shared" si="30"/>
        <v>1546</v>
      </c>
      <c r="I148" s="4">
        <f t="shared" si="31"/>
        <v>730800</v>
      </c>
      <c r="K148" s="4">
        <v>145</v>
      </c>
      <c r="L148" s="4">
        <f t="shared" si="32"/>
        <v>1902</v>
      </c>
      <c r="M148" s="4">
        <f t="shared" si="33"/>
        <v>1546</v>
      </c>
      <c r="N148" s="4">
        <f t="shared" si="34"/>
        <v>974400</v>
      </c>
    </row>
    <row r="149" ht="16.5" spans="1:14">
      <c r="A149" s="4">
        <v>146</v>
      </c>
      <c r="B149" s="4">
        <f>INT(SUM(槽位强化!B149:E149)/属性空间占比!$B$2*属性空间占比!$B$10)</f>
        <v>2350</v>
      </c>
      <c r="C149" s="4">
        <f t="shared" si="28"/>
        <v>1566</v>
      </c>
      <c r="D149" s="4">
        <f>INT(SUM(槽位强化!B149:E149)/属性空间占比!$B$2*30*属性空间占比!$D$10)</f>
        <v>1480500</v>
      </c>
      <c r="F149" s="4">
        <v>146</v>
      </c>
      <c r="G149" s="4">
        <f t="shared" si="29"/>
        <v>1927</v>
      </c>
      <c r="H149" s="4">
        <f t="shared" si="30"/>
        <v>1566</v>
      </c>
      <c r="I149" s="4">
        <f t="shared" si="31"/>
        <v>740250</v>
      </c>
      <c r="K149" s="4">
        <v>146</v>
      </c>
      <c r="L149" s="4">
        <f t="shared" si="32"/>
        <v>1927</v>
      </c>
      <c r="M149" s="4">
        <f t="shared" si="33"/>
        <v>1566</v>
      </c>
      <c r="N149" s="4">
        <f t="shared" si="34"/>
        <v>987000</v>
      </c>
    </row>
    <row r="150" ht="16.5" spans="1:14">
      <c r="A150" s="4">
        <v>147</v>
      </c>
      <c r="B150" s="4">
        <f>INT(SUM(槽位强化!B150:E150)/属性空间占比!$B$2*属性空间占比!$B$10)</f>
        <v>2382</v>
      </c>
      <c r="C150" s="4">
        <f t="shared" si="28"/>
        <v>1588</v>
      </c>
      <c r="D150" s="4">
        <f>INT(SUM(槽位强化!B150:E150)/属性空间占比!$B$2*30*属性空间占比!$D$10)</f>
        <v>1500660</v>
      </c>
      <c r="F150" s="4">
        <v>147</v>
      </c>
      <c r="G150" s="4">
        <f t="shared" si="29"/>
        <v>1953</v>
      </c>
      <c r="H150" s="4">
        <f t="shared" si="30"/>
        <v>1588</v>
      </c>
      <c r="I150" s="4">
        <f t="shared" si="31"/>
        <v>750330</v>
      </c>
      <c r="K150" s="4">
        <v>147</v>
      </c>
      <c r="L150" s="4">
        <f t="shared" si="32"/>
        <v>1953</v>
      </c>
      <c r="M150" s="4">
        <f t="shared" si="33"/>
        <v>1588</v>
      </c>
      <c r="N150" s="4">
        <f t="shared" si="34"/>
        <v>1000440</v>
      </c>
    </row>
    <row r="151" ht="16.5" spans="1:14">
      <c r="A151" s="4">
        <v>148</v>
      </c>
      <c r="B151" s="4">
        <f>INT(SUM(槽位强化!B151:E151)/属性空间占比!$B$2*属性空间占比!$B$10)</f>
        <v>2412</v>
      </c>
      <c r="C151" s="4">
        <f t="shared" si="28"/>
        <v>1608</v>
      </c>
      <c r="D151" s="4">
        <f>INT(SUM(槽位强化!B151:E151)/属性空间占比!$B$2*30*属性空间占比!$D$10)</f>
        <v>1519560</v>
      </c>
      <c r="F151" s="4">
        <v>148</v>
      </c>
      <c r="G151" s="4">
        <f t="shared" si="29"/>
        <v>1977</v>
      </c>
      <c r="H151" s="4">
        <f t="shared" si="30"/>
        <v>1608</v>
      </c>
      <c r="I151" s="4">
        <f t="shared" si="31"/>
        <v>759780</v>
      </c>
      <c r="K151" s="4">
        <v>148</v>
      </c>
      <c r="L151" s="4">
        <f t="shared" si="32"/>
        <v>1977</v>
      </c>
      <c r="M151" s="4">
        <f t="shared" si="33"/>
        <v>1608</v>
      </c>
      <c r="N151" s="4">
        <f t="shared" si="34"/>
        <v>1013040</v>
      </c>
    </row>
    <row r="152" ht="16.5" spans="1:14">
      <c r="A152" s="4">
        <v>149</v>
      </c>
      <c r="B152" s="4">
        <f>INT(SUM(槽位强化!B152:E152)/属性空间占比!$B$2*属性空间占比!$B$10)</f>
        <v>2444</v>
      </c>
      <c r="C152" s="4">
        <f t="shared" si="28"/>
        <v>1629</v>
      </c>
      <c r="D152" s="4">
        <f>INT(SUM(槽位强化!B152:E152)/属性空间占比!$B$2*30*属性空间占比!$D$10)</f>
        <v>1539720</v>
      </c>
      <c r="F152" s="4">
        <v>149</v>
      </c>
      <c r="G152" s="4">
        <f t="shared" si="29"/>
        <v>2004</v>
      </c>
      <c r="H152" s="4">
        <f t="shared" si="30"/>
        <v>1629</v>
      </c>
      <c r="I152" s="4">
        <f t="shared" si="31"/>
        <v>769860</v>
      </c>
      <c r="K152" s="4">
        <v>149</v>
      </c>
      <c r="L152" s="4">
        <f t="shared" si="32"/>
        <v>2004</v>
      </c>
      <c r="M152" s="4">
        <f t="shared" si="33"/>
        <v>1629</v>
      </c>
      <c r="N152" s="4">
        <f t="shared" si="34"/>
        <v>1026480</v>
      </c>
    </row>
    <row r="153" ht="16.5" spans="1:14">
      <c r="A153" s="4">
        <v>150</v>
      </c>
      <c r="B153" s="4">
        <f>INT(SUM(槽位强化!B153:E153)/属性空间占比!$B$2*属性空间占比!$B$10)</f>
        <v>2474</v>
      </c>
      <c r="C153" s="4">
        <f t="shared" si="28"/>
        <v>1649</v>
      </c>
      <c r="D153" s="4">
        <f>INT(SUM(槽位强化!B153:E153)/属性空间占比!$B$2*30*属性空间占比!$D$10)</f>
        <v>1558620</v>
      </c>
      <c r="F153" s="4">
        <v>150</v>
      </c>
      <c r="G153" s="4">
        <f t="shared" si="29"/>
        <v>2028</v>
      </c>
      <c r="H153" s="4">
        <f t="shared" si="30"/>
        <v>1649</v>
      </c>
      <c r="I153" s="4">
        <f t="shared" si="31"/>
        <v>779310</v>
      </c>
      <c r="K153" s="4">
        <v>150</v>
      </c>
      <c r="L153" s="4">
        <f t="shared" si="32"/>
        <v>2028</v>
      </c>
      <c r="M153" s="4">
        <f t="shared" si="33"/>
        <v>1649</v>
      </c>
      <c r="N153" s="4">
        <f t="shared" si="34"/>
        <v>1039080</v>
      </c>
    </row>
    <row r="154" ht="16.5" spans="1:14">
      <c r="A154" s="4">
        <v>151</v>
      </c>
      <c r="B154" s="4">
        <f>INT(SUM(槽位强化!B154:E154)/属性空间占比!$B$2*属性空间占比!$B$10)</f>
        <v>2506</v>
      </c>
      <c r="C154" s="4">
        <f t="shared" si="28"/>
        <v>1670</v>
      </c>
      <c r="D154" s="4">
        <f>INT(SUM(槽位强化!B154:E154)/属性空间占比!$B$2*30*属性空间占比!$D$10)</f>
        <v>1578780</v>
      </c>
      <c r="F154" s="4">
        <v>151</v>
      </c>
      <c r="G154" s="4">
        <f t="shared" si="29"/>
        <v>2054</v>
      </c>
      <c r="H154" s="4">
        <f t="shared" si="30"/>
        <v>1670</v>
      </c>
      <c r="I154" s="4">
        <f t="shared" si="31"/>
        <v>789390</v>
      </c>
      <c r="K154" s="4">
        <v>151</v>
      </c>
      <c r="L154" s="4">
        <f t="shared" si="32"/>
        <v>2054</v>
      </c>
      <c r="M154" s="4">
        <f t="shared" si="33"/>
        <v>1670</v>
      </c>
      <c r="N154" s="4">
        <f t="shared" si="34"/>
        <v>1052520</v>
      </c>
    </row>
    <row r="155" ht="16.5" spans="1:14">
      <c r="A155" s="4">
        <v>152</v>
      </c>
      <c r="B155" s="4">
        <f>INT(SUM(槽位强化!B155:E155)/属性空间占比!$B$2*属性空间占比!$B$10)</f>
        <v>2538</v>
      </c>
      <c r="C155" s="4">
        <f t="shared" si="28"/>
        <v>1692</v>
      </c>
      <c r="D155" s="4">
        <f>INT(SUM(槽位强化!B155:E155)/属性空间占比!$B$2*30*属性空间占比!$D$10)</f>
        <v>1598940</v>
      </c>
      <c r="F155" s="4">
        <v>152</v>
      </c>
      <c r="G155" s="4">
        <f t="shared" si="29"/>
        <v>2081</v>
      </c>
      <c r="H155" s="4">
        <f t="shared" si="30"/>
        <v>1692</v>
      </c>
      <c r="I155" s="4">
        <f t="shared" si="31"/>
        <v>799470</v>
      </c>
      <c r="K155" s="4">
        <v>152</v>
      </c>
      <c r="L155" s="4">
        <f t="shared" si="32"/>
        <v>2081</v>
      </c>
      <c r="M155" s="4">
        <f t="shared" si="33"/>
        <v>1692</v>
      </c>
      <c r="N155" s="4">
        <f t="shared" si="34"/>
        <v>1065960</v>
      </c>
    </row>
    <row r="156" ht="16.5" spans="1:14">
      <c r="A156" s="4">
        <v>153</v>
      </c>
      <c r="B156" s="4">
        <f>INT(SUM(槽位强化!B156:E156)/属性空间占比!$B$2*属性空间占比!$B$10)</f>
        <v>2570</v>
      </c>
      <c r="C156" s="4">
        <f t="shared" si="28"/>
        <v>1713</v>
      </c>
      <c r="D156" s="4">
        <f>INT(SUM(槽位强化!B156:E156)/属性空间占比!$B$2*30*属性空间占比!$D$10)</f>
        <v>1619100</v>
      </c>
      <c r="F156" s="4">
        <v>153</v>
      </c>
      <c r="G156" s="4">
        <f t="shared" si="29"/>
        <v>2107</v>
      </c>
      <c r="H156" s="4">
        <f t="shared" si="30"/>
        <v>1713</v>
      </c>
      <c r="I156" s="4">
        <f t="shared" si="31"/>
        <v>809550</v>
      </c>
      <c r="K156" s="4">
        <v>153</v>
      </c>
      <c r="L156" s="4">
        <f t="shared" si="32"/>
        <v>2107</v>
      </c>
      <c r="M156" s="4">
        <f t="shared" si="33"/>
        <v>1713</v>
      </c>
      <c r="N156" s="4">
        <f t="shared" si="34"/>
        <v>1079400</v>
      </c>
    </row>
    <row r="157" ht="16.5" spans="1:14">
      <c r="A157" s="4">
        <v>154</v>
      </c>
      <c r="B157" s="4">
        <f>INT(SUM(槽位强化!B157:E157)/属性空间占比!$B$2*属性空间占比!$B$10)</f>
        <v>2602</v>
      </c>
      <c r="C157" s="4">
        <f t="shared" si="28"/>
        <v>1734</v>
      </c>
      <c r="D157" s="4">
        <f>INT(SUM(槽位强化!B157:E157)/属性空间占比!$B$2*30*属性空间占比!$D$10)</f>
        <v>1639260</v>
      </c>
      <c r="F157" s="4">
        <v>154</v>
      </c>
      <c r="G157" s="4">
        <f t="shared" si="29"/>
        <v>2133</v>
      </c>
      <c r="H157" s="4">
        <f t="shared" si="30"/>
        <v>1734</v>
      </c>
      <c r="I157" s="4">
        <f t="shared" si="31"/>
        <v>819630</v>
      </c>
      <c r="K157" s="4">
        <v>154</v>
      </c>
      <c r="L157" s="4">
        <f t="shared" si="32"/>
        <v>2133</v>
      </c>
      <c r="M157" s="4">
        <f t="shared" si="33"/>
        <v>1734</v>
      </c>
      <c r="N157" s="4">
        <f t="shared" si="34"/>
        <v>1092840</v>
      </c>
    </row>
    <row r="158" ht="16.5" spans="1:14">
      <c r="A158" s="4">
        <v>155</v>
      </c>
      <c r="B158" s="4">
        <f>INT(SUM(槽位强化!B158:E158)/属性空间占比!$B$2*属性空间占比!$B$10)</f>
        <v>2634</v>
      </c>
      <c r="C158" s="4">
        <f t="shared" si="28"/>
        <v>1756</v>
      </c>
      <c r="D158" s="4">
        <f>INT(SUM(槽位强化!B158:E158)/属性空间占比!$B$2*30*属性空间占比!$D$10)</f>
        <v>1659420</v>
      </c>
      <c r="F158" s="4">
        <v>155</v>
      </c>
      <c r="G158" s="4">
        <f t="shared" si="29"/>
        <v>2159</v>
      </c>
      <c r="H158" s="4">
        <f t="shared" si="30"/>
        <v>1756</v>
      </c>
      <c r="I158" s="4">
        <f t="shared" si="31"/>
        <v>829710</v>
      </c>
      <c r="K158" s="4">
        <v>155</v>
      </c>
      <c r="L158" s="4">
        <f t="shared" si="32"/>
        <v>2159</v>
      </c>
      <c r="M158" s="4">
        <f t="shared" si="33"/>
        <v>1756</v>
      </c>
      <c r="N158" s="4">
        <f t="shared" si="34"/>
        <v>1106280</v>
      </c>
    </row>
    <row r="159" ht="16.5" spans="1:14">
      <c r="A159" s="4">
        <v>156</v>
      </c>
      <c r="B159" s="4">
        <f>INT(SUM(槽位强化!B159:E159)/属性空间占比!$B$2*属性空间占比!$B$10)</f>
        <v>2668</v>
      </c>
      <c r="C159" s="4">
        <f t="shared" si="28"/>
        <v>1778</v>
      </c>
      <c r="D159" s="4">
        <f>INT(SUM(槽位强化!B159:E159)/属性空间占比!$B$2*30*属性空间占比!$D$10)</f>
        <v>1680840</v>
      </c>
      <c r="F159" s="4">
        <v>156</v>
      </c>
      <c r="G159" s="4">
        <f t="shared" si="29"/>
        <v>2187</v>
      </c>
      <c r="H159" s="4">
        <f t="shared" si="30"/>
        <v>1778</v>
      </c>
      <c r="I159" s="4">
        <f t="shared" si="31"/>
        <v>840420</v>
      </c>
      <c r="K159" s="4">
        <v>156</v>
      </c>
      <c r="L159" s="4">
        <f t="shared" si="32"/>
        <v>2187</v>
      </c>
      <c r="M159" s="4">
        <f t="shared" si="33"/>
        <v>1778</v>
      </c>
      <c r="N159" s="4">
        <f t="shared" si="34"/>
        <v>1120560</v>
      </c>
    </row>
    <row r="160" ht="16.5" spans="1:14">
      <c r="A160" s="4">
        <v>157</v>
      </c>
      <c r="B160" s="4">
        <f>INT(SUM(槽位强化!B160:E160)/属性空间占比!$B$2*属性空间占比!$B$10)</f>
        <v>2700</v>
      </c>
      <c r="C160" s="4">
        <f t="shared" si="28"/>
        <v>1800</v>
      </c>
      <c r="D160" s="4">
        <f>INT(SUM(槽位强化!B160:E160)/属性空间占比!$B$2*30*属性空间占比!$D$10)</f>
        <v>1701000</v>
      </c>
      <c r="F160" s="4">
        <v>157</v>
      </c>
      <c r="G160" s="4">
        <f t="shared" si="29"/>
        <v>2214</v>
      </c>
      <c r="H160" s="4">
        <f t="shared" si="30"/>
        <v>1800</v>
      </c>
      <c r="I160" s="4">
        <f t="shared" si="31"/>
        <v>850500</v>
      </c>
      <c r="K160" s="4">
        <v>157</v>
      </c>
      <c r="L160" s="4">
        <f t="shared" si="32"/>
        <v>2214</v>
      </c>
      <c r="M160" s="4">
        <f t="shared" si="33"/>
        <v>1800</v>
      </c>
      <c r="N160" s="4">
        <f t="shared" si="34"/>
        <v>1134000</v>
      </c>
    </row>
    <row r="161" ht="16.5" spans="1:14">
      <c r="A161" s="4">
        <v>158</v>
      </c>
      <c r="B161" s="4">
        <f>INT(SUM(槽位强化!B161:E161)/属性空间占比!$B$2*属性空间占比!$B$10)</f>
        <v>2734</v>
      </c>
      <c r="C161" s="4">
        <f t="shared" si="28"/>
        <v>1822</v>
      </c>
      <c r="D161" s="4">
        <f>INT(SUM(槽位强化!B161:E161)/属性空间占比!$B$2*30*属性空间占比!$D$10)</f>
        <v>1722420</v>
      </c>
      <c r="F161" s="4">
        <v>158</v>
      </c>
      <c r="G161" s="4">
        <f t="shared" si="29"/>
        <v>2241</v>
      </c>
      <c r="H161" s="4">
        <f t="shared" si="30"/>
        <v>1822</v>
      </c>
      <c r="I161" s="4">
        <f t="shared" si="31"/>
        <v>861210</v>
      </c>
      <c r="K161" s="4">
        <v>158</v>
      </c>
      <c r="L161" s="4">
        <f t="shared" si="32"/>
        <v>2241</v>
      </c>
      <c r="M161" s="4">
        <f t="shared" si="33"/>
        <v>1822</v>
      </c>
      <c r="N161" s="4">
        <f t="shared" si="34"/>
        <v>1148280</v>
      </c>
    </row>
    <row r="162" ht="16.5" spans="1:14">
      <c r="A162" s="4">
        <v>159</v>
      </c>
      <c r="B162" s="4">
        <f>INT(SUM(槽位强化!B162:E162)/属性空间占比!$B$2*属性空间占比!$B$10)</f>
        <v>2766</v>
      </c>
      <c r="C162" s="4">
        <f t="shared" si="28"/>
        <v>1844</v>
      </c>
      <c r="D162" s="4">
        <f>INT(SUM(槽位强化!B162:E162)/属性空间占比!$B$2*30*属性空间占比!$D$10)</f>
        <v>1742580</v>
      </c>
      <c r="F162" s="4">
        <v>159</v>
      </c>
      <c r="G162" s="4">
        <f t="shared" si="29"/>
        <v>2268</v>
      </c>
      <c r="H162" s="4">
        <f t="shared" si="30"/>
        <v>1844</v>
      </c>
      <c r="I162" s="4">
        <f t="shared" si="31"/>
        <v>871290</v>
      </c>
      <c r="K162" s="4">
        <v>159</v>
      </c>
      <c r="L162" s="4">
        <f t="shared" si="32"/>
        <v>2268</v>
      </c>
      <c r="M162" s="4">
        <f t="shared" si="33"/>
        <v>1844</v>
      </c>
      <c r="N162" s="4">
        <f t="shared" si="34"/>
        <v>1161720</v>
      </c>
    </row>
    <row r="163" ht="16.5" spans="1:14">
      <c r="A163" s="4">
        <v>160</v>
      </c>
      <c r="B163" s="4">
        <f>INT(SUM(槽位强化!B163:E163)/属性空间占比!$B$2*属性空间占比!$B$10)</f>
        <v>2800</v>
      </c>
      <c r="C163" s="4">
        <f t="shared" si="28"/>
        <v>1866</v>
      </c>
      <c r="D163" s="4">
        <f>INT(SUM(槽位强化!B163:E163)/属性空间占比!$B$2*30*属性空间占比!$D$10)</f>
        <v>1764000</v>
      </c>
      <c r="F163" s="4">
        <v>160</v>
      </c>
      <c r="G163" s="4">
        <f t="shared" si="29"/>
        <v>2296</v>
      </c>
      <c r="H163" s="4">
        <f t="shared" si="30"/>
        <v>1866</v>
      </c>
      <c r="I163" s="4">
        <f t="shared" si="31"/>
        <v>882000</v>
      </c>
      <c r="K163" s="4">
        <v>160</v>
      </c>
      <c r="L163" s="4">
        <f t="shared" si="32"/>
        <v>2296</v>
      </c>
      <c r="M163" s="4">
        <f t="shared" si="33"/>
        <v>1866</v>
      </c>
      <c r="N163" s="4">
        <f t="shared" si="34"/>
        <v>1176000</v>
      </c>
    </row>
    <row r="164" ht="16.5" spans="1:14">
      <c r="A164" s="4">
        <v>161</v>
      </c>
      <c r="B164" s="4">
        <f>INT(SUM(槽位强化!B164:E164)/属性空间占比!$B$2*属性空间占比!$B$10)</f>
        <v>2834</v>
      </c>
      <c r="C164" s="4">
        <f t="shared" ref="C164:C195" si="35">INT(B164/1.5)</f>
        <v>1889</v>
      </c>
      <c r="D164" s="4">
        <f>INT(SUM(槽位强化!B164:E164)/属性空间占比!$B$2*30*属性空间占比!$D$10)</f>
        <v>1785420</v>
      </c>
      <c r="F164" s="4">
        <v>161</v>
      </c>
      <c r="G164" s="4">
        <f t="shared" ref="G164:G195" si="36">INT(B164*0.82)</f>
        <v>2323</v>
      </c>
      <c r="H164" s="4">
        <f t="shared" ref="H164:H195" si="37">C164</f>
        <v>1889</v>
      </c>
      <c r="I164" s="4">
        <f t="shared" ref="I164:I195" si="38">INT(D164/2)</f>
        <v>892710</v>
      </c>
      <c r="K164" s="4">
        <v>161</v>
      </c>
      <c r="L164" s="4">
        <f t="shared" ref="L164:L195" si="39">G164</f>
        <v>2323</v>
      </c>
      <c r="M164" s="4">
        <f t="shared" ref="M164:M195" si="40">H164</f>
        <v>1889</v>
      </c>
      <c r="N164" s="4">
        <f t="shared" ref="N164:N195" si="41">INT(D164/3*2)</f>
        <v>1190280</v>
      </c>
    </row>
    <row r="165" ht="16.5" spans="1:14">
      <c r="A165" s="4">
        <v>162</v>
      </c>
      <c r="B165" s="4">
        <f>INT(SUM(槽位强化!B165:E165)/属性空间占比!$B$2*属性空间占比!$B$10)</f>
        <v>2868</v>
      </c>
      <c r="C165" s="4">
        <f t="shared" si="35"/>
        <v>1912</v>
      </c>
      <c r="D165" s="4">
        <f>INT(SUM(槽位强化!B165:E165)/属性空间占比!$B$2*30*属性空间占比!$D$10)</f>
        <v>1806840</v>
      </c>
      <c r="F165" s="4">
        <v>162</v>
      </c>
      <c r="G165" s="4">
        <f t="shared" si="36"/>
        <v>2351</v>
      </c>
      <c r="H165" s="4">
        <f t="shared" si="37"/>
        <v>1912</v>
      </c>
      <c r="I165" s="4">
        <f t="shared" si="38"/>
        <v>903420</v>
      </c>
      <c r="K165" s="4">
        <v>162</v>
      </c>
      <c r="L165" s="4">
        <f t="shared" si="39"/>
        <v>2351</v>
      </c>
      <c r="M165" s="4">
        <f t="shared" si="40"/>
        <v>1912</v>
      </c>
      <c r="N165" s="4">
        <f t="shared" si="41"/>
        <v>1204560</v>
      </c>
    </row>
    <row r="166" ht="16.5" spans="1:14">
      <c r="A166" s="4">
        <v>163</v>
      </c>
      <c r="B166" s="4">
        <f>INT(SUM(槽位强化!B166:E166)/属性空间占比!$B$2*属性空间占比!$B$10)</f>
        <v>2902</v>
      </c>
      <c r="C166" s="4">
        <f t="shared" si="35"/>
        <v>1934</v>
      </c>
      <c r="D166" s="4">
        <f>INT(SUM(槽位强化!B166:E166)/属性空间占比!$B$2*30*属性空间占比!$D$10)</f>
        <v>1828260</v>
      </c>
      <c r="F166" s="4">
        <v>163</v>
      </c>
      <c r="G166" s="4">
        <f t="shared" si="36"/>
        <v>2379</v>
      </c>
      <c r="H166" s="4">
        <f t="shared" si="37"/>
        <v>1934</v>
      </c>
      <c r="I166" s="4">
        <f t="shared" si="38"/>
        <v>914130</v>
      </c>
      <c r="K166" s="4">
        <v>163</v>
      </c>
      <c r="L166" s="4">
        <f t="shared" si="39"/>
        <v>2379</v>
      </c>
      <c r="M166" s="4">
        <f t="shared" si="40"/>
        <v>1934</v>
      </c>
      <c r="N166" s="4">
        <f t="shared" si="41"/>
        <v>1218840</v>
      </c>
    </row>
    <row r="167" ht="16.5" spans="1:14">
      <c r="A167" s="4">
        <v>164</v>
      </c>
      <c r="B167" s="4">
        <f>INT(SUM(槽位强化!B167:E167)/属性空间占比!$B$2*属性空间占比!$B$10)</f>
        <v>2936</v>
      </c>
      <c r="C167" s="4">
        <f t="shared" si="35"/>
        <v>1957</v>
      </c>
      <c r="D167" s="4">
        <f>INT(SUM(槽位强化!B167:E167)/属性空间占比!$B$2*30*属性空间占比!$D$10)</f>
        <v>1849680</v>
      </c>
      <c r="F167" s="4">
        <v>164</v>
      </c>
      <c r="G167" s="4">
        <f t="shared" si="36"/>
        <v>2407</v>
      </c>
      <c r="H167" s="4">
        <f t="shared" si="37"/>
        <v>1957</v>
      </c>
      <c r="I167" s="4">
        <f t="shared" si="38"/>
        <v>924840</v>
      </c>
      <c r="K167" s="4">
        <v>164</v>
      </c>
      <c r="L167" s="4">
        <f t="shared" si="39"/>
        <v>2407</v>
      </c>
      <c r="M167" s="4">
        <f t="shared" si="40"/>
        <v>1957</v>
      </c>
      <c r="N167" s="4">
        <f t="shared" si="41"/>
        <v>1233120</v>
      </c>
    </row>
    <row r="168" ht="16.5" spans="1:14">
      <c r="A168" s="4">
        <v>165</v>
      </c>
      <c r="B168" s="4">
        <f>INT(SUM(槽位强化!B168:E168)/属性空间占比!$B$2*属性空间占比!$B$10)</f>
        <v>2970</v>
      </c>
      <c r="C168" s="4">
        <f t="shared" si="35"/>
        <v>1980</v>
      </c>
      <c r="D168" s="4">
        <f>INT(SUM(槽位强化!B168:E168)/属性空间占比!$B$2*30*属性空间占比!$D$10)</f>
        <v>1871100</v>
      </c>
      <c r="F168" s="4">
        <v>165</v>
      </c>
      <c r="G168" s="4">
        <f t="shared" si="36"/>
        <v>2435</v>
      </c>
      <c r="H168" s="4">
        <f t="shared" si="37"/>
        <v>1980</v>
      </c>
      <c r="I168" s="4">
        <f t="shared" si="38"/>
        <v>935550</v>
      </c>
      <c r="K168" s="4">
        <v>165</v>
      </c>
      <c r="L168" s="4">
        <f t="shared" si="39"/>
        <v>2435</v>
      </c>
      <c r="M168" s="4">
        <f t="shared" si="40"/>
        <v>1980</v>
      </c>
      <c r="N168" s="4">
        <f t="shared" si="41"/>
        <v>1247400</v>
      </c>
    </row>
    <row r="169" ht="16.5" spans="1:14">
      <c r="A169" s="4">
        <v>166</v>
      </c>
      <c r="B169" s="4">
        <f>INT(SUM(槽位强化!B169:E169)/属性空间占比!$B$2*属性空间占比!$B$10)</f>
        <v>3004</v>
      </c>
      <c r="C169" s="4">
        <f t="shared" si="35"/>
        <v>2002</v>
      </c>
      <c r="D169" s="4">
        <f>INT(SUM(槽位强化!B169:E169)/属性空间占比!$B$2*30*属性空间占比!$D$10)</f>
        <v>1892520</v>
      </c>
      <c r="F169" s="4">
        <v>166</v>
      </c>
      <c r="G169" s="4">
        <f t="shared" si="36"/>
        <v>2463</v>
      </c>
      <c r="H169" s="4">
        <f t="shared" si="37"/>
        <v>2002</v>
      </c>
      <c r="I169" s="4">
        <f t="shared" si="38"/>
        <v>946260</v>
      </c>
      <c r="K169" s="4">
        <v>166</v>
      </c>
      <c r="L169" s="4">
        <f t="shared" si="39"/>
        <v>2463</v>
      </c>
      <c r="M169" s="4">
        <f t="shared" si="40"/>
        <v>2002</v>
      </c>
      <c r="N169" s="4">
        <f t="shared" si="41"/>
        <v>1261680</v>
      </c>
    </row>
    <row r="170" ht="16.5" spans="1:14">
      <c r="A170" s="4">
        <v>167</v>
      </c>
      <c r="B170" s="4">
        <f>INT(SUM(槽位强化!B170:E170)/属性空间占比!$B$2*属性空间占比!$B$10)</f>
        <v>3040</v>
      </c>
      <c r="C170" s="4">
        <f t="shared" si="35"/>
        <v>2026</v>
      </c>
      <c r="D170" s="4">
        <f>INT(SUM(槽位强化!B170:E170)/属性空间占比!$B$2*30*属性空间占比!$D$10)</f>
        <v>1915200</v>
      </c>
      <c r="F170" s="4">
        <v>167</v>
      </c>
      <c r="G170" s="4">
        <f t="shared" si="36"/>
        <v>2492</v>
      </c>
      <c r="H170" s="4">
        <f t="shared" si="37"/>
        <v>2026</v>
      </c>
      <c r="I170" s="4">
        <f t="shared" si="38"/>
        <v>957600</v>
      </c>
      <c r="K170" s="4">
        <v>167</v>
      </c>
      <c r="L170" s="4">
        <f t="shared" si="39"/>
        <v>2492</v>
      </c>
      <c r="M170" s="4">
        <f t="shared" si="40"/>
        <v>2026</v>
      </c>
      <c r="N170" s="4">
        <f t="shared" si="41"/>
        <v>1276800</v>
      </c>
    </row>
    <row r="171" ht="16.5" spans="1:14">
      <c r="A171" s="4">
        <v>168</v>
      </c>
      <c r="B171" s="4">
        <f>INT(SUM(槽位强化!B171:E171)/属性空间占比!$B$2*属性空间占比!$B$10)</f>
        <v>3074</v>
      </c>
      <c r="C171" s="4">
        <f t="shared" si="35"/>
        <v>2049</v>
      </c>
      <c r="D171" s="4">
        <f>INT(SUM(槽位强化!B171:E171)/属性空间占比!$B$2*30*属性空间占比!$D$10)</f>
        <v>1936620</v>
      </c>
      <c r="F171" s="4">
        <v>168</v>
      </c>
      <c r="G171" s="4">
        <f t="shared" si="36"/>
        <v>2520</v>
      </c>
      <c r="H171" s="4">
        <f t="shared" si="37"/>
        <v>2049</v>
      </c>
      <c r="I171" s="4">
        <f t="shared" si="38"/>
        <v>968310</v>
      </c>
      <c r="K171" s="4">
        <v>168</v>
      </c>
      <c r="L171" s="4">
        <f t="shared" si="39"/>
        <v>2520</v>
      </c>
      <c r="M171" s="4">
        <f t="shared" si="40"/>
        <v>2049</v>
      </c>
      <c r="N171" s="4">
        <f t="shared" si="41"/>
        <v>1291080</v>
      </c>
    </row>
    <row r="172" ht="16.5" spans="1:14">
      <c r="A172" s="4">
        <v>169</v>
      </c>
      <c r="B172" s="4">
        <f>INT(SUM(槽位强化!B172:E172)/属性空间占比!$B$2*属性空间占比!$B$10)</f>
        <v>3110</v>
      </c>
      <c r="C172" s="4">
        <f t="shared" si="35"/>
        <v>2073</v>
      </c>
      <c r="D172" s="4">
        <f>INT(SUM(槽位强化!B172:E172)/属性空间占比!$B$2*30*属性空间占比!$D$10)</f>
        <v>1959300</v>
      </c>
      <c r="F172" s="4">
        <v>169</v>
      </c>
      <c r="G172" s="4">
        <f t="shared" si="36"/>
        <v>2550</v>
      </c>
      <c r="H172" s="4">
        <f t="shared" si="37"/>
        <v>2073</v>
      </c>
      <c r="I172" s="4">
        <f t="shared" si="38"/>
        <v>979650</v>
      </c>
      <c r="K172" s="4">
        <v>169</v>
      </c>
      <c r="L172" s="4">
        <f t="shared" si="39"/>
        <v>2550</v>
      </c>
      <c r="M172" s="4">
        <f t="shared" si="40"/>
        <v>2073</v>
      </c>
      <c r="N172" s="4">
        <f t="shared" si="41"/>
        <v>1306200</v>
      </c>
    </row>
    <row r="173" ht="16.5" spans="1:14">
      <c r="A173" s="4">
        <v>170</v>
      </c>
      <c r="B173" s="4">
        <f>INT(SUM(槽位强化!B173:E173)/属性空间占比!$B$2*属性空间占比!$B$10)</f>
        <v>3144</v>
      </c>
      <c r="C173" s="4">
        <f t="shared" si="35"/>
        <v>2096</v>
      </c>
      <c r="D173" s="4">
        <f>INT(SUM(槽位强化!B173:E173)/属性空间占比!$B$2*30*属性空间占比!$D$10)</f>
        <v>1980720</v>
      </c>
      <c r="F173" s="4">
        <v>170</v>
      </c>
      <c r="G173" s="4">
        <f t="shared" si="36"/>
        <v>2578</v>
      </c>
      <c r="H173" s="4">
        <f t="shared" si="37"/>
        <v>2096</v>
      </c>
      <c r="I173" s="4">
        <f t="shared" si="38"/>
        <v>990360</v>
      </c>
      <c r="K173" s="4">
        <v>170</v>
      </c>
      <c r="L173" s="4">
        <f t="shared" si="39"/>
        <v>2578</v>
      </c>
      <c r="M173" s="4">
        <f t="shared" si="40"/>
        <v>2096</v>
      </c>
      <c r="N173" s="4">
        <f t="shared" si="41"/>
        <v>1320480</v>
      </c>
    </row>
    <row r="174" ht="16.5" spans="1:14">
      <c r="A174" s="4">
        <v>171</v>
      </c>
      <c r="B174" s="4">
        <f>INT(SUM(槽位强化!B174:E174)/属性空间占比!$B$2*属性空间占比!$B$10)</f>
        <v>3180</v>
      </c>
      <c r="C174" s="4">
        <f t="shared" si="35"/>
        <v>2120</v>
      </c>
      <c r="D174" s="4">
        <f>INT(SUM(槽位强化!B174:E174)/属性空间占比!$B$2*30*属性空间占比!$D$10)</f>
        <v>2003400</v>
      </c>
      <c r="F174" s="4">
        <v>171</v>
      </c>
      <c r="G174" s="4">
        <f t="shared" si="36"/>
        <v>2607</v>
      </c>
      <c r="H174" s="4">
        <f t="shared" si="37"/>
        <v>2120</v>
      </c>
      <c r="I174" s="4">
        <f t="shared" si="38"/>
        <v>1001700</v>
      </c>
      <c r="K174" s="4">
        <v>171</v>
      </c>
      <c r="L174" s="4">
        <f t="shared" si="39"/>
        <v>2607</v>
      </c>
      <c r="M174" s="4">
        <f t="shared" si="40"/>
        <v>2120</v>
      </c>
      <c r="N174" s="4">
        <f t="shared" si="41"/>
        <v>1335600</v>
      </c>
    </row>
    <row r="175" ht="16.5" spans="1:14">
      <c r="A175" s="4">
        <v>172</v>
      </c>
      <c r="B175" s="4">
        <f>INT(SUM(槽位强化!B175:E175)/属性空间占比!$B$2*属性空间占比!$B$10)</f>
        <v>3216</v>
      </c>
      <c r="C175" s="4">
        <f t="shared" si="35"/>
        <v>2144</v>
      </c>
      <c r="D175" s="4">
        <f>INT(SUM(槽位强化!B175:E175)/属性空间占比!$B$2*30*属性空间占比!$D$10)</f>
        <v>2026080</v>
      </c>
      <c r="F175" s="4">
        <v>172</v>
      </c>
      <c r="G175" s="4">
        <f t="shared" si="36"/>
        <v>2637</v>
      </c>
      <c r="H175" s="4">
        <f t="shared" si="37"/>
        <v>2144</v>
      </c>
      <c r="I175" s="4">
        <f t="shared" si="38"/>
        <v>1013040</v>
      </c>
      <c r="K175" s="4">
        <v>172</v>
      </c>
      <c r="L175" s="4">
        <f t="shared" si="39"/>
        <v>2637</v>
      </c>
      <c r="M175" s="4">
        <f t="shared" si="40"/>
        <v>2144</v>
      </c>
      <c r="N175" s="4">
        <f t="shared" si="41"/>
        <v>1350720</v>
      </c>
    </row>
    <row r="176" ht="16.5" spans="1:14">
      <c r="A176" s="4">
        <v>173</v>
      </c>
      <c r="B176" s="4">
        <f>INT(SUM(槽位强化!B176:E176)/属性空间占比!$B$2*属性空间占比!$B$10)</f>
        <v>3252</v>
      </c>
      <c r="C176" s="4">
        <f t="shared" si="35"/>
        <v>2168</v>
      </c>
      <c r="D176" s="4">
        <f>INT(SUM(槽位强化!B176:E176)/属性空间占比!$B$2*30*属性空间占比!$D$10)</f>
        <v>2048760</v>
      </c>
      <c r="F176" s="4">
        <v>173</v>
      </c>
      <c r="G176" s="4">
        <f t="shared" si="36"/>
        <v>2666</v>
      </c>
      <c r="H176" s="4">
        <f t="shared" si="37"/>
        <v>2168</v>
      </c>
      <c r="I176" s="4">
        <f t="shared" si="38"/>
        <v>1024380</v>
      </c>
      <c r="K176" s="4">
        <v>173</v>
      </c>
      <c r="L176" s="4">
        <f t="shared" si="39"/>
        <v>2666</v>
      </c>
      <c r="M176" s="4">
        <f t="shared" si="40"/>
        <v>2168</v>
      </c>
      <c r="N176" s="4">
        <f t="shared" si="41"/>
        <v>1365840</v>
      </c>
    </row>
    <row r="177" ht="16.5" spans="1:14">
      <c r="A177" s="4">
        <v>174</v>
      </c>
      <c r="B177" s="4">
        <f>INT(SUM(槽位强化!B177:E177)/属性空间占比!$B$2*属性空间占比!$B$10)</f>
        <v>3288</v>
      </c>
      <c r="C177" s="4">
        <f t="shared" si="35"/>
        <v>2192</v>
      </c>
      <c r="D177" s="4">
        <f>INT(SUM(槽位强化!B177:E177)/属性空间占比!$B$2*30*属性空间占比!$D$10)</f>
        <v>2071440</v>
      </c>
      <c r="F177" s="4">
        <v>174</v>
      </c>
      <c r="G177" s="4">
        <f t="shared" si="36"/>
        <v>2696</v>
      </c>
      <c r="H177" s="4">
        <f t="shared" si="37"/>
        <v>2192</v>
      </c>
      <c r="I177" s="4">
        <f t="shared" si="38"/>
        <v>1035720</v>
      </c>
      <c r="K177" s="4">
        <v>174</v>
      </c>
      <c r="L177" s="4">
        <f t="shared" si="39"/>
        <v>2696</v>
      </c>
      <c r="M177" s="4">
        <f t="shared" si="40"/>
        <v>2192</v>
      </c>
      <c r="N177" s="4">
        <f t="shared" si="41"/>
        <v>1380960</v>
      </c>
    </row>
    <row r="178" ht="16.5" spans="1:14">
      <c r="A178" s="4">
        <v>175</v>
      </c>
      <c r="B178" s="4">
        <f>INT(SUM(槽位强化!B178:E178)/属性空间占比!$B$2*属性空间占比!$B$10)</f>
        <v>3324</v>
      </c>
      <c r="C178" s="4">
        <f t="shared" si="35"/>
        <v>2216</v>
      </c>
      <c r="D178" s="4">
        <f>INT(SUM(槽位强化!B178:E178)/属性空间占比!$B$2*30*属性空间占比!$D$10)</f>
        <v>2094120</v>
      </c>
      <c r="F178" s="4">
        <v>175</v>
      </c>
      <c r="G178" s="4">
        <f t="shared" si="36"/>
        <v>2725</v>
      </c>
      <c r="H178" s="4">
        <f t="shared" si="37"/>
        <v>2216</v>
      </c>
      <c r="I178" s="4">
        <f t="shared" si="38"/>
        <v>1047060</v>
      </c>
      <c r="K178" s="4">
        <v>175</v>
      </c>
      <c r="L178" s="4">
        <f t="shared" si="39"/>
        <v>2725</v>
      </c>
      <c r="M178" s="4">
        <f t="shared" si="40"/>
        <v>2216</v>
      </c>
      <c r="N178" s="4">
        <f t="shared" si="41"/>
        <v>1396080</v>
      </c>
    </row>
    <row r="179" ht="16.5" spans="1:14">
      <c r="A179" s="4">
        <v>176</v>
      </c>
      <c r="B179" s="4">
        <f>INT(SUM(槽位强化!B179:E179)/属性空间占比!$B$2*属性空间占比!$B$10)</f>
        <v>3362</v>
      </c>
      <c r="C179" s="4">
        <f t="shared" si="35"/>
        <v>2241</v>
      </c>
      <c r="D179" s="4">
        <f>INT(SUM(槽位强化!B179:E179)/属性空间占比!$B$2*30*属性空间占比!$D$10)</f>
        <v>2118060</v>
      </c>
      <c r="F179" s="4">
        <v>176</v>
      </c>
      <c r="G179" s="4">
        <f t="shared" si="36"/>
        <v>2756</v>
      </c>
      <c r="H179" s="4">
        <f t="shared" si="37"/>
        <v>2241</v>
      </c>
      <c r="I179" s="4">
        <f t="shared" si="38"/>
        <v>1059030</v>
      </c>
      <c r="K179" s="4">
        <v>176</v>
      </c>
      <c r="L179" s="4">
        <f t="shared" si="39"/>
        <v>2756</v>
      </c>
      <c r="M179" s="4">
        <f t="shared" si="40"/>
        <v>2241</v>
      </c>
      <c r="N179" s="4">
        <f t="shared" si="41"/>
        <v>1412040</v>
      </c>
    </row>
    <row r="180" ht="16.5" spans="1:14">
      <c r="A180" s="4">
        <v>177</v>
      </c>
      <c r="B180" s="4">
        <f>INT(SUM(槽位强化!B180:E180)/属性空间占比!$B$2*属性空间占比!$B$10)</f>
        <v>3398</v>
      </c>
      <c r="C180" s="4">
        <f t="shared" si="35"/>
        <v>2265</v>
      </c>
      <c r="D180" s="4">
        <f>INT(SUM(槽位强化!B180:E180)/属性空间占比!$B$2*30*属性空间占比!$D$10)</f>
        <v>2140740</v>
      </c>
      <c r="F180" s="4">
        <v>177</v>
      </c>
      <c r="G180" s="4">
        <f t="shared" si="36"/>
        <v>2786</v>
      </c>
      <c r="H180" s="4">
        <f t="shared" si="37"/>
        <v>2265</v>
      </c>
      <c r="I180" s="4">
        <f t="shared" si="38"/>
        <v>1070370</v>
      </c>
      <c r="K180" s="4">
        <v>177</v>
      </c>
      <c r="L180" s="4">
        <f t="shared" si="39"/>
        <v>2786</v>
      </c>
      <c r="M180" s="4">
        <f t="shared" si="40"/>
        <v>2265</v>
      </c>
      <c r="N180" s="4">
        <f t="shared" si="41"/>
        <v>1427160</v>
      </c>
    </row>
    <row r="181" ht="16.5" spans="1:14">
      <c r="A181" s="4">
        <v>178</v>
      </c>
      <c r="B181" s="4">
        <f>INT(SUM(槽位强化!B181:E181)/属性空间占比!$B$2*属性空间占比!$B$10)</f>
        <v>3436</v>
      </c>
      <c r="C181" s="4">
        <f t="shared" si="35"/>
        <v>2290</v>
      </c>
      <c r="D181" s="4">
        <f>INT(SUM(槽位强化!B181:E181)/属性空间占比!$B$2*30*属性空间占比!$D$10)</f>
        <v>2164680</v>
      </c>
      <c r="F181" s="4">
        <v>178</v>
      </c>
      <c r="G181" s="4">
        <f t="shared" si="36"/>
        <v>2817</v>
      </c>
      <c r="H181" s="4">
        <f t="shared" si="37"/>
        <v>2290</v>
      </c>
      <c r="I181" s="4">
        <f t="shared" si="38"/>
        <v>1082340</v>
      </c>
      <c r="K181" s="4">
        <v>178</v>
      </c>
      <c r="L181" s="4">
        <f t="shared" si="39"/>
        <v>2817</v>
      </c>
      <c r="M181" s="4">
        <f t="shared" si="40"/>
        <v>2290</v>
      </c>
      <c r="N181" s="4">
        <f t="shared" si="41"/>
        <v>1443120</v>
      </c>
    </row>
    <row r="182" ht="16.5" spans="1:14">
      <c r="A182" s="4">
        <v>179</v>
      </c>
      <c r="B182" s="4">
        <f>INT(SUM(槽位强化!B182:E182)/属性空间占比!$B$2*属性空间占比!$B$10)</f>
        <v>3472</v>
      </c>
      <c r="C182" s="4">
        <f t="shared" si="35"/>
        <v>2314</v>
      </c>
      <c r="D182" s="4">
        <f>INT(SUM(槽位强化!B182:E182)/属性空间占比!$B$2*30*属性空间占比!$D$10)</f>
        <v>2187360</v>
      </c>
      <c r="F182" s="4">
        <v>179</v>
      </c>
      <c r="G182" s="4">
        <f t="shared" si="36"/>
        <v>2847</v>
      </c>
      <c r="H182" s="4">
        <f t="shared" si="37"/>
        <v>2314</v>
      </c>
      <c r="I182" s="4">
        <f t="shared" si="38"/>
        <v>1093680</v>
      </c>
      <c r="K182" s="4">
        <v>179</v>
      </c>
      <c r="L182" s="4">
        <f t="shared" si="39"/>
        <v>2847</v>
      </c>
      <c r="M182" s="4">
        <f t="shared" si="40"/>
        <v>2314</v>
      </c>
      <c r="N182" s="4">
        <f t="shared" si="41"/>
        <v>1458240</v>
      </c>
    </row>
    <row r="183" ht="16.5" spans="1:14">
      <c r="A183" s="4">
        <v>180</v>
      </c>
      <c r="B183" s="4">
        <f>INT(SUM(槽位强化!B183:E183)/属性空间占比!$B$2*属性空间占比!$B$10)</f>
        <v>3510</v>
      </c>
      <c r="C183" s="4">
        <f t="shared" si="35"/>
        <v>2340</v>
      </c>
      <c r="D183" s="4">
        <f>INT(SUM(槽位强化!B183:E183)/属性空间占比!$B$2*30*属性空间占比!$D$10)</f>
        <v>2211300</v>
      </c>
      <c r="F183" s="4">
        <v>180</v>
      </c>
      <c r="G183" s="4">
        <f t="shared" si="36"/>
        <v>2878</v>
      </c>
      <c r="H183" s="4">
        <f t="shared" si="37"/>
        <v>2340</v>
      </c>
      <c r="I183" s="4">
        <f t="shared" si="38"/>
        <v>1105650</v>
      </c>
      <c r="K183" s="4">
        <v>180</v>
      </c>
      <c r="L183" s="4">
        <f t="shared" si="39"/>
        <v>2878</v>
      </c>
      <c r="M183" s="4">
        <f t="shared" si="40"/>
        <v>2340</v>
      </c>
      <c r="N183" s="4">
        <f t="shared" si="41"/>
        <v>1474200</v>
      </c>
    </row>
    <row r="184" ht="16.5" spans="1:14">
      <c r="A184" s="4">
        <v>181</v>
      </c>
      <c r="B184" s="4">
        <f>INT(SUM(槽位强化!B184:E184)/属性空间占比!$B$2*属性空间占比!$B$10)</f>
        <v>3548</v>
      </c>
      <c r="C184" s="4">
        <f t="shared" si="35"/>
        <v>2365</v>
      </c>
      <c r="D184" s="4">
        <f>INT(SUM(槽位强化!B184:E184)/属性空间占比!$B$2*30*属性空间占比!$D$10)</f>
        <v>2235240</v>
      </c>
      <c r="F184" s="4">
        <v>181</v>
      </c>
      <c r="G184" s="4">
        <f t="shared" si="36"/>
        <v>2909</v>
      </c>
      <c r="H184" s="4">
        <f t="shared" si="37"/>
        <v>2365</v>
      </c>
      <c r="I184" s="4">
        <f t="shared" si="38"/>
        <v>1117620</v>
      </c>
      <c r="K184" s="4">
        <v>181</v>
      </c>
      <c r="L184" s="4">
        <f t="shared" si="39"/>
        <v>2909</v>
      </c>
      <c r="M184" s="4">
        <f t="shared" si="40"/>
        <v>2365</v>
      </c>
      <c r="N184" s="4">
        <f t="shared" si="41"/>
        <v>1490160</v>
      </c>
    </row>
    <row r="185" ht="16.5" spans="1:14">
      <c r="A185" s="4">
        <v>182</v>
      </c>
      <c r="B185" s="4">
        <f>INT(SUM(槽位强化!B185:E185)/属性空间占比!$B$2*属性空间占比!$B$10)</f>
        <v>3586</v>
      </c>
      <c r="C185" s="4">
        <f t="shared" si="35"/>
        <v>2390</v>
      </c>
      <c r="D185" s="4">
        <f>INT(SUM(槽位强化!B185:E185)/属性空间占比!$B$2*30*属性空间占比!$D$10)</f>
        <v>2259180</v>
      </c>
      <c r="F185" s="4">
        <v>182</v>
      </c>
      <c r="G185" s="4">
        <f t="shared" si="36"/>
        <v>2940</v>
      </c>
      <c r="H185" s="4">
        <f t="shared" si="37"/>
        <v>2390</v>
      </c>
      <c r="I185" s="4">
        <f t="shared" si="38"/>
        <v>1129590</v>
      </c>
      <c r="K185" s="4">
        <v>182</v>
      </c>
      <c r="L185" s="4">
        <f t="shared" si="39"/>
        <v>2940</v>
      </c>
      <c r="M185" s="4">
        <f t="shared" si="40"/>
        <v>2390</v>
      </c>
      <c r="N185" s="4">
        <f t="shared" si="41"/>
        <v>1506120</v>
      </c>
    </row>
    <row r="186" ht="16.5" spans="1:14">
      <c r="A186" s="4">
        <v>183</v>
      </c>
      <c r="B186" s="4">
        <f>INT(SUM(槽位强化!B186:E186)/属性空间占比!$B$2*属性空间占比!$B$10)</f>
        <v>3624</v>
      </c>
      <c r="C186" s="4">
        <f t="shared" si="35"/>
        <v>2416</v>
      </c>
      <c r="D186" s="4">
        <f>INT(SUM(槽位强化!B186:E186)/属性空间占比!$B$2*30*属性空间占比!$D$10)</f>
        <v>2283120</v>
      </c>
      <c r="F186" s="4">
        <v>183</v>
      </c>
      <c r="G186" s="4">
        <f t="shared" si="36"/>
        <v>2971</v>
      </c>
      <c r="H186" s="4">
        <f t="shared" si="37"/>
        <v>2416</v>
      </c>
      <c r="I186" s="4">
        <f t="shared" si="38"/>
        <v>1141560</v>
      </c>
      <c r="K186" s="4">
        <v>183</v>
      </c>
      <c r="L186" s="4">
        <f t="shared" si="39"/>
        <v>2971</v>
      </c>
      <c r="M186" s="4">
        <f t="shared" si="40"/>
        <v>2416</v>
      </c>
      <c r="N186" s="4">
        <f t="shared" si="41"/>
        <v>1522080</v>
      </c>
    </row>
    <row r="187" ht="16.5" spans="1:14">
      <c r="A187" s="4">
        <v>184</v>
      </c>
      <c r="B187" s="4">
        <f>INT(SUM(槽位强化!B187:E187)/属性空间占比!$B$2*属性空间占比!$B$10)</f>
        <v>3662</v>
      </c>
      <c r="C187" s="4">
        <f t="shared" si="35"/>
        <v>2441</v>
      </c>
      <c r="D187" s="4">
        <f>INT(SUM(槽位强化!B187:E187)/属性空间占比!$B$2*30*属性空间占比!$D$10)</f>
        <v>2307060</v>
      </c>
      <c r="F187" s="4">
        <v>184</v>
      </c>
      <c r="G187" s="4">
        <f t="shared" si="36"/>
        <v>3002</v>
      </c>
      <c r="H187" s="4">
        <f t="shared" si="37"/>
        <v>2441</v>
      </c>
      <c r="I187" s="4">
        <f t="shared" si="38"/>
        <v>1153530</v>
      </c>
      <c r="K187" s="4">
        <v>184</v>
      </c>
      <c r="L187" s="4">
        <f t="shared" si="39"/>
        <v>3002</v>
      </c>
      <c r="M187" s="4">
        <f t="shared" si="40"/>
        <v>2441</v>
      </c>
      <c r="N187" s="4">
        <f t="shared" si="41"/>
        <v>1538040</v>
      </c>
    </row>
    <row r="188" ht="16.5" spans="1:14">
      <c r="A188" s="4">
        <v>185</v>
      </c>
      <c r="B188" s="4">
        <f>INT(SUM(槽位强化!B188:E188)/属性空间占比!$B$2*属性空间占比!$B$10)</f>
        <v>3700</v>
      </c>
      <c r="C188" s="4">
        <f t="shared" si="35"/>
        <v>2466</v>
      </c>
      <c r="D188" s="4">
        <f>INT(SUM(槽位强化!B188:E188)/属性空间占比!$B$2*30*属性空间占比!$D$10)</f>
        <v>2331000</v>
      </c>
      <c r="F188" s="4">
        <v>185</v>
      </c>
      <c r="G188" s="4">
        <f t="shared" si="36"/>
        <v>3034</v>
      </c>
      <c r="H188" s="4">
        <f t="shared" si="37"/>
        <v>2466</v>
      </c>
      <c r="I188" s="4">
        <f t="shared" si="38"/>
        <v>1165500</v>
      </c>
      <c r="K188" s="4">
        <v>185</v>
      </c>
      <c r="L188" s="4">
        <f t="shared" si="39"/>
        <v>3034</v>
      </c>
      <c r="M188" s="4">
        <f t="shared" si="40"/>
        <v>2466</v>
      </c>
      <c r="N188" s="4">
        <f t="shared" si="41"/>
        <v>1554000</v>
      </c>
    </row>
    <row r="189" ht="16.5" spans="1:14">
      <c r="A189" s="4">
        <v>186</v>
      </c>
      <c r="B189" s="4">
        <f>INT(SUM(槽位强化!B189:E189)/属性空间占比!$B$2*属性空间占比!$B$10)</f>
        <v>3738</v>
      </c>
      <c r="C189" s="4">
        <f t="shared" si="35"/>
        <v>2492</v>
      </c>
      <c r="D189" s="4">
        <f>INT(SUM(槽位强化!B189:E189)/属性空间占比!$B$2*30*属性空间占比!$D$10)</f>
        <v>2354940</v>
      </c>
      <c r="F189" s="4">
        <v>186</v>
      </c>
      <c r="G189" s="4">
        <f t="shared" si="36"/>
        <v>3065</v>
      </c>
      <c r="H189" s="4">
        <f t="shared" si="37"/>
        <v>2492</v>
      </c>
      <c r="I189" s="4">
        <f t="shared" si="38"/>
        <v>1177470</v>
      </c>
      <c r="K189" s="4">
        <v>186</v>
      </c>
      <c r="L189" s="4">
        <f t="shared" si="39"/>
        <v>3065</v>
      </c>
      <c r="M189" s="4">
        <f t="shared" si="40"/>
        <v>2492</v>
      </c>
      <c r="N189" s="4">
        <f t="shared" si="41"/>
        <v>1569960</v>
      </c>
    </row>
    <row r="190" ht="16.5" spans="1:14">
      <c r="A190" s="4">
        <v>187</v>
      </c>
      <c r="B190" s="4">
        <f>INT(SUM(槽位强化!B190:E190)/属性空间占比!$B$2*属性空间占比!$B$10)</f>
        <v>3778</v>
      </c>
      <c r="C190" s="4">
        <f t="shared" si="35"/>
        <v>2518</v>
      </c>
      <c r="D190" s="4">
        <f>INT(SUM(槽位强化!B190:E190)/属性空间占比!$B$2*30*属性空间占比!$D$10)</f>
        <v>2380140</v>
      </c>
      <c r="F190" s="4">
        <v>187</v>
      </c>
      <c r="G190" s="4">
        <f t="shared" si="36"/>
        <v>3097</v>
      </c>
      <c r="H190" s="4">
        <f t="shared" si="37"/>
        <v>2518</v>
      </c>
      <c r="I190" s="4">
        <f t="shared" si="38"/>
        <v>1190070</v>
      </c>
      <c r="K190" s="4">
        <v>187</v>
      </c>
      <c r="L190" s="4">
        <f t="shared" si="39"/>
        <v>3097</v>
      </c>
      <c r="M190" s="4">
        <f t="shared" si="40"/>
        <v>2518</v>
      </c>
      <c r="N190" s="4">
        <f t="shared" si="41"/>
        <v>1586760</v>
      </c>
    </row>
    <row r="191" ht="16.5" spans="1:14">
      <c r="A191" s="4">
        <v>188</v>
      </c>
      <c r="B191" s="4">
        <f>INT(SUM(槽位强化!B191:E191)/属性空间占比!$B$2*属性空间占比!$B$10)</f>
        <v>3816</v>
      </c>
      <c r="C191" s="4">
        <f t="shared" si="35"/>
        <v>2544</v>
      </c>
      <c r="D191" s="4">
        <f>INT(SUM(槽位强化!B191:E191)/属性空间占比!$B$2*30*属性空间占比!$D$10)</f>
        <v>2404080</v>
      </c>
      <c r="F191" s="4">
        <v>188</v>
      </c>
      <c r="G191" s="4">
        <f t="shared" si="36"/>
        <v>3129</v>
      </c>
      <c r="H191" s="4">
        <f t="shared" si="37"/>
        <v>2544</v>
      </c>
      <c r="I191" s="4">
        <f t="shared" si="38"/>
        <v>1202040</v>
      </c>
      <c r="K191" s="4">
        <v>188</v>
      </c>
      <c r="L191" s="4">
        <f t="shared" si="39"/>
        <v>3129</v>
      </c>
      <c r="M191" s="4">
        <f t="shared" si="40"/>
        <v>2544</v>
      </c>
      <c r="N191" s="4">
        <f t="shared" si="41"/>
        <v>1602720</v>
      </c>
    </row>
    <row r="192" ht="16.5" spans="1:14">
      <c r="A192" s="4">
        <v>189</v>
      </c>
      <c r="B192" s="4">
        <f>INT(SUM(槽位强化!B192:E192)/属性空间占比!$B$2*属性空间占比!$B$10)</f>
        <v>3856</v>
      </c>
      <c r="C192" s="4">
        <f t="shared" si="35"/>
        <v>2570</v>
      </c>
      <c r="D192" s="4">
        <f>INT(SUM(槽位强化!B192:E192)/属性空间占比!$B$2*30*属性空间占比!$D$10)</f>
        <v>2429280</v>
      </c>
      <c r="F192" s="4">
        <v>189</v>
      </c>
      <c r="G192" s="4">
        <f t="shared" si="36"/>
        <v>3161</v>
      </c>
      <c r="H192" s="4">
        <f t="shared" si="37"/>
        <v>2570</v>
      </c>
      <c r="I192" s="4">
        <f t="shared" si="38"/>
        <v>1214640</v>
      </c>
      <c r="K192" s="4">
        <v>189</v>
      </c>
      <c r="L192" s="4">
        <f t="shared" si="39"/>
        <v>3161</v>
      </c>
      <c r="M192" s="4">
        <f t="shared" si="40"/>
        <v>2570</v>
      </c>
      <c r="N192" s="4">
        <f t="shared" si="41"/>
        <v>1619520</v>
      </c>
    </row>
    <row r="193" ht="16.5" spans="1:14">
      <c r="A193" s="4">
        <v>190</v>
      </c>
      <c r="B193" s="4">
        <f>INT(SUM(槽位强化!B193:E193)/属性空间占比!$B$2*属性空间占比!$B$10)</f>
        <v>3894</v>
      </c>
      <c r="C193" s="4">
        <f t="shared" si="35"/>
        <v>2596</v>
      </c>
      <c r="D193" s="4">
        <f>INT(SUM(槽位强化!B193:E193)/属性空间占比!$B$2*30*属性空间占比!$D$10)</f>
        <v>2453220</v>
      </c>
      <c r="F193" s="4">
        <v>190</v>
      </c>
      <c r="G193" s="4">
        <f t="shared" si="36"/>
        <v>3193</v>
      </c>
      <c r="H193" s="4">
        <f t="shared" si="37"/>
        <v>2596</v>
      </c>
      <c r="I193" s="4">
        <f t="shared" si="38"/>
        <v>1226610</v>
      </c>
      <c r="K193" s="4">
        <v>190</v>
      </c>
      <c r="L193" s="4">
        <f t="shared" si="39"/>
        <v>3193</v>
      </c>
      <c r="M193" s="4">
        <f t="shared" si="40"/>
        <v>2596</v>
      </c>
      <c r="N193" s="4">
        <f t="shared" si="41"/>
        <v>1635480</v>
      </c>
    </row>
    <row r="194" ht="16.5" spans="1:14">
      <c r="A194" s="4">
        <v>191</v>
      </c>
      <c r="B194" s="4">
        <f>INT(SUM(槽位强化!B194:E194)/属性空间占比!$B$2*属性空间占比!$B$10)</f>
        <v>3934</v>
      </c>
      <c r="C194" s="4">
        <f t="shared" si="35"/>
        <v>2622</v>
      </c>
      <c r="D194" s="4">
        <f>INT(SUM(槽位强化!B194:E194)/属性空间占比!$B$2*30*属性空间占比!$D$10)</f>
        <v>2478420</v>
      </c>
      <c r="F194" s="4">
        <v>191</v>
      </c>
      <c r="G194" s="4">
        <f t="shared" si="36"/>
        <v>3225</v>
      </c>
      <c r="H194" s="4">
        <f t="shared" si="37"/>
        <v>2622</v>
      </c>
      <c r="I194" s="4">
        <f t="shared" si="38"/>
        <v>1239210</v>
      </c>
      <c r="K194" s="4">
        <v>191</v>
      </c>
      <c r="L194" s="4">
        <f t="shared" si="39"/>
        <v>3225</v>
      </c>
      <c r="M194" s="4">
        <f t="shared" si="40"/>
        <v>2622</v>
      </c>
      <c r="N194" s="4">
        <f t="shared" si="41"/>
        <v>1652280</v>
      </c>
    </row>
    <row r="195" ht="16.5" spans="1:14">
      <c r="A195" s="4">
        <v>192</v>
      </c>
      <c r="B195" s="4">
        <f>INT(SUM(槽位强化!B195:E195)/属性空间占比!$B$2*属性空间占比!$B$10)</f>
        <v>3974</v>
      </c>
      <c r="C195" s="4">
        <f t="shared" si="35"/>
        <v>2649</v>
      </c>
      <c r="D195" s="4">
        <f>INT(SUM(槽位强化!B195:E195)/属性空间占比!$B$2*30*属性空间占比!$D$10)</f>
        <v>2503620</v>
      </c>
      <c r="F195" s="4">
        <v>192</v>
      </c>
      <c r="G195" s="4">
        <f t="shared" si="36"/>
        <v>3258</v>
      </c>
      <c r="H195" s="4">
        <f t="shared" si="37"/>
        <v>2649</v>
      </c>
      <c r="I195" s="4">
        <f t="shared" si="38"/>
        <v>1251810</v>
      </c>
      <c r="K195" s="4">
        <v>192</v>
      </c>
      <c r="L195" s="4">
        <f t="shared" si="39"/>
        <v>3258</v>
      </c>
      <c r="M195" s="4">
        <f t="shared" si="40"/>
        <v>2649</v>
      </c>
      <c r="N195" s="4">
        <f t="shared" si="41"/>
        <v>1669080</v>
      </c>
    </row>
    <row r="196" ht="16.5" spans="1:14">
      <c r="A196" s="4">
        <v>193</v>
      </c>
      <c r="B196" s="4">
        <f>INT(SUM(槽位强化!B196:E196)/属性空间占比!$B$2*属性空间占比!$B$10)</f>
        <v>4014</v>
      </c>
      <c r="C196" s="4">
        <f>INT(B196/1.5)</f>
        <v>2676</v>
      </c>
      <c r="D196" s="4">
        <f>INT(SUM(槽位强化!B196:E196)/属性空间占比!$B$2*30*属性空间占比!$D$10)</f>
        <v>2528820</v>
      </c>
      <c r="F196" s="4">
        <v>193</v>
      </c>
      <c r="G196" s="4">
        <f>INT(B196*0.82)</f>
        <v>3291</v>
      </c>
      <c r="H196" s="4">
        <f>C196</f>
        <v>2676</v>
      </c>
      <c r="I196" s="4">
        <f>INT(D196/2)</f>
        <v>1264410</v>
      </c>
      <c r="K196" s="4">
        <v>193</v>
      </c>
      <c r="L196" s="4">
        <f>G196</f>
        <v>3291</v>
      </c>
      <c r="M196" s="4">
        <f>H196</f>
        <v>2676</v>
      </c>
      <c r="N196" s="4">
        <f>INT(D196/3*2)</f>
        <v>1685880</v>
      </c>
    </row>
    <row r="197" ht="16.5" spans="1:14">
      <c r="A197" s="4">
        <v>194</v>
      </c>
      <c r="B197" s="4">
        <f>INT(SUM(槽位强化!B197:E197)/属性空间占比!$B$2*属性空间占比!$B$10)</f>
        <v>4054</v>
      </c>
      <c r="C197" s="4">
        <f>INT(B197/1.5)</f>
        <v>2702</v>
      </c>
      <c r="D197" s="4">
        <f>INT(SUM(槽位强化!B197:E197)/属性空间占比!$B$2*30*属性空间占比!$D$10)</f>
        <v>2554020</v>
      </c>
      <c r="F197" s="4">
        <v>194</v>
      </c>
      <c r="G197" s="4">
        <f>INT(B197*0.82)</f>
        <v>3324</v>
      </c>
      <c r="H197" s="4">
        <f>C197</f>
        <v>2702</v>
      </c>
      <c r="I197" s="4">
        <f>INT(D197/2)</f>
        <v>1277010</v>
      </c>
      <c r="K197" s="4">
        <v>194</v>
      </c>
      <c r="L197" s="4">
        <f>G197</f>
        <v>3324</v>
      </c>
      <c r="M197" s="4">
        <f>H197</f>
        <v>2702</v>
      </c>
      <c r="N197" s="4">
        <f>INT(D197/3*2)</f>
        <v>1702680</v>
      </c>
    </row>
    <row r="198" ht="16.5" spans="1:14">
      <c r="A198" s="4">
        <v>195</v>
      </c>
      <c r="B198" s="4">
        <f>INT(SUM(槽位强化!B198:E198)/属性空间占比!$B$2*属性空间占比!$B$10)</f>
        <v>4094</v>
      </c>
      <c r="C198" s="4">
        <f>INT(B198/1.5)</f>
        <v>2729</v>
      </c>
      <c r="D198" s="4">
        <f>INT(SUM(槽位强化!B198:E198)/属性空间占比!$B$2*30*属性空间占比!$D$10)</f>
        <v>2579220</v>
      </c>
      <c r="F198" s="4">
        <v>195</v>
      </c>
      <c r="G198" s="4">
        <f>INT(B198*0.82)</f>
        <v>3357</v>
      </c>
      <c r="H198" s="4">
        <f>C198</f>
        <v>2729</v>
      </c>
      <c r="I198" s="4">
        <f>INT(D198/2)</f>
        <v>1289610</v>
      </c>
      <c r="K198" s="4">
        <v>195</v>
      </c>
      <c r="L198" s="4">
        <f>G198</f>
        <v>3357</v>
      </c>
      <c r="M198" s="4">
        <f>H198</f>
        <v>2729</v>
      </c>
      <c r="N198" s="4">
        <f>INT(D198/3*2)</f>
        <v>1719480</v>
      </c>
    </row>
    <row r="199" ht="16.5" spans="1:14">
      <c r="A199" s="4">
        <v>196</v>
      </c>
      <c r="B199" s="4">
        <f>INT(SUM(槽位强化!B199:E199)/属性空间占比!$B$2*属性空间占比!$B$10)</f>
        <v>4136</v>
      </c>
      <c r="C199" s="4">
        <f>INT(B199/1.5)</f>
        <v>2757</v>
      </c>
      <c r="D199" s="4">
        <f>INT(SUM(槽位强化!B199:E199)/属性空间占比!$B$2*30*属性空间占比!$D$10)</f>
        <v>2605680</v>
      </c>
      <c r="F199" s="4">
        <v>196</v>
      </c>
      <c r="G199" s="4">
        <f>INT(B199*0.82)</f>
        <v>3391</v>
      </c>
      <c r="H199" s="4">
        <f>C199</f>
        <v>2757</v>
      </c>
      <c r="I199" s="4">
        <f>INT(D199/2)</f>
        <v>1302840</v>
      </c>
      <c r="K199" s="4">
        <v>196</v>
      </c>
      <c r="L199" s="4">
        <f>G199</f>
        <v>3391</v>
      </c>
      <c r="M199" s="4">
        <f>H199</f>
        <v>2757</v>
      </c>
      <c r="N199" s="4">
        <f>INT(D199/3*2)</f>
        <v>1737120</v>
      </c>
    </row>
    <row r="200" ht="16.5" spans="1:14">
      <c r="A200" s="4">
        <v>197</v>
      </c>
      <c r="B200" s="4">
        <f>INT(SUM(槽位强化!B200:E200)/属性空间占比!$B$2*属性空间占比!$B$10)</f>
        <v>4176</v>
      </c>
      <c r="C200" s="4">
        <f>INT(B200/1.5)</f>
        <v>2784</v>
      </c>
      <c r="D200" s="4">
        <f>INT(SUM(槽位强化!B200:E200)/属性空间占比!$B$2*30*属性空间占比!$D$10)</f>
        <v>2630880</v>
      </c>
      <c r="F200" s="4">
        <v>197</v>
      </c>
      <c r="G200" s="4">
        <f>INT(B200*0.82)</f>
        <v>3424</v>
      </c>
      <c r="H200" s="4">
        <f>C200</f>
        <v>2784</v>
      </c>
      <c r="I200" s="4">
        <f>INT(D200/2)</f>
        <v>1315440</v>
      </c>
      <c r="K200" s="4">
        <v>197</v>
      </c>
      <c r="L200" s="4">
        <f>G200</f>
        <v>3424</v>
      </c>
      <c r="M200" s="4">
        <f>H200</f>
        <v>2784</v>
      </c>
      <c r="N200" s="4">
        <f>INT(D200/3*2)</f>
        <v>1753920</v>
      </c>
    </row>
    <row r="201" ht="16.5" spans="1:14">
      <c r="A201" s="4">
        <v>198</v>
      </c>
      <c r="B201" s="4">
        <f>INT(SUM(槽位强化!B201:E201)/属性空间占比!$B$2*属性空间占比!$B$10)</f>
        <v>4218</v>
      </c>
      <c r="C201" s="4">
        <f>INT(B201/1.5)</f>
        <v>2812</v>
      </c>
      <c r="D201" s="4">
        <f>INT(SUM(槽位强化!B201:E201)/属性空间占比!$B$2*30*属性空间占比!$D$10)</f>
        <v>2657340</v>
      </c>
      <c r="F201" s="4">
        <v>198</v>
      </c>
      <c r="G201" s="4">
        <f>INT(B201*0.82)</f>
        <v>3458</v>
      </c>
      <c r="H201" s="4">
        <f>C201</f>
        <v>2812</v>
      </c>
      <c r="I201" s="4">
        <f>INT(D201/2)</f>
        <v>1328670</v>
      </c>
      <c r="K201" s="4">
        <v>198</v>
      </c>
      <c r="L201" s="4">
        <f>G201</f>
        <v>3458</v>
      </c>
      <c r="M201" s="4">
        <f>H201</f>
        <v>2812</v>
      </c>
      <c r="N201" s="4">
        <f>INT(D201/3*2)</f>
        <v>1771560</v>
      </c>
    </row>
    <row r="202" ht="16.5" spans="1:14">
      <c r="A202" s="4">
        <v>199</v>
      </c>
      <c r="B202" s="4">
        <f>INT(SUM(槽位强化!B202:E202)/属性空间占比!$B$2*属性空间占比!$B$10)</f>
        <v>4258</v>
      </c>
      <c r="C202" s="4">
        <f>INT(B202/1.5)</f>
        <v>2838</v>
      </c>
      <c r="D202" s="4">
        <f>INT(SUM(槽位强化!B202:E202)/属性空间占比!$B$2*30*属性空间占比!$D$10)</f>
        <v>2682540</v>
      </c>
      <c r="F202" s="4">
        <v>199</v>
      </c>
      <c r="G202" s="4">
        <f>INT(B202*0.82)</f>
        <v>3491</v>
      </c>
      <c r="H202" s="4">
        <f>C202</f>
        <v>2838</v>
      </c>
      <c r="I202" s="4">
        <f>INT(D202/2)</f>
        <v>1341270</v>
      </c>
      <c r="K202" s="4">
        <v>199</v>
      </c>
      <c r="L202" s="4">
        <f>G202</f>
        <v>3491</v>
      </c>
      <c r="M202" s="4">
        <f>H202</f>
        <v>2838</v>
      </c>
      <c r="N202" s="4">
        <f>INT(D202/3*2)</f>
        <v>1788360</v>
      </c>
    </row>
    <row r="203" ht="16.5" spans="1:14">
      <c r="A203" s="4">
        <v>200</v>
      </c>
      <c r="B203" s="4">
        <f>INT(SUM(槽位强化!B203:E203)/属性空间占比!$B$2*属性空间占比!$B$10)</f>
        <v>4300</v>
      </c>
      <c r="C203" s="4">
        <f>INT(B203/1.5)</f>
        <v>2866</v>
      </c>
      <c r="D203" s="4">
        <f>INT(SUM(槽位强化!B203:E203)/属性空间占比!$B$2*30*属性空间占比!$D$10)</f>
        <v>2709000</v>
      </c>
      <c r="F203" s="4">
        <v>200</v>
      </c>
      <c r="G203" s="4">
        <f>INT(B203*0.82)</f>
        <v>3526</v>
      </c>
      <c r="H203" s="4">
        <f>C203</f>
        <v>2866</v>
      </c>
      <c r="I203" s="4">
        <f>INT(D203/2)</f>
        <v>1354500</v>
      </c>
      <c r="K203" s="4">
        <v>200</v>
      </c>
      <c r="L203" s="4">
        <f>G203</f>
        <v>3526</v>
      </c>
      <c r="M203" s="4">
        <f>H203</f>
        <v>2866</v>
      </c>
      <c r="N203" s="4">
        <f>INT(D203/3*2)</f>
        <v>1806000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"/>
  <sheetViews>
    <sheetView tabSelected="1" workbookViewId="0">
      <selection activeCell="S3" sqref="S3:S52"/>
    </sheetView>
  </sheetViews>
  <sheetFormatPr defaultColWidth="9" defaultRowHeight="13.5"/>
  <cols>
    <col min="6" max="6" width="16" customWidth="1"/>
    <col min="12" max="12" width="9.25"/>
    <col min="13" max="13" width="17.25" customWidth="1"/>
    <col min="20" max="20" width="17.25" customWidth="1"/>
  </cols>
  <sheetData>
    <row r="1" ht="16.5" spans="1:20">
      <c r="A1" s="1" t="s">
        <v>280</v>
      </c>
      <c r="B1" s="2"/>
      <c r="C1" s="2"/>
      <c r="D1" s="2"/>
      <c r="E1" s="2"/>
      <c r="F1" s="2"/>
      <c r="H1" s="1" t="s">
        <v>281</v>
      </c>
      <c r="I1" s="2"/>
      <c r="J1" s="2"/>
      <c r="K1" s="2"/>
      <c r="L1" s="2"/>
      <c r="M1" s="2"/>
      <c r="O1" s="1" t="s">
        <v>282</v>
      </c>
      <c r="P1" s="2"/>
      <c r="Q1" s="2"/>
      <c r="R1" s="2"/>
      <c r="S1" s="2"/>
      <c r="T1" s="2"/>
    </row>
    <row r="2" ht="16.5" spans="1:20">
      <c r="A2" s="3" t="s">
        <v>21</v>
      </c>
      <c r="B2" s="3" t="s">
        <v>283</v>
      </c>
      <c r="C2" s="3" t="s">
        <v>284</v>
      </c>
      <c r="D2" s="3" t="s">
        <v>285</v>
      </c>
      <c r="E2" s="3" t="s">
        <v>286</v>
      </c>
      <c r="F2" s="3" t="s">
        <v>287</v>
      </c>
      <c r="H2" s="3" t="s">
        <v>21</v>
      </c>
      <c r="I2" s="3" t="s">
        <v>283</v>
      </c>
      <c r="J2" s="3" t="s">
        <v>284</v>
      </c>
      <c r="K2" s="3" t="s">
        <v>285</v>
      </c>
      <c r="L2" s="3" t="s">
        <v>286</v>
      </c>
      <c r="M2" s="3" t="s">
        <v>287</v>
      </c>
      <c r="O2" s="3" t="s">
        <v>21</v>
      </c>
      <c r="P2" s="3" t="s">
        <v>283</v>
      </c>
      <c r="Q2" s="3" t="s">
        <v>284</v>
      </c>
      <c r="R2" s="3" t="s">
        <v>285</v>
      </c>
      <c r="S2" s="3" t="s">
        <v>286</v>
      </c>
      <c r="T2" s="3" t="s">
        <v>287</v>
      </c>
    </row>
    <row r="3" ht="16.5" spans="1:20">
      <c r="A3" s="4">
        <v>1</v>
      </c>
      <c r="B3" s="4">
        <f>INT(VLOOKUP(A3*3,槽位强化!$A$1:$J$203,10,0)/属性空间占比!$B$2*属性空间占比!$B$11)</f>
        <v>12</v>
      </c>
      <c r="C3" s="4">
        <f>INT(B3/1.5)</f>
        <v>8</v>
      </c>
      <c r="D3" s="4">
        <f>C3</f>
        <v>8</v>
      </c>
      <c r="E3" s="4">
        <f>C3*30</f>
        <v>240</v>
      </c>
      <c r="F3" s="4" t="s">
        <v>288</v>
      </c>
      <c r="H3" s="4">
        <v>1</v>
      </c>
      <c r="I3" s="4">
        <f>INT(B3*0.82)</f>
        <v>9</v>
      </c>
      <c r="J3" s="4">
        <f>C3</f>
        <v>8</v>
      </c>
      <c r="K3" s="4">
        <f t="shared" ref="K3:K52" si="0">J3</f>
        <v>8</v>
      </c>
      <c r="L3" s="4">
        <f>INT(E3/2)</f>
        <v>120</v>
      </c>
      <c r="M3" s="4" t="s">
        <v>288</v>
      </c>
      <c r="O3" s="4">
        <v>1</v>
      </c>
      <c r="P3" s="4">
        <f>I3</f>
        <v>9</v>
      </c>
      <c r="Q3" s="4">
        <f>J3</f>
        <v>8</v>
      </c>
      <c r="R3" s="4">
        <f>K3</f>
        <v>8</v>
      </c>
      <c r="S3" s="4">
        <f>INT(E3/3*2)</f>
        <v>160</v>
      </c>
      <c r="T3" s="4" t="s">
        <v>288</v>
      </c>
    </row>
    <row r="4" ht="16.5" spans="1:20">
      <c r="A4" s="4">
        <v>2</v>
      </c>
      <c r="B4" s="4">
        <f>INT(VLOOKUP(A4*3,槽位强化!$A$1:$J$203,10,0)/属性空间占比!$B$2*属性空间占比!$B$11)</f>
        <v>22</v>
      </c>
      <c r="C4" s="4">
        <f t="shared" ref="C4:C35" si="1">INT(B4/1.5)</f>
        <v>14</v>
      </c>
      <c r="D4" s="4">
        <f t="shared" ref="D4:D35" si="2">C4</f>
        <v>14</v>
      </c>
      <c r="E4" s="4">
        <f t="shared" ref="E4:E35" si="3">C4*30</f>
        <v>420</v>
      </c>
      <c r="F4" s="4" t="s">
        <v>289</v>
      </c>
      <c r="H4" s="4">
        <v>2</v>
      </c>
      <c r="I4" s="4">
        <f t="shared" ref="I4:I35" si="4">INT(B4*0.82)</f>
        <v>18</v>
      </c>
      <c r="J4" s="4">
        <f t="shared" ref="J4:J35" si="5">C4</f>
        <v>14</v>
      </c>
      <c r="K4" s="4">
        <f t="shared" si="0"/>
        <v>14</v>
      </c>
      <c r="L4" s="4">
        <f t="shared" ref="L4:L35" si="6">INT(E4/2)</f>
        <v>210</v>
      </c>
      <c r="M4" s="4" t="s">
        <v>289</v>
      </c>
      <c r="O4" s="4">
        <v>2</v>
      </c>
      <c r="P4" s="4">
        <f t="shared" ref="P4:P35" si="7">I4</f>
        <v>18</v>
      </c>
      <c r="Q4" s="4">
        <f t="shared" ref="Q4:Q35" si="8">J4</f>
        <v>14</v>
      </c>
      <c r="R4" s="4">
        <f t="shared" ref="R4:R35" si="9">K4</f>
        <v>14</v>
      </c>
      <c r="S4" s="4">
        <f t="shared" ref="S4:S35" si="10">INT(E4/3*2)</f>
        <v>280</v>
      </c>
      <c r="T4" s="4" t="s">
        <v>289</v>
      </c>
    </row>
    <row r="5" ht="16.5" spans="1:20">
      <c r="A5" s="4">
        <v>3</v>
      </c>
      <c r="B5" s="4">
        <f>INT(VLOOKUP(A5*3,槽位强化!$A$1:$J$203,10,0)/属性空间占比!$B$2*属性空间占比!$B$11)</f>
        <v>32</v>
      </c>
      <c r="C5" s="4">
        <f t="shared" si="1"/>
        <v>21</v>
      </c>
      <c r="D5" s="4">
        <f t="shared" si="2"/>
        <v>21</v>
      </c>
      <c r="E5" s="4">
        <f t="shared" si="3"/>
        <v>630</v>
      </c>
      <c r="F5" s="4" t="s">
        <v>290</v>
      </c>
      <c r="H5" s="4">
        <v>3</v>
      </c>
      <c r="I5" s="4">
        <f t="shared" si="4"/>
        <v>26</v>
      </c>
      <c r="J5" s="4">
        <f t="shared" si="5"/>
        <v>21</v>
      </c>
      <c r="K5" s="4">
        <f t="shared" si="0"/>
        <v>21</v>
      </c>
      <c r="L5" s="4">
        <f t="shared" si="6"/>
        <v>315</v>
      </c>
      <c r="M5" s="4" t="s">
        <v>290</v>
      </c>
      <c r="O5" s="4">
        <v>3</v>
      </c>
      <c r="P5" s="4">
        <f t="shared" si="7"/>
        <v>26</v>
      </c>
      <c r="Q5" s="4">
        <f t="shared" si="8"/>
        <v>21</v>
      </c>
      <c r="R5" s="4">
        <f t="shared" si="9"/>
        <v>21</v>
      </c>
      <c r="S5" s="4">
        <f t="shared" si="10"/>
        <v>420</v>
      </c>
      <c r="T5" s="4" t="s">
        <v>290</v>
      </c>
    </row>
    <row r="6" ht="16.5" spans="1:20">
      <c r="A6" s="4">
        <v>4</v>
      </c>
      <c r="B6" s="4">
        <f>INT(VLOOKUP(A6*3,槽位强化!$A$1:$J$203,10,0)/属性空间占比!$B$2*属性空间占比!$B$11)</f>
        <v>64</v>
      </c>
      <c r="C6" s="4">
        <f t="shared" si="1"/>
        <v>42</v>
      </c>
      <c r="D6" s="4">
        <f t="shared" si="2"/>
        <v>42</v>
      </c>
      <c r="E6" s="4">
        <f t="shared" si="3"/>
        <v>1260</v>
      </c>
      <c r="F6" s="4" t="s">
        <v>291</v>
      </c>
      <c r="H6" s="4">
        <v>4</v>
      </c>
      <c r="I6" s="4">
        <f t="shared" si="4"/>
        <v>52</v>
      </c>
      <c r="J6" s="4">
        <f t="shared" si="5"/>
        <v>42</v>
      </c>
      <c r="K6" s="4">
        <f t="shared" si="0"/>
        <v>42</v>
      </c>
      <c r="L6" s="4">
        <f t="shared" si="6"/>
        <v>630</v>
      </c>
      <c r="M6" s="4" t="s">
        <v>291</v>
      </c>
      <c r="O6" s="4">
        <v>4</v>
      </c>
      <c r="P6" s="4">
        <f t="shared" si="7"/>
        <v>52</v>
      </c>
      <c r="Q6" s="4">
        <f t="shared" si="8"/>
        <v>42</v>
      </c>
      <c r="R6" s="4">
        <f t="shared" si="9"/>
        <v>42</v>
      </c>
      <c r="S6" s="4">
        <f t="shared" si="10"/>
        <v>840</v>
      </c>
      <c r="T6" s="4" t="s">
        <v>291</v>
      </c>
    </row>
    <row r="7" ht="16.5" spans="1:20">
      <c r="A7" s="4">
        <v>5</v>
      </c>
      <c r="B7" s="4">
        <f>INT(VLOOKUP(A7*3,槽位强化!$A$1:$J$203,10,0)/属性空间占比!$B$2*属性空间占比!$B$11)</f>
        <v>86</v>
      </c>
      <c r="C7" s="4">
        <f t="shared" si="1"/>
        <v>57</v>
      </c>
      <c r="D7" s="4">
        <f t="shared" si="2"/>
        <v>57</v>
      </c>
      <c r="E7" s="4">
        <f t="shared" si="3"/>
        <v>1710</v>
      </c>
      <c r="F7" s="4" t="s">
        <v>292</v>
      </c>
      <c r="H7" s="4">
        <v>5</v>
      </c>
      <c r="I7" s="4">
        <f t="shared" si="4"/>
        <v>70</v>
      </c>
      <c r="J7" s="4">
        <f t="shared" si="5"/>
        <v>57</v>
      </c>
      <c r="K7" s="4">
        <f t="shared" si="0"/>
        <v>57</v>
      </c>
      <c r="L7" s="4">
        <f t="shared" si="6"/>
        <v>855</v>
      </c>
      <c r="M7" s="4" t="s">
        <v>292</v>
      </c>
      <c r="O7" s="4">
        <v>5</v>
      </c>
      <c r="P7" s="4">
        <f t="shared" si="7"/>
        <v>70</v>
      </c>
      <c r="Q7" s="4">
        <f t="shared" si="8"/>
        <v>57</v>
      </c>
      <c r="R7" s="4">
        <f t="shared" si="9"/>
        <v>57</v>
      </c>
      <c r="S7" s="4">
        <f t="shared" si="10"/>
        <v>1140</v>
      </c>
      <c r="T7" s="4" t="s">
        <v>292</v>
      </c>
    </row>
    <row r="8" ht="16.5" spans="1:20">
      <c r="A8" s="4">
        <v>6</v>
      </c>
      <c r="B8" s="4">
        <f>INT(VLOOKUP(A8*3,槽位强化!$A$1:$J$203,10,0)/属性空间占比!$B$2*属性空间占比!$B$11)</f>
        <v>118</v>
      </c>
      <c r="C8" s="4">
        <f t="shared" si="1"/>
        <v>78</v>
      </c>
      <c r="D8" s="4">
        <f t="shared" si="2"/>
        <v>78</v>
      </c>
      <c r="E8" s="4">
        <f t="shared" si="3"/>
        <v>2340</v>
      </c>
      <c r="F8" s="4" t="s">
        <v>293</v>
      </c>
      <c r="H8" s="4">
        <v>6</v>
      </c>
      <c r="I8" s="4">
        <f t="shared" si="4"/>
        <v>96</v>
      </c>
      <c r="J8" s="4">
        <f t="shared" si="5"/>
        <v>78</v>
      </c>
      <c r="K8" s="4">
        <f t="shared" si="0"/>
        <v>78</v>
      </c>
      <c r="L8" s="4">
        <f t="shared" si="6"/>
        <v>1170</v>
      </c>
      <c r="M8" s="4" t="s">
        <v>293</v>
      </c>
      <c r="O8" s="4">
        <v>6</v>
      </c>
      <c r="P8" s="4">
        <f t="shared" si="7"/>
        <v>96</v>
      </c>
      <c r="Q8" s="4">
        <f t="shared" si="8"/>
        <v>78</v>
      </c>
      <c r="R8" s="4">
        <f t="shared" si="9"/>
        <v>78</v>
      </c>
      <c r="S8" s="4">
        <f t="shared" si="10"/>
        <v>1560</v>
      </c>
      <c r="T8" s="4" t="s">
        <v>293</v>
      </c>
    </row>
    <row r="9" ht="16.5" spans="1:20">
      <c r="A9" s="4">
        <v>7</v>
      </c>
      <c r="B9" s="4">
        <f>INT(VLOOKUP(A9*3,槽位强化!$A$1:$J$203,10,0)/属性空间占比!$B$2*属性空间占比!$B$11)</f>
        <v>185</v>
      </c>
      <c r="C9" s="4">
        <f t="shared" si="1"/>
        <v>123</v>
      </c>
      <c r="D9" s="4">
        <f t="shared" si="2"/>
        <v>123</v>
      </c>
      <c r="E9" s="4">
        <f t="shared" si="3"/>
        <v>3690</v>
      </c>
      <c r="F9" s="4" t="s">
        <v>294</v>
      </c>
      <c r="H9" s="4">
        <v>7</v>
      </c>
      <c r="I9" s="4">
        <f t="shared" si="4"/>
        <v>151</v>
      </c>
      <c r="J9" s="4">
        <f t="shared" si="5"/>
        <v>123</v>
      </c>
      <c r="K9" s="4">
        <f t="shared" si="0"/>
        <v>123</v>
      </c>
      <c r="L9" s="4">
        <f t="shared" si="6"/>
        <v>1845</v>
      </c>
      <c r="M9" s="4" t="s">
        <v>294</v>
      </c>
      <c r="O9" s="4">
        <v>7</v>
      </c>
      <c r="P9" s="4">
        <f t="shared" si="7"/>
        <v>151</v>
      </c>
      <c r="Q9" s="4">
        <f t="shared" si="8"/>
        <v>123</v>
      </c>
      <c r="R9" s="4">
        <f t="shared" si="9"/>
        <v>123</v>
      </c>
      <c r="S9" s="4">
        <f t="shared" si="10"/>
        <v>2460</v>
      </c>
      <c r="T9" s="4" t="s">
        <v>294</v>
      </c>
    </row>
    <row r="10" ht="16.5" spans="1:20">
      <c r="A10" s="4">
        <v>8</v>
      </c>
      <c r="B10" s="4">
        <f>INT(VLOOKUP(A10*3,槽位强化!$A$1:$J$203,10,0)/属性空间占比!$B$2*属性空间占比!$B$11)</f>
        <v>230</v>
      </c>
      <c r="C10" s="4">
        <f t="shared" si="1"/>
        <v>153</v>
      </c>
      <c r="D10" s="4">
        <f t="shared" si="2"/>
        <v>153</v>
      </c>
      <c r="E10" s="4">
        <f t="shared" si="3"/>
        <v>4590</v>
      </c>
      <c r="F10" s="4" t="s">
        <v>295</v>
      </c>
      <c r="H10" s="4">
        <v>8</v>
      </c>
      <c r="I10" s="4">
        <f t="shared" si="4"/>
        <v>188</v>
      </c>
      <c r="J10" s="4">
        <f t="shared" si="5"/>
        <v>153</v>
      </c>
      <c r="K10" s="4">
        <f t="shared" si="0"/>
        <v>153</v>
      </c>
      <c r="L10" s="4">
        <f t="shared" si="6"/>
        <v>2295</v>
      </c>
      <c r="M10" s="4" t="s">
        <v>295</v>
      </c>
      <c r="O10" s="4">
        <v>8</v>
      </c>
      <c r="P10" s="4">
        <f t="shared" si="7"/>
        <v>188</v>
      </c>
      <c r="Q10" s="4">
        <f t="shared" si="8"/>
        <v>153</v>
      </c>
      <c r="R10" s="4">
        <f t="shared" si="9"/>
        <v>153</v>
      </c>
      <c r="S10" s="4">
        <f t="shared" si="10"/>
        <v>3060</v>
      </c>
      <c r="T10" s="4" t="s">
        <v>295</v>
      </c>
    </row>
    <row r="11" ht="16.5" spans="1:20">
      <c r="A11" s="4">
        <v>9</v>
      </c>
      <c r="B11" s="4">
        <f>INT(VLOOKUP(A11*3,槽位强化!$A$1:$J$203,10,0)/属性空间占比!$B$2*属性空间占比!$B$11)</f>
        <v>281</v>
      </c>
      <c r="C11" s="4">
        <f t="shared" si="1"/>
        <v>187</v>
      </c>
      <c r="D11" s="4">
        <f t="shared" si="2"/>
        <v>187</v>
      </c>
      <c r="E11" s="4">
        <f t="shared" si="3"/>
        <v>5610</v>
      </c>
      <c r="F11" s="4" t="s">
        <v>296</v>
      </c>
      <c r="H11" s="4">
        <v>9</v>
      </c>
      <c r="I11" s="4">
        <f t="shared" si="4"/>
        <v>230</v>
      </c>
      <c r="J11" s="4">
        <f t="shared" si="5"/>
        <v>187</v>
      </c>
      <c r="K11" s="4">
        <f t="shared" si="0"/>
        <v>187</v>
      </c>
      <c r="L11" s="4">
        <f t="shared" si="6"/>
        <v>2805</v>
      </c>
      <c r="M11" s="4" t="s">
        <v>296</v>
      </c>
      <c r="O11" s="4">
        <v>9</v>
      </c>
      <c r="P11" s="4">
        <f t="shared" si="7"/>
        <v>230</v>
      </c>
      <c r="Q11" s="4">
        <f t="shared" si="8"/>
        <v>187</v>
      </c>
      <c r="R11" s="4">
        <f t="shared" si="9"/>
        <v>187</v>
      </c>
      <c r="S11" s="4">
        <f t="shared" si="10"/>
        <v>3740</v>
      </c>
      <c r="T11" s="4" t="s">
        <v>296</v>
      </c>
    </row>
    <row r="12" ht="16.5" spans="1:20">
      <c r="A12" s="4">
        <v>10</v>
      </c>
      <c r="B12" s="4">
        <f>INT(VLOOKUP(A12*3,槽位强化!$A$1:$J$203,10,0)/属性空间占比!$B$2*属性空间占比!$B$11)</f>
        <v>329</v>
      </c>
      <c r="C12" s="4">
        <f t="shared" si="1"/>
        <v>219</v>
      </c>
      <c r="D12" s="4">
        <f t="shared" si="2"/>
        <v>219</v>
      </c>
      <c r="E12" s="4">
        <f t="shared" si="3"/>
        <v>6570</v>
      </c>
      <c r="F12" s="4" t="s">
        <v>297</v>
      </c>
      <c r="H12" s="4">
        <v>10</v>
      </c>
      <c r="I12" s="4">
        <f t="shared" si="4"/>
        <v>269</v>
      </c>
      <c r="J12" s="4">
        <f t="shared" si="5"/>
        <v>219</v>
      </c>
      <c r="K12" s="4">
        <f t="shared" si="0"/>
        <v>219</v>
      </c>
      <c r="L12" s="4">
        <f t="shared" si="6"/>
        <v>3285</v>
      </c>
      <c r="M12" s="4" t="s">
        <v>297</v>
      </c>
      <c r="O12" s="4">
        <v>10</v>
      </c>
      <c r="P12" s="4">
        <f t="shared" si="7"/>
        <v>269</v>
      </c>
      <c r="Q12" s="4">
        <f t="shared" si="8"/>
        <v>219</v>
      </c>
      <c r="R12" s="4">
        <f t="shared" si="9"/>
        <v>219</v>
      </c>
      <c r="S12" s="4">
        <f t="shared" si="10"/>
        <v>4380</v>
      </c>
      <c r="T12" s="4" t="s">
        <v>297</v>
      </c>
    </row>
    <row r="13" ht="16.5" spans="1:20">
      <c r="A13" s="4">
        <v>11</v>
      </c>
      <c r="B13" s="4">
        <f>INT(VLOOKUP(A13*3,槽位强化!$A$1:$J$203,10,0)/属性空间占比!$B$2*属性空间占比!$B$11)</f>
        <v>390</v>
      </c>
      <c r="C13" s="4">
        <f t="shared" si="1"/>
        <v>260</v>
      </c>
      <c r="D13" s="4">
        <f t="shared" si="2"/>
        <v>260</v>
      </c>
      <c r="E13" s="4">
        <f t="shared" si="3"/>
        <v>7800</v>
      </c>
      <c r="F13" s="4" t="s">
        <v>298</v>
      </c>
      <c r="H13" s="4">
        <v>11</v>
      </c>
      <c r="I13" s="4">
        <f t="shared" si="4"/>
        <v>319</v>
      </c>
      <c r="J13" s="4">
        <f t="shared" si="5"/>
        <v>260</v>
      </c>
      <c r="K13" s="4">
        <f t="shared" si="0"/>
        <v>260</v>
      </c>
      <c r="L13" s="4">
        <f t="shared" si="6"/>
        <v>3900</v>
      </c>
      <c r="M13" s="4" t="s">
        <v>298</v>
      </c>
      <c r="O13" s="4">
        <v>11</v>
      </c>
      <c r="P13" s="4">
        <f t="shared" si="7"/>
        <v>319</v>
      </c>
      <c r="Q13" s="4">
        <f t="shared" si="8"/>
        <v>260</v>
      </c>
      <c r="R13" s="4">
        <f t="shared" si="9"/>
        <v>260</v>
      </c>
      <c r="S13" s="4">
        <f t="shared" si="10"/>
        <v>5200</v>
      </c>
      <c r="T13" s="4" t="s">
        <v>298</v>
      </c>
    </row>
    <row r="14" ht="16.5" spans="1:20">
      <c r="A14" s="4">
        <v>12</v>
      </c>
      <c r="B14" s="4">
        <f>INT(VLOOKUP(A14*3,槽位强化!$A$1:$J$203,10,0)/属性空间占比!$B$2*属性空间占比!$B$11)</f>
        <v>454</v>
      </c>
      <c r="C14" s="4">
        <f t="shared" si="1"/>
        <v>302</v>
      </c>
      <c r="D14" s="4">
        <f t="shared" si="2"/>
        <v>302</v>
      </c>
      <c r="E14" s="4">
        <f t="shared" si="3"/>
        <v>9060</v>
      </c>
      <c r="F14" s="4" t="s">
        <v>299</v>
      </c>
      <c r="H14" s="4">
        <v>12</v>
      </c>
      <c r="I14" s="4">
        <f t="shared" si="4"/>
        <v>372</v>
      </c>
      <c r="J14" s="4">
        <f t="shared" si="5"/>
        <v>302</v>
      </c>
      <c r="K14" s="4">
        <f t="shared" si="0"/>
        <v>302</v>
      </c>
      <c r="L14" s="4">
        <f t="shared" si="6"/>
        <v>4530</v>
      </c>
      <c r="M14" s="4" t="s">
        <v>299</v>
      </c>
      <c r="O14" s="4">
        <v>12</v>
      </c>
      <c r="P14" s="4">
        <f t="shared" si="7"/>
        <v>372</v>
      </c>
      <c r="Q14" s="4">
        <f t="shared" si="8"/>
        <v>302</v>
      </c>
      <c r="R14" s="4">
        <f t="shared" si="9"/>
        <v>302</v>
      </c>
      <c r="S14" s="4">
        <f t="shared" si="10"/>
        <v>6040</v>
      </c>
      <c r="T14" s="4" t="s">
        <v>299</v>
      </c>
    </row>
    <row r="15" ht="16.5" spans="1:20">
      <c r="A15" s="4">
        <v>13</v>
      </c>
      <c r="B15" s="4">
        <f>INT(VLOOKUP(A15*3,槽位强化!$A$1:$J$203,10,0)/属性空间占比!$B$2*属性空间占比!$B$11)</f>
        <v>518</v>
      </c>
      <c r="C15" s="4">
        <f t="shared" si="1"/>
        <v>345</v>
      </c>
      <c r="D15" s="4">
        <f t="shared" si="2"/>
        <v>345</v>
      </c>
      <c r="E15" s="4">
        <f t="shared" si="3"/>
        <v>10350</v>
      </c>
      <c r="F15" s="4" t="s">
        <v>300</v>
      </c>
      <c r="H15" s="4">
        <v>13</v>
      </c>
      <c r="I15" s="4">
        <f t="shared" si="4"/>
        <v>424</v>
      </c>
      <c r="J15" s="4">
        <f t="shared" si="5"/>
        <v>345</v>
      </c>
      <c r="K15" s="4">
        <f t="shared" si="0"/>
        <v>345</v>
      </c>
      <c r="L15" s="4">
        <f t="shared" si="6"/>
        <v>5175</v>
      </c>
      <c r="M15" s="4" t="s">
        <v>300</v>
      </c>
      <c r="O15" s="4">
        <v>13</v>
      </c>
      <c r="P15" s="4">
        <f t="shared" si="7"/>
        <v>424</v>
      </c>
      <c r="Q15" s="4">
        <f t="shared" si="8"/>
        <v>345</v>
      </c>
      <c r="R15" s="4">
        <f t="shared" si="9"/>
        <v>345</v>
      </c>
      <c r="S15" s="4">
        <f t="shared" si="10"/>
        <v>6900</v>
      </c>
      <c r="T15" s="4" t="s">
        <v>300</v>
      </c>
    </row>
    <row r="16" ht="16.5" spans="1:20">
      <c r="A16" s="4">
        <v>14</v>
      </c>
      <c r="B16" s="4">
        <f>INT(VLOOKUP(A16*3,槽位强化!$A$1:$J$203,10,0)/属性空间占比!$B$2*属性空间占比!$B$11)</f>
        <v>748</v>
      </c>
      <c r="C16" s="4">
        <f t="shared" si="1"/>
        <v>498</v>
      </c>
      <c r="D16" s="4">
        <f t="shared" si="2"/>
        <v>498</v>
      </c>
      <c r="E16" s="4">
        <f t="shared" si="3"/>
        <v>14940</v>
      </c>
      <c r="F16" s="4" t="s">
        <v>301</v>
      </c>
      <c r="H16" s="4">
        <v>14</v>
      </c>
      <c r="I16" s="4">
        <f t="shared" si="4"/>
        <v>613</v>
      </c>
      <c r="J16" s="4">
        <f t="shared" si="5"/>
        <v>498</v>
      </c>
      <c r="K16" s="4">
        <f t="shared" si="0"/>
        <v>498</v>
      </c>
      <c r="L16" s="4">
        <f t="shared" si="6"/>
        <v>7470</v>
      </c>
      <c r="M16" s="4" t="s">
        <v>301</v>
      </c>
      <c r="O16" s="4">
        <v>14</v>
      </c>
      <c r="P16" s="4">
        <f t="shared" si="7"/>
        <v>613</v>
      </c>
      <c r="Q16" s="4">
        <f t="shared" si="8"/>
        <v>498</v>
      </c>
      <c r="R16" s="4">
        <f t="shared" si="9"/>
        <v>498</v>
      </c>
      <c r="S16" s="4">
        <f t="shared" si="10"/>
        <v>9960</v>
      </c>
      <c r="T16" s="4" t="s">
        <v>301</v>
      </c>
    </row>
    <row r="17" ht="16.5" spans="1:20">
      <c r="A17" s="4">
        <v>15</v>
      </c>
      <c r="B17" s="4">
        <f>INT(VLOOKUP(A17*3,槽位强化!$A$1:$J$203,10,0)/属性空间占比!$B$2*属性空间占比!$B$11)</f>
        <v>841</v>
      </c>
      <c r="C17" s="4">
        <f t="shared" si="1"/>
        <v>560</v>
      </c>
      <c r="D17" s="4">
        <f t="shared" si="2"/>
        <v>560</v>
      </c>
      <c r="E17" s="4">
        <f t="shared" si="3"/>
        <v>16800</v>
      </c>
      <c r="F17" s="4" t="s">
        <v>302</v>
      </c>
      <c r="H17" s="4">
        <v>15</v>
      </c>
      <c r="I17" s="4">
        <f t="shared" si="4"/>
        <v>689</v>
      </c>
      <c r="J17" s="4">
        <f t="shared" si="5"/>
        <v>560</v>
      </c>
      <c r="K17" s="4">
        <f t="shared" si="0"/>
        <v>560</v>
      </c>
      <c r="L17" s="4">
        <f t="shared" si="6"/>
        <v>8400</v>
      </c>
      <c r="M17" s="4" t="s">
        <v>302</v>
      </c>
      <c r="O17" s="4">
        <v>15</v>
      </c>
      <c r="P17" s="4">
        <f t="shared" si="7"/>
        <v>689</v>
      </c>
      <c r="Q17" s="4">
        <f t="shared" si="8"/>
        <v>560</v>
      </c>
      <c r="R17" s="4">
        <f t="shared" si="9"/>
        <v>560</v>
      </c>
      <c r="S17" s="4">
        <f t="shared" si="10"/>
        <v>11200</v>
      </c>
      <c r="T17" s="4" t="s">
        <v>302</v>
      </c>
    </row>
    <row r="18" ht="16.5" spans="1:20">
      <c r="A18" s="4">
        <v>16</v>
      </c>
      <c r="B18" s="4">
        <f>INT(VLOOKUP(A18*3,槽位强化!$A$1:$J$203,10,0)/属性空间占比!$B$2*属性空间占比!$B$11)</f>
        <v>940</v>
      </c>
      <c r="C18" s="4">
        <f t="shared" si="1"/>
        <v>626</v>
      </c>
      <c r="D18" s="4">
        <f t="shared" si="2"/>
        <v>626</v>
      </c>
      <c r="E18" s="4">
        <f t="shared" si="3"/>
        <v>18780</v>
      </c>
      <c r="F18" s="4" t="s">
        <v>303</v>
      </c>
      <c r="H18" s="4">
        <v>16</v>
      </c>
      <c r="I18" s="4">
        <f t="shared" si="4"/>
        <v>770</v>
      </c>
      <c r="J18" s="4">
        <f t="shared" si="5"/>
        <v>626</v>
      </c>
      <c r="K18" s="4">
        <f t="shared" si="0"/>
        <v>626</v>
      </c>
      <c r="L18" s="4">
        <f t="shared" si="6"/>
        <v>9390</v>
      </c>
      <c r="M18" s="4" t="s">
        <v>303</v>
      </c>
      <c r="O18" s="4">
        <v>16</v>
      </c>
      <c r="P18" s="4">
        <f t="shared" si="7"/>
        <v>770</v>
      </c>
      <c r="Q18" s="4">
        <f t="shared" si="8"/>
        <v>626</v>
      </c>
      <c r="R18" s="4">
        <f t="shared" si="9"/>
        <v>626</v>
      </c>
      <c r="S18" s="4">
        <f t="shared" si="10"/>
        <v>12520</v>
      </c>
      <c r="T18" s="4" t="s">
        <v>303</v>
      </c>
    </row>
    <row r="19" ht="16.5" spans="1:20">
      <c r="A19" s="4">
        <v>17</v>
      </c>
      <c r="B19" s="4">
        <f>INT(VLOOKUP(A19*3,槽位强化!$A$1:$J$203,10,0)/属性空间占比!$B$2*属性空间占比!$B$11)</f>
        <v>1046</v>
      </c>
      <c r="C19" s="4">
        <f t="shared" si="1"/>
        <v>697</v>
      </c>
      <c r="D19" s="4">
        <f t="shared" si="2"/>
        <v>697</v>
      </c>
      <c r="E19" s="4">
        <f t="shared" si="3"/>
        <v>20910</v>
      </c>
      <c r="F19" s="4" t="s">
        <v>304</v>
      </c>
      <c r="H19" s="4">
        <v>17</v>
      </c>
      <c r="I19" s="4">
        <f t="shared" si="4"/>
        <v>857</v>
      </c>
      <c r="J19" s="4">
        <f t="shared" si="5"/>
        <v>697</v>
      </c>
      <c r="K19" s="4">
        <f t="shared" si="0"/>
        <v>697</v>
      </c>
      <c r="L19" s="4">
        <f t="shared" si="6"/>
        <v>10455</v>
      </c>
      <c r="M19" s="4" t="s">
        <v>304</v>
      </c>
      <c r="O19" s="4">
        <v>17</v>
      </c>
      <c r="P19" s="4">
        <f t="shared" si="7"/>
        <v>857</v>
      </c>
      <c r="Q19" s="4">
        <f t="shared" si="8"/>
        <v>697</v>
      </c>
      <c r="R19" s="4">
        <f t="shared" si="9"/>
        <v>697</v>
      </c>
      <c r="S19" s="4">
        <f t="shared" si="10"/>
        <v>13940</v>
      </c>
      <c r="T19" s="4" t="s">
        <v>304</v>
      </c>
    </row>
    <row r="20" ht="16.5" spans="1:20">
      <c r="A20" s="4">
        <v>18</v>
      </c>
      <c r="B20" s="4">
        <f>INT(VLOOKUP(A20*3,槽位强化!$A$1:$J$203,10,0)/属性空间占比!$B$2*属性空间占比!$B$11)</f>
        <v>1158</v>
      </c>
      <c r="C20" s="4">
        <f t="shared" si="1"/>
        <v>772</v>
      </c>
      <c r="D20" s="4">
        <f t="shared" si="2"/>
        <v>772</v>
      </c>
      <c r="E20" s="4">
        <f t="shared" si="3"/>
        <v>23160</v>
      </c>
      <c r="F20" s="4" t="s">
        <v>305</v>
      </c>
      <c r="H20" s="4">
        <v>18</v>
      </c>
      <c r="I20" s="4">
        <f t="shared" si="4"/>
        <v>949</v>
      </c>
      <c r="J20" s="4">
        <f t="shared" si="5"/>
        <v>772</v>
      </c>
      <c r="K20" s="4">
        <f t="shared" si="0"/>
        <v>772</v>
      </c>
      <c r="L20" s="4">
        <f t="shared" si="6"/>
        <v>11580</v>
      </c>
      <c r="M20" s="4" t="s">
        <v>305</v>
      </c>
      <c r="O20" s="4">
        <v>18</v>
      </c>
      <c r="P20" s="4">
        <f t="shared" si="7"/>
        <v>949</v>
      </c>
      <c r="Q20" s="4">
        <f t="shared" si="8"/>
        <v>772</v>
      </c>
      <c r="R20" s="4">
        <f t="shared" si="9"/>
        <v>772</v>
      </c>
      <c r="S20" s="4">
        <f t="shared" si="10"/>
        <v>15440</v>
      </c>
      <c r="T20" s="4" t="s">
        <v>305</v>
      </c>
    </row>
    <row r="21" ht="16.5" spans="1:20">
      <c r="A21" s="4">
        <v>19</v>
      </c>
      <c r="B21" s="4">
        <f>INT(VLOOKUP(A21*3,槽位强化!$A$1:$J$203,10,0)/属性空间占比!$B$2*属性空间占比!$B$11)</f>
        <v>1276</v>
      </c>
      <c r="C21" s="4">
        <f t="shared" si="1"/>
        <v>850</v>
      </c>
      <c r="D21" s="4">
        <f t="shared" si="2"/>
        <v>850</v>
      </c>
      <c r="E21" s="4">
        <f t="shared" si="3"/>
        <v>25500</v>
      </c>
      <c r="F21" s="4" t="s">
        <v>306</v>
      </c>
      <c r="H21" s="4">
        <v>19</v>
      </c>
      <c r="I21" s="4">
        <f t="shared" si="4"/>
        <v>1046</v>
      </c>
      <c r="J21" s="4">
        <f t="shared" si="5"/>
        <v>850</v>
      </c>
      <c r="K21" s="4">
        <f t="shared" si="0"/>
        <v>850</v>
      </c>
      <c r="L21" s="4">
        <f t="shared" si="6"/>
        <v>12750</v>
      </c>
      <c r="M21" s="4" t="s">
        <v>306</v>
      </c>
      <c r="O21" s="4">
        <v>19</v>
      </c>
      <c r="P21" s="4">
        <f t="shared" si="7"/>
        <v>1046</v>
      </c>
      <c r="Q21" s="4">
        <f t="shared" si="8"/>
        <v>850</v>
      </c>
      <c r="R21" s="4">
        <f t="shared" si="9"/>
        <v>850</v>
      </c>
      <c r="S21" s="4">
        <f t="shared" si="10"/>
        <v>17000</v>
      </c>
      <c r="T21" s="4" t="s">
        <v>306</v>
      </c>
    </row>
    <row r="22" ht="16.5" spans="1:20">
      <c r="A22" s="4">
        <v>20</v>
      </c>
      <c r="B22" s="4">
        <f>INT(VLOOKUP(A22*3,槽位强化!$A$1:$J$203,10,0)/属性空间占比!$B$2*属性空间占比!$B$11)</f>
        <v>1401</v>
      </c>
      <c r="C22" s="4">
        <f t="shared" si="1"/>
        <v>934</v>
      </c>
      <c r="D22" s="4">
        <f t="shared" si="2"/>
        <v>934</v>
      </c>
      <c r="E22" s="4">
        <f t="shared" si="3"/>
        <v>28020</v>
      </c>
      <c r="F22" s="4" t="s">
        <v>307</v>
      </c>
      <c r="H22" s="4">
        <v>20</v>
      </c>
      <c r="I22" s="4">
        <f t="shared" si="4"/>
        <v>1148</v>
      </c>
      <c r="J22" s="4">
        <f t="shared" si="5"/>
        <v>934</v>
      </c>
      <c r="K22" s="4">
        <f t="shared" si="0"/>
        <v>934</v>
      </c>
      <c r="L22" s="4">
        <f t="shared" si="6"/>
        <v>14010</v>
      </c>
      <c r="M22" s="4" t="s">
        <v>307</v>
      </c>
      <c r="O22" s="4">
        <v>20</v>
      </c>
      <c r="P22" s="4">
        <f t="shared" si="7"/>
        <v>1148</v>
      </c>
      <c r="Q22" s="4">
        <f t="shared" si="8"/>
        <v>934</v>
      </c>
      <c r="R22" s="4">
        <f t="shared" si="9"/>
        <v>934</v>
      </c>
      <c r="S22" s="4">
        <f t="shared" si="10"/>
        <v>18680</v>
      </c>
      <c r="T22" s="4" t="s">
        <v>307</v>
      </c>
    </row>
    <row r="23" ht="16.5" spans="1:20">
      <c r="A23" s="4">
        <v>21</v>
      </c>
      <c r="B23" s="4">
        <f>INT(VLOOKUP(A23*3,槽位强化!$A$1:$J$203,10,0)/属性空间占比!$B$2*属性空间占比!$B$11)</f>
        <v>1532</v>
      </c>
      <c r="C23" s="4">
        <f t="shared" si="1"/>
        <v>1021</v>
      </c>
      <c r="D23" s="4">
        <f t="shared" si="2"/>
        <v>1021</v>
      </c>
      <c r="E23" s="4">
        <f t="shared" si="3"/>
        <v>30630</v>
      </c>
      <c r="F23" s="4" t="s">
        <v>308</v>
      </c>
      <c r="H23" s="4">
        <v>21</v>
      </c>
      <c r="I23" s="4">
        <f t="shared" si="4"/>
        <v>1256</v>
      </c>
      <c r="J23" s="4">
        <f t="shared" si="5"/>
        <v>1021</v>
      </c>
      <c r="K23" s="4">
        <f t="shared" si="0"/>
        <v>1021</v>
      </c>
      <c r="L23" s="4">
        <f t="shared" si="6"/>
        <v>15315</v>
      </c>
      <c r="M23" s="4" t="s">
        <v>308</v>
      </c>
      <c r="O23" s="4">
        <v>21</v>
      </c>
      <c r="P23" s="4">
        <f t="shared" si="7"/>
        <v>1256</v>
      </c>
      <c r="Q23" s="4">
        <f t="shared" si="8"/>
        <v>1021</v>
      </c>
      <c r="R23" s="4">
        <f t="shared" si="9"/>
        <v>1021</v>
      </c>
      <c r="S23" s="4">
        <f t="shared" si="10"/>
        <v>20420</v>
      </c>
      <c r="T23" s="4" t="s">
        <v>308</v>
      </c>
    </row>
    <row r="24" ht="16.5" spans="1:20">
      <c r="A24" s="4">
        <v>22</v>
      </c>
      <c r="B24" s="4">
        <f>INT(VLOOKUP(A24*3,槽位强化!$A$1:$J$203,10,0)/属性空间占比!$B$2*属性空间占比!$B$11)</f>
        <v>1664</v>
      </c>
      <c r="C24" s="4">
        <f t="shared" si="1"/>
        <v>1109</v>
      </c>
      <c r="D24" s="4">
        <f t="shared" si="2"/>
        <v>1109</v>
      </c>
      <c r="E24" s="4">
        <f t="shared" si="3"/>
        <v>33270</v>
      </c>
      <c r="F24" s="4" t="s">
        <v>309</v>
      </c>
      <c r="H24" s="4">
        <v>22</v>
      </c>
      <c r="I24" s="4">
        <f t="shared" si="4"/>
        <v>1364</v>
      </c>
      <c r="J24" s="4">
        <f t="shared" si="5"/>
        <v>1109</v>
      </c>
      <c r="K24" s="4">
        <f t="shared" si="0"/>
        <v>1109</v>
      </c>
      <c r="L24" s="4">
        <f t="shared" si="6"/>
        <v>16635</v>
      </c>
      <c r="M24" s="4" t="s">
        <v>309</v>
      </c>
      <c r="O24" s="4">
        <v>22</v>
      </c>
      <c r="P24" s="4">
        <f t="shared" si="7"/>
        <v>1364</v>
      </c>
      <c r="Q24" s="4">
        <f t="shared" si="8"/>
        <v>1109</v>
      </c>
      <c r="R24" s="4">
        <f t="shared" si="9"/>
        <v>1109</v>
      </c>
      <c r="S24" s="4">
        <f t="shared" si="10"/>
        <v>22180</v>
      </c>
      <c r="T24" s="4" t="s">
        <v>309</v>
      </c>
    </row>
    <row r="25" ht="16.5" spans="1:20">
      <c r="A25" s="4">
        <v>23</v>
      </c>
      <c r="B25" s="4">
        <f>INT(VLOOKUP(A25*3,槽位强化!$A$1:$J$203,10,0)/属性空间占比!$B$2*属性空间占比!$B$11)</f>
        <v>1808</v>
      </c>
      <c r="C25" s="4">
        <f t="shared" si="1"/>
        <v>1205</v>
      </c>
      <c r="D25" s="4">
        <f t="shared" si="2"/>
        <v>1205</v>
      </c>
      <c r="E25" s="4">
        <f t="shared" si="3"/>
        <v>36150</v>
      </c>
      <c r="F25" s="4" t="s">
        <v>310</v>
      </c>
      <c r="H25" s="4">
        <v>23</v>
      </c>
      <c r="I25" s="4">
        <f t="shared" si="4"/>
        <v>1482</v>
      </c>
      <c r="J25" s="4">
        <f t="shared" si="5"/>
        <v>1205</v>
      </c>
      <c r="K25" s="4">
        <f t="shared" si="0"/>
        <v>1205</v>
      </c>
      <c r="L25" s="4">
        <f t="shared" si="6"/>
        <v>18075</v>
      </c>
      <c r="M25" s="4" t="s">
        <v>310</v>
      </c>
      <c r="O25" s="4">
        <v>23</v>
      </c>
      <c r="P25" s="4">
        <f t="shared" si="7"/>
        <v>1482</v>
      </c>
      <c r="Q25" s="4">
        <f t="shared" si="8"/>
        <v>1205</v>
      </c>
      <c r="R25" s="4">
        <f t="shared" si="9"/>
        <v>1205</v>
      </c>
      <c r="S25" s="4">
        <f t="shared" si="10"/>
        <v>24100</v>
      </c>
      <c r="T25" s="4" t="s">
        <v>310</v>
      </c>
    </row>
    <row r="26" ht="16.5" spans="1:20">
      <c r="A26" s="4">
        <v>24</v>
      </c>
      <c r="B26" s="4">
        <f>INT(VLOOKUP(A26*3,槽位强化!$A$1:$J$203,10,0)/属性空间占比!$B$2*属性空间占比!$B$11)</f>
        <v>2502</v>
      </c>
      <c r="C26" s="4">
        <f t="shared" si="1"/>
        <v>1668</v>
      </c>
      <c r="D26" s="4">
        <f t="shared" si="2"/>
        <v>1668</v>
      </c>
      <c r="E26" s="4">
        <f t="shared" si="3"/>
        <v>50040</v>
      </c>
      <c r="F26" s="4" t="s">
        <v>311</v>
      </c>
      <c r="H26" s="4">
        <v>24</v>
      </c>
      <c r="I26" s="4">
        <f t="shared" si="4"/>
        <v>2051</v>
      </c>
      <c r="J26" s="4">
        <f t="shared" si="5"/>
        <v>1668</v>
      </c>
      <c r="K26" s="4">
        <f t="shared" si="0"/>
        <v>1668</v>
      </c>
      <c r="L26" s="4">
        <f t="shared" si="6"/>
        <v>25020</v>
      </c>
      <c r="M26" s="4" t="s">
        <v>311</v>
      </c>
      <c r="O26" s="4">
        <v>24</v>
      </c>
      <c r="P26" s="4">
        <f t="shared" si="7"/>
        <v>2051</v>
      </c>
      <c r="Q26" s="4">
        <f t="shared" si="8"/>
        <v>1668</v>
      </c>
      <c r="R26" s="4">
        <f t="shared" si="9"/>
        <v>1668</v>
      </c>
      <c r="S26" s="4">
        <f t="shared" si="10"/>
        <v>33360</v>
      </c>
      <c r="T26" s="4" t="s">
        <v>311</v>
      </c>
    </row>
    <row r="27" ht="16.5" spans="1:20">
      <c r="A27" s="4">
        <v>25</v>
      </c>
      <c r="B27" s="4">
        <f>INT(VLOOKUP(A27*3,槽位强化!$A$1:$J$203,10,0)/属性空间占比!$B$2*属性空间占比!$B$11)</f>
        <v>2694</v>
      </c>
      <c r="C27" s="4">
        <f t="shared" si="1"/>
        <v>1796</v>
      </c>
      <c r="D27" s="4">
        <f t="shared" si="2"/>
        <v>1796</v>
      </c>
      <c r="E27" s="4">
        <f t="shared" si="3"/>
        <v>53880</v>
      </c>
      <c r="F27" s="4" t="s">
        <v>312</v>
      </c>
      <c r="H27" s="4">
        <v>25</v>
      </c>
      <c r="I27" s="4">
        <f t="shared" si="4"/>
        <v>2209</v>
      </c>
      <c r="J27" s="4">
        <f t="shared" si="5"/>
        <v>1796</v>
      </c>
      <c r="K27" s="4">
        <f t="shared" si="0"/>
        <v>1796</v>
      </c>
      <c r="L27" s="4">
        <f t="shared" si="6"/>
        <v>26940</v>
      </c>
      <c r="M27" s="4" t="s">
        <v>312</v>
      </c>
      <c r="O27" s="4">
        <v>25</v>
      </c>
      <c r="P27" s="4">
        <f t="shared" si="7"/>
        <v>2209</v>
      </c>
      <c r="Q27" s="4">
        <f t="shared" si="8"/>
        <v>1796</v>
      </c>
      <c r="R27" s="4">
        <f t="shared" si="9"/>
        <v>1796</v>
      </c>
      <c r="S27" s="4">
        <f t="shared" si="10"/>
        <v>35920</v>
      </c>
      <c r="T27" s="4" t="s">
        <v>312</v>
      </c>
    </row>
    <row r="28" ht="16.5" spans="1:20">
      <c r="A28" s="4">
        <v>26</v>
      </c>
      <c r="B28" s="4">
        <f>INT(VLOOKUP(A28*3,槽位强化!$A$1:$J$203,10,0)/属性空间占比!$B$2*属性空间占比!$B$11)</f>
        <v>2902</v>
      </c>
      <c r="C28" s="4">
        <f t="shared" si="1"/>
        <v>1934</v>
      </c>
      <c r="D28" s="4">
        <f t="shared" si="2"/>
        <v>1934</v>
      </c>
      <c r="E28" s="4">
        <f t="shared" si="3"/>
        <v>58020</v>
      </c>
      <c r="F28" s="4" t="s">
        <v>313</v>
      </c>
      <c r="H28" s="4">
        <v>26</v>
      </c>
      <c r="I28" s="4">
        <f t="shared" si="4"/>
        <v>2379</v>
      </c>
      <c r="J28" s="4">
        <f t="shared" si="5"/>
        <v>1934</v>
      </c>
      <c r="K28" s="4">
        <f t="shared" si="0"/>
        <v>1934</v>
      </c>
      <c r="L28" s="4">
        <f t="shared" si="6"/>
        <v>29010</v>
      </c>
      <c r="M28" s="4" t="s">
        <v>313</v>
      </c>
      <c r="O28" s="4">
        <v>26</v>
      </c>
      <c r="P28" s="4">
        <f t="shared" si="7"/>
        <v>2379</v>
      </c>
      <c r="Q28" s="4">
        <f t="shared" si="8"/>
        <v>1934</v>
      </c>
      <c r="R28" s="4">
        <f t="shared" si="9"/>
        <v>1934</v>
      </c>
      <c r="S28" s="4">
        <f t="shared" si="10"/>
        <v>38680</v>
      </c>
      <c r="T28" s="4" t="s">
        <v>313</v>
      </c>
    </row>
    <row r="29" ht="16.5" spans="1:20">
      <c r="A29" s="4">
        <v>27</v>
      </c>
      <c r="B29" s="4">
        <f>INT(VLOOKUP(A29*3,槽位强化!$A$1:$J$203,10,0)/属性空间占比!$B$2*属性空间占比!$B$11)</f>
        <v>3110</v>
      </c>
      <c r="C29" s="4">
        <f t="shared" si="1"/>
        <v>2073</v>
      </c>
      <c r="D29" s="4">
        <f t="shared" si="2"/>
        <v>2073</v>
      </c>
      <c r="E29" s="4">
        <f t="shared" si="3"/>
        <v>62190</v>
      </c>
      <c r="F29" s="4" t="s">
        <v>314</v>
      </c>
      <c r="H29" s="4">
        <v>27</v>
      </c>
      <c r="I29" s="4">
        <f t="shared" si="4"/>
        <v>2550</v>
      </c>
      <c r="J29" s="4">
        <f t="shared" si="5"/>
        <v>2073</v>
      </c>
      <c r="K29" s="4">
        <f t="shared" si="0"/>
        <v>2073</v>
      </c>
      <c r="L29" s="4">
        <f t="shared" si="6"/>
        <v>31095</v>
      </c>
      <c r="M29" s="4" t="s">
        <v>314</v>
      </c>
      <c r="O29" s="4">
        <v>27</v>
      </c>
      <c r="P29" s="4">
        <f t="shared" si="7"/>
        <v>2550</v>
      </c>
      <c r="Q29" s="4">
        <f t="shared" si="8"/>
        <v>2073</v>
      </c>
      <c r="R29" s="4">
        <f t="shared" si="9"/>
        <v>2073</v>
      </c>
      <c r="S29" s="4">
        <f t="shared" si="10"/>
        <v>41460</v>
      </c>
      <c r="T29" s="4" t="s">
        <v>314</v>
      </c>
    </row>
    <row r="30" ht="16.5" spans="1:20">
      <c r="A30" s="4">
        <v>28</v>
      </c>
      <c r="B30" s="4">
        <f>INT(VLOOKUP(A30*3,槽位强化!$A$1:$J$203,10,0)/属性空间占比!$B$2*属性空间占比!$B$11)</f>
        <v>3328</v>
      </c>
      <c r="C30" s="4">
        <f t="shared" si="1"/>
        <v>2218</v>
      </c>
      <c r="D30" s="4">
        <f t="shared" si="2"/>
        <v>2218</v>
      </c>
      <c r="E30" s="4">
        <f t="shared" si="3"/>
        <v>66540</v>
      </c>
      <c r="F30" s="4" t="s">
        <v>315</v>
      </c>
      <c r="H30" s="4">
        <v>28</v>
      </c>
      <c r="I30" s="4">
        <f t="shared" si="4"/>
        <v>2728</v>
      </c>
      <c r="J30" s="4">
        <f t="shared" si="5"/>
        <v>2218</v>
      </c>
      <c r="K30" s="4">
        <f t="shared" si="0"/>
        <v>2218</v>
      </c>
      <c r="L30" s="4">
        <f t="shared" si="6"/>
        <v>33270</v>
      </c>
      <c r="M30" s="4" t="s">
        <v>315</v>
      </c>
      <c r="O30" s="4">
        <v>28</v>
      </c>
      <c r="P30" s="4">
        <f t="shared" si="7"/>
        <v>2728</v>
      </c>
      <c r="Q30" s="4">
        <f t="shared" si="8"/>
        <v>2218</v>
      </c>
      <c r="R30" s="4">
        <f t="shared" si="9"/>
        <v>2218</v>
      </c>
      <c r="S30" s="4">
        <f t="shared" si="10"/>
        <v>44360</v>
      </c>
      <c r="T30" s="4" t="s">
        <v>315</v>
      </c>
    </row>
    <row r="31" ht="16.5" spans="1:20">
      <c r="A31" s="4">
        <v>29</v>
      </c>
      <c r="B31" s="4">
        <f>INT(VLOOKUP(A31*3,槽位强化!$A$1:$J$203,10,0)/属性空间占比!$B$2*属性空间占比!$B$11)</f>
        <v>3552</v>
      </c>
      <c r="C31" s="4">
        <f t="shared" si="1"/>
        <v>2368</v>
      </c>
      <c r="D31" s="4">
        <f t="shared" si="2"/>
        <v>2368</v>
      </c>
      <c r="E31" s="4">
        <f t="shared" si="3"/>
        <v>71040</v>
      </c>
      <c r="F31" s="4" t="s">
        <v>316</v>
      </c>
      <c r="H31" s="4">
        <v>29</v>
      </c>
      <c r="I31" s="4">
        <f t="shared" si="4"/>
        <v>2912</v>
      </c>
      <c r="J31" s="4">
        <f t="shared" si="5"/>
        <v>2368</v>
      </c>
      <c r="K31" s="4">
        <f t="shared" si="0"/>
        <v>2368</v>
      </c>
      <c r="L31" s="4">
        <f t="shared" si="6"/>
        <v>35520</v>
      </c>
      <c r="M31" s="4" t="s">
        <v>316</v>
      </c>
      <c r="O31" s="4">
        <v>29</v>
      </c>
      <c r="P31" s="4">
        <f t="shared" si="7"/>
        <v>2912</v>
      </c>
      <c r="Q31" s="4">
        <f t="shared" si="8"/>
        <v>2368</v>
      </c>
      <c r="R31" s="4">
        <f t="shared" si="9"/>
        <v>2368</v>
      </c>
      <c r="S31" s="4">
        <f t="shared" si="10"/>
        <v>47360</v>
      </c>
      <c r="T31" s="4" t="s">
        <v>316</v>
      </c>
    </row>
    <row r="32" ht="16.5" spans="1:20">
      <c r="A32" s="4">
        <v>30</v>
      </c>
      <c r="B32" s="4">
        <f>INT(VLOOKUP(A32*3,槽位强化!$A$1:$J$203,10,0)/属性空间占比!$B$2*属性空间占比!$B$11)</f>
        <v>4832</v>
      </c>
      <c r="C32" s="4">
        <f t="shared" si="1"/>
        <v>3221</v>
      </c>
      <c r="D32" s="4">
        <f t="shared" si="2"/>
        <v>3221</v>
      </c>
      <c r="E32" s="4">
        <f t="shared" si="3"/>
        <v>96630</v>
      </c>
      <c r="F32" s="4" t="s">
        <v>317</v>
      </c>
      <c r="H32" s="4">
        <v>30</v>
      </c>
      <c r="I32" s="4">
        <f t="shared" si="4"/>
        <v>3962</v>
      </c>
      <c r="J32" s="4">
        <f t="shared" si="5"/>
        <v>3221</v>
      </c>
      <c r="K32" s="4">
        <f t="shared" si="0"/>
        <v>3221</v>
      </c>
      <c r="L32" s="4">
        <f t="shared" si="6"/>
        <v>48315</v>
      </c>
      <c r="M32" s="4" t="s">
        <v>317</v>
      </c>
      <c r="O32" s="4">
        <v>30</v>
      </c>
      <c r="P32" s="4">
        <f t="shared" si="7"/>
        <v>3962</v>
      </c>
      <c r="Q32" s="4">
        <f t="shared" si="8"/>
        <v>3221</v>
      </c>
      <c r="R32" s="4">
        <f t="shared" si="9"/>
        <v>3221</v>
      </c>
      <c r="S32" s="4">
        <f t="shared" si="10"/>
        <v>64420</v>
      </c>
      <c r="T32" s="4" t="s">
        <v>317</v>
      </c>
    </row>
    <row r="33" ht="16.5" spans="1:20">
      <c r="A33" s="4">
        <v>31</v>
      </c>
      <c r="B33" s="4">
        <f>INT(VLOOKUP(A33*3,槽位强化!$A$1:$J$203,10,0)/属性空间占比!$B$2*属性空间占比!$B$11)</f>
        <v>5139</v>
      </c>
      <c r="C33" s="4">
        <f t="shared" si="1"/>
        <v>3426</v>
      </c>
      <c r="D33" s="4">
        <f t="shared" si="2"/>
        <v>3426</v>
      </c>
      <c r="E33" s="4">
        <f t="shared" si="3"/>
        <v>102780</v>
      </c>
      <c r="F33" s="4" t="s">
        <v>318</v>
      </c>
      <c r="H33" s="4">
        <v>31</v>
      </c>
      <c r="I33" s="4">
        <f t="shared" si="4"/>
        <v>4213</v>
      </c>
      <c r="J33" s="4">
        <f t="shared" si="5"/>
        <v>3426</v>
      </c>
      <c r="K33" s="4">
        <f t="shared" si="0"/>
        <v>3426</v>
      </c>
      <c r="L33" s="4">
        <f t="shared" si="6"/>
        <v>51390</v>
      </c>
      <c r="M33" s="4" t="s">
        <v>318</v>
      </c>
      <c r="O33" s="4">
        <v>31</v>
      </c>
      <c r="P33" s="4">
        <f t="shared" si="7"/>
        <v>4213</v>
      </c>
      <c r="Q33" s="4">
        <f t="shared" si="8"/>
        <v>3426</v>
      </c>
      <c r="R33" s="4">
        <f t="shared" si="9"/>
        <v>3426</v>
      </c>
      <c r="S33" s="4">
        <f t="shared" si="10"/>
        <v>68520</v>
      </c>
      <c r="T33" s="4" t="s">
        <v>318</v>
      </c>
    </row>
    <row r="34" ht="16.5" spans="1:20">
      <c r="A34" s="4">
        <v>32</v>
      </c>
      <c r="B34" s="4">
        <f>INT(VLOOKUP(A34*3,槽位强化!$A$1:$J$203,10,0)/属性空间占比!$B$2*属性空间占比!$B$11)</f>
        <v>5456</v>
      </c>
      <c r="C34" s="4">
        <f t="shared" si="1"/>
        <v>3637</v>
      </c>
      <c r="D34" s="4">
        <f t="shared" si="2"/>
        <v>3637</v>
      </c>
      <c r="E34" s="4">
        <f t="shared" si="3"/>
        <v>109110</v>
      </c>
      <c r="F34" s="4" t="s">
        <v>319</v>
      </c>
      <c r="H34" s="4">
        <v>32</v>
      </c>
      <c r="I34" s="4">
        <f t="shared" si="4"/>
        <v>4473</v>
      </c>
      <c r="J34" s="4">
        <f t="shared" si="5"/>
        <v>3637</v>
      </c>
      <c r="K34" s="4">
        <f t="shared" si="0"/>
        <v>3637</v>
      </c>
      <c r="L34" s="4">
        <f t="shared" si="6"/>
        <v>54555</v>
      </c>
      <c r="M34" s="4" t="s">
        <v>319</v>
      </c>
      <c r="O34" s="4">
        <v>32</v>
      </c>
      <c r="P34" s="4">
        <f t="shared" si="7"/>
        <v>4473</v>
      </c>
      <c r="Q34" s="4">
        <f t="shared" si="8"/>
        <v>3637</v>
      </c>
      <c r="R34" s="4">
        <f t="shared" si="9"/>
        <v>3637</v>
      </c>
      <c r="S34" s="4">
        <f t="shared" si="10"/>
        <v>72740</v>
      </c>
      <c r="T34" s="4" t="s">
        <v>319</v>
      </c>
    </row>
    <row r="35" ht="16.5" spans="1:20">
      <c r="A35" s="4">
        <v>33</v>
      </c>
      <c r="B35" s="4">
        <f>INT(VLOOKUP(A35*3,槽位强化!$A$1:$J$203,10,0)/属性空间占比!$B$2*属性空间占比!$B$11)</f>
        <v>5772</v>
      </c>
      <c r="C35" s="4">
        <f t="shared" si="1"/>
        <v>3848</v>
      </c>
      <c r="D35" s="4">
        <f t="shared" si="2"/>
        <v>3848</v>
      </c>
      <c r="E35" s="4">
        <f t="shared" si="3"/>
        <v>115440</v>
      </c>
      <c r="F35" s="4" t="s">
        <v>320</v>
      </c>
      <c r="H35" s="4">
        <v>33</v>
      </c>
      <c r="I35" s="4">
        <f t="shared" si="4"/>
        <v>4733</v>
      </c>
      <c r="J35" s="4">
        <f t="shared" si="5"/>
        <v>3848</v>
      </c>
      <c r="K35" s="4">
        <f t="shared" si="0"/>
        <v>3848</v>
      </c>
      <c r="L35" s="4">
        <f t="shared" si="6"/>
        <v>57720</v>
      </c>
      <c r="M35" s="4" t="s">
        <v>320</v>
      </c>
      <c r="O35" s="4">
        <v>33</v>
      </c>
      <c r="P35" s="4">
        <f t="shared" si="7"/>
        <v>4733</v>
      </c>
      <c r="Q35" s="4">
        <f t="shared" si="8"/>
        <v>3848</v>
      </c>
      <c r="R35" s="4">
        <f t="shared" si="9"/>
        <v>3848</v>
      </c>
      <c r="S35" s="4">
        <f t="shared" si="10"/>
        <v>76960</v>
      </c>
      <c r="T35" s="4" t="s">
        <v>320</v>
      </c>
    </row>
    <row r="36" ht="16.5" spans="1:20">
      <c r="A36" s="4">
        <v>34</v>
      </c>
      <c r="B36" s="4">
        <f>INT(VLOOKUP(A36*3,槽位强化!$A$1:$J$203,10,0)/属性空间占比!$B$2*属性空间占比!$B$11)</f>
        <v>6112</v>
      </c>
      <c r="C36" s="4">
        <f t="shared" ref="C36:C52" si="11">INT(B36/1.5)</f>
        <v>4074</v>
      </c>
      <c r="D36" s="4">
        <f t="shared" ref="D36:D52" si="12">C36</f>
        <v>4074</v>
      </c>
      <c r="E36" s="4">
        <f t="shared" ref="E36:E52" si="13">C36*30</f>
        <v>122220</v>
      </c>
      <c r="F36" s="4" t="s">
        <v>321</v>
      </c>
      <c r="H36" s="4">
        <v>34</v>
      </c>
      <c r="I36" s="4">
        <f t="shared" ref="I36:I52" si="14">INT(B36*0.82)</f>
        <v>5011</v>
      </c>
      <c r="J36" s="4">
        <f t="shared" ref="J36:J52" si="15">C36</f>
        <v>4074</v>
      </c>
      <c r="K36" s="4">
        <f t="shared" si="0"/>
        <v>4074</v>
      </c>
      <c r="L36" s="4">
        <f t="shared" ref="L36:L52" si="16">INT(E36/2)</f>
        <v>61110</v>
      </c>
      <c r="M36" s="4" t="s">
        <v>321</v>
      </c>
      <c r="O36" s="4">
        <v>34</v>
      </c>
      <c r="P36" s="4">
        <f t="shared" ref="P36:P52" si="17">I36</f>
        <v>5011</v>
      </c>
      <c r="Q36" s="4">
        <f t="shared" ref="Q36:Q52" si="18">J36</f>
        <v>4074</v>
      </c>
      <c r="R36" s="4">
        <f t="shared" ref="R36:R52" si="19">K36</f>
        <v>4074</v>
      </c>
      <c r="S36" s="4">
        <f t="shared" ref="S36:S52" si="20">INT(E36/3*2)</f>
        <v>81480</v>
      </c>
      <c r="T36" s="4" t="s">
        <v>321</v>
      </c>
    </row>
    <row r="37" ht="16.5" spans="1:20">
      <c r="A37" s="4">
        <v>35</v>
      </c>
      <c r="B37" s="4">
        <f>INT(VLOOKUP(A37*3,槽位强化!$A$1:$J$203,10,0)/属性空间占比!$B$2*属性空间占比!$B$11)</f>
        <v>6451</v>
      </c>
      <c r="C37" s="4">
        <f t="shared" si="11"/>
        <v>4300</v>
      </c>
      <c r="D37" s="4">
        <f t="shared" si="12"/>
        <v>4300</v>
      </c>
      <c r="E37" s="4">
        <f t="shared" si="13"/>
        <v>129000</v>
      </c>
      <c r="F37" s="4" t="s">
        <v>322</v>
      </c>
      <c r="H37" s="4">
        <v>35</v>
      </c>
      <c r="I37" s="4">
        <f t="shared" si="14"/>
        <v>5289</v>
      </c>
      <c r="J37" s="4">
        <f t="shared" si="15"/>
        <v>4300</v>
      </c>
      <c r="K37" s="4">
        <f t="shared" si="0"/>
        <v>4300</v>
      </c>
      <c r="L37" s="4">
        <f t="shared" si="16"/>
        <v>64500</v>
      </c>
      <c r="M37" s="4" t="s">
        <v>322</v>
      </c>
      <c r="O37" s="4">
        <v>35</v>
      </c>
      <c r="P37" s="4">
        <f t="shared" si="17"/>
        <v>5289</v>
      </c>
      <c r="Q37" s="4">
        <f t="shared" si="18"/>
        <v>4300</v>
      </c>
      <c r="R37" s="4">
        <f t="shared" si="19"/>
        <v>4300</v>
      </c>
      <c r="S37" s="4">
        <f t="shared" si="20"/>
        <v>86000</v>
      </c>
      <c r="T37" s="4" t="s">
        <v>322</v>
      </c>
    </row>
    <row r="38" ht="16.5" spans="1:20">
      <c r="A38" s="4">
        <v>36</v>
      </c>
      <c r="B38" s="4">
        <f>INT(VLOOKUP(A38*3,槽位强化!$A$1:$J$203,10,0)/属性空间占比!$B$2*属性空间占比!$B$11)</f>
        <v>6796</v>
      </c>
      <c r="C38" s="4">
        <f t="shared" si="11"/>
        <v>4530</v>
      </c>
      <c r="D38" s="4">
        <f t="shared" si="12"/>
        <v>4530</v>
      </c>
      <c r="E38" s="4">
        <f t="shared" si="13"/>
        <v>135900</v>
      </c>
      <c r="F38" s="4" t="s">
        <v>323</v>
      </c>
      <c r="H38" s="4">
        <v>36</v>
      </c>
      <c r="I38" s="4">
        <f t="shared" si="14"/>
        <v>5572</v>
      </c>
      <c r="J38" s="4">
        <f t="shared" si="15"/>
        <v>4530</v>
      </c>
      <c r="K38" s="4">
        <f t="shared" si="0"/>
        <v>4530</v>
      </c>
      <c r="L38" s="4">
        <f t="shared" si="16"/>
        <v>67950</v>
      </c>
      <c r="M38" s="4" t="s">
        <v>323</v>
      </c>
      <c r="O38" s="4">
        <v>36</v>
      </c>
      <c r="P38" s="4">
        <f t="shared" si="17"/>
        <v>5572</v>
      </c>
      <c r="Q38" s="4">
        <f t="shared" si="18"/>
        <v>4530</v>
      </c>
      <c r="R38" s="4">
        <f t="shared" si="19"/>
        <v>4530</v>
      </c>
      <c r="S38" s="4">
        <f t="shared" si="20"/>
        <v>90600</v>
      </c>
      <c r="T38" s="4" t="s">
        <v>323</v>
      </c>
    </row>
    <row r="39" ht="16.5" spans="1:20">
      <c r="A39" s="4">
        <v>37</v>
      </c>
      <c r="B39" s="4">
        <f>INT(VLOOKUP(A39*3,槽位强化!$A$1:$J$203,10,0)/属性空间占比!$B$2*属性空间占比!$B$11)</f>
        <v>7155</v>
      </c>
      <c r="C39" s="4">
        <f t="shared" si="11"/>
        <v>4770</v>
      </c>
      <c r="D39" s="4">
        <f t="shared" si="12"/>
        <v>4770</v>
      </c>
      <c r="E39" s="4">
        <f t="shared" si="13"/>
        <v>143100</v>
      </c>
      <c r="F39" s="4" t="s">
        <v>324</v>
      </c>
      <c r="H39" s="4">
        <v>37</v>
      </c>
      <c r="I39" s="4">
        <f t="shared" si="14"/>
        <v>5867</v>
      </c>
      <c r="J39" s="4">
        <f t="shared" si="15"/>
        <v>4770</v>
      </c>
      <c r="K39" s="4">
        <f t="shared" si="0"/>
        <v>4770</v>
      </c>
      <c r="L39" s="4">
        <f t="shared" si="16"/>
        <v>71550</v>
      </c>
      <c r="M39" s="4" t="s">
        <v>324</v>
      </c>
      <c r="O39" s="4">
        <v>37</v>
      </c>
      <c r="P39" s="4">
        <f t="shared" si="17"/>
        <v>5867</v>
      </c>
      <c r="Q39" s="4">
        <f t="shared" si="18"/>
        <v>4770</v>
      </c>
      <c r="R39" s="4">
        <f t="shared" si="19"/>
        <v>4770</v>
      </c>
      <c r="S39" s="4">
        <f t="shared" si="20"/>
        <v>95400</v>
      </c>
      <c r="T39" s="4" t="s">
        <v>324</v>
      </c>
    </row>
    <row r="40" ht="16.5" spans="1:20">
      <c r="A40" s="4">
        <v>38</v>
      </c>
      <c r="B40" s="4">
        <f>INT(VLOOKUP(A40*3,槽位强化!$A$1:$J$203,10,0)/属性空间占比!$B$2*属性空间占比!$B$11)</f>
        <v>7526</v>
      </c>
      <c r="C40" s="4">
        <f t="shared" si="11"/>
        <v>5017</v>
      </c>
      <c r="D40" s="4">
        <f t="shared" si="12"/>
        <v>5017</v>
      </c>
      <c r="E40" s="4">
        <f t="shared" si="13"/>
        <v>150510</v>
      </c>
      <c r="F40" s="4" t="s">
        <v>325</v>
      </c>
      <c r="H40" s="4">
        <v>38</v>
      </c>
      <c r="I40" s="4">
        <f t="shared" si="14"/>
        <v>6171</v>
      </c>
      <c r="J40" s="4">
        <f t="shared" si="15"/>
        <v>5017</v>
      </c>
      <c r="K40" s="4">
        <f t="shared" si="0"/>
        <v>5017</v>
      </c>
      <c r="L40" s="4">
        <f t="shared" si="16"/>
        <v>75255</v>
      </c>
      <c r="M40" s="4" t="s">
        <v>325</v>
      </c>
      <c r="O40" s="4">
        <v>38</v>
      </c>
      <c r="P40" s="4">
        <f t="shared" si="17"/>
        <v>6171</v>
      </c>
      <c r="Q40" s="4">
        <f t="shared" si="18"/>
        <v>5017</v>
      </c>
      <c r="R40" s="4">
        <f t="shared" si="19"/>
        <v>5017</v>
      </c>
      <c r="S40" s="4">
        <f t="shared" si="20"/>
        <v>100340</v>
      </c>
      <c r="T40" s="4" t="s">
        <v>325</v>
      </c>
    </row>
    <row r="41" ht="16.5" spans="1:20">
      <c r="A41" s="4">
        <v>39</v>
      </c>
      <c r="B41" s="4">
        <f>INT(VLOOKUP(A41*3,槽位强化!$A$1:$J$203,10,0)/属性空间占比!$B$2*属性空间占比!$B$11)</f>
        <v>7904</v>
      </c>
      <c r="C41" s="4">
        <f t="shared" si="11"/>
        <v>5269</v>
      </c>
      <c r="D41" s="4">
        <f t="shared" si="12"/>
        <v>5269</v>
      </c>
      <c r="E41" s="4">
        <f t="shared" si="13"/>
        <v>158070</v>
      </c>
      <c r="F41" s="4" t="s">
        <v>326</v>
      </c>
      <c r="H41" s="4">
        <v>39</v>
      </c>
      <c r="I41" s="4">
        <f t="shared" si="14"/>
        <v>6481</v>
      </c>
      <c r="J41" s="4">
        <f t="shared" si="15"/>
        <v>5269</v>
      </c>
      <c r="K41" s="4">
        <f t="shared" si="0"/>
        <v>5269</v>
      </c>
      <c r="L41" s="4">
        <f t="shared" si="16"/>
        <v>79035</v>
      </c>
      <c r="M41" s="4" t="s">
        <v>326</v>
      </c>
      <c r="O41" s="4">
        <v>39</v>
      </c>
      <c r="P41" s="4">
        <f t="shared" si="17"/>
        <v>6481</v>
      </c>
      <c r="Q41" s="4">
        <f t="shared" si="18"/>
        <v>5269</v>
      </c>
      <c r="R41" s="4">
        <f t="shared" si="19"/>
        <v>5269</v>
      </c>
      <c r="S41" s="4">
        <f t="shared" si="20"/>
        <v>105380</v>
      </c>
      <c r="T41" s="4" t="s">
        <v>326</v>
      </c>
    </row>
    <row r="42" ht="16.5" spans="1:20">
      <c r="A42" s="4">
        <v>40</v>
      </c>
      <c r="B42" s="4">
        <f>INT(VLOOKUP(A42*3,槽位强化!$A$1:$J$203,10,0)/属性空间占比!$B$2*属性空间占比!$B$11)</f>
        <v>12960</v>
      </c>
      <c r="C42" s="4">
        <f t="shared" si="11"/>
        <v>8640</v>
      </c>
      <c r="D42" s="4">
        <f t="shared" si="12"/>
        <v>8640</v>
      </c>
      <c r="E42" s="4">
        <f t="shared" si="13"/>
        <v>259200</v>
      </c>
      <c r="F42" s="4" t="s">
        <v>327</v>
      </c>
      <c r="H42" s="4">
        <v>40</v>
      </c>
      <c r="I42" s="4">
        <f t="shared" si="14"/>
        <v>10627</v>
      </c>
      <c r="J42" s="4">
        <f t="shared" si="15"/>
        <v>8640</v>
      </c>
      <c r="K42" s="4">
        <f t="shared" si="0"/>
        <v>8640</v>
      </c>
      <c r="L42" s="4">
        <f t="shared" si="16"/>
        <v>129600</v>
      </c>
      <c r="M42" s="4" t="s">
        <v>327</v>
      </c>
      <c r="O42" s="4">
        <v>40</v>
      </c>
      <c r="P42" s="4">
        <f t="shared" si="17"/>
        <v>10627</v>
      </c>
      <c r="Q42" s="4">
        <f t="shared" si="18"/>
        <v>8640</v>
      </c>
      <c r="R42" s="4">
        <f t="shared" si="19"/>
        <v>8640</v>
      </c>
      <c r="S42" s="4">
        <f t="shared" si="20"/>
        <v>172800</v>
      </c>
      <c r="T42" s="4" t="s">
        <v>327</v>
      </c>
    </row>
    <row r="43" ht="16.5" spans="1:20">
      <c r="A43" s="4">
        <v>41</v>
      </c>
      <c r="B43" s="4">
        <f>INT(VLOOKUP(A43*3,槽位强化!$A$1:$J$203,10,0)/属性空间占比!$B$2*属性空间占比!$B$11)</f>
        <v>13584</v>
      </c>
      <c r="C43" s="4">
        <f t="shared" si="11"/>
        <v>9056</v>
      </c>
      <c r="D43" s="4">
        <f t="shared" si="12"/>
        <v>9056</v>
      </c>
      <c r="E43" s="4">
        <f t="shared" si="13"/>
        <v>271680</v>
      </c>
      <c r="F43" s="4" t="s">
        <v>328</v>
      </c>
      <c r="H43" s="4">
        <v>41</v>
      </c>
      <c r="I43" s="4">
        <f t="shared" si="14"/>
        <v>11138</v>
      </c>
      <c r="J43" s="4">
        <f t="shared" si="15"/>
        <v>9056</v>
      </c>
      <c r="K43" s="4">
        <f t="shared" si="0"/>
        <v>9056</v>
      </c>
      <c r="L43" s="4">
        <f t="shared" si="16"/>
        <v>135840</v>
      </c>
      <c r="M43" s="4" t="s">
        <v>328</v>
      </c>
      <c r="O43" s="4">
        <v>41</v>
      </c>
      <c r="P43" s="4">
        <f t="shared" si="17"/>
        <v>11138</v>
      </c>
      <c r="Q43" s="4">
        <f t="shared" si="18"/>
        <v>9056</v>
      </c>
      <c r="R43" s="4">
        <f t="shared" si="19"/>
        <v>9056</v>
      </c>
      <c r="S43" s="4">
        <f t="shared" si="20"/>
        <v>181120</v>
      </c>
      <c r="T43" s="4" t="s">
        <v>328</v>
      </c>
    </row>
    <row r="44" ht="16.5" spans="1:20">
      <c r="A44" s="4">
        <v>42</v>
      </c>
      <c r="B44" s="4">
        <f>INT(VLOOKUP(A44*3,槽位强化!$A$1:$J$203,10,0)/属性空间占比!$B$2*属性空间占比!$B$11)</f>
        <v>14208</v>
      </c>
      <c r="C44" s="4">
        <f t="shared" si="11"/>
        <v>9472</v>
      </c>
      <c r="D44" s="4">
        <f t="shared" si="12"/>
        <v>9472</v>
      </c>
      <c r="E44" s="4">
        <f t="shared" si="13"/>
        <v>284160</v>
      </c>
      <c r="F44" s="4" t="s">
        <v>329</v>
      </c>
      <c r="H44" s="4">
        <v>42</v>
      </c>
      <c r="I44" s="4">
        <f t="shared" si="14"/>
        <v>11650</v>
      </c>
      <c r="J44" s="4">
        <f t="shared" si="15"/>
        <v>9472</v>
      </c>
      <c r="K44" s="4">
        <f t="shared" si="0"/>
        <v>9472</v>
      </c>
      <c r="L44" s="4">
        <f t="shared" si="16"/>
        <v>142080</v>
      </c>
      <c r="M44" s="4" t="s">
        <v>329</v>
      </c>
      <c r="O44" s="4">
        <v>42</v>
      </c>
      <c r="P44" s="4">
        <f t="shared" si="17"/>
        <v>11650</v>
      </c>
      <c r="Q44" s="4">
        <f t="shared" si="18"/>
        <v>9472</v>
      </c>
      <c r="R44" s="4">
        <f t="shared" si="19"/>
        <v>9472</v>
      </c>
      <c r="S44" s="4">
        <f t="shared" si="20"/>
        <v>189440</v>
      </c>
      <c r="T44" s="4" t="s">
        <v>329</v>
      </c>
    </row>
    <row r="45" ht="16.5" spans="1:20">
      <c r="A45" s="4">
        <v>43</v>
      </c>
      <c r="B45" s="4">
        <f>INT(VLOOKUP(A45*3,槽位强化!$A$1:$J$203,10,0)/属性空间占比!$B$2*属性空间占比!$B$11)</f>
        <v>14864</v>
      </c>
      <c r="C45" s="4">
        <f t="shared" si="11"/>
        <v>9909</v>
      </c>
      <c r="D45" s="4">
        <f t="shared" si="12"/>
        <v>9909</v>
      </c>
      <c r="E45" s="4">
        <f t="shared" si="13"/>
        <v>297270</v>
      </c>
      <c r="F45" s="4" t="s">
        <v>330</v>
      </c>
      <c r="H45" s="4">
        <v>43</v>
      </c>
      <c r="I45" s="4">
        <f t="shared" si="14"/>
        <v>12188</v>
      </c>
      <c r="J45" s="4">
        <f t="shared" si="15"/>
        <v>9909</v>
      </c>
      <c r="K45" s="4">
        <f t="shared" si="0"/>
        <v>9909</v>
      </c>
      <c r="L45" s="4">
        <f t="shared" si="16"/>
        <v>148635</v>
      </c>
      <c r="M45" s="4" t="s">
        <v>330</v>
      </c>
      <c r="O45" s="4">
        <v>43</v>
      </c>
      <c r="P45" s="4">
        <f t="shared" si="17"/>
        <v>12188</v>
      </c>
      <c r="Q45" s="4">
        <f t="shared" si="18"/>
        <v>9909</v>
      </c>
      <c r="R45" s="4">
        <f t="shared" si="19"/>
        <v>9909</v>
      </c>
      <c r="S45" s="4">
        <f t="shared" si="20"/>
        <v>198180</v>
      </c>
      <c r="T45" s="4" t="s">
        <v>330</v>
      </c>
    </row>
    <row r="46" ht="16.5" spans="1:20">
      <c r="A46" s="4">
        <v>44</v>
      </c>
      <c r="B46" s="4">
        <f>INT(VLOOKUP(A46*3,槽位强化!$A$1:$J$203,10,0)/属性空间占比!$B$2*属性空间占比!$B$11)</f>
        <v>15520</v>
      </c>
      <c r="C46" s="4">
        <f t="shared" si="11"/>
        <v>10346</v>
      </c>
      <c r="D46" s="4">
        <f t="shared" si="12"/>
        <v>10346</v>
      </c>
      <c r="E46" s="4">
        <f t="shared" si="13"/>
        <v>310380</v>
      </c>
      <c r="F46" s="4" t="s">
        <v>331</v>
      </c>
      <c r="H46" s="4">
        <v>44</v>
      </c>
      <c r="I46" s="4">
        <f t="shared" si="14"/>
        <v>12726</v>
      </c>
      <c r="J46" s="4">
        <f t="shared" si="15"/>
        <v>10346</v>
      </c>
      <c r="K46" s="4">
        <f t="shared" si="0"/>
        <v>10346</v>
      </c>
      <c r="L46" s="4">
        <f t="shared" si="16"/>
        <v>155190</v>
      </c>
      <c r="M46" s="4" t="s">
        <v>331</v>
      </c>
      <c r="O46" s="4">
        <v>44</v>
      </c>
      <c r="P46" s="4">
        <f t="shared" si="17"/>
        <v>12726</v>
      </c>
      <c r="Q46" s="4">
        <f t="shared" si="18"/>
        <v>10346</v>
      </c>
      <c r="R46" s="4">
        <f t="shared" si="19"/>
        <v>10346</v>
      </c>
      <c r="S46" s="4">
        <f t="shared" si="20"/>
        <v>206920</v>
      </c>
      <c r="T46" s="4" t="s">
        <v>331</v>
      </c>
    </row>
    <row r="47" ht="16.5" spans="1:20">
      <c r="A47" s="4">
        <v>45</v>
      </c>
      <c r="B47" s="4">
        <f>INT(VLOOKUP(A47*3,槽位强化!$A$1:$J$203,10,0)/属性空间占比!$B$2*属性空间占比!$B$11)</f>
        <v>16192</v>
      </c>
      <c r="C47" s="4">
        <f t="shared" si="11"/>
        <v>10794</v>
      </c>
      <c r="D47" s="4">
        <f t="shared" si="12"/>
        <v>10794</v>
      </c>
      <c r="E47" s="4">
        <f t="shared" si="13"/>
        <v>323820</v>
      </c>
      <c r="F47" s="4" t="s">
        <v>332</v>
      </c>
      <c r="H47" s="4">
        <v>45</v>
      </c>
      <c r="I47" s="4">
        <f t="shared" si="14"/>
        <v>13277</v>
      </c>
      <c r="J47" s="4">
        <f t="shared" si="15"/>
        <v>10794</v>
      </c>
      <c r="K47" s="4">
        <f t="shared" si="0"/>
        <v>10794</v>
      </c>
      <c r="L47" s="4">
        <f t="shared" si="16"/>
        <v>161910</v>
      </c>
      <c r="M47" s="4" t="s">
        <v>332</v>
      </c>
      <c r="O47" s="4">
        <v>45</v>
      </c>
      <c r="P47" s="4">
        <f t="shared" si="17"/>
        <v>13277</v>
      </c>
      <c r="Q47" s="4">
        <f t="shared" si="18"/>
        <v>10794</v>
      </c>
      <c r="R47" s="4">
        <f t="shared" si="19"/>
        <v>10794</v>
      </c>
      <c r="S47" s="4">
        <f t="shared" si="20"/>
        <v>215880</v>
      </c>
      <c r="T47" s="4" t="s">
        <v>332</v>
      </c>
    </row>
    <row r="48" ht="16.5" spans="1:20">
      <c r="A48" s="4">
        <v>46</v>
      </c>
      <c r="B48" s="4">
        <f>INT(VLOOKUP(A48*3,槽位强化!$A$1:$J$203,10,0)/属性空间占比!$B$2*属性空间占比!$B$11)</f>
        <v>16896</v>
      </c>
      <c r="C48" s="4">
        <f t="shared" si="11"/>
        <v>11264</v>
      </c>
      <c r="D48" s="4">
        <f t="shared" si="12"/>
        <v>11264</v>
      </c>
      <c r="E48" s="4">
        <f t="shared" si="13"/>
        <v>337920</v>
      </c>
      <c r="F48" s="4" t="s">
        <v>333</v>
      </c>
      <c r="H48" s="4">
        <v>46</v>
      </c>
      <c r="I48" s="4">
        <f t="shared" si="14"/>
        <v>13854</v>
      </c>
      <c r="J48" s="4">
        <f t="shared" si="15"/>
        <v>11264</v>
      </c>
      <c r="K48" s="4">
        <f t="shared" si="0"/>
        <v>11264</v>
      </c>
      <c r="L48" s="4">
        <f t="shared" si="16"/>
        <v>168960</v>
      </c>
      <c r="M48" s="4" t="s">
        <v>333</v>
      </c>
      <c r="O48" s="4">
        <v>46</v>
      </c>
      <c r="P48" s="4">
        <f t="shared" si="17"/>
        <v>13854</v>
      </c>
      <c r="Q48" s="4">
        <f t="shared" si="18"/>
        <v>11264</v>
      </c>
      <c r="R48" s="4">
        <f t="shared" si="19"/>
        <v>11264</v>
      </c>
      <c r="S48" s="4">
        <f t="shared" si="20"/>
        <v>225280</v>
      </c>
      <c r="T48" s="4" t="s">
        <v>333</v>
      </c>
    </row>
    <row r="49" ht="16.5" spans="1:20">
      <c r="A49" s="4">
        <v>47</v>
      </c>
      <c r="B49" s="4">
        <f>INT(VLOOKUP(A49*3,槽位强化!$A$1:$J$203,10,0)/属性空间占比!$B$2*属性空间占比!$B$11)</f>
        <v>17600</v>
      </c>
      <c r="C49" s="4">
        <f t="shared" si="11"/>
        <v>11733</v>
      </c>
      <c r="D49" s="4">
        <f t="shared" si="12"/>
        <v>11733</v>
      </c>
      <c r="E49" s="4">
        <f t="shared" si="13"/>
        <v>351990</v>
      </c>
      <c r="F49" s="4" t="s">
        <v>334</v>
      </c>
      <c r="H49" s="4">
        <v>47</v>
      </c>
      <c r="I49" s="4">
        <f t="shared" si="14"/>
        <v>14432</v>
      </c>
      <c r="J49" s="4">
        <f t="shared" si="15"/>
        <v>11733</v>
      </c>
      <c r="K49" s="4">
        <f t="shared" si="0"/>
        <v>11733</v>
      </c>
      <c r="L49" s="4">
        <f t="shared" si="16"/>
        <v>175995</v>
      </c>
      <c r="M49" s="4" t="s">
        <v>334</v>
      </c>
      <c r="O49" s="4">
        <v>47</v>
      </c>
      <c r="P49" s="4">
        <f t="shared" si="17"/>
        <v>14432</v>
      </c>
      <c r="Q49" s="4">
        <f t="shared" si="18"/>
        <v>11733</v>
      </c>
      <c r="R49" s="4">
        <f t="shared" si="19"/>
        <v>11733</v>
      </c>
      <c r="S49" s="4">
        <f t="shared" si="20"/>
        <v>234660</v>
      </c>
      <c r="T49" s="4" t="s">
        <v>334</v>
      </c>
    </row>
    <row r="50" ht="16.5" spans="1:20">
      <c r="A50" s="4">
        <v>48</v>
      </c>
      <c r="B50" s="4">
        <f>INT(VLOOKUP(A50*3,槽位强化!$A$1:$J$203,10,0)/属性空间占比!$B$2*属性空间占比!$B$11)</f>
        <v>18320</v>
      </c>
      <c r="C50" s="4">
        <f t="shared" si="11"/>
        <v>12213</v>
      </c>
      <c r="D50" s="4">
        <f t="shared" si="12"/>
        <v>12213</v>
      </c>
      <c r="E50" s="4">
        <f t="shared" si="13"/>
        <v>366390</v>
      </c>
      <c r="F50" s="4" t="s">
        <v>335</v>
      </c>
      <c r="H50" s="4">
        <v>48</v>
      </c>
      <c r="I50" s="4">
        <f t="shared" si="14"/>
        <v>15022</v>
      </c>
      <c r="J50" s="4">
        <f t="shared" si="15"/>
        <v>12213</v>
      </c>
      <c r="K50" s="4">
        <f t="shared" si="0"/>
        <v>12213</v>
      </c>
      <c r="L50" s="4">
        <f t="shared" si="16"/>
        <v>183195</v>
      </c>
      <c r="M50" s="4" t="s">
        <v>335</v>
      </c>
      <c r="O50" s="4">
        <v>48</v>
      </c>
      <c r="P50" s="4">
        <f t="shared" si="17"/>
        <v>15022</v>
      </c>
      <c r="Q50" s="4">
        <f t="shared" si="18"/>
        <v>12213</v>
      </c>
      <c r="R50" s="4">
        <f t="shared" si="19"/>
        <v>12213</v>
      </c>
      <c r="S50" s="4">
        <f t="shared" si="20"/>
        <v>244260</v>
      </c>
      <c r="T50" s="4" t="s">
        <v>335</v>
      </c>
    </row>
    <row r="51" ht="16.5" spans="1:20">
      <c r="A51" s="4">
        <v>49</v>
      </c>
      <c r="B51" s="4">
        <f>INT(VLOOKUP(A51*3,槽位强化!$A$1:$J$203,10,0)/属性空间占比!$B$2*属性空间占比!$B$11)</f>
        <v>19056</v>
      </c>
      <c r="C51" s="4">
        <f t="shared" si="11"/>
        <v>12704</v>
      </c>
      <c r="D51" s="4">
        <f t="shared" si="12"/>
        <v>12704</v>
      </c>
      <c r="E51" s="4">
        <f t="shared" si="13"/>
        <v>381120</v>
      </c>
      <c r="F51" s="4" t="s">
        <v>336</v>
      </c>
      <c r="H51" s="4">
        <v>49</v>
      </c>
      <c r="I51" s="4">
        <f t="shared" si="14"/>
        <v>15625</v>
      </c>
      <c r="J51" s="4">
        <f t="shared" si="15"/>
        <v>12704</v>
      </c>
      <c r="K51" s="4">
        <f t="shared" si="0"/>
        <v>12704</v>
      </c>
      <c r="L51" s="4">
        <f t="shared" si="16"/>
        <v>190560</v>
      </c>
      <c r="M51" s="4" t="s">
        <v>336</v>
      </c>
      <c r="O51" s="4">
        <v>49</v>
      </c>
      <c r="P51" s="4">
        <f t="shared" si="17"/>
        <v>15625</v>
      </c>
      <c r="Q51" s="4">
        <f t="shared" si="18"/>
        <v>12704</v>
      </c>
      <c r="R51" s="4">
        <f t="shared" si="19"/>
        <v>12704</v>
      </c>
      <c r="S51" s="4">
        <f t="shared" si="20"/>
        <v>254080</v>
      </c>
      <c r="T51" s="4" t="s">
        <v>336</v>
      </c>
    </row>
    <row r="52" ht="16.5" spans="1:20">
      <c r="A52" s="4">
        <v>50</v>
      </c>
      <c r="B52" s="4">
        <f>INT(VLOOKUP(A52*3,槽位强化!$A$1:$J$203,10,0)/属性空间占比!$B$2*属性空间占比!$B$11)</f>
        <v>19792</v>
      </c>
      <c r="C52" s="4">
        <f t="shared" si="11"/>
        <v>13194</v>
      </c>
      <c r="D52" s="4">
        <f t="shared" si="12"/>
        <v>13194</v>
      </c>
      <c r="E52" s="4">
        <f t="shared" si="13"/>
        <v>395820</v>
      </c>
      <c r="F52" s="4" t="s">
        <v>337</v>
      </c>
      <c r="H52" s="4">
        <v>50</v>
      </c>
      <c r="I52" s="4">
        <f t="shared" si="14"/>
        <v>16229</v>
      </c>
      <c r="J52" s="4">
        <f t="shared" si="15"/>
        <v>13194</v>
      </c>
      <c r="K52" s="4">
        <f t="shared" si="0"/>
        <v>13194</v>
      </c>
      <c r="L52" s="4">
        <f t="shared" si="16"/>
        <v>197910</v>
      </c>
      <c r="M52" s="4" t="s">
        <v>337</v>
      </c>
      <c r="O52" s="4">
        <v>50</v>
      </c>
      <c r="P52" s="4">
        <f t="shared" si="17"/>
        <v>16229</v>
      </c>
      <c r="Q52" s="4">
        <f t="shared" si="18"/>
        <v>13194</v>
      </c>
      <c r="R52" s="4">
        <f t="shared" si="19"/>
        <v>13194</v>
      </c>
      <c r="S52" s="4">
        <f t="shared" si="20"/>
        <v>263880</v>
      </c>
      <c r="T52" s="4" t="s">
        <v>337</v>
      </c>
    </row>
  </sheetData>
  <mergeCells count="3">
    <mergeCell ref="A1:F1"/>
    <mergeCell ref="H1:M1"/>
    <mergeCell ref="O1:T1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6"/>
  <sheetViews>
    <sheetView workbookViewId="0">
      <selection activeCell="L10" sqref="L10"/>
    </sheetView>
  </sheetViews>
  <sheetFormatPr defaultColWidth="9" defaultRowHeight="13.5"/>
  <cols>
    <col min="2" max="2" width="10.875" customWidth="1"/>
  </cols>
  <sheetData>
    <row r="1" ht="16.5" spans="1:11">
      <c r="A1" s="1" t="s">
        <v>21</v>
      </c>
      <c r="B1" s="1" t="s">
        <v>22</v>
      </c>
      <c r="C1" s="1" t="s">
        <v>23</v>
      </c>
      <c r="D1" s="2"/>
      <c r="E1" s="2"/>
      <c r="F1" s="1" t="s">
        <v>24</v>
      </c>
      <c r="G1" s="2"/>
      <c r="H1" s="2"/>
      <c r="I1" s="1" t="s">
        <v>25</v>
      </c>
      <c r="J1" s="2"/>
      <c r="K1" s="2"/>
    </row>
    <row r="2" ht="16.5" spans="1:11">
      <c r="A2" s="2"/>
      <c r="B2" s="2"/>
      <c r="C2" s="3" t="s">
        <v>26</v>
      </c>
      <c r="D2" s="3" t="s">
        <v>27</v>
      </c>
      <c r="E2" s="3" t="s">
        <v>28</v>
      </c>
      <c r="F2" s="3" t="s">
        <v>26</v>
      </c>
      <c r="G2" s="3" t="s">
        <v>27</v>
      </c>
      <c r="H2" s="3" t="s">
        <v>28</v>
      </c>
      <c r="I2" s="3" t="s">
        <v>26</v>
      </c>
      <c r="J2" s="3" t="s">
        <v>27</v>
      </c>
      <c r="K2" s="3" t="s">
        <v>28</v>
      </c>
    </row>
    <row r="3" ht="16.5" spans="1:11">
      <c r="A3" s="4">
        <v>1</v>
      </c>
      <c r="B3" s="4">
        <v>2</v>
      </c>
      <c r="C3" s="4">
        <f>SUM($B$3:B3)</f>
        <v>2</v>
      </c>
      <c r="D3" s="4">
        <f>INT(C3/1.5)</f>
        <v>1</v>
      </c>
      <c r="E3" s="4">
        <f>D3*300</f>
        <v>300</v>
      </c>
      <c r="F3" s="4">
        <f>INT(C3*0.82)</f>
        <v>1</v>
      </c>
      <c r="G3" s="4">
        <f>D3</f>
        <v>1</v>
      </c>
      <c r="H3" s="4">
        <f>INT(E3/2)</f>
        <v>150</v>
      </c>
      <c r="I3" s="4">
        <f>F3</f>
        <v>1</v>
      </c>
      <c r="J3" s="4">
        <f>G3</f>
        <v>1</v>
      </c>
      <c r="K3" s="4">
        <f>INT(E3/3*2)</f>
        <v>200</v>
      </c>
    </row>
    <row r="4" ht="16.5" spans="1:11">
      <c r="A4" s="4">
        <v>2</v>
      </c>
      <c r="B4" s="4">
        <v>2</v>
      </c>
      <c r="C4" s="4">
        <f>SUM($B$3:B4)</f>
        <v>4</v>
      </c>
      <c r="D4" s="4">
        <f t="shared" ref="D4:D35" si="0">INT(C4/1.5)</f>
        <v>2</v>
      </c>
      <c r="E4" s="4">
        <f t="shared" ref="E4:E35" si="1">D4*300</f>
        <v>600</v>
      </c>
      <c r="F4" s="4">
        <f t="shared" ref="F4:F35" si="2">INT(C4*0.82)</f>
        <v>3</v>
      </c>
      <c r="G4" s="4">
        <f t="shared" ref="G4:G35" si="3">D4</f>
        <v>2</v>
      </c>
      <c r="H4" s="4">
        <f t="shared" ref="H4:H35" si="4">INT(E4/2)</f>
        <v>300</v>
      </c>
      <c r="I4" s="4">
        <f t="shared" ref="I4:I35" si="5">F4</f>
        <v>3</v>
      </c>
      <c r="J4" s="4">
        <f t="shared" ref="J4:J35" si="6">G4</f>
        <v>2</v>
      </c>
      <c r="K4" s="4">
        <f t="shared" ref="K4:K35" si="7">INT(E4/3*2)</f>
        <v>400</v>
      </c>
    </row>
    <row r="5" ht="16.5" spans="1:11">
      <c r="A5" s="4">
        <v>3</v>
      </c>
      <c r="B5" s="4">
        <v>2</v>
      </c>
      <c r="C5" s="4">
        <f>SUM($B$3:B5)</f>
        <v>6</v>
      </c>
      <c r="D5" s="4">
        <f t="shared" si="0"/>
        <v>4</v>
      </c>
      <c r="E5" s="4">
        <f t="shared" si="1"/>
        <v>1200</v>
      </c>
      <c r="F5" s="4">
        <f t="shared" si="2"/>
        <v>4</v>
      </c>
      <c r="G5" s="4">
        <f t="shared" si="3"/>
        <v>4</v>
      </c>
      <c r="H5" s="4">
        <f t="shared" si="4"/>
        <v>600</v>
      </c>
      <c r="I5" s="4">
        <f t="shared" si="5"/>
        <v>4</v>
      </c>
      <c r="J5" s="4">
        <f t="shared" si="6"/>
        <v>4</v>
      </c>
      <c r="K5" s="4">
        <f t="shared" si="7"/>
        <v>800</v>
      </c>
    </row>
    <row r="6" ht="16.5" spans="1:11">
      <c r="A6" s="4">
        <v>4</v>
      </c>
      <c r="B6" s="4">
        <v>2</v>
      </c>
      <c r="C6" s="4">
        <f>SUM($B$3:B6)</f>
        <v>8</v>
      </c>
      <c r="D6" s="4">
        <f t="shared" si="0"/>
        <v>5</v>
      </c>
      <c r="E6" s="4">
        <f t="shared" si="1"/>
        <v>1500</v>
      </c>
      <c r="F6" s="4">
        <f t="shared" si="2"/>
        <v>6</v>
      </c>
      <c r="G6" s="4">
        <f t="shared" si="3"/>
        <v>5</v>
      </c>
      <c r="H6" s="4">
        <f t="shared" si="4"/>
        <v>750</v>
      </c>
      <c r="I6" s="4">
        <f t="shared" si="5"/>
        <v>6</v>
      </c>
      <c r="J6" s="4">
        <f t="shared" si="6"/>
        <v>5</v>
      </c>
      <c r="K6" s="4">
        <f t="shared" si="7"/>
        <v>1000</v>
      </c>
    </row>
    <row r="7" ht="16.5" spans="1:11">
      <c r="A7" s="4">
        <v>5</v>
      </c>
      <c r="B7" s="4">
        <v>2</v>
      </c>
      <c r="C7" s="4">
        <f>SUM($B$3:B7)</f>
        <v>10</v>
      </c>
      <c r="D7" s="4">
        <f t="shared" si="0"/>
        <v>6</v>
      </c>
      <c r="E7" s="4">
        <f t="shared" si="1"/>
        <v>1800</v>
      </c>
      <c r="F7" s="4">
        <f t="shared" si="2"/>
        <v>8</v>
      </c>
      <c r="G7" s="4">
        <f t="shared" si="3"/>
        <v>6</v>
      </c>
      <c r="H7" s="4">
        <f t="shared" si="4"/>
        <v>900</v>
      </c>
      <c r="I7" s="4">
        <f t="shared" si="5"/>
        <v>8</v>
      </c>
      <c r="J7" s="4">
        <f t="shared" si="6"/>
        <v>6</v>
      </c>
      <c r="K7" s="4">
        <f t="shared" si="7"/>
        <v>1200</v>
      </c>
    </row>
    <row r="8" ht="16.5" spans="1:11">
      <c r="A8" s="4">
        <v>6</v>
      </c>
      <c r="B8" s="4">
        <f>B3+1</f>
        <v>3</v>
      </c>
      <c r="C8" s="4">
        <f>SUM($B$3:B8)</f>
        <v>13</v>
      </c>
      <c r="D8" s="4">
        <f t="shared" si="0"/>
        <v>8</v>
      </c>
      <c r="E8" s="4">
        <f t="shared" si="1"/>
        <v>2400</v>
      </c>
      <c r="F8" s="4">
        <f t="shared" si="2"/>
        <v>10</v>
      </c>
      <c r="G8" s="4">
        <f t="shared" si="3"/>
        <v>8</v>
      </c>
      <c r="H8" s="4">
        <f t="shared" si="4"/>
        <v>1200</v>
      </c>
      <c r="I8" s="4">
        <f t="shared" si="5"/>
        <v>10</v>
      </c>
      <c r="J8" s="4">
        <f t="shared" si="6"/>
        <v>8</v>
      </c>
      <c r="K8" s="4">
        <f t="shared" si="7"/>
        <v>1600</v>
      </c>
    </row>
    <row r="9" ht="16.5" spans="1:11">
      <c r="A9" s="4">
        <v>7</v>
      </c>
      <c r="B9" s="4">
        <f t="shared" ref="B9:B40" si="8">B4+1</f>
        <v>3</v>
      </c>
      <c r="C9" s="4">
        <f>SUM($B$3:B9)</f>
        <v>16</v>
      </c>
      <c r="D9" s="4">
        <f t="shared" si="0"/>
        <v>10</v>
      </c>
      <c r="E9" s="4">
        <f t="shared" si="1"/>
        <v>3000</v>
      </c>
      <c r="F9" s="4">
        <f t="shared" si="2"/>
        <v>13</v>
      </c>
      <c r="G9" s="4">
        <f t="shared" si="3"/>
        <v>10</v>
      </c>
      <c r="H9" s="4">
        <f t="shared" si="4"/>
        <v>1500</v>
      </c>
      <c r="I9" s="4">
        <f t="shared" si="5"/>
        <v>13</v>
      </c>
      <c r="J9" s="4">
        <f t="shared" si="6"/>
        <v>10</v>
      </c>
      <c r="K9" s="4">
        <f t="shared" si="7"/>
        <v>2000</v>
      </c>
    </row>
    <row r="10" ht="16.5" spans="1:11">
      <c r="A10" s="4">
        <v>8</v>
      </c>
      <c r="B10" s="4">
        <f t="shared" si="8"/>
        <v>3</v>
      </c>
      <c r="C10" s="4">
        <f>SUM($B$3:B10)</f>
        <v>19</v>
      </c>
      <c r="D10" s="4">
        <f t="shared" si="0"/>
        <v>12</v>
      </c>
      <c r="E10" s="4">
        <f t="shared" si="1"/>
        <v>3600</v>
      </c>
      <c r="F10" s="4">
        <f t="shared" si="2"/>
        <v>15</v>
      </c>
      <c r="G10" s="4">
        <f t="shared" si="3"/>
        <v>12</v>
      </c>
      <c r="H10" s="4">
        <f t="shared" si="4"/>
        <v>1800</v>
      </c>
      <c r="I10" s="4">
        <f t="shared" si="5"/>
        <v>15</v>
      </c>
      <c r="J10" s="4">
        <f t="shared" si="6"/>
        <v>12</v>
      </c>
      <c r="K10" s="4">
        <f t="shared" si="7"/>
        <v>2400</v>
      </c>
    </row>
    <row r="11" ht="16.5" spans="1:11">
      <c r="A11" s="4">
        <v>9</v>
      </c>
      <c r="B11" s="4">
        <f t="shared" si="8"/>
        <v>3</v>
      </c>
      <c r="C11" s="4">
        <f>SUM($B$3:B11)</f>
        <v>22</v>
      </c>
      <c r="D11" s="4">
        <f t="shared" si="0"/>
        <v>14</v>
      </c>
      <c r="E11" s="4">
        <f t="shared" si="1"/>
        <v>4200</v>
      </c>
      <c r="F11" s="4">
        <f t="shared" si="2"/>
        <v>18</v>
      </c>
      <c r="G11" s="4">
        <f t="shared" si="3"/>
        <v>14</v>
      </c>
      <c r="H11" s="4">
        <f t="shared" si="4"/>
        <v>2100</v>
      </c>
      <c r="I11" s="4">
        <f t="shared" si="5"/>
        <v>18</v>
      </c>
      <c r="J11" s="4">
        <f t="shared" si="6"/>
        <v>14</v>
      </c>
      <c r="K11" s="4">
        <f t="shared" si="7"/>
        <v>2800</v>
      </c>
    </row>
    <row r="12" ht="16.5" spans="1:11">
      <c r="A12" s="4">
        <v>10</v>
      </c>
      <c r="B12" s="4">
        <f t="shared" si="8"/>
        <v>3</v>
      </c>
      <c r="C12" s="4">
        <f>SUM($B$3:B12)</f>
        <v>25</v>
      </c>
      <c r="D12" s="4">
        <f t="shared" si="0"/>
        <v>16</v>
      </c>
      <c r="E12" s="4">
        <f t="shared" si="1"/>
        <v>4800</v>
      </c>
      <c r="F12" s="4">
        <f t="shared" si="2"/>
        <v>20</v>
      </c>
      <c r="G12" s="4">
        <f t="shared" si="3"/>
        <v>16</v>
      </c>
      <c r="H12" s="4">
        <f t="shared" si="4"/>
        <v>2400</v>
      </c>
      <c r="I12" s="4">
        <f t="shared" si="5"/>
        <v>20</v>
      </c>
      <c r="J12" s="4">
        <f t="shared" si="6"/>
        <v>16</v>
      </c>
      <c r="K12" s="4">
        <f t="shared" si="7"/>
        <v>3200</v>
      </c>
    </row>
    <row r="13" ht="16.5" spans="1:11">
      <c r="A13" s="4">
        <v>11</v>
      </c>
      <c r="B13" s="4">
        <f t="shared" si="8"/>
        <v>4</v>
      </c>
      <c r="C13" s="4">
        <f>SUM($B$3:B13)</f>
        <v>29</v>
      </c>
      <c r="D13" s="4">
        <f t="shared" si="0"/>
        <v>19</v>
      </c>
      <c r="E13" s="4">
        <f t="shared" si="1"/>
        <v>5700</v>
      </c>
      <c r="F13" s="4">
        <f t="shared" si="2"/>
        <v>23</v>
      </c>
      <c r="G13" s="4">
        <f t="shared" si="3"/>
        <v>19</v>
      </c>
      <c r="H13" s="4">
        <f t="shared" si="4"/>
        <v>2850</v>
      </c>
      <c r="I13" s="4">
        <f t="shared" si="5"/>
        <v>23</v>
      </c>
      <c r="J13" s="4">
        <f t="shared" si="6"/>
        <v>19</v>
      </c>
      <c r="K13" s="4">
        <f t="shared" si="7"/>
        <v>3800</v>
      </c>
    </row>
    <row r="14" ht="16.5" spans="1:11">
      <c r="A14" s="4">
        <v>12</v>
      </c>
      <c r="B14" s="4">
        <f t="shared" si="8"/>
        <v>4</v>
      </c>
      <c r="C14" s="4">
        <f>SUM($B$3:B14)</f>
        <v>33</v>
      </c>
      <c r="D14" s="4">
        <f t="shared" si="0"/>
        <v>22</v>
      </c>
      <c r="E14" s="4">
        <f t="shared" si="1"/>
        <v>6600</v>
      </c>
      <c r="F14" s="4">
        <f t="shared" si="2"/>
        <v>27</v>
      </c>
      <c r="G14" s="4">
        <f t="shared" si="3"/>
        <v>22</v>
      </c>
      <c r="H14" s="4">
        <f t="shared" si="4"/>
        <v>3300</v>
      </c>
      <c r="I14" s="4">
        <f t="shared" si="5"/>
        <v>27</v>
      </c>
      <c r="J14" s="4">
        <f t="shared" si="6"/>
        <v>22</v>
      </c>
      <c r="K14" s="4">
        <f t="shared" si="7"/>
        <v>4400</v>
      </c>
    </row>
    <row r="15" ht="16.5" spans="1:11">
      <c r="A15" s="4">
        <v>13</v>
      </c>
      <c r="B15" s="4">
        <f t="shared" si="8"/>
        <v>4</v>
      </c>
      <c r="C15" s="4">
        <f>SUM($B$3:B15)</f>
        <v>37</v>
      </c>
      <c r="D15" s="4">
        <f t="shared" si="0"/>
        <v>24</v>
      </c>
      <c r="E15" s="4">
        <f t="shared" si="1"/>
        <v>7200</v>
      </c>
      <c r="F15" s="4">
        <f t="shared" si="2"/>
        <v>30</v>
      </c>
      <c r="G15" s="4">
        <f t="shared" si="3"/>
        <v>24</v>
      </c>
      <c r="H15" s="4">
        <f t="shared" si="4"/>
        <v>3600</v>
      </c>
      <c r="I15" s="4">
        <f t="shared" si="5"/>
        <v>30</v>
      </c>
      <c r="J15" s="4">
        <f t="shared" si="6"/>
        <v>24</v>
      </c>
      <c r="K15" s="4">
        <f t="shared" si="7"/>
        <v>4800</v>
      </c>
    </row>
    <row r="16" ht="16.5" spans="1:11">
      <c r="A16" s="4">
        <v>14</v>
      </c>
      <c r="B16" s="4">
        <f t="shared" si="8"/>
        <v>4</v>
      </c>
      <c r="C16" s="4">
        <f>SUM($B$3:B16)</f>
        <v>41</v>
      </c>
      <c r="D16" s="4">
        <f t="shared" si="0"/>
        <v>27</v>
      </c>
      <c r="E16" s="4">
        <f t="shared" si="1"/>
        <v>8100</v>
      </c>
      <c r="F16" s="4">
        <f t="shared" si="2"/>
        <v>33</v>
      </c>
      <c r="G16" s="4">
        <f t="shared" si="3"/>
        <v>27</v>
      </c>
      <c r="H16" s="4">
        <f t="shared" si="4"/>
        <v>4050</v>
      </c>
      <c r="I16" s="4">
        <f t="shared" si="5"/>
        <v>33</v>
      </c>
      <c r="J16" s="4">
        <f t="shared" si="6"/>
        <v>27</v>
      </c>
      <c r="K16" s="4">
        <f t="shared" si="7"/>
        <v>5400</v>
      </c>
    </row>
    <row r="17" ht="16.5" spans="1:11">
      <c r="A17" s="4">
        <v>15</v>
      </c>
      <c r="B17" s="4">
        <f t="shared" si="8"/>
        <v>4</v>
      </c>
      <c r="C17" s="4">
        <f>SUM($B$3:B17)</f>
        <v>45</v>
      </c>
      <c r="D17" s="4">
        <f t="shared" si="0"/>
        <v>30</v>
      </c>
      <c r="E17" s="4">
        <f t="shared" si="1"/>
        <v>9000</v>
      </c>
      <c r="F17" s="4">
        <f t="shared" si="2"/>
        <v>36</v>
      </c>
      <c r="G17" s="4">
        <f t="shared" si="3"/>
        <v>30</v>
      </c>
      <c r="H17" s="4">
        <f t="shared" si="4"/>
        <v>4500</v>
      </c>
      <c r="I17" s="4">
        <f t="shared" si="5"/>
        <v>36</v>
      </c>
      <c r="J17" s="4">
        <f t="shared" si="6"/>
        <v>30</v>
      </c>
      <c r="K17" s="4">
        <f t="shared" si="7"/>
        <v>6000</v>
      </c>
    </row>
    <row r="18" ht="16.5" spans="1:11">
      <c r="A18" s="4">
        <v>16</v>
      </c>
      <c r="B18" s="4">
        <f t="shared" si="8"/>
        <v>5</v>
      </c>
      <c r="C18" s="4">
        <f>SUM($B$3:B18)</f>
        <v>50</v>
      </c>
      <c r="D18" s="4">
        <f t="shared" si="0"/>
        <v>33</v>
      </c>
      <c r="E18" s="4">
        <f t="shared" si="1"/>
        <v>9900</v>
      </c>
      <c r="F18" s="4">
        <f t="shared" si="2"/>
        <v>41</v>
      </c>
      <c r="G18" s="4">
        <f t="shared" si="3"/>
        <v>33</v>
      </c>
      <c r="H18" s="4">
        <f t="shared" si="4"/>
        <v>4950</v>
      </c>
      <c r="I18" s="4">
        <f t="shared" si="5"/>
        <v>41</v>
      </c>
      <c r="J18" s="4">
        <f t="shared" si="6"/>
        <v>33</v>
      </c>
      <c r="K18" s="4">
        <f t="shared" si="7"/>
        <v>6600</v>
      </c>
    </row>
    <row r="19" ht="16.5" spans="1:11">
      <c r="A19" s="4">
        <v>17</v>
      </c>
      <c r="B19" s="4">
        <f t="shared" si="8"/>
        <v>5</v>
      </c>
      <c r="C19" s="4">
        <f>SUM($B$3:B19)</f>
        <v>55</v>
      </c>
      <c r="D19" s="4">
        <f t="shared" si="0"/>
        <v>36</v>
      </c>
      <c r="E19" s="4">
        <f t="shared" si="1"/>
        <v>10800</v>
      </c>
      <c r="F19" s="4">
        <f t="shared" si="2"/>
        <v>45</v>
      </c>
      <c r="G19" s="4">
        <f t="shared" si="3"/>
        <v>36</v>
      </c>
      <c r="H19" s="4">
        <f t="shared" si="4"/>
        <v>5400</v>
      </c>
      <c r="I19" s="4">
        <f t="shared" si="5"/>
        <v>45</v>
      </c>
      <c r="J19" s="4">
        <f t="shared" si="6"/>
        <v>36</v>
      </c>
      <c r="K19" s="4">
        <f t="shared" si="7"/>
        <v>7200</v>
      </c>
    </row>
    <row r="20" ht="16.5" spans="1:11">
      <c r="A20" s="4">
        <v>18</v>
      </c>
      <c r="B20" s="4">
        <f t="shared" si="8"/>
        <v>5</v>
      </c>
      <c r="C20" s="4">
        <f>SUM($B$3:B20)</f>
        <v>60</v>
      </c>
      <c r="D20" s="4">
        <f t="shared" si="0"/>
        <v>40</v>
      </c>
      <c r="E20" s="4">
        <f t="shared" si="1"/>
        <v>12000</v>
      </c>
      <c r="F20" s="4">
        <f t="shared" si="2"/>
        <v>49</v>
      </c>
      <c r="G20" s="4">
        <f t="shared" si="3"/>
        <v>40</v>
      </c>
      <c r="H20" s="4">
        <f t="shared" si="4"/>
        <v>6000</v>
      </c>
      <c r="I20" s="4">
        <f t="shared" si="5"/>
        <v>49</v>
      </c>
      <c r="J20" s="4">
        <f t="shared" si="6"/>
        <v>40</v>
      </c>
      <c r="K20" s="4">
        <f t="shared" si="7"/>
        <v>8000</v>
      </c>
    </row>
    <row r="21" ht="16.5" spans="1:11">
      <c r="A21" s="4">
        <v>19</v>
      </c>
      <c r="B21" s="4">
        <f t="shared" si="8"/>
        <v>5</v>
      </c>
      <c r="C21" s="4">
        <f>SUM($B$3:B21)</f>
        <v>65</v>
      </c>
      <c r="D21" s="4">
        <f t="shared" si="0"/>
        <v>43</v>
      </c>
      <c r="E21" s="4">
        <f t="shared" si="1"/>
        <v>12900</v>
      </c>
      <c r="F21" s="4">
        <f t="shared" si="2"/>
        <v>53</v>
      </c>
      <c r="G21" s="4">
        <f t="shared" si="3"/>
        <v>43</v>
      </c>
      <c r="H21" s="4">
        <f t="shared" si="4"/>
        <v>6450</v>
      </c>
      <c r="I21" s="4">
        <f t="shared" si="5"/>
        <v>53</v>
      </c>
      <c r="J21" s="4">
        <f t="shared" si="6"/>
        <v>43</v>
      </c>
      <c r="K21" s="4">
        <f t="shared" si="7"/>
        <v>8600</v>
      </c>
    </row>
    <row r="22" ht="16.5" spans="1:11">
      <c r="A22" s="4">
        <v>20</v>
      </c>
      <c r="B22" s="4">
        <f t="shared" si="8"/>
        <v>5</v>
      </c>
      <c r="C22" s="4">
        <f>SUM($B$3:B22)</f>
        <v>70</v>
      </c>
      <c r="D22" s="4">
        <f t="shared" si="0"/>
        <v>46</v>
      </c>
      <c r="E22" s="4">
        <f t="shared" si="1"/>
        <v>13800</v>
      </c>
      <c r="F22" s="4">
        <f t="shared" si="2"/>
        <v>57</v>
      </c>
      <c r="G22" s="4">
        <f t="shared" si="3"/>
        <v>46</v>
      </c>
      <c r="H22" s="4">
        <f t="shared" si="4"/>
        <v>6900</v>
      </c>
      <c r="I22" s="4">
        <f t="shared" si="5"/>
        <v>57</v>
      </c>
      <c r="J22" s="4">
        <f t="shared" si="6"/>
        <v>46</v>
      </c>
      <c r="K22" s="4">
        <f t="shared" si="7"/>
        <v>9200</v>
      </c>
    </row>
    <row r="23" ht="16.5" spans="1:11">
      <c r="A23" s="4">
        <v>21</v>
      </c>
      <c r="B23" s="4">
        <f t="shared" si="8"/>
        <v>6</v>
      </c>
      <c r="C23" s="4">
        <f>SUM($B$3:B23)</f>
        <v>76</v>
      </c>
      <c r="D23" s="4">
        <f t="shared" si="0"/>
        <v>50</v>
      </c>
      <c r="E23" s="4">
        <f t="shared" si="1"/>
        <v>15000</v>
      </c>
      <c r="F23" s="4">
        <f t="shared" si="2"/>
        <v>62</v>
      </c>
      <c r="G23" s="4">
        <f t="shared" si="3"/>
        <v>50</v>
      </c>
      <c r="H23" s="4">
        <f t="shared" si="4"/>
        <v>7500</v>
      </c>
      <c r="I23" s="4">
        <f t="shared" si="5"/>
        <v>62</v>
      </c>
      <c r="J23" s="4">
        <f t="shared" si="6"/>
        <v>50</v>
      </c>
      <c r="K23" s="4">
        <f t="shared" si="7"/>
        <v>10000</v>
      </c>
    </row>
    <row r="24" ht="16.5" spans="1:11">
      <c r="A24" s="4">
        <v>22</v>
      </c>
      <c r="B24" s="4">
        <f t="shared" si="8"/>
        <v>6</v>
      </c>
      <c r="C24" s="4">
        <f>SUM($B$3:B24)</f>
        <v>82</v>
      </c>
      <c r="D24" s="4">
        <f t="shared" si="0"/>
        <v>54</v>
      </c>
      <c r="E24" s="4">
        <f t="shared" si="1"/>
        <v>16200</v>
      </c>
      <c r="F24" s="4">
        <f t="shared" si="2"/>
        <v>67</v>
      </c>
      <c r="G24" s="4">
        <f t="shared" si="3"/>
        <v>54</v>
      </c>
      <c r="H24" s="4">
        <f t="shared" si="4"/>
        <v>8100</v>
      </c>
      <c r="I24" s="4">
        <f t="shared" si="5"/>
        <v>67</v>
      </c>
      <c r="J24" s="4">
        <f t="shared" si="6"/>
        <v>54</v>
      </c>
      <c r="K24" s="4">
        <f t="shared" si="7"/>
        <v>10800</v>
      </c>
    </row>
    <row r="25" ht="16.5" spans="1:11">
      <c r="A25" s="4">
        <v>23</v>
      </c>
      <c r="B25" s="4">
        <f t="shared" si="8"/>
        <v>6</v>
      </c>
      <c r="C25" s="4">
        <f>SUM($B$3:B25)</f>
        <v>88</v>
      </c>
      <c r="D25" s="4">
        <f t="shared" si="0"/>
        <v>58</v>
      </c>
      <c r="E25" s="4">
        <f t="shared" si="1"/>
        <v>17400</v>
      </c>
      <c r="F25" s="4">
        <f t="shared" si="2"/>
        <v>72</v>
      </c>
      <c r="G25" s="4">
        <f t="shared" si="3"/>
        <v>58</v>
      </c>
      <c r="H25" s="4">
        <f t="shared" si="4"/>
        <v>8700</v>
      </c>
      <c r="I25" s="4">
        <f t="shared" si="5"/>
        <v>72</v>
      </c>
      <c r="J25" s="4">
        <f t="shared" si="6"/>
        <v>58</v>
      </c>
      <c r="K25" s="4">
        <f t="shared" si="7"/>
        <v>11600</v>
      </c>
    </row>
    <row r="26" ht="16.5" spans="1:11">
      <c r="A26" s="4">
        <v>24</v>
      </c>
      <c r="B26" s="4">
        <f t="shared" si="8"/>
        <v>6</v>
      </c>
      <c r="C26" s="4">
        <f>SUM($B$3:B26)</f>
        <v>94</v>
      </c>
      <c r="D26" s="4">
        <f t="shared" si="0"/>
        <v>62</v>
      </c>
      <c r="E26" s="4">
        <f t="shared" si="1"/>
        <v>18600</v>
      </c>
      <c r="F26" s="4">
        <f t="shared" si="2"/>
        <v>77</v>
      </c>
      <c r="G26" s="4">
        <f t="shared" si="3"/>
        <v>62</v>
      </c>
      <c r="H26" s="4">
        <f t="shared" si="4"/>
        <v>9300</v>
      </c>
      <c r="I26" s="4">
        <f t="shared" si="5"/>
        <v>77</v>
      </c>
      <c r="J26" s="4">
        <f t="shared" si="6"/>
        <v>62</v>
      </c>
      <c r="K26" s="4">
        <f t="shared" si="7"/>
        <v>12400</v>
      </c>
    </row>
    <row r="27" ht="16.5" spans="1:11">
      <c r="A27" s="4">
        <v>25</v>
      </c>
      <c r="B27" s="4">
        <f t="shared" si="8"/>
        <v>6</v>
      </c>
      <c r="C27" s="4">
        <f>SUM($B$3:B27)</f>
        <v>100</v>
      </c>
      <c r="D27" s="4">
        <f t="shared" si="0"/>
        <v>66</v>
      </c>
      <c r="E27" s="4">
        <f t="shared" si="1"/>
        <v>19800</v>
      </c>
      <c r="F27" s="4">
        <f t="shared" si="2"/>
        <v>82</v>
      </c>
      <c r="G27" s="4">
        <f t="shared" si="3"/>
        <v>66</v>
      </c>
      <c r="H27" s="4">
        <f t="shared" si="4"/>
        <v>9900</v>
      </c>
      <c r="I27" s="4">
        <f t="shared" si="5"/>
        <v>82</v>
      </c>
      <c r="J27" s="4">
        <f t="shared" si="6"/>
        <v>66</v>
      </c>
      <c r="K27" s="4">
        <f t="shared" si="7"/>
        <v>13200</v>
      </c>
    </row>
    <row r="28" ht="16.5" spans="1:11">
      <c r="A28" s="4">
        <v>26</v>
      </c>
      <c r="B28" s="4">
        <f t="shared" si="8"/>
        <v>7</v>
      </c>
      <c r="C28" s="4">
        <f>SUM($B$3:B28)</f>
        <v>107</v>
      </c>
      <c r="D28" s="4">
        <f t="shared" si="0"/>
        <v>71</v>
      </c>
      <c r="E28" s="4">
        <f t="shared" si="1"/>
        <v>21300</v>
      </c>
      <c r="F28" s="4">
        <f t="shared" si="2"/>
        <v>87</v>
      </c>
      <c r="G28" s="4">
        <f t="shared" si="3"/>
        <v>71</v>
      </c>
      <c r="H28" s="4">
        <f t="shared" si="4"/>
        <v>10650</v>
      </c>
      <c r="I28" s="4">
        <f t="shared" si="5"/>
        <v>87</v>
      </c>
      <c r="J28" s="4">
        <f t="shared" si="6"/>
        <v>71</v>
      </c>
      <c r="K28" s="4">
        <f t="shared" si="7"/>
        <v>14200</v>
      </c>
    </row>
    <row r="29" ht="16.5" spans="1:11">
      <c r="A29" s="4">
        <v>27</v>
      </c>
      <c r="B29" s="4">
        <f t="shared" si="8"/>
        <v>7</v>
      </c>
      <c r="C29" s="4">
        <f>SUM($B$3:B29)</f>
        <v>114</v>
      </c>
      <c r="D29" s="4">
        <f t="shared" si="0"/>
        <v>76</v>
      </c>
      <c r="E29" s="4">
        <f t="shared" si="1"/>
        <v>22800</v>
      </c>
      <c r="F29" s="4">
        <f t="shared" si="2"/>
        <v>93</v>
      </c>
      <c r="G29" s="4">
        <f t="shared" si="3"/>
        <v>76</v>
      </c>
      <c r="H29" s="4">
        <f t="shared" si="4"/>
        <v>11400</v>
      </c>
      <c r="I29" s="4">
        <f t="shared" si="5"/>
        <v>93</v>
      </c>
      <c r="J29" s="4">
        <f t="shared" si="6"/>
        <v>76</v>
      </c>
      <c r="K29" s="4">
        <f t="shared" si="7"/>
        <v>15200</v>
      </c>
    </row>
    <row r="30" ht="16.5" spans="1:11">
      <c r="A30" s="4">
        <v>28</v>
      </c>
      <c r="B30" s="4">
        <f t="shared" si="8"/>
        <v>7</v>
      </c>
      <c r="C30" s="4">
        <f>SUM($B$3:B30)</f>
        <v>121</v>
      </c>
      <c r="D30" s="4">
        <f t="shared" si="0"/>
        <v>80</v>
      </c>
      <c r="E30" s="4">
        <f t="shared" si="1"/>
        <v>24000</v>
      </c>
      <c r="F30" s="4">
        <f t="shared" si="2"/>
        <v>99</v>
      </c>
      <c r="G30" s="4">
        <f t="shared" si="3"/>
        <v>80</v>
      </c>
      <c r="H30" s="4">
        <f t="shared" si="4"/>
        <v>12000</v>
      </c>
      <c r="I30" s="4">
        <f t="shared" si="5"/>
        <v>99</v>
      </c>
      <c r="J30" s="4">
        <f t="shared" si="6"/>
        <v>80</v>
      </c>
      <c r="K30" s="4">
        <f t="shared" si="7"/>
        <v>16000</v>
      </c>
    </row>
    <row r="31" ht="16.5" spans="1:11">
      <c r="A31" s="4">
        <v>29</v>
      </c>
      <c r="B31" s="4">
        <f t="shared" si="8"/>
        <v>7</v>
      </c>
      <c r="C31" s="4">
        <f>SUM($B$3:B31)</f>
        <v>128</v>
      </c>
      <c r="D31" s="4">
        <f t="shared" si="0"/>
        <v>85</v>
      </c>
      <c r="E31" s="4">
        <f t="shared" si="1"/>
        <v>25500</v>
      </c>
      <c r="F31" s="4">
        <f t="shared" si="2"/>
        <v>104</v>
      </c>
      <c r="G31" s="4">
        <f t="shared" si="3"/>
        <v>85</v>
      </c>
      <c r="H31" s="4">
        <f t="shared" si="4"/>
        <v>12750</v>
      </c>
      <c r="I31" s="4">
        <f t="shared" si="5"/>
        <v>104</v>
      </c>
      <c r="J31" s="4">
        <f t="shared" si="6"/>
        <v>85</v>
      </c>
      <c r="K31" s="4">
        <f t="shared" si="7"/>
        <v>17000</v>
      </c>
    </row>
    <row r="32" ht="16.5" spans="1:11">
      <c r="A32" s="4">
        <v>30</v>
      </c>
      <c r="B32" s="4">
        <f t="shared" si="8"/>
        <v>7</v>
      </c>
      <c r="C32" s="4">
        <f>SUM($B$3:B32)</f>
        <v>135</v>
      </c>
      <c r="D32" s="4">
        <f t="shared" si="0"/>
        <v>90</v>
      </c>
      <c r="E32" s="4">
        <f t="shared" si="1"/>
        <v>27000</v>
      </c>
      <c r="F32" s="4">
        <f t="shared" si="2"/>
        <v>110</v>
      </c>
      <c r="G32" s="4">
        <f t="shared" si="3"/>
        <v>90</v>
      </c>
      <c r="H32" s="4">
        <f t="shared" si="4"/>
        <v>13500</v>
      </c>
      <c r="I32" s="4">
        <f t="shared" si="5"/>
        <v>110</v>
      </c>
      <c r="J32" s="4">
        <f t="shared" si="6"/>
        <v>90</v>
      </c>
      <c r="K32" s="4">
        <f t="shared" si="7"/>
        <v>18000</v>
      </c>
    </row>
    <row r="33" ht="16.5" spans="1:11">
      <c r="A33" s="4">
        <v>31</v>
      </c>
      <c r="B33" s="4">
        <f t="shared" si="8"/>
        <v>8</v>
      </c>
      <c r="C33" s="4">
        <f>SUM($B$3:B33)</f>
        <v>143</v>
      </c>
      <c r="D33" s="4">
        <f t="shared" si="0"/>
        <v>95</v>
      </c>
      <c r="E33" s="4">
        <f t="shared" si="1"/>
        <v>28500</v>
      </c>
      <c r="F33" s="4">
        <f t="shared" si="2"/>
        <v>117</v>
      </c>
      <c r="G33" s="4">
        <f t="shared" si="3"/>
        <v>95</v>
      </c>
      <c r="H33" s="4">
        <f t="shared" si="4"/>
        <v>14250</v>
      </c>
      <c r="I33" s="4">
        <f t="shared" si="5"/>
        <v>117</v>
      </c>
      <c r="J33" s="4">
        <f t="shared" si="6"/>
        <v>95</v>
      </c>
      <c r="K33" s="4">
        <f t="shared" si="7"/>
        <v>19000</v>
      </c>
    </row>
    <row r="34" ht="16.5" spans="1:11">
      <c r="A34" s="4">
        <v>32</v>
      </c>
      <c r="B34" s="4">
        <f t="shared" si="8"/>
        <v>8</v>
      </c>
      <c r="C34" s="4">
        <f>SUM($B$3:B34)</f>
        <v>151</v>
      </c>
      <c r="D34" s="4">
        <f t="shared" si="0"/>
        <v>100</v>
      </c>
      <c r="E34" s="4">
        <f t="shared" si="1"/>
        <v>30000</v>
      </c>
      <c r="F34" s="4">
        <f t="shared" si="2"/>
        <v>123</v>
      </c>
      <c r="G34" s="4">
        <f t="shared" si="3"/>
        <v>100</v>
      </c>
      <c r="H34" s="4">
        <f t="shared" si="4"/>
        <v>15000</v>
      </c>
      <c r="I34" s="4">
        <f t="shared" si="5"/>
        <v>123</v>
      </c>
      <c r="J34" s="4">
        <f t="shared" si="6"/>
        <v>100</v>
      </c>
      <c r="K34" s="4">
        <f t="shared" si="7"/>
        <v>20000</v>
      </c>
    </row>
    <row r="35" ht="16.5" spans="1:11">
      <c r="A35" s="4">
        <v>33</v>
      </c>
      <c r="B35" s="4">
        <f t="shared" si="8"/>
        <v>8</v>
      </c>
      <c r="C35" s="4">
        <f>SUM($B$3:B35)</f>
        <v>159</v>
      </c>
      <c r="D35" s="4">
        <f t="shared" si="0"/>
        <v>106</v>
      </c>
      <c r="E35" s="4">
        <f t="shared" si="1"/>
        <v>31800</v>
      </c>
      <c r="F35" s="4">
        <f t="shared" si="2"/>
        <v>130</v>
      </c>
      <c r="G35" s="4">
        <f t="shared" si="3"/>
        <v>106</v>
      </c>
      <c r="H35" s="4">
        <f t="shared" si="4"/>
        <v>15900</v>
      </c>
      <c r="I35" s="4">
        <f t="shared" si="5"/>
        <v>130</v>
      </c>
      <c r="J35" s="4">
        <f t="shared" si="6"/>
        <v>106</v>
      </c>
      <c r="K35" s="4">
        <f t="shared" si="7"/>
        <v>21200</v>
      </c>
    </row>
    <row r="36" ht="16.5" spans="1:11">
      <c r="A36" s="4">
        <v>34</v>
      </c>
      <c r="B36" s="4">
        <f t="shared" si="8"/>
        <v>8</v>
      </c>
      <c r="C36" s="4">
        <f>SUM($B$3:B36)</f>
        <v>167</v>
      </c>
      <c r="D36" s="4">
        <f t="shared" ref="D36:D67" si="9">INT(C36/1.5)</f>
        <v>111</v>
      </c>
      <c r="E36" s="4">
        <f t="shared" ref="E36:E67" si="10">D36*300</f>
        <v>33300</v>
      </c>
      <c r="F36" s="4">
        <f t="shared" ref="F36:F67" si="11">INT(C36*0.82)</f>
        <v>136</v>
      </c>
      <c r="G36" s="4">
        <f t="shared" ref="G36:G67" si="12">D36</f>
        <v>111</v>
      </c>
      <c r="H36" s="4">
        <f t="shared" ref="H36:H67" si="13">INT(E36/2)</f>
        <v>16650</v>
      </c>
      <c r="I36" s="4">
        <f t="shared" ref="I36:I67" si="14">F36</f>
        <v>136</v>
      </c>
      <c r="J36" s="4">
        <f t="shared" ref="J36:J67" si="15">G36</f>
        <v>111</v>
      </c>
      <c r="K36" s="4">
        <f t="shared" ref="K36:K67" si="16">INT(E36/3*2)</f>
        <v>22200</v>
      </c>
    </row>
    <row r="37" ht="16.5" spans="1:11">
      <c r="A37" s="4">
        <v>35</v>
      </c>
      <c r="B37" s="4">
        <f t="shared" si="8"/>
        <v>8</v>
      </c>
      <c r="C37" s="4">
        <f>SUM($B$3:B37)</f>
        <v>175</v>
      </c>
      <c r="D37" s="4">
        <f t="shared" si="9"/>
        <v>116</v>
      </c>
      <c r="E37" s="4">
        <f t="shared" si="10"/>
        <v>34800</v>
      </c>
      <c r="F37" s="4">
        <f t="shared" si="11"/>
        <v>143</v>
      </c>
      <c r="G37" s="4">
        <f t="shared" si="12"/>
        <v>116</v>
      </c>
      <c r="H37" s="4">
        <f t="shared" si="13"/>
        <v>17400</v>
      </c>
      <c r="I37" s="4">
        <f t="shared" si="14"/>
        <v>143</v>
      </c>
      <c r="J37" s="4">
        <f t="shared" si="15"/>
        <v>116</v>
      </c>
      <c r="K37" s="4">
        <f t="shared" si="16"/>
        <v>23200</v>
      </c>
    </row>
    <row r="38" ht="16.5" spans="1:11">
      <c r="A38" s="4">
        <v>36</v>
      </c>
      <c r="B38" s="4">
        <f t="shared" si="8"/>
        <v>9</v>
      </c>
      <c r="C38" s="4">
        <f>SUM($B$3:B38)</f>
        <v>184</v>
      </c>
      <c r="D38" s="4">
        <f t="shared" si="9"/>
        <v>122</v>
      </c>
      <c r="E38" s="4">
        <f t="shared" si="10"/>
        <v>36600</v>
      </c>
      <c r="F38" s="4">
        <f t="shared" si="11"/>
        <v>150</v>
      </c>
      <c r="G38" s="4">
        <f t="shared" si="12"/>
        <v>122</v>
      </c>
      <c r="H38" s="4">
        <f t="shared" si="13"/>
        <v>18300</v>
      </c>
      <c r="I38" s="4">
        <f t="shared" si="14"/>
        <v>150</v>
      </c>
      <c r="J38" s="4">
        <f t="shared" si="15"/>
        <v>122</v>
      </c>
      <c r="K38" s="4">
        <f t="shared" si="16"/>
        <v>24400</v>
      </c>
    </row>
    <row r="39" ht="16.5" spans="1:11">
      <c r="A39" s="4">
        <v>37</v>
      </c>
      <c r="B39" s="4">
        <f t="shared" si="8"/>
        <v>9</v>
      </c>
      <c r="C39" s="4">
        <f>SUM($B$3:B39)</f>
        <v>193</v>
      </c>
      <c r="D39" s="4">
        <f t="shared" si="9"/>
        <v>128</v>
      </c>
      <c r="E39" s="4">
        <f t="shared" si="10"/>
        <v>38400</v>
      </c>
      <c r="F39" s="4">
        <f t="shared" si="11"/>
        <v>158</v>
      </c>
      <c r="G39" s="4">
        <f t="shared" si="12"/>
        <v>128</v>
      </c>
      <c r="H39" s="4">
        <f t="shared" si="13"/>
        <v>19200</v>
      </c>
      <c r="I39" s="4">
        <f t="shared" si="14"/>
        <v>158</v>
      </c>
      <c r="J39" s="4">
        <f t="shared" si="15"/>
        <v>128</v>
      </c>
      <c r="K39" s="4">
        <f t="shared" si="16"/>
        <v>25600</v>
      </c>
    </row>
    <row r="40" ht="16.5" spans="1:11">
      <c r="A40" s="4">
        <v>38</v>
      </c>
      <c r="B40" s="4">
        <f t="shared" si="8"/>
        <v>9</v>
      </c>
      <c r="C40" s="4">
        <f>SUM($B$3:B40)</f>
        <v>202</v>
      </c>
      <c r="D40" s="4">
        <f t="shared" si="9"/>
        <v>134</v>
      </c>
      <c r="E40" s="4">
        <f t="shared" si="10"/>
        <v>40200</v>
      </c>
      <c r="F40" s="4">
        <f t="shared" si="11"/>
        <v>165</v>
      </c>
      <c r="G40" s="4">
        <f t="shared" si="12"/>
        <v>134</v>
      </c>
      <c r="H40" s="4">
        <f t="shared" si="13"/>
        <v>20100</v>
      </c>
      <c r="I40" s="4">
        <f t="shared" si="14"/>
        <v>165</v>
      </c>
      <c r="J40" s="4">
        <f t="shared" si="15"/>
        <v>134</v>
      </c>
      <c r="K40" s="4">
        <f t="shared" si="16"/>
        <v>26800</v>
      </c>
    </row>
    <row r="41" ht="16.5" spans="1:11">
      <c r="A41" s="4">
        <v>39</v>
      </c>
      <c r="B41" s="4">
        <f t="shared" ref="B41:B72" si="17">B36+1</f>
        <v>9</v>
      </c>
      <c r="C41" s="4">
        <f>SUM($B$3:B41)</f>
        <v>211</v>
      </c>
      <c r="D41" s="4">
        <f t="shared" si="9"/>
        <v>140</v>
      </c>
      <c r="E41" s="4">
        <f t="shared" si="10"/>
        <v>42000</v>
      </c>
      <c r="F41" s="4">
        <f t="shared" si="11"/>
        <v>173</v>
      </c>
      <c r="G41" s="4">
        <f t="shared" si="12"/>
        <v>140</v>
      </c>
      <c r="H41" s="4">
        <f t="shared" si="13"/>
        <v>21000</v>
      </c>
      <c r="I41" s="4">
        <f t="shared" si="14"/>
        <v>173</v>
      </c>
      <c r="J41" s="4">
        <f t="shared" si="15"/>
        <v>140</v>
      </c>
      <c r="K41" s="4">
        <f t="shared" si="16"/>
        <v>28000</v>
      </c>
    </row>
    <row r="42" ht="16.5" spans="1:11">
      <c r="A42" s="4">
        <v>40</v>
      </c>
      <c r="B42" s="4">
        <f t="shared" si="17"/>
        <v>9</v>
      </c>
      <c r="C42" s="4">
        <f>SUM($B$3:B42)</f>
        <v>220</v>
      </c>
      <c r="D42" s="4">
        <f t="shared" si="9"/>
        <v>146</v>
      </c>
      <c r="E42" s="4">
        <f t="shared" si="10"/>
        <v>43800</v>
      </c>
      <c r="F42" s="4">
        <f t="shared" si="11"/>
        <v>180</v>
      </c>
      <c r="G42" s="4">
        <f t="shared" si="12"/>
        <v>146</v>
      </c>
      <c r="H42" s="4">
        <f t="shared" si="13"/>
        <v>21900</v>
      </c>
      <c r="I42" s="4">
        <f t="shared" si="14"/>
        <v>180</v>
      </c>
      <c r="J42" s="4">
        <f t="shared" si="15"/>
        <v>146</v>
      </c>
      <c r="K42" s="4">
        <f t="shared" si="16"/>
        <v>29200</v>
      </c>
    </row>
    <row r="43" ht="16.5" spans="1:11">
      <c r="A43" s="4">
        <v>41</v>
      </c>
      <c r="B43" s="4">
        <f t="shared" si="17"/>
        <v>10</v>
      </c>
      <c r="C43" s="4">
        <f>SUM($B$3:B43)</f>
        <v>230</v>
      </c>
      <c r="D43" s="4">
        <f t="shared" si="9"/>
        <v>153</v>
      </c>
      <c r="E43" s="4">
        <f t="shared" si="10"/>
        <v>45900</v>
      </c>
      <c r="F43" s="4">
        <f t="shared" si="11"/>
        <v>188</v>
      </c>
      <c r="G43" s="4">
        <f t="shared" si="12"/>
        <v>153</v>
      </c>
      <c r="H43" s="4">
        <f t="shared" si="13"/>
        <v>22950</v>
      </c>
      <c r="I43" s="4">
        <f t="shared" si="14"/>
        <v>188</v>
      </c>
      <c r="J43" s="4">
        <f t="shared" si="15"/>
        <v>153</v>
      </c>
      <c r="K43" s="4">
        <f t="shared" si="16"/>
        <v>30600</v>
      </c>
    </row>
    <row r="44" ht="16.5" spans="1:11">
      <c r="A44" s="4">
        <v>42</v>
      </c>
      <c r="B44" s="4">
        <f t="shared" si="17"/>
        <v>10</v>
      </c>
      <c r="C44" s="4">
        <f>SUM($B$3:B44)</f>
        <v>240</v>
      </c>
      <c r="D44" s="4">
        <f t="shared" si="9"/>
        <v>160</v>
      </c>
      <c r="E44" s="4">
        <f t="shared" si="10"/>
        <v>48000</v>
      </c>
      <c r="F44" s="4">
        <f t="shared" si="11"/>
        <v>196</v>
      </c>
      <c r="G44" s="4">
        <f t="shared" si="12"/>
        <v>160</v>
      </c>
      <c r="H44" s="4">
        <f t="shared" si="13"/>
        <v>24000</v>
      </c>
      <c r="I44" s="4">
        <f t="shared" si="14"/>
        <v>196</v>
      </c>
      <c r="J44" s="4">
        <f t="shared" si="15"/>
        <v>160</v>
      </c>
      <c r="K44" s="4">
        <f t="shared" si="16"/>
        <v>32000</v>
      </c>
    </row>
    <row r="45" ht="16.5" spans="1:11">
      <c r="A45" s="4">
        <v>43</v>
      </c>
      <c r="B45" s="4">
        <f t="shared" si="17"/>
        <v>10</v>
      </c>
      <c r="C45" s="4">
        <f>SUM($B$3:B45)</f>
        <v>250</v>
      </c>
      <c r="D45" s="4">
        <f t="shared" si="9"/>
        <v>166</v>
      </c>
      <c r="E45" s="4">
        <f t="shared" si="10"/>
        <v>49800</v>
      </c>
      <c r="F45" s="4">
        <f t="shared" si="11"/>
        <v>205</v>
      </c>
      <c r="G45" s="4">
        <f t="shared" si="12"/>
        <v>166</v>
      </c>
      <c r="H45" s="4">
        <f t="shared" si="13"/>
        <v>24900</v>
      </c>
      <c r="I45" s="4">
        <f t="shared" si="14"/>
        <v>205</v>
      </c>
      <c r="J45" s="4">
        <f t="shared" si="15"/>
        <v>166</v>
      </c>
      <c r="K45" s="4">
        <f t="shared" si="16"/>
        <v>33200</v>
      </c>
    </row>
    <row r="46" ht="16.5" spans="1:11">
      <c r="A46" s="4">
        <v>44</v>
      </c>
      <c r="B46" s="4">
        <f t="shared" si="17"/>
        <v>10</v>
      </c>
      <c r="C46" s="4">
        <f>SUM($B$3:B46)</f>
        <v>260</v>
      </c>
      <c r="D46" s="4">
        <f t="shared" si="9"/>
        <v>173</v>
      </c>
      <c r="E46" s="4">
        <f t="shared" si="10"/>
        <v>51900</v>
      </c>
      <c r="F46" s="4">
        <f t="shared" si="11"/>
        <v>213</v>
      </c>
      <c r="G46" s="4">
        <f t="shared" si="12"/>
        <v>173</v>
      </c>
      <c r="H46" s="4">
        <f t="shared" si="13"/>
        <v>25950</v>
      </c>
      <c r="I46" s="4">
        <f t="shared" si="14"/>
        <v>213</v>
      </c>
      <c r="J46" s="4">
        <f t="shared" si="15"/>
        <v>173</v>
      </c>
      <c r="K46" s="4">
        <f t="shared" si="16"/>
        <v>34600</v>
      </c>
    </row>
    <row r="47" ht="16.5" spans="1:11">
      <c r="A47" s="4">
        <v>45</v>
      </c>
      <c r="B47" s="4">
        <f t="shared" si="17"/>
        <v>10</v>
      </c>
      <c r="C47" s="4">
        <f>SUM($B$3:B47)</f>
        <v>270</v>
      </c>
      <c r="D47" s="4">
        <f t="shared" si="9"/>
        <v>180</v>
      </c>
      <c r="E47" s="4">
        <f t="shared" si="10"/>
        <v>54000</v>
      </c>
      <c r="F47" s="4">
        <f t="shared" si="11"/>
        <v>221</v>
      </c>
      <c r="G47" s="4">
        <f t="shared" si="12"/>
        <v>180</v>
      </c>
      <c r="H47" s="4">
        <f t="shared" si="13"/>
        <v>27000</v>
      </c>
      <c r="I47" s="4">
        <f t="shared" si="14"/>
        <v>221</v>
      </c>
      <c r="J47" s="4">
        <f t="shared" si="15"/>
        <v>180</v>
      </c>
      <c r="K47" s="4">
        <f t="shared" si="16"/>
        <v>36000</v>
      </c>
    </row>
    <row r="48" ht="16.5" spans="1:11">
      <c r="A48" s="4">
        <v>46</v>
      </c>
      <c r="B48" s="4">
        <f t="shared" si="17"/>
        <v>11</v>
      </c>
      <c r="C48" s="4">
        <f>SUM($B$3:B48)</f>
        <v>281</v>
      </c>
      <c r="D48" s="4">
        <f t="shared" si="9"/>
        <v>187</v>
      </c>
      <c r="E48" s="4">
        <f t="shared" si="10"/>
        <v>56100</v>
      </c>
      <c r="F48" s="4">
        <f t="shared" si="11"/>
        <v>230</v>
      </c>
      <c r="G48" s="4">
        <f t="shared" si="12"/>
        <v>187</v>
      </c>
      <c r="H48" s="4">
        <f t="shared" si="13"/>
        <v>28050</v>
      </c>
      <c r="I48" s="4">
        <f t="shared" si="14"/>
        <v>230</v>
      </c>
      <c r="J48" s="4">
        <f t="shared" si="15"/>
        <v>187</v>
      </c>
      <c r="K48" s="4">
        <f t="shared" si="16"/>
        <v>37400</v>
      </c>
    </row>
    <row r="49" ht="16.5" spans="1:11">
      <c r="A49" s="4">
        <v>47</v>
      </c>
      <c r="B49" s="4">
        <f t="shared" si="17"/>
        <v>11</v>
      </c>
      <c r="C49" s="4">
        <f>SUM($B$3:B49)</f>
        <v>292</v>
      </c>
      <c r="D49" s="4">
        <f t="shared" si="9"/>
        <v>194</v>
      </c>
      <c r="E49" s="4">
        <f t="shared" si="10"/>
        <v>58200</v>
      </c>
      <c r="F49" s="4">
        <f t="shared" si="11"/>
        <v>239</v>
      </c>
      <c r="G49" s="4">
        <f t="shared" si="12"/>
        <v>194</v>
      </c>
      <c r="H49" s="4">
        <f t="shared" si="13"/>
        <v>29100</v>
      </c>
      <c r="I49" s="4">
        <f t="shared" si="14"/>
        <v>239</v>
      </c>
      <c r="J49" s="4">
        <f t="shared" si="15"/>
        <v>194</v>
      </c>
      <c r="K49" s="4">
        <f t="shared" si="16"/>
        <v>38800</v>
      </c>
    </row>
    <row r="50" ht="16.5" spans="1:11">
      <c r="A50" s="4">
        <v>48</v>
      </c>
      <c r="B50" s="4">
        <f t="shared" si="17"/>
        <v>11</v>
      </c>
      <c r="C50" s="4">
        <f>SUM($B$3:B50)</f>
        <v>303</v>
      </c>
      <c r="D50" s="4">
        <f t="shared" si="9"/>
        <v>202</v>
      </c>
      <c r="E50" s="4">
        <f t="shared" si="10"/>
        <v>60600</v>
      </c>
      <c r="F50" s="4">
        <f t="shared" si="11"/>
        <v>248</v>
      </c>
      <c r="G50" s="4">
        <f t="shared" si="12"/>
        <v>202</v>
      </c>
      <c r="H50" s="4">
        <f t="shared" si="13"/>
        <v>30300</v>
      </c>
      <c r="I50" s="4">
        <f t="shared" si="14"/>
        <v>248</v>
      </c>
      <c r="J50" s="4">
        <f t="shared" si="15"/>
        <v>202</v>
      </c>
      <c r="K50" s="4">
        <f t="shared" si="16"/>
        <v>40400</v>
      </c>
    </row>
    <row r="51" ht="16.5" spans="1:11">
      <c r="A51" s="4">
        <v>49</v>
      </c>
      <c r="B51" s="4">
        <f t="shared" si="17"/>
        <v>11</v>
      </c>
      <c r="C51" s="4">
        <f>SUM($B$3:B51)</f>
        <v>314</v>
      </c>
      <c r="D51" s="4">
        <f t="shared" si="9"/>
        <v>209</v>
      </c>
      <c r="E51" s="4">
        <f t="shared" si="10"/>
        <v>62700</v>
      </c>
      <c r="F51" s="4">
        <f t="shared" si="11"/>
        <v>257</v>
      </c>
      <c r="G51" s="4">
        <f t="shared" si="12"/>
        <v>209</v>
      </c>
      <c r="H51" s="4">
        <f t="shared" si="13"/>
        <v>31350</v>
      </c>
      <c r="I51" s="4">
        <f t="shared" si="14"/>
        <v>257</v>
      </c>
      <c r="J51" s="4">
        <f t="shared" si="15"/>
        <v>209</v>
      </c>
      <c r="K51" s="4">
        <f t="shared" si="16"/>
        <v>41800</v>
      </c>
    </row>
    <row r="52" ht="16.5" spans="1:11">
      <c r="A52" s="4">
        <v>50</v>
      </c>
      <c r="B52" s="4">
        <f t="shared" si="17"/>
        <v>11</v>
      </c>
      <c r="C52" s="4">
        <f>SUM($B$3:B52)</f>
        <v>325</v>
      </c>
      <c r="D52" s="4">
        <f t="shared" si="9"/>
        <v>216</v>
      </c>
      <c r="E52" s="4">
        <f t="shared" si="10"/>
        <v>64800</v>
      </c>
      <c r="F52" s="4">
        <f t="shared" si="11"/>
        <v>266</v>
      </c>
      <c r="G52" s="4">
        <f t="shared" si="12"/>
        <v>216</v>
      </c>
      <c r="H52" s="4">
        <f t="shared" si="13"/>
        <v>32400</v>
      </c>
      <c r="I52" s="4">
        <f t="shared" si="14"/>
        <v>266</v>
      </c>
      <c r="J52" s="4">
        <f t="shared" si="15"/>
        <v>216</v>
      </c>
      <c r="K52" s="4">
        <f t="shared" si="16"/>
        <v>43200</v>
      </c>
    </row>
    <row r="53" ht="16.5" spans="1:11">
      <c r="A53" s="4">
        <v>51</v>
      </c>
      <c r="B53" s="4">
        <f t="shared" si="17"/>
        <v>12</v>
      </c>
      <c r="C53" s="4">
        <f>SUM($B$3:B53)</f>
        <v>337</v>
      </c>
      <c r="D53" s="4">
        <f t="shared" si="9"/>
        <v>224</v>
      </c>
      <c r="E53" s="4">
        <f t="shared" si="10"/>
        <v>67200</v>
      </c>
      <c r="F53" s="4">
        <f t="shared" si="11"/>
        <v>276</v>
      </c>
      <c r="G53" s="4">
        <f t="shared" si="12"/>
        <v>224</v>
      </c>
      <c r="H53" s="4">
        <f t="shared" si="13"/>
        <v>33600</v>
      </c>
      <c r="I53" s="4">
        <f t="shared" si="14"/>
        <v>276</v>
      </c>
      <c r="J53" s="4">
        <f t="shared" si="15"/>
        <v>224</v>
      </c>
      <c r="K53" s="4">
        <f t="shared" si="16"/>
        <v>44800</v>
      </c>
    </row>
    <row r="54" ht="16.5" spans="1:11">
      <c r="A54" s="4">
        <v>52</v>
      </c>
      <c r="B54" s="4">
        <f t="shared" si="17"/>
        <v>12</v>
      </c>
      <c r="C54" s="4">
        <f>SUM($B$3:B54)</f>
        <v>349</v>
      </c>
      <c r="D54" s="4">
        <f t="shared" si="9"/>
        <v>232</v>
      </c>
      <c r="E54" s="4">
        <f t="shared" si="10"/>
        <v>69600</v>
      </c>
      <c r="F54" s="4">
        <f t="shared" si="11"/>
        <v>286</v>
      </c>
      <c r="G54" s="4">
        <f t="shared" si="12"/>
        <v>232</v>
      </c>
      <c r="H54" s="4">
        <f t="shared" si="13"/>
        <v>34800</v>
      </c>
      <c r="I54" s="4">
        <f t="shared" si="14"/>
        <v>286</v>
      </c>
      <c r="J54" s="4">
        <f t="shared" si="15"/>
        <v>232</v>
      </c>
      <c r="K54" s="4">
        <f t="shared" si="16"/>
        <v>46400</v>
      </c>
    </row>
    <row r="55" ht="16.5" spans="1:11">
      <c r="A55" s="4">
        <v>53</v>
      </c>
      <c r="B55" s="4">
        <f t="shared" si="17"/>
        <v>12</v>
      </c>
      <c r="C55" s="4">
        <f>SUM($B$3:B55)</f>
        <v>361</v>
      </c>
      <c r="D55" s="4">
        <f t="shared" si="9"/>
        <v>240</v>
      </c>
      <c r="E55" s="4">
        <f t="shared" si="10"/>
        <v>72000</v>
      </c>
      <c r="F55" s="4">
        <f t="shared" si="11"/>
        <v>296</v>
      </c>
      <c r="G55" s="4">
        <f t="shared" si="12"/>
        <v>240</v>
      </c>
      <c r="H55" s="4">
        <f t="shared" si="13"/>
        <v>36000</v>
      </c>
      <c r="I55" s="4">
        <f t="shared" si="14"/>
        <v>296</v>
      </c>
      <c r="J55" s="4">
        <f t="shared" si="15"/>
        <v>240</v>
      </c>
      <c r="K55" s="4">
        <f t="shared" si="16"/>
        <v>48000</v>
      </c>
    </row>
    <row r="56" ht="16.5" spans="1:11">
      <c r="A56" s="4">
        <v>54</v>
      </c>
      <c r="B56" s="4">
        <f t="shared" si="17"/>
        <v>12</v>
      </c>
      <c r="C56" s="4">
        <f>SUM($B$3:B56)</f>
        <v>373</v>
      </c>
      <c r="D56" s="4">
        <f t="shared" si="9"/>
        <v>248</v>
      </c>
      <c r="E56" s="4">
        <f t="shared" si="10"/>
        <v>74400</v>
      </c>
      <c r="F56" s="4">
        <f t="shared" si="11"/>
        <v>305</v>
      </c>
      <c r="G56" s="4">
        <f t="shared" si="12"/>
        <v>248</v>
      </c>
      <c r="H56" s="4">
        <f t="shared" si="13"/>
        <v>37200</v>
      </c>
      <c r="I56" s="4">
        <f t="shared" si="14"/>
        <v>305</v>
      </c>
      <c r="J56" s="4">
        <f t="shared" si="15"/>
        <v>248</v>
      </c>
      <c r="K56" s="4">
        <f t="shared" si="16"/>
        <v>49600</v>
      </c>
    </row>
    <row r="57" ht="16.5" spans="1:11">
      <c r="A57" s="4">
        <v>55</v>
      </c>
      <c r="B57" s="4">
        <f t="shared" si="17"/>
        <v>12</v>
      </c>
      <c r="C57" s="4">
        <f>SUM($B$3:B57)</f>
        <v>385</v>
      </c>
      <c r="D57" s="4">
        <f t="shared" si="9"/>
        <v>256</v>
      </c>
      <c r="E57" s="4">
        <f t="shared" si="10"/>
        <v>76800</v>
      </c>
      <c r="F57" s="4">
        <f t="shared" si="11"/>
        <v>315</v>
      </c>
      <c r="G57" s="4">
        <f t="shared" si="12"/>
        <v>256</v>
      </c>
      <c r="H57" s="4">
        <f t="shared" si="13"/>
        <v>38400</v>
      </c>
      <c r="I57" s="4">
        <f t="shared" si="14"/>
        <v>315</v>
      </c>
      <c r="J57" s="4">
        <f t="shared" si="15"/>
        <v>256</v>
      </c>
      <c r="K57" s="4">
        <f t="shared" si="16"/>
        <v>51200</v>
      </c>
    </row>
    <row r="58" ht="16.5" spans="1:11">
      <c r="A58" s="4">
        <v>56</v>
      </c>
      <c r="B58" s="4">
        <f t="shared" si="17"/>
        <v>13</v>
      </c>
      <c r="C58" s="4">
        <f>SUM($B$3:B58)</f>
        <v>398</v>
      </c>
      <c r="D58" s="4">
        <f t="shared" si="9"/>
        <v>265</v>
      </c>
      <c r="E58" s="4">
        <f t="shared" si="10"/>
        <v>79500</v>
      </c>
      <c r="F58" s="4">
        <f t="shared" si="11"/>
        <v>326</v>
      </c>
      <c r="G58" s="4">
        <f t="shared" si="12"/>
        <v>265</v>
      </c>
      <c r="H58" s="4">
        <f t="shared" si="13"/>
        <v>39750</v>
      </c>
      <c r="I58" s="4">
        <f t="shared" si="14"/>
        <v>326</v>
      </c>
      <c r="J58" s="4">
        <f t="shared" si="15"/>
        <v>265</v>
      </c>
      <c r="K58" s="4">
        <f t="shared" si="16"/>
        <v>53000</v>
      </c>
    </row>
    <row r="59" ht="16.5" spans="1:11">
      <c r="A59" s="4">
        <v>57</v>
      </c>
      <c r="B59" s="4">
        <f t="shared" si="17"/>
        <v>13</v>
      </c>
      <c r="C59" s="4">
        <f>SUM($B$3:B59)</f>
        <v>411</v>
      </c>
      <c r="D59" s="4">
        <f t="shared" si="9"/>
        <v>274</v>
      </c>
      <c r="E59" s="4">
        <f t="shared" si="10"/>
        <v>82200</v>
      </c>
      <c r="F59" s="4">
        <f t="shared" si="11"/>
        <v>337</v>
      </c>
      <c r="G59" s="4">
        <f t="shared" si="12"/>
        <v>274</v>
      </c>
      <c r="H59" s="4">
        <f t="shared" si="13"/>
        <v>41100</v>
      </c>
      <c r="I59" s="4">
        <f t="shared" si="14"/>
        <v>337</v>
      </c>
      <c r="J59" s="4">
        <f t="shared" si="15"/>
        <v>274</v>
      </c>
      <c r="K59" s="4">
        <f t="shared" si="16"/>
        <v>54800</v>
      </c>
    </row>
    <row r="60" ht="16.5" spans="1:11">
      <c r="A60" s="4">
        <v>58</v>
      </c>
      <c r="B60" s="4">
        <f t="shared" si="17"/>
        <v>13</v>
      </c>
      <c r="C60" s="4">
        <f>SUM($B$3:B60)</f>
        <v>424</v>
      </c>
      <c r="D60" s="4">
        <f t="shared" si="9"/>
        <v>282</v>
      </c>
      <c r="E60" s="4">
        <f t="shared" si="10"/>
        <v>84600</v>
      </c>
      <c r="F60" s="4">
        <f t="shared" si="11"/>
        <v>347</v>
      </c>
      <c r="G60" s="4">
        <f t="shared" si="12"/>
        <v>282</v>
      </c>
      <c r="H60" s="4">
        <f t="shared" si="13"/>
        <v>42300</v>
      </c>
      <c r="I60" s="4">
        <f t="shared" si="14"/>
        <v>347</v>
      </c>
      <c r="J60" s="4">
        <f t="shared" si="15"/>
        <v>282</v>
      </c>
      <c r="K60" s="4">
        <f t="shared" si="16"/>
        <v>56400</v>
      </c>
    </row>
    <row r="61" ht="16.5" spans="1:11">
      <c r="A61" s="4">
        <v>59</v>
      </c>
      <c r="B61" s="4">
        <f t="shared" si="17"/>
        <v>13</v>
      </c>
      <c r="C61" s="4">
        <f>SUM($B$3:B61)</f>
        <v>437</v>
      </c>
      <c r="D61" s="4">
        <f t="shared" si="9"/>
        <v>291</v>
      </c>
      <c r="E61" s="4">
        <f t="shared" si="10"/>
        <v>87300</v>
      </c>
      <c r="F61" s="4">
        <f t="shared" si="11"/>
        <v>358</v>
      </c>
      <c r="G61" s="4">
        <f t="shared" si="12"/>
        <v>291</v>
      </c>
      <c r="H61" s="4">
        <f t="shared" si="13"/>
        <v>43650</v>
      </c>
      <c r="I61" s="4">
        <f t="shared" si="14"/>
        <v>358</v>
      </c>
      <c r="J61" s="4">
        <f t="shared" si="15"/>
        <v>291</v>
      </c>
      <c r="K61" s="4">
        <f t="shared" si="16"/>
        <v>58200</v>
      </c>
    </row>
    <row r="62" ht="16.5" spans="1:11">
      <c r="A62" s="4">
        <v>60</v>
      </c>
      <c r="B62" s="4">
        <f t="shared" si="17"/>
        <v>13</v>
      </c>
      <c r="C62" s="4">
        <f>SUM($B$3:B62)</f>
        <v>450</v>
      </c>
      <c r="D62" s="4">
        <f t="shared" si="9"/>
        <v>300</v>
      </c>
      <c r="E62" s="4">
        <f t="shared" si="10"/>
        <v>90000</v>
      </c>
      <c r="F62" s="4">
        <f t="shared" si="11"/>
        <v>369</v>
      </c>
      <c r="G62" s="4">
        <f t="shared" si="12"/>
        <v>300</v>
      </c>
      <c r="H62" s="4">
        <f t="shared" si="13"/>
        <v>45000</v>
      </c>
      <c r="I62" s="4">
        <f t="shared" si="14"/>
        <v>369</v>
      </c>
      <c r="J62" s="4">
        <f t="shared" si="15"/>
        <v>300</v>
      </c>
      <c r="K62" s="4">
        <f t="shared" si="16"/>
        <v>60000</v>
      </c>
    </row>
    <row r="63" ht="16.5" spans="1:11">
      <c r="A63" s="4">
        <v>61</v>
      </c>
      <c r="B63" s="4">
        <f t="shared" si="17"/>
        <v>14</v>
      </c>
      <c r="C63" s="4">
        <f>SUM($B$3:B63)</f>
        <v>464</v>
      </c>
      <c r="D63" s="4">
        <f t="shared" si="9"/>
        <v>309</v>
      </c>
      <c r="E63" s="4">
        <f t="shared" si="10"/>
        <v>92700</v>
      </c>
      <c r="F63" s="4">
        <f t="shared" si="11"/>
        <v>380</v>
      </c>
      <c r="G63" s="4">
        <f t="shared" si="12"/>
        <v>309</v>
      </c>
      <c r="H63" s="4">
        <f t="shared" si="13"/>
        <v>46350</v>
      </c>
      <c r="I63" s="4">
        <f t="shared" si="14"/>
        <v>380</v>
      </c>
      <c r="J63" s="4">
        <f t="shared" si="15"/>
        <v>309</v>
      </c>
      <c r="K63" s="4">
        <f t="shared" si="16"/>
        <v>61800</v>
      </c>
    </row>
    <row r="64" ht="16.5" spans="1:11">
      <c r="A64" s="4">
        <v>62</v>
      </c>
      <c r="B64" s="4">
        <f t="shared" si="17"/>
        <v>14</v>
      </c>
      <c r="C64" s="4">
        <f>SUM($B$3:B64)</f>
        <v>478</v>
      </c>
      <c r="D64" s="4">
        <f t="shared" si="9"/>
        <v>318</v>
      </c>
      <c r="E64" s="4">
        <f t="shared" si="10"/>
        <v>95400</v>
      </c>
      <c r="F64" s="4">
        <f t="shared" si="11"/>
        <v>391</v>
      </c>
      <c r="G64" s="4">
        <f t="shared" si="12"/>
        <v>318</v>
      </c>
      <c r="H64" s="4">
        <f t="shared" si="13"/>
        <v>47700</v>
      </c>
      <c r="I64" s="4">
        <f t="shared" si="14"/>
        <v>391</v>
      </c>
      <c r="J64" s="4">
        <f t="shared" si="15"/>
        <v>318</v>
      </c>
      <c r="K64" s="4">
        <f t="shared" si="16"/>
        <v>63600</v>
      </c>
    </row>
    <row r="65" ht="16.5" spans="1:11">
      <c r="A65" s="4">
        <v>63</v>
      </c>
      <c r="B65" s="4">
        <f t="shared" si="17"/>
        <v>14</v>
      </c>
      <c r="C65" s="4">
        <f>SUM($B$3:B65)</f>
        <v>492</v>
      </c>
      <c r="D65" s="4">
        <f t="shared" si="9"/>
        <v>328</v>
      </c>
      <c r="E65" s="4">
        <f t="shared" si="10"/>
        <v>98400</v>
      </c>
      <c r="F65" s="4">
        <f t="shared" si="11"/>
        <v>403</v>
      </c>
      <c r="G65" s="4">
        <f t="shared" si="12"/>
        <v>328</v>
      </c>
      <c r="H65" s="4">
        <f t="shared" si="13"/>
        <v>49200</v>
      </c>
      <c r="I65" s="4">
        <f t="shared" si="14"/>
        <v>403</v>
      </c>
      <c r="J65" s="4">
        <f t="shared" si="15"/>
        <v>328</v>
      </c>
      <c r="K65" s="4">
        <f t="shared" si="16"/>
        <v>65600</v>
      </c>
    </row>
    <row r="66" ht="16.5" spans="1:11">
      <c r="A66" s="4">
        <v>64</v>
      </c>
      <c r="B66" s="4">
        <f t="shared" si="17"/>
        <v>14</v>
      </c>
      <c r="C66" s="4">
        <f>SUM($B$3:B66)</f>
        <v>506</v>
      </c>
      <c r="D66" s="4">
        <f t="shared" si="9"/>
        <v>337</v>
      </c>
      <c r="E66" s="4">
        <f t="shared" si="10"/>
        <v>101100</v>
      </c>
      <c r="F66" s="4">
        <f t="shared" si="11"/>
        <v>414</v>
      </c>
      <c r="G66" s="4">
        <f t="shared" si="12"/>
        <v>337</v>
      </c>
      <c r="H66" s="4">
        <f t="shared" si="13"/>
        <v>50550</v>
      </c>
      <c r="I66" s="4">
        <f t="shared" si="14"/>
        <v>414</v>
      </c>
      <c r="J66" s="4">
        <f t="shared" si="15"/>
        <v>337</v>
      </c>
      <c r="K66" s="4">
        <f t="shared" si="16"/>
        <v>67400</v>
      </c>
    </row>
    <row r="67" ht="16.5" spans="1:11">
      <c r="A67" s="4">
        <v>65</v>
      </c>
      <c r="B67" s="4">
        <f t="shared" si="17"/>
        <v>14</v>
      </c>
      <c r="C67" s="4">
        <f>SUM($B$3:B67)</f>
        <v>520</v>
      </c>
      <c r="D67" s="4">
        <f t="shared" si="9"/>
        <v>346</v>
      </c>
      <c r="E67" s="4">
        <f t="shared" si="10"/>
        <v>103800</v>
      </c>
      <c r="F67" s="4">
        <f t="shared" si="11"/>
        <v>426</v>
      </c>
      <c r="G67" s="4">
        <f t="shared" si="12"/>
        <v>346</v>
      </c>
      <c r="H67" s="4">
        <f t="shared" si="13"/>
        <v>51900</v>
      </c>
      <c r="I67" s="4">
        <f t="shared" si="14"/>
        <v>426</v>
      </c>
      <c r="J67" s="4">
        <f t="shared" si="15"/>
        <v>346</v>
      </c>
      <c r="K67" s="4">
        <f t="shared" si="16"/>
        <v>69200</v>
      </c>
    </row>
    <row r="68" ht="16.5" spans="1:11">
      <c r="A68" s="4">
        <v>66</v>
      </c>
      <c r="B68" s="4">
        <f t="shared" si="17"/>
        <v>15</v>
      </c>
      <c r="C68" s="4">
        <f>SUM($B$3:B68)</f>
        <v>535</v>
      </c>
      <c r="D68" s="4">
        <f t="shared" ref="D68:D99" si="18">INT(C68/1.5)</f>
        <v>356</v>
      </c>
      <c r="E68" s="4">
        <f t="shared" ref="E68:E99" si="19">D68*300</f>
        <v>106800</v>
      </c>
      <c r="F68" s="4">
        <f t="shared" ref="F68:F99" si="20">INT(C68*0.82)</f>
        <v>438</v>
      </c>
      <c r="G68" s="4">
        <f t="shared" ref="G68:G99" si="21">D68</f>
        <v>356</v>
      </c>
      <c r="H68" s="4">
        <f t="shared" ref="H68:H99" si="22">INT(E68/2)</f>
        <v>53400</v>
      </c>
      <c r="I68" s="4">
        <f t="shared" ref="I68:I99" si="23">F68</f>
        <v>438</v>
      </c>
      <c r="J68" s="4">
        <f t="shared" ref="J68:J99" si="24">G68</f>
        <v>356</v>
      </c>
      <c r="K68" s="4">
        <f t="shared" ref="K68:K99" si="25">INT(E68/3*2)</f>
        <v>71200</v>
      </c>
    </row>
    <row r="69" ht="16.5" spans="1:11">
      <c r="A69" s="4">
        <v>67</v>
      </c>
      <c r="B69" s="4">
        <f t="shared" si="17"/>
        <v>15</v>
      </c>
      <c r="C69" s="4">
        <f>SUM($B$3:B69)</f>
        <v>550</v>
      </c>
      <c r="D69" s="4">
        <f t="shared" si="18"/>
        <v>366</v>
      </c>
      <c r="E69" s="4">
        <f t="shared" si="19"/>
        <v>109800</v>
      </c>
      <c r="F69" s="4">
        <f t="shared" si="20"/>
        <v>451</v>
      </c>
      <c r="G69" s="4">
        <f t="shared" si="21"/>
        <v>366</v>
      </c>
      <c r="H69" s="4">
        <f t="shared" si="22"/>
        <v>54900</v>
      </c>
      <c r="I69" s="4">
        <f t="shared" si="23"/>
        <v>451</v>
      </c>
      <c r="J69" s="4">
        <f t="shared" si="24"/>
        <v>366</v>
      </c>
      <c r="K69" s="4">
        <f t="shared" si="25"/>
        <v>73200</v>
      </c>
    </row>
    <row r="70" ht="16.5" spans="1:11">
      <c r="A70" s="4">
        <v>68</v>
      </c>
      <c r="B70" s="4">
        <f t="shared" si="17"/>
        <v>15</v>
      </c>
      <c r="C70" s="4">
        <f>SUM($B$3:B70)</f>
        <v>565</v>
      </c>
      <c r="D70" s="4">
        <f t="shared" si="18"/>
        <v>376</v>
      </c>
      <c r="E70" s="4">
        <f t="shared" si="19"/>
        <v>112800</v>
      </c>
      <c r="F70" s="4">
        <f t="shared" si="20"/>
        <v>463</v>
      </c>
      <c r="G70" s="4">
        <f t="shared" si="21"/>
        <v>376</v>
      </c>
      <c r="H70" s="4">
        <f t="shared" si="22"/>
        <v>56400</v>
      </c>
      <c r="I70" s="4">
        <f t="shared" si="23"/>
        <v>463</v>
      </c>
      <c r="J70" s="4">
        <f t="shared" si="24"/>
        <v>376</v>
      </c>
      <c r="K70" s="4">
        <f t="shared" si="25"/>
        <v>75200</v>
      </c>
    </row>
    <row r="71" ht="16.5" spans="1:11">
      <c r="A71" s="4">
        <v>69</v>
      </c>
      <c r="B71" s="4">
        <f t="shared" si="17"/>
        <v>15</v>
      </c>
      <c r="C71" s="4">
        <f>SUM($B$3:B71)</f>
        <v>580</v>
      </c>
      <c r="D71" s="4">
        <f t="shared" si="18"/>
        <v>386</v>
      </c>
      <c r="E71" s="4">
        <f t="shared" si="19"/>
        <v>115800</v>
      </c>
      <c r="F71" s="4">
        <f t="shared" si="20"/>
        <v>475</v>
      </c>
      <c r="G71" s="4">
        <f t="shared" si="21"/>
        <v>386</v>
      </c>
      <c r="H71" s="4">
        <f t="shared" si="22"/>
        <v>57900</v>
      </c>
      <c r="I71" s="4">
        <f t="shared" si="23"/>
        <v>475</v>
      </c>
      <c r="J71" s="4">
        <f t="shared" si="24"/>
        <v>386</v>
      </c>
      <c r="K71" s="4">
        <f t="shared" si="25"/>
        <v>77200</v>
      </c>
    </row>
    <row r="72" ht="16.5" spans="1:11">
      <c r="A72" s="4">
        <v>70</v>
      </c>
      <c r="B72" s="4">
        <f t="shared" si="17"/>
        <v>15</v>
      </c>
      <c r="C72" s="4">
        <f>SUM($B$3:B72)</f>
        <v>595</v>
      </c>
      <c r="D72" s="4">
        <f t="shared" si="18"/>
        <v>396</v>
      </c>
      <c r="E72" s="4">
        <f t="shared" si="19"/>
        <v>118800</v>
      </c>
      <c r="F72" s="4">
        <f t="shared" si="20"/>
        <v>487</v>
      </c>
      <c r="G72" s="4">
        <f t="shared" si="21"/>
        <v>396</v>
      </c>
      <c r="H72" s="4">
        <f t="shared" si="22"/>
        <v>59400</v>
      </c>
      <c r="I72" s="4">
        <f t="shared" si="23"/>
        <v>487</v>
      </c>
      <c r="J72" s="4">
        <f t="shared" si="24"/>
        <v>396</v>
      </c>
      <c r="K72" s="4">
        <f t="shared" si="25"/>
        <v>79200</v>
      </c>
    </row>
    <row r="73" ht="16.5" spans="1:11">
      <c r="A73" s="4">
        <v>71</v>
      </c>
      <c r="B73" s="4">
        <f t="shared" ref="B73:B104" si="26">B68+1</f>
        <v>16</v>
      </c>
      <c r="C73" s="4">
        <f>SUM($B$3:B73)</f>
        <v>611</v>
      </c>
      <c r="D73" s="4">
        <f t="shared" si="18"/>
        <v>407</v>
      </c>
      <c r="E73" s="4">
        <f t="shared" si="19"/>
        <v>122100</v>
      </c>
      <c r="F73" s="4">
        <f t="shared" si="20"/>
        <v>501</v>
      </c>
      <c r="G73" s="4">
        <f t="shared" si="21"/>
        <v>407</v>
      </c>
      <c r="H73" s="4">
        <f t="shared" si="22"/>
        <v>61050</v>
      </c>
      <c r="I73" s="4">
        <f t="shared" si="23"/>
        <v>501</v>
      </c>
      <c r="J73" s="4">
        <f t="shared" si="24"/>
        <v>407</v>
      </c>
      <c r="K73" s="4">
        <f t="shared" si="25"/>
        <v>81400</v>
      </c>
    </row>
    <row r="74" ht="16.5" spans="1:11">
      <c r="A74" s="4">
        <v>72</v>
      </c>
      <c r="B74" s="4">
        <f t="shared" si="26"/>
        <v>16</v>
      </c>
      <c r="C74" s="4">
        <f>SUM($B$3:B74)</f>
        <v>627</v>
      </c>
      <c r="D74" s="4">
        <f t="shared" si="18"/>
        <v>418</v>
      </c>
      <c r="E74" s="4">
        <f t="shared" si="19"/>
        <v>125400</v>
      </c>
      <c r="F74" s="4">
        <f t="shared" si="20"/>
        <v>514</v>
      </c>
      <c r="G74" s="4">
        <f t="shared" si="21"/>
        <v>418</v>
      </c>
      <c r="H74" s="4">
        <f t="shared" si="22"/>
        <v>62700</v>
      </c>
      <c r="I74" s="4">
        <f t="shared" si="23"/>
        <v>514</v>
      </c>
      <c r="J74" s="4">
        <f t="shared" si="24"/>
        <v>418</v>
      </c>
      <c r="K74" s="4">
        <f t="shared" si="25"/>
        <v>83600</v>
      </c>
    </row>
    <row r="75" ht="16.5" spans="1:11">
      <c r="A75" s="4">
        <v>73</v>
      </c>
      <c r="B75" s="4">
        <f t="shared" si="26"/>
        <v>16</v>
      </c>
      <c r="C75" s="4">
        <f>SUM($B$3:B75)</f>
        <v>643</v>
      </c>
      <c r="D75" s="4">
        <f t="shared" si="18"/>
        <v>428</v>
      </c>
      <c r="E75" s="4">
        <f t="shared" si="19"/>
        <v>128400</v>
      </c>
      <c r="F75" s="4">
        <f t="shared" si="20"/>
        <v>527</v>
      </c>
      <c r="G75" s="4">
        <f t="shared" si="21"/>
        <v>428</v>
      </c>
      <c r="H75" s="4">
        <f t="shared" si="22"/>
        <v>64200</v>
      </c>
      <c r="I75" s="4">
        <f t="shared" si="23"/>
        <v>527</v>
      </c>
      <c r="J75" s="4">
        <f t="shared" si="24"/>
        <v>428</v>
      </c>
      <c r="K75" s="4">
        <f t="shared" si="25"/>
        <v>85600</v>
      </c>
    </row>
    <row r="76" ht="16.5" spans="1:11">
      <c r="A76" s="4">
        <v>74</v>
      </c>
      <c r="B76" s="4">
        <f t="shared" si="26"/>
        <v>16</v>
      </c>
      <c r="C76" s="4">
        <f>SUM($B$3:B76)</f>
        <v>659</v>
      </c>
      <c r="D76" s="4">
        <f t="shared" si="18"/>
        <v>439</v>
      </c>
      <c r="E76" s="4">
        <f t="shared" si="19"/>
        <v>131700</v>
      </c>
      <c r="F76" s="4">
        <f t="shared" si="20"/>
        <v>540</v>
      </c>
      <c r="G76" s="4">
        <f t="shared" si="21"/>
        <v>439</v>
      </c>
      <c r="H76" s="4">
        <f t="shared" si="22"/>
        <v>65850</v>
      </c>
      <c r="I76" s="4">
        <f t="shared" si="23"/>
        <v>540</v>
      </c>
      <c r="J76" s="4">
        <f t="shared" si="24"/>
        <v>439</v>
      </c>
      <c r="K76" s="4">
        <f t="shared" si="25"/>
        <v>87800</v>
      </c>
    </row>
    <row r="77" ht="16.5" spans="1:11">
      <c r="A77" s="4">
        <v>75</v>
      </c>
      <c r="B77" s="4">
        <f t="shared" si="26"/>
        <v>16</v>
      </c>
      <c r="C77" s="4">
        <f>SUM($B$3:B77)</f>
        <v>675</v>
      </c>
      <c r="D77" s="4">
        <f t="shared" si="18"/>
        <v>450</v>
      </c>
      <c r="E77" s="4">
        <f t="shared" si="19"/>
        <v>135000</v>
      </c>
      <c r="F77" s="4">
        <f t="shared" si="20"/>
        <v>553</v>
      </c>
      <c r="G77" s="4">
        <f t="shared" si="21"/>
        <v>450</v>
      </c>
      <c r="H77" s="4">
        <f t="shared" si="22"/>
        <v>67500</v>
      </c>
      <c r="I77" s="4">
        <f t="shared" si="23"/>
        <v>553</v>
      </c>
      <c r="J77" s="4">
        <f t="shared" si="24"/>
        <v>450</v>
      </c>
      <c r="K77" s="4">
        <f t="shared" si="25"/>
        <v>90000</v>
      </c>
    </row>
    <row r="78" ht="16.5" spans="1:11">
      <c r="A78" s="4">
        <v>76</v>
      </c>
      <c r="B78" s="4">
        <f t="shared" si="26"/>
        <v>17</v>
      </c>
      <c r="C78" s="4">
        <f>SUM($B$3:B78)</f>
        <v>692</v>
      </c>
      <c r="D78" s="4">
        <f t="shared" si="18"/>
        <v>461</v>
      </c>
      <c r="E78" s="4">
        <f t="shared" si="19"/>
        <v>138300</v>
      </c>
      <c r="F78" s="4">
        <f t="shared" si="20"/>
        <v>567</v>
      </c>
      <c r="G78" s="4">
        <f t="shared" si="21"/>
        <v>461</v>
      </c>
      <c r="H78" s="4">
        <f t="shared" si="22"/>
        <v>69150</v>
      </c>
      <c r="I78" s="4">
        <f t="shared" si="23"/>
        <v>567</v>
      </c>
      <c r="J78" s="4">
        <f t="shared" si="24"/>
        <v>461</v>
      </c>
      <c r="K78" s="4">
        <f t="shared" si="25"/>
        <v>92200</v>
      </c>
    </row>
    <row r="79" ht="16.5" spans="1:11">
      <c r="A79" s="4">
        <v>77</v>
      </c>
      <c r="B79" s="4">
        <f t="shared" si="26"/>
        <v>17</v>
      </c>
      <c r="C79" s="4">
        <f>SUM($B$3:B79)</f>
        <v>709</v>
      </c>
      <c r="D79" s="4">
        <f t="shared" si="18"/>
        <v>472</v>
      </c>
      <c r="E79" s="4">
        <f t="shared" si="19"/>
        <v>141600</v>
      </c>
      <c r="F79" s="4">
        <f t="shared" si="20"/>
        <v>581</v>
      </c>
      <c r="G79" s="4">
        <f t="shared" si="21"/>
        <v>472</v>
      </c>
      <c r="H79" s="4">
        <f t="shared" si="22"/>
        <v>70800</v>
      </c>
      <c r="I79" s="4">
        <f t="shared" si="23"/>
        <v>581</v>
      </c>
      <c r="J79" s="4">
        <f t="shared" si="24"/>
        <v>472</v>
      </c>
      <c r="K79" s="4">
        <f t="shared" si="25"/>
        <v>94400</v>
      </c>
    </row>
    <row r="80" ht="16.5" spans="1:11">
      <c r="A80" s="4">
        <v>78</v>
      </c>
      <c r="B80" s="4">
        <f t="shared" si="26"/>
        <v>17</v>
      </c>
      <c r="C80" s="4">
        <f>SUM($B$3:B80)</f>
        <v>726</v>
      </c>
      <c r="D80" s="4">
        <f t="shared" si="18"/>
        <v>484</v>
      </c>
      <c r="E80" s="4">
        <f t="shared" si="19"/>
        <v>145200</v>
      </c>
      <c r="F80" s="4">
        <f t="shared" si="20"/>
        <v>595</v>
      </c>
      <c r="G80" s="4">
        <f t="shared" si="21"/>
        <v>484</v>
      </c>
      <c r="H80" s="4">
        <f t="shared" si="22"/>
        <v>72600</v>
      </c>
      <c r="I80" s="4">
        <f t="shared" si="23"/>
        <v>595</v>
      </c>
      <c r="J80" s="4">
        <f t="shared" si="24"/>
        <v>484</v>
      </c>
      <c r="K80" s="4">
        <f t="shared" si="25"/>
        <v>96800</v>
      </c>
    </row>
    <row r="81" ht="16.5" spans="1:11">
      <c r="A81" s="4">
        <v>79</v>
      </c>
      <c r="B81" s="4">
        <f t="shared" si="26"/>
        <v>17</v>
      </c>
      <c r="C81" s="4">
        <f>SUM($B$3:B81)</f>
        <v>743</v>
      </c>
      <c r="D81" s="4">
        <f t="shared" si="18"/>
        <v>495</v>
      </c>
      <c r="E81" s="4">
        <f t="shared" si="19"/>
        <v>148500</v>
      </c>
      <c r="F81" s="4">
        <f t="shared" si="20"/>
        <v>609</v>
      </c>
      <c r="G81" s="4">
        <f t="shared" si="21"/>
        <v>495</v>
      </c>
      <c r="H81" s="4">
        <f t="shared" si="22"/>
        <v>74250</v>
      </c>
      <c r="I81" s="4">
        <f t="shared" si="23"/>
        <v>609</v>
      </c>
      <c r="J81" s="4">
        <f t="shared" si="24"/>
        <v>495</v>
      </c>
      <c r="K81" s="4">
        <f t="shared" si="25"/>
        <v>99000</v>
      </c>
    </row>
    <row r="82" ht="16.5" spans="1:11">
      <c r="A82" s="4">
        <v>80</v>
      </c>
      <c r="B82" s="4">
        <f t="shared" si="26"/>
        <v>17</v>
      </c>
      <c r="C82" s="4">
        <f>SUM($B$3:B82)</f>
        <v>760</v>
      </c>
      <c r="D82" s="4">
        <f t="shared" si="18"/>
        <v>506</v>
      </c>
      <c r="E82" s="4">
        <f t="shared" si="19"/>
        <v>151800</v>
      </c>
      <c r="F82" s="4">
        <f t="shared" si="20"/>
        <v>623</v>
      </c>
      <c r="G82" s="4">
        <f t="shared" si="21"/>
        <v>506</v>
      </c>
      <c r="H82" s="4">
        <f t="shared" si="22"/>
        <v>75900</v>
      </c>
      <c r="I82" s="4">
        <f t="shared" si="23"/>
        <v>623</v>
      </c>
      <c r="J82" s="4">
        <f t="shared" si="24"/>
        <v>506</v>
      </c>
      <c r="K82" s="4">
        <f t="shared" si="25"/>
        <v>101200</v>
      </c>
    </row>
    <row r="83" ht="16.5" spans="1:11">
      <c r="A83" s="4">
        <v>81</v>
      </c>
      <c r="B83" s="4">
        <f t="shared" si="26"/>
        <v>18</v>
      </c>
      <c r="C83" s="4">
        <f>SUM($B$3:B83)</f>
        <v>778</v>
      </c>
      <c r="D83" s="4">
        <f t="shared" si="18"/>
        <v>518</v>
      </c>
      <c r="E83" s="4">
        <f t="shared" si="19"/>
        <v>155400</v>
      </c>
      <c r="F83" s="4">
        <f t="shared" si="20"/>
        <v>637</v>
      </c>
      <c r="G83" s="4">
        <f t="shared" si="21"/>
        <v>518</v>
      </c>
      <c r="H83" s="4">
        <f t="shared" si="22"/>
        <v>77700</v>
      </c>
      <c r="I83" s="4">
        <f t="shared" si="23"/>
        <v>637</v>
      </c>
      <c r="J83" s="4">
        <f t="shared" si="24"/>
        <v>518</v>
      </c>
      <c r="K83" s="4">
        <f t="shared" si="25"/>
        <v>103600</v>
      </c>
    </row>
    <row r="84" ht="16.5" spans="1:11">
      <c r="A84" s="4">
        <v>82</v>
      </c>
      <c r="B84" s="4">
        <f t="shared" si="26"/>
        <v>18</v>
      </c>
      <c r="C84" s="4">
        <f>SUM($B$3:B84)</f>
        <v>796</v>
      </c>
      <c r="D84" s="4">
        <f t="shared" si="18"/>
        <v>530</v>
      </c>
      <c r="E84" s="4">
        <f t="shared" si="19"/>
        <v>159000</v>
      </c>
      <c r="F84" s="4">
        <f t="shared" si="20"/>
        <v>652</v>
      </c>
      <c r="G84" s="4">
        <f t="shared" si="21"/>
        <v>530</v>
      </c>
      <c r="H84" s="4">
        <f t="shared" si="22"/>
        <v>79500</v>
      </c>
      <c r="I84" s="4">
        <f t="shared" si="23"/>
        <v>652</v>
      </c>
      <c r="J84" s="4">
        <f t="shared" si="24"/>
        <v>530</v>
      </c>
      <c r="K84" s="4">
        <f t="shared" si="25"/>
        <v>106000</v>
      </c>
    </row>
    <row r="85" ht="16.5" spans="1:11">
      <c r="A85" s="4">
        <v>83</v>
      </c>
      <c r="B85" s="4">
        <f t="shared" si="26"/>
        <v>18</v>
      </c>
      <c r="C85" s="4">
        <f>SUM($B$3:B85)</f>
        <v>814</v>
      </c>
      <c r="D85" s="4">
        <f t="shared" si="18"/>
        <v>542</v>
      </c>
      <c r="E85" s="4">
        <f t="shared" si="19"/>
        <v>162600</v>
      </c>
      <c r="F85" s="4">
        <f t="shared" si="20"/>
        <v>667</v>
      </c>
      <c r="G85" s="4">
        <f t="shared" si="21"/>
        <v>542</v>
      </c>
      <c r="H85" s="4">
        <f t="shared" si="22"/>
        <v>81300</v>
      </c>
      <c r="I85" s="4">
        <f t="shared" si="23"/>
        <v>667</v>
      </c>
      <c r="J85" s="4">
        <f t="shared" si="24"/>
        <v>542</v>
      </c>
      <c r="K85" s="4">
        <f t="shared" si="25"/>
        <v>108400</v>
      </c>
    </row>
    <row r="86" ht="16.5" spans="1:11">
      <c r="A86" s="4">
        <v>84</v>
      </c>
      <c r="B86" s="4">
        <f t="shared" si="26"/>
        <v>18</v>
      </c>
      <c r="C86" s="4">
        <f>SUM($B$3:B86)</f>
        <v>832</v>
      </c>
      <c r="D86" s="4">
        <f t="shared" si="18"/>
        <v>554</v>
      </c>
      <c r="E86" s="4">
        <f t="shared" si="19"/>
        <v>166200</v>
      </c>
      <c r="F86" s="4">
        <f t="shared" si="20"/>
        <v>682</v>
      </c>
      <c r="G86" s="4">
        <f t="shared" si="21"/>
        <v>554</v>
      </c>
      <c r="H86" s="4">
        <f t="shared" si="22"/>
        <v>83100</v>
      </c>
      <c r="I86" s="4">
        <f t="shared" si="23"/>
        <v>682</v>
      </c>
      <c r="J86" s="4">
        <f t="shared" si="24"/>
        <v>554</v>
      </c>
      <c r="K86" s="4">
        <f t="shared" si="25"/>
        <v>110800</v>
      </c>
    </row>
    <row r="87" ht="16.5" spans="1:11">
      <c r="A87" s="4">
        <v>85</v>
      </c>
      <c r="B87" s="4">
        <f t="shared" si="26"/>
        <v>18</v>
      </c>
      <c r="C87" s="4">
        <f>SUM($B$3:B87)</f>
        <v>850</v>
      </c>
      <c r="D87" s="4">
        <f t="shared" si="18"/>
        <v>566</v>
      </c>
      <c r="E87" s="4">
        <f t="shared" si="19"/>
        <v>169800</v>
      </c>
      <c r="F87" s="4">
        <f t="shared" si="20"/>
        <v>697</v>
      </c>
      <c r="G87" s="4">
        <f t="shared" si="21"/>
        <v>566</v>
      </c>
      <c r="H87" s="4">
        <f t="shared" si="22"/>
        <v>84900</v>
      </c>
      <c r="I87" s="4">
        <f t="shared" si="23"/>
        <v>697</v>
      </c>
      <c r="J87" s="4">
        <f t="shared" si="24"/>
        <v>566</v>
      </c>
      <c r="K87" s="4">
        <f t="shared" si="25"/>
        <v>113200</v>
      </c>
    </row>
    <row r="88" ht="16.5" spans="1:11">
      <c r="A88" s="4">
        <v>86</v>
      </c>
      <c r="B88" s="4">
        <f t="shared" si="26"/>
        <v>19</v>
      </c>
      <c r="C88" s="4">
        <f>SUM($B$3:B88)</f>
        <v>869</v>
      </c>
      <c r="D88" s="4">
        <f t="shared" si="18"/>
        <v>579</v>
      </c>
      <c r="E88" s="4">
        <f t="shared" si="19"/>
        <v>173700</v>
      </c>
      <c r="F88" s="4">
        <f t="shared" si="20"/>
        <v>712</v>
      </c>
      <c r="G88" s="4">
        <f t="shared" si="21"/>
        <v>579</v>
      </c>
      <c r="H88" s="4">
        <f t="shared" si="22"/>
        <v>86850</v>
      </c>
      <c r="I88" s="4">
        <f t="shared" si="23"/>
        <v>712</v>
      </c>
      <c r="J88" s="4">
        <f t="shared" si="24"/>
        <v>579</v>
      </c>
      <c r="K88" s="4">
        <f t="shared" si="25"/>
        <v>115800</v>
      </c>
    </row>
    <row r="89" ht="16.5" spans="1:11">
      <c r="A89" s="4">
        <v>87</v>
      </c>
      <c r="B89" s="4">
        <f t="shared" si="26"/>
        <v>19</v>
      </c>
      <c r="C89" s="4">
        <f>SUM($B$3:B89)</f>
        <v>888</v>
      </c>
      <c r="D89" s="4">
        <f t="shared" si="18"/>
        <v>592</v>
      </c>
      <c r="E89" s="4">
        <f t="shared" si="19"/>
        <v>177600</v>
      </c>
      <c r="F89" s="4">
        <f t="shared" si="20"/>
        <v>728</v>
      </c>
      <c r="G89" s="4">
        <f t="shared" si="21"/>
        <v>592</v>
      </c>
      <c r="H89" s="4">
        <f t="shared" si="22"/>
        <v>88800</v>
      </c>
      <c r="I89" s="4">
        <f t="shared" si="23"/>
        <v>728</v>
      </c>
      <c r="J89" s="4">
        <f t="shared" si="24"/>
        <v>592</v>
      </c>
      <c r="K89" s="4">
        <f t="shared" si="25"/>
        <v>118400</v>
      </c>
    </row>
    <row r="90" ht="16.5" spans="1:11">
      <c r="A90" s="4">
        <v>88</v>
      </c>
      <c r="B90" s="4">
        <f t="shared" si="26"/>
        <v>19</v>
      </c>
      <c r="C90" s="4">
        <f>SUM($B$3:B90)</f>
        <v>907</v>
      </c>
      <c r="D90" s="4">
        <f t="shared" si="18"/>
        <v>604</v>
      </c>
      <c r="E90" s="4">
        <f t="shared" si="19"/>
        <v>181200</v>
      </c>
      <c r="F90" s="4">
        <f t="shared" si="20"/>
        <v>743</v>
      </c>
      <c r="G90" s="4">
        <f t="shared" si="21"/>
        <v>604</v>
      </c>
      <c r="H90" s="4">
        <f t="shared" si="22"/>
        <v>90600</v>
      </c>
      <c r="I90" s="4">
        <f t="shared" si="23"/>
        <v>743</v>
      </c>
      <c r="J90" s="4">
        <f t="shared" si="24"/>
        <v>604</v>
      </c>
      <c r="K90" s="4">
        <f t="shared" si="25"/>
        <v>120800</v>
      </c>
    </row>
    <row r="91" ht="16.5" spans="1:11">
      <c r="A91" s="4">
        <v>89</v>
      </c>
      <c r="B91" s="4">
        <f t="shared" si="26"/>
        <v>19</v>
      </c>
      <c r="C91" s="4">
        <f>SUM($B$3:B91)</f>
        <v>926</v>
      </c>
      <c r="D91" s="4">
        <f t="shared" si="18"/>
        <v>617</v>
      </c>
      <c r="E91" s="4">
        <f t="shared" si="19"/>
        <v>185100</v>
      </c>
      <c r="F91" s="4">
        <f t="shared" si="20"/>
        <v>759</v>
      </c>
      <c r="G91" s="4">
        <f t="shared" si="21"/>
        <v>617</v>
      </c>
      <c r="H91" s="4">
        <f t="shared" si="22"/>
        <v>92550</v>
      </c>
      <c r="I91" s="4">
        <f t="shared" si="23"/>
        <v>759</v>
      </c>
      <c r="J91" s="4">
        <f t="shared" si="24"/>
        <v>617</v>
      </c>
      <c r="K91" s="4">
        <f t="shared" si="25"/>
        <v>123400</v>
      </c>
    </row>
    <row r="92" ht="16.5" spans="1:11">
      <c r="A92" s="4">
        <v>90</v>
      </c>
      <c r="B92" s="4">
        <f t="shared" si="26"/>
        <v>19</v>
      </c>
      <c r="C92" s="4">
        <f>SUM($B$3:B92)</f>
        <v>945</v>
      </c>
      <c r="D92" s="4">
        <f t="shared" si="18"/>
        <v>630</v>
      </c>
      <c r="E92" s="4">
        <f t="shared" si="19"/>
        <v>189000</v>
      </c>
      <c r="F92" s="4">
        <f t="shared" si="20"/>
        <v>774</v>
      </c>
      <c r="G92" s="4">
        <f t="shared" si="21"/>
        <v>630</v>
      </c>
      <c r="H92" s="4">
        <f t="shared" si="22"/>
        <v>94500</v>
      </c>
      <c r="I92" s="4">
        <f t="shared" si="23"/>
        <v>774</v>
      </c>
      <c r="J92" s="4">
        <f t="shared" si="24"/>
        <v>630</v>
      </c>
      <c r="K92" s="4">
        <f t="shared" si="25"/>
        <v>126000</v>
      </c>
    </row>
    <row r="93" ht="16.5" spans="1:11">
      <c r="A93" s="4">
        <v>91</v>
      </c>
      <c r="B93" s="4">
        <f t="shared" si="26"/>
        <v>20</v>
      </c>
      <c r="C93" s="4">
        <f>SUM($B$3:B93)</f>
        <v>965</v>
      </c>
      <c r="D93" s="4">
        <f t="shared" si="18"/>
        <v>643</v>
      </c>
      <c r="E93" s="4">
        <f t="shared" si="19"/>
        <v>192900</v>
      </c>
      <c r="F93" s="4">
        <f t="shared" si="20"/>
        <v>791</v>
      </c>
      <c r="G93" s="4">
        <f t="shared" si="21"/>
        <v>643</v>
      </c>
      <c r="H93" s="4">
        <f t="shared" si="22"/>
        <v>96450</v>
      </c>
      <c r="I93" s="4">
        <f t="shared" si="23"/>
        <v>791</v>
      </c>
      <c r="J93" s="4">
        <f t="shared" si="24"/>
        <v>643</v>
      </c>
      <c r="K93" s="4">
        <f t="shared" si="25"/>
        <v>128600</v>
      </c>
    </row>
    <row r="94" ht="16.5" spans="1:11">
      <c r="A94" s="4">
        <v>92</v>
      </c>
      <c r="B94" s="4">
        <f t="shared" si="26"/>
        <v>20</v>
      </c>
      <c r="C94" s="4">
        <f>SUM($B$3:B94)</f>
        <v>985</v>
      </c>
      <c r="D94" s="4">
        <f t="shared" si="18"/>
        <v>656</v>
      </c>
      <c r="E94" s="4">
        <f t="shared" si="19"/>
        <v>196800</v>
      </c>
      <c r="F94" s="4">
        <f t="shared" si="20"/>
        <v>807</v>
      </c>
      <c r="G94" s="4">
        <f t="shared" si="21"/>
        <v>656</v>
      </c>
      <c r="H94" s="4">
        <f t="shared" si="22"/>
        <v>98400</v>
      </c>
      <c r="I94" s="4">
        <f t="shared" si="23"/>
        <v>807</v>
      </c>
      <c r="J94" s="4">
        <f t="shared" si="24"/>
        <v>656</v>
      </c>
      <c r="K94" s="4">
        <f t="shared" si="25"/>
        <v>131200</v>
      </c>
    </row>
    <row r="95" ht="16.5" spans="1:11">
      <c r="A95" s="4">
        <v>93</v>
      </c>
      <c r="B95" s="4">
        <f t="shared" si="26"/>
        <v>20</v>
      </c>
      <c r="C95" s="4">
        <f>SUM($B$3:B95)</f>
        <v>1005</v>
      </c>
      <c r="D95" s="4">
        <f t="shared" si="18"/>
        <v>670</v>
      </c>
      <c r="E95" s="4">
        <f t="shared" si="19"/>
        <v>201000</v>
      </c>
      <c r="F95" s="4">
        <f t="shared" si="20"/>
        <v>824</v>
      </c>
      <c r="G95" s="4">
        <f t="shared" si="21"/>
        <v>670</v>
      </c>
      <c r="H95" s="4">
        <f t="shared" si="22"/>
        <v>100500</v>
      </c>
      <c r="I95" s="4">
        <f t="shared" si="23"/>
        <v>824</v>
      </c>
      <c r="J95" s="4">
        <f t="shared" si="24"/>
        <v>670</v>
      </c>
      <c r="K95" s="4">
        <f t="shared" si="25"/>
        <v>134000</v>
      </c>
    </row>
    <row r="96" ht="16.5" spans="1:11">
      <c r="A96" s="4">
        <v>94</v>
      </c>
      <c r="B96" s="4">
        <f t="shared" si="26"/>
        <v>20</v>
      </c>
      <c r="C96" s="4">
        <f>SUM($B$3:B96)</f>
        <v>1025</v>
      </c>
      <c r="D96" s="4">
        <f t="shared" si="18"/>
        <v>683</v>
      </c>
      <c r="E96" s="4">
        <f t="shared" si="19"/>
        <v>204900</v>
      </c>
      <c r="F96" s="4">
        <f t="shared" si="20"/>
        <v>840</v>
      </c>
      <c r="G96" s="4">
        <f t="shared" si="21"/>
        <v>683</v>
      </c>
      <c r="H96" s="4">
        <f t="shared" si="22"/>
        <v>102450</v>
      </c>
      <c r="I96" s="4">
        <f t="shared" si="23"/>
        <v>840</v>
      </c>
      <c r="J96" s="4">
        <f t="shared" si="24"/>
        <v>683</v>
      </c>
      <c r="K96" s="4">
        <f t="shared" si="25"/>
        <v>136600</v>
      </c>
    </row>
    <row r="97" ht="16.5" spans="1:11">
      <c r="A97" s="4">
        <v>95</v>
      </c>
      <c r="B97" s="4">
        <f t="shared" si="26"/>
        <v>20</v>
      </c>
      <c r="C97" s="4">
        <f>SUM($B$3:B97)</f>
        <v>1045</v>
      </c>
      <c r="D97" s="4">
        <f t="shared" si="18"/>
        <v>696</v>
      </c>
      <c r="E97" s="4">
        <f t="shared" si="19"/>
        <v>208800</v>
      </c>
      <c r="F97" s="4">
        <f t="shared" si="20"/>
        <v>856</v>
      </c>
      <c r="G97" s="4">
        <f t="shared" si="21"/>
        <v>696</v>
      </c>
      <c r="H97" s="4">
        <f t="shared" si="22"/>
        <v>104400</v>
      </c>
      <c r="I97" s="4">
        <f t="shared" si="23"/>
        <v>856</v>
      </c>
      <c r="J97" s="4">
        <f t="shared" si="24"/>
        <v>696</v>
      </c>
      <c r="K97" s="4">
        <f t="shared" si="25"/>
        <v>139200</v>
      </c>
    </row>
    <row r="98" ht="16.5" spans="1:11">
      <c r="A98" s="4">
        <v>96</v>
      </c>
      <c r="B98" s="4">
        <f t="shared" si="26"/>
        <v>21</v>
      </c>
      <c r="C98" s="4">
        <f>SUM($B$3:B98)</f>
        <v>1066</v>
      </c>
      <c r="D98" s="4">
        <f t="shared" si="18"/>
        <v>710</v>
      </c>
      <c r="E98" s="4">
        <f t="shared" si="19"/>
        <v>213000</v>
      </c>
      <c r="F98" s="4">
        <f t="shared" si="20"/>
        <v>874</v>
      </c>
      <c r="G98" s="4">
        <f t="shared" si="21"/>
        <v>710</v>
      </c>
      <c r="H98" s="4">
        <f t="shared" si="22"/>
        <v>106500</v>
      </c>
      <c r="I98" s="4">
        <f t="shared" si="23"/>
        <v>874</v>
      </c>
      <c r="J98" s="4">
        <f t="shared" si="24"/>
        <v>710</v>
      </c>
      <c r="K98" s="4">
        <f t="shared" si="25"/>
        <v>142000</v>
      </c>
    </row>
    <row r="99" ht="16.5" spans="1:11">
      <c r="A99" s="4">
        <v>97</v>
      </c>
      <c r="B99" s="4">
        <f t="shared" si="26"/>
        <v>21</v>
      </c>
      <c r="C99" s="4">
        <f>SUM($B$3:B99)</f>
        <v>1087</v>
      </c>
      <c r="D99" s="4">
        <f t="shared" si="18"/>
        <v>724</v>
      </c>
      <c r="E99" s="4">
        <f t="shared" si="19"/>
        <v>217200</v>
      </c>
      <c r="F99" s="4">
        <f t="shared" si="20"/>
        <v>891</v>
      </c>
      <c r="G99" s="4">
        <f t="shared" si="21"/>
        <v>724</v>
      </c>
      <c r="H99" s="4">
        <f t="shared" si="22"/>
        <v>108600</v>
      </c>
      <c r="I99" s="4">
        <f t="shared" si="23"/>
        <v>891</v>
      </c>
      <c r="J99" s="4">
        <f t="shared" si="24"/>
        <v>724</v>
      </c>
      <c r="K99" s="4">
        <f t="shared" si="25"/>
        <v>144800</v>
      </c>
    </row>
    <row r="100" ht="16.5" spans="1:11">
      <c r="A100" s="4">
        <v>98</v>
      </c>
      <c r="B100" s="4">
        <f t="shared" si="26"/>
        <v>21</v>
      </c>
      <c r="C100" s="4">
        <f>SUM($B$3:B100)</f>
        <v>1108</v>
      </c>
      <c r="D100" s="4">
        <f t="shared" ref="D100:D131" si="27">INT(C100/1.5)</f>
        <v>738</v>
      </c>
      <c r="E100" s="4">
        <f t="shared" ref="E100:E131" si="28">D100*300</f>
        <v>221400</v>
      </c>
      <c r="F100" s="4">
        <f t="shared" ref="F100:F131" si="29">INT(C100*0.82)</f>
        <v>908</v>
      </c>
      <c r="G100" s="4">
        <f t="shared" ref="G100:G131" si="30">D100</f>
        <v>738</v>
      </c>
      <c r="H100" s="4">
        <f t="shared" ref="H100:H131" si="31">INT(E100/2)</f>
        <v>110700</v>
      </c>
      <c r="I100" s="4">
        <f t="shared" ref="I100:I131" si="32">F100</f>
        <v>908</v>
      </c>
      <c r="J100" s="4">
        <f t="shared" ref="J100:J131" si="33">G100</f>
        <v>738</v>
      </c>
      <c r="K100" s="4">
        <f t="shared" ref="K100:K131" si="34">INT(E100/3*2)</f>
        <v>147600</v>
      </c>
    </row>
    <row r="101" ht="16.5" spans="1:11">
      <c r="A101" s="4">
        <v>99</v>
      </c>
      <c r="B101" s="4">
        <f t="shared" si="26"/>
        <v>21</v>
      </c>
      <c r="C101" s="4">
        <f>SUM($B$3:B101)</f>
        <v>1129</v>
      </c>
      <c r="D101" s="4">
        <f t="shared" si="27"/>
        <v>752</v>
      </c>
      <c r="E101" s="4">
        <f t="shared" si="28"/>
        <v>225600</v>
      </c>
      <c r="F101" s="4">
        <f t="shared" si="29"/>
        <v>925</v>
      </c>
      <c r="G101" s="4">
        <f t="shared" si="30"/>
        <v>752</v>
      </c>
      <c r="H101" s="4">
        <f t="shared" si="31"/>
        <v>112800</v>
      </c>
      <c r="I101" s="4">
        <f t="shared" si="32"/>
        <v>925</v>
      </c>
      <c r="J101" s="4">
        <f t="shared" si="33"/>
        <v>752</v>
      </c>
      <c r="K101" s="4">
        <f t="shared" si="34"/>
        <v>150400</v>
      </c>
    </row>
    <row r="102" ht="16.5" spans="1:11">
      <c r="A102" s="4">
        <v>100</v>
      </c>
      <c r="B102" s="4">
        <f t="shared" si="26"/>
        <v>21</v>
      </c>
      <c r="C102" s="4">
        <f>SUM($B$3:B102)</f>
        <v>1150</v>
      </c>
      <c r="D102" s="4">
        <f t="shared" si="27"/>
        <v>766</v>
      </c>
      <c r="E102" s="4">
        <f t="shared" si="28"/>
        <v>229800</v>
      </c>
      <c r="F102" s="4">
        <f t="shared" si="29"/>
        <v>943</v>
      </c>
      <c r="G102" s="4">
        <f t="shared" si="30"/>
        <v>766</v>
      </c>
      <c r="H102" s="4">
        <f t="shared" si="31"/>
        <v>114900</v>
      </c>
      <c r="I102" s="4">
        <f t="shared" si="32"/>
        <v>943</v>
      </c>
      <c r="J102" s="4">
        <f t="shared" si="33"/>
        <v>766</v>
      </c>
      <c r="K102" s="4">
        <f t="shared" si="34"/>
        <v>153200</v>
      </c>
    </row>
    <row r="103" ht="16.5" spans="1:11">
      <c r="A103" s="4">
        <v>101</v>
      </c>
      <c r="B103" s="4">
        <f t="shared" si="26"/>
        <v>22</v>
      </c>
      <c r="C103" s="4">
        <f>SUM($B$3:B103)</f>
        <v>1172</v>
      </c>
      <c r="D103" s="4">
        <f t="shared" si="27"/>
        <v>781</v>
      </c>
      <c r="E103" s="4">
        <f t="shared" si="28"/>
        <v>234300</v>
      </c>
      <c r="F103" s="4">
        <f t="shared" si="29"/>
        <v>961</v>
      </c>
      <c r="G103" s="4">
        <f t="shared" si="30"/>
        <v>781</v>
      </c>
      <c r="H103" s="4">
        <f t="shared" si="31"/>
        <v>117150</v>
      </c>
      <c r="I103" s="4">
        <f t="shared" si="32"/>
        <v>961</v>
      </c>
      <c r="J103" s="4">
        <f t="shared" si="33"/>
        <v>781</v>
      </c>
      <c r="K103" s="4">
        <f t="shared" si="34"/>
        <v>156200</v>
      </c>
    </row>
    <row r="104" ht="16.5" spans="1:11">
      <c r="A104" s="4">
        <v>102</v>
      </c>
      <c r="B104" s="4">
        <f t="shared" si="26"/>
        <v>22</v>
      </c>
      <c r="C104" s="4">
        <f>SUM($B$3:B104)</f>
        <v>1194</v>
      </c>
      <c r="D104" s="4">
        <f t="shared" si="27"/>
        <v>796</v>
      </c>
      <c r="E104" s="4">
        <f t="shared" si="28"/>
        <v>238800</v>
      </c>
      <c r="F104" s="4">
        <f t="shared" si="29"/>
        <v>979</v>
      </c>
      <c r="G104" s="4">
        <f t="shared" si="30"/>
        <v>796</v>
      </c>
      <c r="H104" s="4">
        <f t="shared" si="31"/>
        <v>119400</v>
      </c>
      <c r="I104" s="4">
        <f t="shared" si="32"/>
        <v>979</v>
      </c>
      <c r="J104" s="4">
        <f t="shared" si="33"/>
        <v>796</v>
      </c>
      <c r="K104" s="4">
        <f t="shared" si="34"/>
        <v>159200</v>
      </c>
    </row>
    <row r="105" ht="16.5" spans="1:11">
      <c r="A105" s="4">
        <v>103</v>
      </c>
      <c r="B105" s="4">
        <f t="shared" ref="B105:B136" si="35">B100+1</f>
        <v>22</v>
      </c>
      <c r="C105" s="4">
        <f>SUM($B$3:B105)</f>
        <v>1216</v>
      </c>
      <c r="D105" s="4">
        <f t="shared" si="27"/>
        <v>810</v>
      </c>
      <c r="E105" s="4">
        <f t="shared" si="28"/>
        <v>243000</v>
      </c>
      <c r="F105" s="4">
        <f t="shared" si="29"/>
        <v>997</v>
      </c>
      <c r="G105" s="4">
        <f t="shared" si="30"/>
        <v>810</v>
      </c>
      <c r="H105" s="4">
        <f t="shared" si="31"/>
        <v>121500</v>
      </c>
      <c r="I105" s="4">
        <f t="shared" si="32"/>
        <v>997</v>
      </c>
      <c r="J105" s="4">
        <f t="shared" si="33"/>
        <v>810</v>
      </c>
      <c r="K105" s="4">
        <f t="shared" si="34"/>
        <v>162000</v>
      </c>
    </row>
    <row r="106" ht="16.5" spans="1:11">
      <c r="A106" s="4">
        <v>104</v>
      </c>
      <c r="B106" s="4">
        <f t="shared" si="35"/>
        <v>22</v>
      </c>
      <c r="C106" s="4">
        <f>SUM($B$3:B106)</f>
        <v>1238</v>
      </c>
      <c r="D106" s="4">
        <f t="shared" si="27"/>
        <v>825</v>
      </c>
      <c r="E106" s="4">
        <f t="shared" si="28"/>
        <v>247500</v>
      </c>
      <c r="F106" s="4">
        <f t="shared" si="29"/>
        <v>1015</v>
      </c>
      <c r="G106" s="4">
        <f t="shared" si="30"/>
        <v>825</v>
      </c>
      <c r="H106" s="4">
        <f t="shared" si="31"/>
        <v>123750</v>
      </c>
      <c r="I106" s="4">
        <f t="shared" si="32"/>
        <v>1015</v>
      </c>
      <c r="J106" s="4">
        <f t="shared" si="33"/>
        <v>825</v>
      </c>
      <c r="K106" s="4">
        <f t="shared" si="34"/>
        <v>165000</v>
      </c>
    </row>
    <row r="107" ht="16.5" spans="1:11">
      <c r="A107" s="4">
        <v>105</v>
      </c>
      <c r="B107" s="4">
        <f t="shared" si="35"/>
        <v>22</v>
      </c>
      <c r="C107" s="4">
        <f>SUM($B$3:B107)</f>
        <v>1260</v>
      </c>
      <c r="D107" s="4">
        <f t="shared" si="27"/>
        <v>840</v>
      </c>
      <c r="E107" s="4">
        <f t="shared" si="28"/>
        <v>252000</v>
      </c>
      <c r="F107" s="4">
        <f t="shared" si="29"/>
        <v>1033</v>
      </c>
      <c r="G107" s="4">
        <f t="shared" si="30"/>
        <v>840</v>
      </c>
      <c r="H107" s="4">
        <f t="shared" si="31"/>
        <v>126000</v>
      </c>
      <c r="I107" s="4">
        <f t="shared" si="32"/>
        <v>1033</v>
      </c>
      <c r="J107" s="4">
        <f t="shared" si="33"/>
        <v>840</v>
      </c>
      <c r="K107" s="4">
        <f t="shared" si="34"/>
        <v>168000</v>
      </c>
    </row>
    <row r="108" ht="16.5" spans="1:11">
      <c r="A108" s="4">
        <v>106</v>
      </c>
      <c r="B108" s="4">
        <f t="shared" si="35"/>
        <v>23</v>
      </c>
      <c r="C108" s="4">
        <f>SUM($B$3:B108)</f>
        <v>1283</v>
      </c>
      <c r="D108" s="4">
        <f t="shared" si="27"/>
        <v>855</v>
      </c>
      <c r="E108" s="4">
        <f t="shared" si="28"/>
        <v>256500</v>
      </c>
      <c r="F108" s="4">
        <f t="shared" si="29"/>
        <v>1052</v>
      </c>
      <c r="G108" s="4">
        <f t="shared" si="30"/>
        <v>855</v>
      </c>
      <c r="H108" s="4">
        <f t="shared" si="31"/>
        <v>128250</v>
      </c>
      <c r="I108" s="4">
        <f t="shared" si="32"/>
        <v>1052</v>
      </c>
      <c r="J108" s="4">
        <f t="shared" si="33"/>
        <v>855</v>
      </c>
      <c r="K108" s="4">
        <f t="shared" si="34"/>
        <v>171000</v>
      </c>
    </row>
    <row r="109" ht="16.5" spans="1:11">
      <c r="A109" s="4">
        <v>107</v>
      </c>
      <c r="B109" s="4">
        <f t="shared" si="35"/>
        <v>23</v>
      </c>
      <c r="C109" s="4">
        <f>SUM($B$3:B109)</f>
        <v>1306</v>
      </c>
      <c r="D109" s="4">
        <f t="shared" si="27"/>
        <v>870</v>
      </c>
      <c r="E109" s="4">
        <f t="shared" si="28"/>
        <v>261000</v>
      </c>
      <c r="F109" s="4">
        <f t="shared" si="29"/>
        <v>1070</v>
      </c>
      <c r="G109" s="4">
        <f t="shared" si="30"/>
        <v>870</v>
      </c>
      <c r="H109" s="4">
        <f t="shared" si="31"/>
        <v>130500</v>
      </c>
      <c r="I109" s="4">
        <f t="shared" si="32"/>
        <v>1070</v>
      </c>
      <c r="J109" s="4">
        <f t="shared" si="33"/>
        <v>870</v>
      </c>
      <c r="K109" s="4">
        <f t="shared" si="34"/>
        <v>174000</v>
      </c>
    </row>
    <row r="110" ht="16.5" spans="1:11">
      <c r="A110" s="4">
        <v>108</v>
      </c>
      <c r="B110" s="4">
        <f t="shared" si="35"/>
        <v>23</v>
      </c>
      <c r="C110" s="4">
        <f>SUM($B$3:B110)</f>
        <v>1329</v>
      </c>
      <c r="D110" s="4">
        <f t="shared" si="27"/>
        <v>886</v>
      </c>
      <c r="E110" s="4">
        <f t="shared" si="28"/>
        <v>265800</v>
      </c>
      <c r="F110" s="4">
        <f t="shared" si="29"/>
        <v>1089</v>
      </c>
      <c r="G110" s="4">
        <f t="shared" si="30"/>
        <v>886</v>
      </c>
      <c r="H110" s="4">
        <f t="shared" si="31"/>
        <v>132900</v>
      </c>
      <c r="I110" s="4">
        <f t="shared" si="32"/>
        <v>1089</v>
      </c>
      <c r="J110" s="4">
        <f t="shared" si="33"/>
        <v>886</v>
      </c>
      <c r="K110" s="4">
        <f t="shared" si="34"/>
        <v>177200</v>
      </c>
    </row>
    <row r="111" ht="16.5" spans="1:11">
      <c r="A111" s="4">
        <v>109</v>
      </c>
      <c r="B111" s="4">
        <f t="shared" si="35"/>
        <v>23</v>
      </c>
      <c r="C111" s="4">
        <f>SUM($B$3:B111)</f>
        <v>1352</v>
      </c>
      <c r="D111" s="4">
        <f t="shared" si="27"/>
        <v>901</v>
      </c>
      <c r="E111" s="4">
        <f t="shared" si="28"/>
        <v>270300</v>
      </c>
      <c r="F111" s="4">
        <f t="shared" si="29"/>
        <v>1108</v>
      </c>
      <c r="G111" s="4">
        <f t="shared" si="30"/>
        <v>901</v>
      </c>
      <c r="H111" s="4">
        <f t="shared" si="31"/>
        <v>135150</v>
      </c>
      <c r="I111" s="4">
        <f t="shared" si="32"/>
        <v>1108</v>
      </c>
      <c r="J111" s="4">
        <f t="shared" si="33"/>
        <v>901</v>
      </c>
      <c r="K111" s="4">
        <f t="shared" si="34"/>
        <v>180200</v>
      </c>
    </row>
    <row r="112" ht="16.5" spans="1:11">
      <c r="A112" s="4">
        <v>110</v>
      </c>
      <c r="B112" s="4">
        <f t="shared" si="35"/>
        <v>23</v>
      </c>
      <c r="C112" s="4">
        <f>SUM($B$3:B112)</f>
        <v>1375</v>
      </c>
      <c r="D112" s="4">
        <f t="shared" si="27"/>
        <v>916</v>
      </c>
      <c r="E112" s="4">
        <f t="shared" si="28"/>
        <v>274800</v>
      </c>
      <c r="F112" s="4">
        <f t="shared" si="29"/>
        <v>1127</v>
      </c>
      <c r="G112" s="4">
        <f t="shared" si="30"/>
        <v>916</v>
      </c>
      <c r="H112" s="4">
        <f t="shared" si="31"/>
        <v>137400</v>
      </c>
      <c r="I112" s="4">
        <f t="shared" si="32"/>
        <v>1127</v>
      </c>
      <c r="J112" s="4">
        <f t="shared" si="33"/>
        <v>916</v>
      </c>
      <c r="K112" s="4">
        <f t="shared" si="34"/>
        <v>183200</v>
      </c>
    </row>
    <row r="113" ht="16.5" spans="1:11">
      <c r="A113" s="4">
        <v>111</v>
      </c>
      <c r="B113" s="4">
        <f t="shared" si="35"/>
        <v>24</v>
      </c>
      <c r="C113" s="4">
        <f>SUM($B$3:B113)</f>
        <v>1399</v>
      </c>
      <c r="D113" s="4">
        <f t="shared" si="27"/>
        <v>932</v>
      </c>
      <c r="E113" s="4">
        <f t="shared" si="28"/>
        <v>279600</v>
      </c>
      <c r="F113" s="4">
        <f t="shared" si="29"/>
        <v>1147</v>
      </c>
      <c r="G113" s="4">
        <f t="shared" si="30"/>
        <v>932</v>
      </c>
      <c r="H113" s="4">
        <f t="shared" si="31"/>
        <v>139800</v>
      </c>
      <c r="I113" s="4">
        <f t="shared" si="32"/>
        <v>1147</v>
      </c>
      <c r="J113" s="4">
        <f t="shared" si="33"/>
        <v>932</v>
      </c>
      <c r="K113" s="4">
        <f t="shared" si="34"/>
        <v>186400</v>
      </c>
    </row>
    <row r="114" ht="16.5" spans="1:11">
      <c r="A114" s="4">
        <v>112</v>
      </c>
      <c r="B114" s="4">
        <f t="shared" si="35"/>
        <v>24</v>
      </c>
      <c r="C114" s="4">
        <f>SUM($B$3:B114)</f>
        <v>1423</v>
      </c>
      <c r="D114" s="4">
        <f t="shared" si="27"/>
        <v>948</v>
      </c>
      <c r="E114" s="4">
        <f t="shared" si="28"/>
        <v>284400</v>
      </c>
      <c r="F114" s="4">
        <f t="shared" si="29"/>
        <v>1166</v>
      </c>
      <c r="G114" s="4">
        <f t="shared" si="30"/>
        <v>948</v>
      </c>
      <c r="H114" s="4">
        <f t="shared" si="31"/>
        <v>142200</v>
      </c>
      <c r="I114" s="4">
        <f t="shared" si="32"/>
        <v>1166</v>
      </c>
      <c r="J114" s="4">
        <f t="shared" si="33"/>
        <v>948</v>
      </c>
      <c r="K114" s="4">
        <f t="shared" si="34"/>
        <v>189600</v>
      </c>
    </row>
    <row r="115" ht="16.5" spans="1:11">
      <c r="A115" s="4">
        <v>113</v>
      </c>
      <c r="B115" s="4">
        <f t="shared" si="35"/>
        <v>24</v>
      </c>
      <c r="C115" s="4">
        <f>SUM($B$3:B115)</f>
        <v>1447</v>
      </c>
      <c r="D115" s="4">
        <f t="shared" si="27"/>
        <v>964</v>
      </c>
      <c r="E115" s="4">
        <f t="shared" si="28"/>
        <v>289200</v>
      </c>
      <c r="F115" s="4">
        <f t="shared" si="29"/>
        <v>1186</v>
      </c>
      <c r="G115" s="4">
        <f t="shared" si="30"/>
        <v>964</v>
      </c>
      <c r="H115" s="4">
        <f t="shared" si="31"/>
        <v>144600</v>
      </c>
      <c r="I115" s="4">
        <f t="shared" si="32"/>
        <v>1186</v>
      </c>
      <c r="J115" s="4">
        <f t="shared" si="33"/>
        <v>964</v>
      </c>
      <c r="K115" s="4">
        <f t="shared" si="34"/>
        <v>192800</v>
      </c>
    </row>
    <row r="116" ht="16.5" spans="1:11">
      <c r="A116" s="4">
        <v>114</v>
      </c>
      <c r="B116" s="4">
        <f t="shared" si="35"/>
        <v>24</v>
      </c>
      <c r="C116" s="4">
        <f>SUM($B$3:B116)</f>
        <v>1471</v>
      </c>
      <c r="D116" s="4">
        <f t="shared" si="27"/>
        <v>980</v>
      </c>
      <c r="E116" s="4">
        <f t="shared" si="28"/>
        <v>294000</v>
      </c>
      <c r="F116" s="4">
        <f t="shared" si="29"/>
        <v>1206</v>
      </c>
      <c r="G116" s="4">
        <f t="shared" si="30"/>
        <v>980</v>
      </c>
      <c r="H116" s="4">
        <f t="shared" si="31"/>
        <v>147000</v>
      </c>
      <c r="I116" s="4">
        <f t="shared" si="32"/>
        <v>1206</v>
      </c>
      <c r="J116" s="4">
        <f t="shared" si="33"/>
        <v>980</v>
      </c>
      <c r="K116" s="4">
        <f t="shared" si="34"/>
        <v>196000</v>
      </c>
    </row>
    <row r="117" ht="16.5" spans="1:11">
      <c r="A117" s="4">
        <v>115</v>
      </c>
      <c r="B117" s="4">
        <f t="shared" si="35"/>
        <v>24</v>
      </c>
      <c r="C117" s="4">
        <f>SUM($B$3:B117)</f>
        <v>1495</v>
      </c>
      <c r="D117" s="4">
        <f t="shared" si="27"/>
        <v>996</v>
      </c>
      <c r="E117" s="4">
        <f t="shared" si="28"/>
        <v>298800</v>
      </c>
      <c r="F117" s="4">
        <f t="shared" si="29"/>
        <v>1225</v>
      </c>
      <c r="G117" s="4">
        <f t="shared" si="30"/>
        <v>996</v>
      </c>
      <c r="H117" s="4">
        <f t="shared" si="31"/>
        <v>149400</v>
      </c>
      <c r="I117" s="4">
        <f t="shared" si="32"/>
        <v>1225</v>
      </c>
      <c r="J117" s="4">
        <f t="shared" si="33"/>
        <v>996</v>
      </c>
      <c r="K117" s="4">
        <f t="shared" si="34"/>
        <v>199200</v>
      </c>
    </row>
    <row r="118" ht="16.5" spans="1:11">
      <c r="A118" s="4">
        <v>116</v>
      </c>
      <c r="B118" s="4">
        <f t="shared" si="35"/>
        <v>25</v>
      </c>
      <c r="C118" s="4">
        <f>SUM($B$3:B118)</f>
        <v>1520</v>
      </c>
      <c r="D118" s="4">
        <f t="shared" si="27"/>
        <v>1013</v>
      </c>
      <c r="E118" s="4">
        <f t="shared" si="28"/>
        <v>303900</v>
      </c>
      <c r="F118" s="4">
        <f t="shared" si="29"/>
        <v>1246</v>
      </c>
      <c r="G118" s="4">
        <f t="shared" si="30"/>
        <v>1013</v>
      </c>
      <c r="H118" s="4">
        <f t="shared" si="31"/>
        <v>151950</v>
      </c>
      <c r="I118" s="4">
        <f t="shared" si="32"/>
        <v>1246</v>
      </c>
      <c r="J118" s="4">
        <f t="shared" si="33"/>
        <v>1013</v>
      </c>
      <c r="K118" s="4">
        <f t="shared" si="34"/>
        <v>202600</v>
      </c>
    </row>
    <row r="119" ht="16.5" spans="1:11">
      <c r="A119" s="4">
        <v>117</v>
      </c>
      <c r="B119" s="4">
        <f t="shared" si="35"/>
        <v>25</v>
      </c>
      <c r="C119" s="4">
        <f>SUM($B$3:B119)</f>
        <v>1545</v>
      </c>
      <c r="D119" s="4">
        <f t="shared" si="27"/>
        <v>1030</v>
      </c>
      <c r="E119" s="4">
        <f t="shared" si="28"/>
        <v>309000</v>
      </c>
      <c r="F119" s="4">
        <f t="shared" si="29"/>
        <v>1266</v>
      </c>
      <c r="G119" s="4">
        <f t="shared" si="30"/>
        <v>1030</v>
      </c>
      <c r="H119" s="4">
        <f t="shared" si="31"/>
        <v>154500</v>
      </c>
      <c r="I119" s="4">
        <f t="shared" si="32"/>
        <v>1266</v>
      </c>
      <c r="J119" s="4">
        <f t="shared" si="33"/>
        <v>1030</v>
      </c>
      <c r="K119" s="4">
        <f t="shared" si="34"/>
        <v>206000</v>
      </c>
    </row>
    <row r="120" ht="16.5" spans="1:11">
      <c r="A120" s="4">
        <v>118</v>
      </c>
      <c r="B120" s="4">
        <f t="shared" si="35"/>
        <v>25</v>
      </c>
      <c r="C120" s="4">
        <f>SUM($B$3:B120)</f>
        <v>1570</v>
      </c>
      <c r="D120" s="4">
        <f t="shared" si="27"/>
        <v>1046</v>
      </c>
      <c r="E120" s="4">
        <f t="shared" si="28"/>
        <v>313800</v>
      </c>
      <c r="F120" s="4">
        <f t="shared" si="29"/>
        <v>1287</v>
      </c>
      <c r="G120" s="4">
        <f t="shared" si="30"/>
        <v>1046</v>
      </c>
      <c r="H120" s="4">
        <f t="shared" si="31"/>
        <v>156900</v>
      </c>
      <c r="I120" s="4">
        <f t="shared" si="32"/>
        <v>1287</v>
      </c>
      <c r="J120" s="4">
        <f t="shared" si="33"/>
        <v>1046</v>
      </c>
      <c r="K120" s="4">
        <f t="shared" si="34"/>
        <v>209200</v>
      </c>
    </row>
    <row r="121" ht="16.5" spans="1:11">
      <c r="A121" s="4">
        <v>119</v>
      </c>
      <c r="B121" s="4">
        <f t="shared" si="35"/>
        <v>25</v>
      </c>
      <c r="C121" s="4">
        <f>SUM($B$3:B121)</f>
        <v>1595</v>
      </c>
      <c r="D121" s="4">
        <f t="shared" si="27"/>
        <v>1063</v>
      </c>
      <c r="E121" s="4">
        <f t="shared" si="28"/>
        <v>318900</v>
      </c>
      <c r="F121" s="4">
        <f t="shared" si="29"/>
        <v>1307</v>
      </c>
      <c r="G121" s="4">
        <f t="shared" si="30"/>
        <v>1063</v>
      </c>
      <c r="H121" s="4">
        <f t="shared" si="31"/>
        <v>159450</v>
      </c>
      <c r="I121" s="4">
        <f t="shared" si="32"/>
        <v>1307</v>
      </c>
      <c r="J121" s="4">
        <f t="shared" si="33"/>
        <v>1063</v>
      </c>
      <c r="K121" s="4">
        <f t="shared" si="34"/>
        <v>212600</v>
      </c>
    </row>
    <row r="122" ht="16.5" spans="1:11">
      <c r="A122" s="4">
        <v>120</v>
      </c>
      <c r="B122" s="4">
        <f t="shared" si="35"/>
        <v>25</v>
      </c>
      <c r="C122" s="4">
        <f>SUM($B$3:B122)</f>
        <v>1620</v>
      </c>
      <c r="D122" s="4">
        <f t="shared" si="27"/>
        <v>1080</v>
      </c>
      <c r="E122" s="4">
        <f t="shared" si="28"/>
        <v>324000</v>
      </c>
      <c r="F122" s="4">
        <f t="shared" si="29"/>
        <v>1328</v>
      </c>
      <c r="G122" s="4">
        <f t="shared" si="30"/>
        <v>1080</v>
      </c>
      <c r="H122" s="4">
        <f t="shared" si="31"/>
        <v>162000</v>
      </c>
      <c r="I122" s="4">
        <f t="shared" si="32"/>
        <v>1328</v>
      </c>
      <c r="J122" s="4">
        <f t="shared" si="33"/>
        <v>1080</v>
      </c>
      <c r="K122" s="4">
        <f t="shared" si="34"/>
        <v>216000</v>
      </c>
    </row>
    <row r="123" ht="16.5" spans="1:11">
      <c r="A123" s="4">
        <v>121</v>
      </c>
      <c r="B123" s="4">
        <f t="shared" si="35"/>
        <v>26</v>
      </c>
      <c r="C123" s="4">
        <f>SUM($B$3:B123)</f>
        <v>1646</v>
      </c>
      <c r="D123" s="4">
        <f t="shared" si="27"/>
        <v>1097</v>
      </c>
      <c r="E123" s="4">
        <f t="shared" si="28"/>
        <v>329100</v>
      </c>
      <c r="F123" s="4">
        <f t="shared" si="29"/>
        <v>1349</v>
      </c>
      <c r="G123" s="4">
        <f t="shared" si="30"/>
        <v>1097</v>
      </c>
      <c r="H123" s="4">
        <f t="shared" si="31"/>
        <v>164550</v>
      </c>
      <c r="I123" s="4">
        <f t="shared" si="32"/>
        <v>1349</v>
      </c>
      <c r="J123" s="4">
        <f t="shared" si="33"/>
        <v>1097</v>
      </c>
      <c r="K123" s="4">
        <f t="shared" si="34"/>
        <v>219400</v>
      </c>
    </row>
    <row r="124" ht="16.5" spans="1:11">
      <c r="A124" s="4">
        <v>122</v>
      </c>
      <c r="B124" s="4">
        <f t="shared" si="35"/>
        <v>26</v>
      </c>
      <c r="C124" s="4">
        <f>SUM($B$3:B124)</f>
        <v>1672</v>
      </c>
      <c r="D124" s="4">
        <f t="shared" si="27"/>
        <v>1114</v>
      </c>
      <c r="E124" s="4">
        <f t="shared" si="28"/>
        <v>334200</v>
      </c>
      <c r="F124" s="4">
        <f t="shared" si="29"/>
        <v>1371</v>
      </c>
      <c r="G124" s="4">
        <f t="shared" si="30"/>
        <v>1114</v>
      </c>
      <c r="H124" s="4">
        <f t="shared" si="31"/>
        <v>167100</v>
      </c>
      <c r="I124" s="4">
        <f t="shared" si="32"/>
        <v>1371</v>
      </c>
      <c r="J124" s="4">
        <f t="shared" si="33"/>
        <v>1114</v>
      </c>
      <c r="K124" s="4">
        <f t="shared" si="34"/>
        <v>222800</v>
      </c>
    </row>
    <row r="125" ht="16.5" spans="1:11">
      <c r="A125" s="4">
        <v>123</v>
      </c>
      <c r="B125" s="4">
        <f t="shared" si="35"/>
        <v>26</v>
      </c>
      <c r="C125" s="4">
        <f>SUM($B$3:B125)</f>
        <v>1698</v>
      </c>
      <c r="D125" s="4">
        <f t="shared" si="27"/>
        <v>1132</v>
      </c>
      <c r="E125" s="4">
        <f t="shared" si="28"/>
        <v>339600</v>
      </c>
      <c r="F125" s="4">
        <f t="shared" si="29"/>
        <v>1392</v>
      </c>
      <c r="G125" s="4">
        <f t="shared" si="30"/>
        <v>1132</v>
      </c>
      <c r="H125" s="4">
        <f t="shared" si="31"/>
        <v>169800</v>
      </c>
      <c r="I125" s="4">
        <f t="shared" si="32"/>
        <v>1392</v>
      </c>
      <c r="J125" s="4">
        <f t="shared" si="33"/>
        <v>1132</v>
      </c>
      <c r="K125" s="4">
        <f t="shared" si="34"/>
        <v>226400</v>
      </c>
    </row>
    <row r="126" ht="16.5" spans="1:11">
      <c r="A126" s="4">
        <v>124</v>
      </c>
      <c r="B126" s="4">
        <f t="shared" si="35"/>
        <v>26</v>
      </c>
      <c r="C126" s="4">
        <f>SUM($B$3:B126)</f>
        <v>1724</v>
      </c>
      <c r="D126" s="4">
        <f t="shared" si="27"/>
        <v>1149</v>
      </c>
      <c r="E126" s="4">
        <f t="shared" si="28"/>
        <v>344700</v>
      </c>
      <c r="F126" s="4">
        <f t="shared" si="29"/>
        <v>1413</v>
      </c>
      <c r="G126" s="4">
        <f t="shared" si="30"/>
        <v>1149</v>
      </c>
      <c r="H126" s="4">
        <f t="shared" si="31"/>
        <v>172350</v>
      </c>
      <c r="I126" s="4">
        <f t="shared" si="32"/>
        <v>1413</v>
      </c>
      <c r="J126" s="4">
        <f t="shared" si="33"/>
        <v>1149</v>
      </c>
      <c r="K126" s="4">
        <f t="shared" si="34"/>
        <v>229800</v>
      </c>
    </row>
    <row r="127" ht="16.5" spans="1:11">
      <c r="A127" s="4">
        <v>125</v>
      </c>
      <c r="B127" s="4">
        <f t="shared" si="35"/>
        <v>26</v>
      </c>
      <c r="C127" s="4">
        <f>SUM($B$3:B127)</f>
        <v>1750</v>
      </c>
      <c r="D127" s="4">
        <f t="shared" si="27"/>
        <v>1166</v>
      </c>
      <c r="E127" s="4">
        <f t="shared" si="28"/>
        <v>349800</v>
      </c>
      <c r="F127" s="4">
        <f t="shared" si="29"/>
        <v>1435</v>
      </c>
      <c r="G127" s="4">
        <f t="shared" si="30"/>
        <v>1166</v>
      </c>
      <c r="H127" s="4">
        <f t="shared" si="31"/>
        <v>174900</v>
      </c>
      <c r="I127" s="4">
        <f t="shared" si="32"/>
        <v>1435</v>
      </c>
      <c r="J127" s="4">
        <f t="shared" si="33"/>
        <v>1166</v>
      </c>
      <c r="K127" s="4">
        <f t="shared" si="34"/>
        <v>233200</v>
      </c>
    </row>
    <row r="128" ht="16.5" spans="1:11">
      <c r="A128" s="4">
        <v>126</v>
      </c>
      <c r="B128" s="4">
        <f t="shared" si="35"/>
        <v>27</v>
      </c>
      <c r="C128" s="4">
        <f>SUM($B$3:B128)</f>
        <v>1777</v>
      </c>
      <c r="D128" s="4">
        <f t="shared" si="27"/>
        <v>1184</v>
      </c>
      <c r="E128" s="4">
        <f t="shared" si="28"/>
        <v>355200</v>
      </c>
      <c r="F128" s="4">
        <f t="shared" si="29"/>
        <v>1457</v>
      </c>
      <c r="G128" s="4">
        <f t="shared" si="30"/>
        <v>1184</v>
      </c>
      <c r="H128" s="4">
        <f t="shared" si="31"/>
        <v>177600</v>
      </c>
      <c r="I128" s="4">
        <f t="shared" si="32"/>
        <v>1457</v>
      </c>
      <c r="J128" s="4">
        <f t="shared" si="33"/>
        <v>1184</v>
      </c>
      <c r="K128" s="4">
        <f t="shared" si="34"/>
        <v>236800</v>
      </c>
    </row>
    <row r="129" ht="16.5" spans="1:11">
      <c r="A129" s="4">
        <v>127</v>
      </c>
      <c r="B129" s="4">
        <f t="shared" si="35"/>
        <v>27</v>
      </c>
      <c r="C129" s="4">
        <f>SUM($B$3:B129)</f>
        <v>1804</v>
      </c>
      <c r="D129" s="4">
        <f t="shared" si="27"/>
        <v>1202</v>
      </c>
      <c r="E129" s="4">
        <f t="shared" si="28"/>
        <v>360600</v>
      </c>
      <c r="F129" s="4">
        <f t="shared" si="29"/>
        <v>1479</v>
      </c>
      <c r="G129" s="4">
        <f t="shared" si="30"/>
        <v>1202</v>
      </c>
      <c r="H129" s="4">
        <f t="shared" si="31"/>
        <v>180300</v>
      </c>
      <c r="I129" s="4">
        <f t="shared" si="32"/>
        <v>1479</v>
      </c>
      <c r="J129" s="4">
        <f t="shared" si="33"/>
        <v>1202</v>
      </c>
      <c r="K129" s="4">
        <f t="shared" si="34"/>
        <v>240400</v>
      </c>
    </row>
    <row r="130" ht="16.5" spans="1:11">
      <c r="A130" s="4">
        <v>128</v>
      </c>
      <c r="B130" s="4">
        <f t="shared" si="35"/>
        <v>27</v>
      </c>
      <c r="C130" s="4">
        <f>SUM($B$3:B130)</f>
        <v>1831</v>
      </c>
      <c r="D130" s="4">
        <f t="shared" si="27"/>
        <v>1220</v>
      </c>
      <c r="E130" s="4">
        <f t="shared" si="28"/>
        <v>366000</v>
      </c>
      <c r="F130" s="4">
        <f t="shared" si="29"/>
        <v>1501</v>
      </c>
      <c r="G130" s="4">
        <f t="shared" si="30"/>
        <v>1220</v>
      </c>
      <c r="H130" s="4">
        <f t="shared" si="31"/>
        <v>183000</v>
      </c>
      <c r="I130" s="4">
        <f t="shared" si="32"/>
        <v>1501</v>
      </c>
      <c r="J130" s="4">
        <f t="shared" si="33"/>
        <v>1220</v>
      </c>
      <c r="K130" s="4">
        <f t="shared" si="34"/>
        <v>244000</v>
      </c>
    </row>
    <row r="131" ht="16.5" spans="1:11">
      <c r="A131" s="4">
        <v>129</v>
      </c>
      <c r="B131" s="4">
        <f t="shared" si="35"/>
        <v>27</v>
      </c>
      <c r="C131" s="4">
        <f>SUM($B$3:B131)</f>
        <v>1858</v>
      </c>
      <c r="D131" s="4">
        <f t="shared" si="27"/>
        <v>1238</v>
      </c>
      <c r="E131" s="4">
        <f t="shared" si="28"/>
        <v>371400</v>
      </c>
      <c r="F131" s="4">
        <f t="shared" si="29"/>
        <v>1523</v>
      </c>
      <c r="G131" s="4">
        <f t="shared" si="30"/>
        <v>1238</v>
      </c>
      <c r="H131" s="4">
        <f t="shared" si="31"/>
        <v>185700</v>
      </c>
      <c r="I131" s="4">
        <f t="shared" si="32"/>
        <v>1523</v>
      </c>
      <c r="J131" s="4">
        <f t="shared" si="33"/>
        <v>1238</v>
      </c>
      <c r="K131" s="4">
        <f t="shared" si="34"/>
        <v>247600</v>
      </c>
    </row>
    <row r="132" ht="16.5" spans="1:11">
      <c r="A132" s="4">
        <v>130</v>
      </c>
      <c r="B132" s="4">
        <f t="shared" si="35"/>
        <v>27</v>
      </c>
      <c r="C132" s="4">
        <f>SUM($B$3:B132)</f>
        <v>1885</v>
      </c>
      <c r="D132" s="4">
        <f t="shared" ref="D132:D163" si="36">INT(C132/1.5)</f>
        <v>1256</v>
      </c>
      <c r="E132" s="4">
        <f t="shared" ref="E132:E163" si="37">D132*300</f>
        <v>376800</v>
      </c>
      <c r="F132" s="4">
        <f t="shared" ref="F132:F163" si="38">INT(C132*0.82)</f>
        <v>1545</v>
      </c>
      <c r="G132" s="4">
        <f t="shared" ref="G132:G163" si="39">D132</f>
        <v>1256</v>
      </c>
      <c r="H132" s="4">
        <f t="shared" ref="H132:H163" si="40">INT(E132/2)</f>
        <v>188400</v>
      </c>
      <c r="I132" s="4">
        <f t="shared" ref="I132:I163" si="41">F132</f>
        <v>1545</v>
      </c>
      <c r="J132" s="4">
        <f t="shared" ref="J132:J163" si="42">G132</f>
        <v>1256</v>
      </c>
      <c r="K132" s="4">
        <f t="shared" ref="K132:K163" si="43">INT(E132/3*2)</f>
        <v>251200</v>
      </c>
    </row>
    <row r="133" ht="16.5" spans="1:11">
      <c r="A133" s="4">
        <v>131</v>
      </c>
      <c r="B133" s="4">
        <f t="shared" si="35"/>
        <v>28</v>
      </c>
      <c r="C133" s="4">
        <f>SUM($B$3:B133)</f>
        <v>1913</v>
      </c>
      <c r="D133" s="4">
        <f t="shared" si="36"/>
        <v>1275</v>
      </c>
      <c r="E133" s="4">
        <f t="shared" si="37"/>
        <v>382500</v>
      </c>
      <c r="F133" s="4">
        <f t="shared" si="38"/>
        <v>1568</v>
      </c>
      <c r="G133" s="4">
        <f t="shared" si="39"/>
        <v>1275</v>
      </c>
      <c r="H133" s="4">
        <f t="shared" si="40"/>
        <v>191250</v>
      </c>
      <c r="I133" s="4">
        <f t="shared" si="41"/>
        <v>1568</v>
      </c>
      <c r="J133" s="4">
        <f t="shared" si="42"/>
        <v>1275</v>
      </c>
      <c r="K133" s="4">
        <f t="shared" si="43"/>
        <v>255000</v>
      </c>
    </row>
    <row r="134" ht="16.5" spans="1:11">
      <c r="A134" s="4">
        <v>132</v>
      </c>
      <c r="B134" s="4">
        <f t="shared" si="35"/>
        <v>28</v>
      </c>
      <c r="C134" s="4">
        <f>SUM($B$3:B134)</f>
        <v>1941</v>
      </c>
      <c r="D134" s="4">
        <f t="shared" si="36"/>
        <v>1294</v>
      </c>
      <c r="E134" s="4">
        <f t="shared" si="37"/>
        <v>388200</v>
      </c>
      <c r="F134" s="4">
        <f t="shared" si="38"/>
        <v>1591</v>
      </c>
      <c r="G134" s="4">
        <f t="shared" si="39"/>
        <v>1294</v>
      </c>
      <c r="H134" s="4">
        <f t="shared" si="40"/>
        <v>194100</v>
      </c>
      <c r="I134" s="4">
        <f t="shared" si="41"/>
        <v>1591</v>
      </c>
      <c r="J134" s="4">
        <f t="shared" si="42"/>
        <v>1294</v>
      </c>
      <c r="K134" s="4">
        <f t="shared" si="43"/>
        <v>258800</v>
      </c>
    </row>
    <row r="135" ht="16.5" spans="1:11">
      <c r="A135" s="4">
        <v>133</v>
      </c>
      <c r="B135" s="4">
        <f t="shared" si="35"/>
        <v>28</v>
      </c>
      <c r="C135" s="4">
        <f>SUM($B$3:B135)</f>
        <v>1969</v>
      </c>
      <c r="D135" s="4">
        <f t="shared" si="36"/>
        <v>1312</v>
      </c>
      <c r="E135" s="4">
        <f t="shared" si="37"/>
        <v>393600</v>
      </c>
      <c r="F135" s="4">
        <f t="shared" si="38"/>
        <v>1614</v>
      </c>
      <c r="G135" s="4">
        <f t="shared" si="39"/>
        <v>1312</v>
      </c>
      <c r="H135" s="4">
        <f t="shared" si="40"/>
        <v>196800</v>
      </c>
      <c r="I135" s="4">
        <f t="shared" si="41"/>
        <v>1614</v>
      </c>
      <c r="J135" s="4">
        <f t="shared" si="42"/>
        <v>1312</v>
      </c>
      <c r="K135" s="4">
        <f t="shared" si="43"/>
        <v>262400</v>
      </c>
    </row>
    <row r="136" ht="16.5" spans="1:11">
      <c r="A136" s="4">
        <v>134</v>
      </c>
      <c r="B136" s="4">
        <f t="shared" si="35"/>
        <v>28</v>
      </c>
      <c r="C136" s="4">
        <f>SUM($B$3:B136)</f>
        <v>1997</v>
      </c>
      <c r="D136" s="4">
        <f t="shared" si="36"/>
        <v>1331</v>
      </c>
      <c r="E136" s="4">
        <f t="shared" si="37"/>
        <v>399300</v>
      </c>
      <c r="F136" s="4">
        <f t="shared" si="38"/>
        <v>1637</v>
      </c>
      <c r="G136" s="4">
        <f t="shared" si="39"/>
        <v>1331</v>
      </c>
      <c r="H136" s="4">
        <f t="shared" si="40"/>
        <v>199650</v>
      </c>
      <c r="I136" s="4">
        <f t="shared" si="41"/>
        <v>1637</v>
      </c>
      <c r="J136" s="4">
        <f t="shared" si="42"/>
        <v>1331</v>
      </c>
      <c r="K136" s="4">
        <f t="shared" si="43"/>
        <v>266200</v>
      </c>
    </row>
    <row r="137" ht="16.5" spans="1:11">
      <c r="A137" s="4">
        <v>135</v>
      </c>
      <c r="B137" s="4">
        <f t="shared" ref="B137:B168" si="44">B132+1</f>
        <v>28</v>
      </c>
      <c r="C137" s="4">
        <f>SUM($B$3:B137)</f>
        <v>2025</v>
      </c>
      <c r="D137" s="4">
        <f t="shared" si="36"/>
        <v>1350</v>
      </c>
      <c r="E137" s="4">
        <f t="shared" si="37"/>
        <v>405000</v>
      </c>
      <c r="F137" s="4">
        <f t="shared" si="38"/>
        <v>1660</v>
      </c>
      <c r="G137" s="4">
        <f t="shared" si="39"/>
        <v>1350</v>
      </c>
      <c r="H137" s="4">
        <f t="shared" si="40"/>
        <v>202500</v>
      </c>
      <c r="I137" s="4">
        <f t="shared" si="41"/>
        <v>1660</v>
      </c>
      <c r="J137" s="4">
        <f t="shared" si="42"/>
        <v>1350</v>
      </c>
      <c r="K137" s="4">
        <f t="shared" si="43"/>
        <v>270000</v>
      </c>
    </row>
    <row r="138" ht="16.5" spans="1:11">
      <c r="A138" s="4">
        <v>136</v>
      </c>
      <c r="B138" s="4">
        <f t="shared" si="44"/>
        <v>29</v>
      </c>
      <c r="C138" s="4">
        <f>SUM($B$3:B138)</f>
        <v>2054</v>
      </c>
      <c r="D138" s="4">
        <f t="shared" si="36"/>
        <v>1369</v>
      </c>
      <c r="E138" s="4">
        <f t="shared" si="37"/>
        <v>410700</v>
      </c>
      <c r="F138" s="4">
        <f t="shared" si="38"/>
        <v>1684</v>
      </c>
      <c r="G138" s="4">
        <f t="shared" si="39"/>
        <v>1369</v>
      </c>
      <c r="H138" s="4">
        <f t="shared" si="40"/>
        <v>205350</v>
      </c>
      <c r="I138" s="4">
        <f t="shared" si="41"/>
        <v>1684</v>
      </c>
      <c r="J138" s="4">
        <f t="shared" si="42"/>
        <v>1369</v>
      </c>
      <c r="K138" s="4">
        <f t="shared" si="43"/>
        <v>273800</v>
      </c>
    </row>
    <row r="139" ht="16.5" spans="1:11">
      <c r="A139" s="4">
        <v>137</v>
      </c>
      <c r="B139" s="4">
        <f t="shared" si="44"/>
        <v>29</v>
      </c>
      <c r="C139" s="4">
        <f>SUM($B$3:B139)</f>
        <v>2083</v>
      </c>
      <c r="D139" s="4">
        <f t="shared" si="36"/>
        <v>1388</v>
      </c>
      <c r="E139" s="4">
        <f t="shared" si="37"/>
        <v>416400</v>
      </c>
      <c r="F139" s="4">
        <f t="shared" si="38"/>
        <v>1708</v>
      </c>
      <c r="G139" s="4">
        <f t="shared" si="39"/>
        <v>1388</v>
      </c>
      <c r="H139" s="4">
        <f t="shared" si="40"/>
        <v>208200</v>
      </c>
      <c r="I139" s="4">
        <f t="shared" si="41"/>
        <v>1708</v>
      </c>
      <c r="J139" s="4">
        <f t="shared" si="42"/>
        <v>1388</v>
      </c>
      <c r="K139" s="4">
        <f t="shared" si="43"/>
        <v>277600</v>
      </c>
    </row>
    <row r="140" ht="16.5" spans="1:11">
      <c r="A140" s="4">
        <v>138</v>
      </c>
      <c r="B140" s="4">
        <f t="shared" si="44"/>
        <v>29</v>
      </c>
      <c r="C140" s="4">
        <f>SUM($B$3:B140)</f>
        <v>2112</v>
      </c>
      <c r="D140" s="4">
        <f t="shared" si="36"/>
        <v>1408</v>
      </c>
      <c r="E140" s="4">
        <f t="shared" si="37"/>
        <v>422400</v>
      </c>
      <c r="F140" s="4">
        <f t="shared" si="38"/>
        <v>1731</v>
      </c>
      <c r="G140" s="4">
        <f t="shared" si="39"/>
        <v>1408</v>
      </c>
      <c r="H140" s="4">
        <f t="shared" si="40"/>
        <v>211200</v>
      </c>
      <c r="I140" s="4">
        <f t="shared" si="41"/>
        <v>1731</v>
      </c>
      <c r="J140" s="4">
        <f t="shared" si="42"/>
        <v>1408</v>
      </c>
      <c r="K140" s="4">
        <f t="shared" si="43"/>
        <v>281600</v>
      </c>
    </row>
    <row r="141" ht="16.5" spans="1:11">
      <c r="A141" s="4">
        <v>139</v>
      </c>
      <c r="B141" s="4">
        <f t="shared" si="44"/>
        <v>29</v>
      </c>
      <c r="C141" s="4">
        <f>SUM($B$3:B141)</f>
        <v>2141</v>
      </c>
      <c r="D141" s="4">
        <f t="shared" si="36"/>
        <v>1427</v>
      </c>
      <c r="E141" s="4">
        <f t="shared" si="37"/>
        <v>428100</v>
      </c>
      <c r="F141" s="4">
        <f t="shared" si="38"/>
        <v>1755</v>
      </c>
      <c r="G141" s="4">
        <f t="shared" si="39"/>
        <v>1427</v>
      </c>
      <c r="H141" s="4">
        <f t="shared" si="40"/>
        <v>214050</v>
      </c>
      <c r="I141" s="4">
        <f t="shared" si="41"/>
        <v>1755</v>
      </c>
      <c r="J141" s="4">
        <f t="shared" si="42"/>
        <v>1427</v>
      </c>
      <c r="K141" s="4">
        <f t="shared" si="43"/>
        <v>285400</v>
      </c>
    </row>
    <row r="142" ht="16.5" spans="1:11">
      <c r="A142" s="4">
        <v>140</v>
      </c>
      <c r="B142" s="4">
        <f t="shared" si="44"/>
        <v>29</v>
      </c>
      <c r="C142" s="4">
        <f>SUM($B$3:B142)</f>
        <v>2170</v>
      </c>
      <c r="D142" s="4">
        <f t="shared" si="36"/>
        <v>1446</v>
      </c>
      <c r="E142" s="4">
        <f t="shared" si="37"/>
        <v>433800</v>
      </c>
      <c r="F142" s="4">
        <f t="shared" si="38"/>
        <v>1779</v>
      </c>
      <c r="G142" s="4">
        <f t="shared" si="39"/>
        <v>1446</v>
      </c>
      <c r="H142" s="4">
        <f t="shared" si="40"/>
        <v>216900</v>
      </c>
      <c r="I142" s="4">
        <f t="shared" si="41"/>
        <v>1779</v>
      </c>
      <c r="J142" s="4">
        <f t="shared" si="42"/>
        <v>1446</v>
      </c>
      <c r="K142" s="4">
        <f t="shared" si="43"/>
        <v>289200</v>
      </c>
    </row>
    <row r="143" ht="16.5" spans="1:11">
      <c r="A143" s="4">
        <v>141</v>
      </c>
      <c r="B143" s="4">
        <f t="shared" si="44"/>
        <v>30</v>
      </c>
      <c r="C143" s="4">
        <f>SUM($B$3:B143)</f>
        <v>2200</v>
      </c>
      <c r="D143" s="4">
        <f t="shared" si="36"/>
        <v>1466</v>
      </c>
      <c r="E143" s="4">
        <f t="shared" si="37"/>
        <v>439800</v>
      </c>
      <c r="F143" s="4">
        <f t="shared" si="38"/>
        <v>1804</v>
      </c>
      <c r="G143" s="4">
        <f t="shared" si="39"/>
        <v>1466</v>
      </c>
      <c r="H143" s="4">
        <f t="shared" si="40"/>
        <v>219900</v>
      </c>
      <c r="I143" s="4">
        <f t="shared" si="41"/>
        <v>1804</v>
      </c>
      <c r="J143" s="4">
        <f t="shared" si="42"/>
        <v>1466</v>
      </c>
      <c r="K143" s="4">
        <f t="shared" si="43"/>
        <v>293200</v>
      </c>
    </row>
    <row r="144" ht="16.5" spans="1:11">
      <c r="A144" s="4">
        <v>142</v>
      </c>
      <c r="B144" s="4">
        <f t="shared" si="44"/>
        <v>30</v>
      </c>
      <c r="C144" s="4">
        <f>SUM($B$3:B144)</f>
        <v>2230</v>
      </c>
      <c r="D144" s="4">
        <f t="shared" si="36"/>
        <v>1486</v>
      </c>
      <c r="E144" s="4">
        <f t="shared" si="37"/>
        <v>445800</v>
      </c>
      <c r="F144" s="4">
        <f t="shared" si="38"/>
        <v>1828</v>
      </c>
      <c r="G144" s="4">
        <f t="shared" si="39"/>
        <v>1486</v>
      </c>
      <c r="H144" s="4">
        <f t="shared" si="40"/>
        <v>222900</v>
      </c>
      <c r="I144" s="4">
        <f t="shared" si="41"/>
        <v>1828</v>
      </c>
      <c r="J144" s="4">
        <f t="shared" si="42"/>
        <v>1486</v>
      </c>
      <c r="K144" s="4">
        <f t="shared" si="43"/>
        <v>297200</v>
      </c>
    </row>
    <row r="145" ht="16.5" spans="1:11">
      <c r="A145" s="4">
        <v>143</v>
      </c>
      <c r="B145" s="4">
        <f t="shared" si="44"/>
        <v>30</v>
      </c>
      <c r="C145" s="4">
        <f>SUM($B$3:B145)</f>
        <v>2260</v>
      </c>
      <c r="D145" s="4">
        <f t="shared" si="36"/>
        <v>1506</v>
      </c>
      <c r="E145" s="4">
        <f t="shared" si="37"/>
        <v>451800</v>
      </c>
      <c r="F145" s="4">
        <f t="shared" si="38"/>
        <v>1853</v>
      </c>
      <c r="G145" s="4">
        <f t="shared" si="39"/>
        <v>1506</v>
      </c>
      <c r="H145" s="4">
        <f t="shared" si="40"/>
        <v>225900</v>
      </c>
      <c r="I145" s="4">
        <f t="shared" si="41"/>
        <v>1853</v>
      </c>
      <c r="J145" s="4">
        <f t="shared" si="42"/>
        <v>1506</v>
      </c>
      <c r="K145" s="4">
        <f t="shared" si="43"/>
        <v>301200</v>
      </c>
    </row>
    <row r="146" ht="16.5" spans="1:11">
      <c r="A146" s="4">
        <v>144</v>
      </c>
      <c r="B146" s="4">
        <f t="shared" si="44"/>
        <v>30</v>
      </c>
      <c r="C146" s="4">
        <f>SUM($B$3:B146)</f>
        <v>2290</v>
      </c>
      <c r="D146" s="4">
        <f t="shared" si="36"/>
        <v>1526</v>
      </c>
      <c r="E146" s="4">
        <f t="shared" si="37"/>
        <v>457800</v>
      </c>
      <c r="F146" s="4">
        <f t="shared" si="38"/>
        <v>1877</v>
      </c>
      <c r="G146" s="4">
        <f t="shared" si="39"/>
        <v>1526</v>
      </c>
      <c r="H146" s="4">
        <f t="shared" si="40"/>
        <v>228900</v>
      </c>
      <c r="I146" s="4">
        <f t="shared" si="41"/>
        <v>1877</v>
      </c>
      <c r="J146" s="4">
        <f t="shared" si="42"/>
        <v>1526</v>
      </c>
      <c r="K146" s="4">
        <f t="shared" si="43"/>
        <v>305200</v>
      </c>
    </row>
    <row r="147" ht="16.5" spans="1:11">
      <c r="A147" s="4">
        <v>145</v>
      </c>
      <c r="B147" s="4">
        <f t="shared" si="44"/>
        <v>30</v>
      </c>
      <c r="C147" s="4">
        <f>SUM($B$3:B147)</f>
        <v>2320</v>
      </c>
      <c r="D147" s="4">
        <f t="shared" si="36"/>
        <v>1546</v>
      </c>
      <c r="E147" s="4">
        <f t="shared" si="37"/>
        <v>463800</v>
      </c>
      <c r="F147" s="4">
        <f t="shared" si="38"/>
        <v>1902</v>
      </c>
      <c r="G147" s="4">
        <f t="shared" si="39"/>
        <v>1546</v>
      </c>
      <c r="H147" s="4">
        <f t="shared" si="40"/>
        <v>231900</v>
      </c>
      <c r="I147" s="4">
        <f t="shared" si="41"/>
        <v>1902</v>
      </c>
      <c r="J147" s="4">
        <f t="shared" si="42"/>
        <v>1546</v>
      </c>
      <c r="K147" s="4">
        <f t="shared" si="43"/>
        <v>309200</v>
      </c>
    </row>
    <row r="148" ht="16.5" spans="1:11">
      <c r="A148" s="4">
        <v>146</v>
      </c>
      <c r="B148" s="4">
        <f t="shared" si="44"/>
        <v>31</v>
      </c>
      <c r="C148" s="4">
        <f>SUM($B$3:B148)</f>
        <v>2351</v>
      </c>
      <c r="D148" s="4">
        <f t="shared" si="36"/>
        <v>1567</v>
      </c>
      <c r="E148" s="4">
        <f t="shared" si="37"/>
        <v>470100</v>
      </c>
      <c r="F148" s="4">
        <f t="shared" si="38"/>
        <v>1927</v>
      </c>
      <c r="G148" s="4">
        <f t="shared" si="39"/>
        <v>1567</v>
      </c>
      <c r="H148" s="4">
        <f t="shared" si="40"/>
        <v>235050</v>
      </c>
      <c r="I148" s="4">
        <f t="shared" si="41"/>
        <v>1927</v>
      </c>
      <c r="J148" s="4">
        <f t="shared" si="42"/>
        <v>1567</v>
      </c>
      <c r="K148" s="4">
        <f t="shared" si="43"/>
        <v>313400</v>
      </c>
    </row>
    <row r="149" ht="16.5" spans="1:11">
      <c r="A149" s="4">
        <v>147</v>
      </c>
      <c r="B149" s="4">
        <f t="shared" si="44"/>
        <v>31</v>
      </c>
      <c r="C149" s="4">
        <f>SUM($B$3:B149)</f>
        <v>2382</v>
      </c>
      <c r="D149" s="4">
        <f t="shared" si="36"/>
        <v>1588</v>
      </c>
      <c r="E149" s="4">
        <f t="shared" si="37"/>
        <v>476400</v>
      </c>
      <c r="F149" s="4">
        <f t="shared" si="38"/>
        <v>1953</v>
      </c>
      <c r="G149" s="4">
        <f t="shared" si="39"/>
        <v>1588</v>
      </c>
      <c r="H149" s="4">
        <f t="shared" si="40"/>
        <v>238200</v>
      </c>
      <c r="I149" s="4">
        <f t="shared" si="41"/>
        <v>1953</v>
      </c>
      <c r="J149" s="4">
        <f t="shared" si="42"/>
        <v>1588</v>
      </c>
      <c r="K149" s="4">
        <f t="shared" si="43"/>
        <v>317600</v>
      </c>
    </row>
    <row r="150" ht="16.5" spans="1:11">
      <c r="A150" s="4">
        <v>148</v>
      </c>
      <c r="B150" s="4">
        <f t="shared" si="44"/>
        <v>31</v>
      </c>
      <c r="C150" s="4">
        <f>SUM($B$3:B150)</f>
        <v>2413</v>
      </c>
      <c r="D150" s="4">
        <f t="shared" si="36"/>
        <v>1608</v>
      </c>
      <c r="E150" s="4">
        <f t="shared" si="37"/>
        <v>482400</v>
      </c>
      <c r="F150" s="4">
        <f t="shared" si="38"/>
        <v>1978</v>
      </c>
      <c r="G150" s="4">
        <f t="shared" si="39"/>
        <v>1608</v>
      </c>
      <c r="H150" s="4">
        <f t="shared" si="40"/>
        <v>241200</v>
      </c>
      <c r="I150" s="4">
        <f t="shared" si="41"/>
        <v>1978</v>
      </c>
      <c r="J150" s="4">
        <f t="shared" si="42"/>
        <v>1608</v>
      </c>
      <c r="K150" s="4">
        <f t="shared" si="43"/>
        <v>321600</v>
      </c>
    </row>
    <row r="151" ht="16.5" spans="1:11">
      <c r="A151" s="4">
        <v>149</v>
      </c>
      <c r="B151" s="4">
        <f t="shared" si="44"/>
        <v>31</v>
      </c>
      <c r="C151" s="4">
        <f>SUM($B$3:B151)</f>
        <v>2444</v>
      </c>
      <c r="D151" s="4">
        <f t="shared" si="36"/>
        <v>1629</v>
      </c>
      <c r="E151" s="4">
        <f t="shared" si="37"/>
        <v>488700</v>
      </c>
      <c r="F151" s="4">
        <f t="shared" si="38"/>
        <v>2004</v>
      </c>
      <c r="G151" s="4">
        <f t="shared" si="39"/>
        <v>1629</v>
      </c>
      <c r="H151" s="4">
        <f t="shared" si="40"/>
        <v>244350</v>
      </c>
      <c r="I151" s="4">
        <f t="shared" si="41"/>
        <v>2004</v>
      </c>
      <c r="J151" s="4">
        <f t="shared" si="42"/>
        <v>1629</v>
      </c>
      <c r="K151" s="4">
        <f t="shared" si="43"/>
        <v>325800</v>
      </c>
    </row>
    <row r="152" ht="16.5" spans="1:11">
      <c r="A152" s="4">
        <v>150</v>
      </c>
      <c r="B152" s="4">
        <f t="shared" si="44"/>
        <v>31</v>
      </c>
      <c r="C152" s="4">
        <f>SUM($B$3:B152)</f>
        <v>2475</v>
      </c>
      <c r="D152" s="4">
        <f t="shared" si="36"/>
        <v>1650</v>
      </c>
      <c r="E152" s="4">
        <f t="shared" si="37"/>
        <v>495000</v>
      </c>
      <c r="F152" s="4">
        <f t="shared" si="38"/>
        <v>2029</v>
      </c>
      <c r="G152" s="4">
        <f t="shared" si="39"/>
        <v>1650</v>
      </c>
      <c r="H152" s="4">
        <f t="shared" si="40"/>
        <v>247500</v>
      </c>
      <c r="I152" s="4">
        <f t="shared" si="41"/>
        <v>2029</v>
      </c>
      <c r="J152" s="4">
        <f t="shared" si="42"/>
        <v>1650</v>
      </c>
      <c r="K152" s="4">
        <f t="shared" si="43"/>
        <v>330000</v>
      </c>
    </row>
    <row r="153" ht="16.5" spans="1:11">
      <c r="A153" s="4">
        <v>151</v>
      </c>
      <c r="B153" s="4">
        <f t="shared" si="44"/>
        <v>32</v>
      </c>
      <c r="C153" s="4">
        <f>SUM($B$3:B153)</f>
        <v>2507</v>
      </c>
      <c r="D153" s="4">
        <f t="shared" si="36"/>
        <v>1671</v>
      </c>
      <c r="E153" s="4">
        <f t="shared" si="37"/>
        <v>501300</v>
      </c>
      <c r="F153" s="4">
        <f t="shared" si="38"/>
        <v>2055</v>
      </c>
      <c r="G153" s="4">
        <f t="shared" si="39"/>
        <v>1671</v>
      </c>
      <c r="H153" s="4">
        <f t="shared" si="40"/>
        <v>250650</v>
      </c>
      <c r="I153" s="4">
        <f t="shared" si="41"/>
        <v>2055</v>
      </c>
      <c r="J153" s="4">
        <f t="shared" si="42"/>
        <v>1671</v>
      </c>
      <c r="K153" s="4">
        <f t="shared" si="43"/>
        <v>334200</v>
      </c>
    </row>
    <row r="154" ht="16.5" spans="1:11">
      <c r="A154" s="4">
        <v>152</v>
      </c>
      <c r="B154" s="4">
        <f t="shared" si="44"/>
        <v>32</v>
      </c>
      <c r="C154" s="4">
        <f>SUM($B$3:B154)</f>
        <v>2539</v>
      </c>
      <c r="D154" s="4">
        <f t="shared" si="36"/>
        <v>1692</v>
      </c>
      <c r="E154" s="4">
        <f t="shared" si="37"/>
        <v>507600</v>
      </c>
      <c r="F154" s="4">
        <f t="shared" si="38"/>
        <v>2081</v>
      </c>
      <c r="G154" s="4">
        <f t="shared" si="39"/>
        <v>1692</v>
      </c>
      <c r="H154" s="4">
        <f t="shared" si="40"/>
        <v>253800</v>
      </c>
      <c r="I154" s="4">
        <f t="shared" si="41"/>
        <v>2081</v>
      </c>
      <c r="J154" s="4">
        <f t="shared" si="42"/>
        <v>1692</v>
      </c>
      <c r="K154" s="4">
        <f t="shared" si="43"/>
        <v>338400</v>
      </c>
    </row>
    <row r="155" ht="16.5" spans="1:11">
      <c r="A155" s="4">
        <v>153</v>
      </c>
      <c r="B155" s="4">
        <f t="shared" si="44"/>
        <v>32</v>
      </c>
      <c r="C155" s="4">
        <f>SUM($B$3:B155)</f>
        <v>2571</v>
      </c>
      <c r="D155" s="4">
        <f t="shared" si="36"/>
        <v>1714</v>
      </c>
      <c r="E155" s="4">
        <f t="shared" si="37"/>
        <v>514200</v>
      </c>
      <c r="F155" s="4">
        <f t="shared" si="38"/>
        <v>2108</v>
      </c>
      <c r="G155" s="4">
        <f t="shared" si="39"/>
        <v>1714</v>
      </c>
      <c r="H155" s="4">
        <f t="shared" si="40"/>
        <v>257100</v>
      </c>
      <c r="I155" s="4">
        <f t="shared" si="41"/>
        <v>2108</v>
      </c>
      <c r="J155" s="4">
        <f t="shared" si="42"/>
        <v>1714</v>
      </c>
      <c r="K155" s="4">
        <f t="shared" si="43"/>
        <v>342800</v>
      </c>
    </row>
    <row r="156" ht="16.5" spans="1:11">
      <c r="A156" s="4">
        <v>154</v>
      </c>
      <c r="B156" s="4">
        <f t="shared" si="44"/>
        <v>32</v>
      </c>
      <c r="C156" s="4">
        <f>SUM($B$3:B156)</f>
        <v>2603</v>
      </c>
      <c r="D156" s="4">
        <f t="shared" si="36"/>
        <v>1735</v>
      </c>
      <c r="E156" s="4">
        <f t="shared" si="37"/>
        <v>520500</v>
      </c>
      <c r="F156" s="4">
        <f t="shared" si="38"/>
        <v>2134</v>
      </c>
      <c r="G156" s="4">
        <f t="shared" si="39"/>
        <v>1735</v>
      </c>
      <c r="H156" s="4">
        <f t="shared" si="40"/>
        <v>260250</v>
      </c>
      <c r="I156" s="4">
        <f t="shared" si="41"/>
        <v>2134</v>
      </c>
      <c r="J156" s="4">
        <f t="shared" si="42"/>
        <v>1735</v>
      </c>
      <c r="K156" s="4">
        <f t="shared" si="43"/>
        <v>347000</v>
      </c>
    </row>
    <row r="157" ht="16.5" spans="1:11">
      <c r="A157" s="4">
        <v>155</v>
      </c>
      <c r="B157" s="4">
        <f t="shared" si="44"/>
        <v>32</v>
      </c>
      <c r="C157" s="4">
        <f>SUM($B$3:B157)</f>
        <v>2635</v>
      </c>
      <c r="D157" s="4">
        <f t="shared" si="36"/>
        <v>1756</v>
      </c>
      <c r="E157" s="4">
        <f t="shared" si="37"/>
        <v>526800</v>
      </c>
      <c r="F157" s="4">
        <f t="shared" si="38"/>
        <v>2160</v>
      </c>
      <c r="G157" s="4">
        <f t="shared" si="39"/>
        <v>1756</v>
      </c>
      <c r="H157" s="4">
        <f t="shared" si="40"/>
        <v>263400</v>
      </c>
      <c r="I157" s="4">
        <f t="shared" si="41"/>
        <v>2160</v>
      </c>
      <c r="J157" s="4">
        <f t="shared" si="42"/>
        <v>1756</v>
      </c>
      <c r="K157" s="4">
        <f t="shared" si="43"/>
        <v>351200</v>
      </c>
    </row>
    <row r="158" ht="16.5" spans="1:11">
      <c r="A158" s="4">
        <v>156</v>
      </c>
      <c r="B158" s="4">
        <f t="shared" si="44"/>
        <v>33</v>
      </c>
      <c r="C158" s="4">
        <f>SUM($B$3:B158)</f>
        <v>2668</v>
      </c>
      <c r="D158" s="4">
        <f t="shared" si="36"/>
        <v>1778</v>
      </c>
      <c r="E158" s="4">
        <f t="shared" si="37"/>
        <v>533400</v>
      </c>
      <c r="F158" s="4">
        <f t="shared" si="38"/>
        <v>2187</v>
      </c>
      <c r="G158" s="4">
        <f t="shared" si="39"/>
        <v>1778</v>
      </c>
      <c r="H158" s="4">
        <f t="shared" si="40"/>
        <v>266700</v>
      </c>
      <c r="I158" s="4">
        <f t="shared" si="41"/>
        <v>2187</v>
      </c>
      <c r="J158" s="4">
        <f t="shared" si="42"/>
        <v>1778</v>
      </c>
      <c r="K158" s="4">
        <f t="shared" si="43"/>
        <v>355600</v>
      </c>
    </row>
    <row r="159" ht="16.5" spans="1:11">
      <c r="A159" s="4">
        <v>157</v>
      </c>
      <c r="B159" s="4">
        <f t="shared" si="44"/>
        <v>33</v>
      </c>
      <c r="C159" s="4">
        <f>SUM($B$3:B159)</f>
        <v>2701</v>
      </c>
      <c r="D159" s="4">
        <f t="shared" si="36"/>
        <v>1800</v>
      </c>
      <c r="E159" s="4">
        <f t="shared" si="37"/>
        <v>540000</v>
      </c>
      <c r="F159" s="4">
        <f t="shared" si="38"/>
        <v>2214</v>
      </c>
      <c r="G159" s="4">
        <f t="shared" si="39"/>
        <v>1800</v>
      </c>
      <c r="H159" s="4">
        <f t="shared" si="40"/>
        <v>270000</v>
      </c>
      <c r="I159" s="4">
        <f t="shared" si="41"/>
        <v>2214</v>
      </c>
      <c r="J159" s="4">
        <f t="shared" si="42"/>
        <v>1800</v>
      </c>
      <c r="K159" s="4">
        <f t="shared" si="43"/>
        <v>360000</v>
      </c>
    </row>
    <row r="160" ht="16.5" spans="1:11">
      <c r="A160" s="4">
        <v>158</v>
      </c>
      <c r="B160" s="4">
        <f t="shared" si="44"/>
        <v>33</v>
      </c>
      <c r="C160" s="4">
        <f>SUM($B$3:B160)</f>
        <v>2734</v>
      </c>
      <c r="D160" s="4">
        <f t="shared" si="36"/>
        <v>1822</v>
      </c>
      <c r="E160" s="4">
        <f t="shared" si="37"/>
        <v>546600</v>
      </c>
      <c r="F160" s="4">
        <f t="shared" si="38"/>
        <v>2241</v>
      </c>
      <c r="G160" s="4">
        <f t="shared" si="39"/>
        <v>1822</v>
      </c>
      <c r="H160" s="4">
        <f t="shared" si="40"/>
        <v>273300</v>
      </c>
      <c r="I160" s="4">
        <f t="shared" si="41"/>
        <v>2241</v>
      </c>
      <c r="J160" s="4">
        <f t="shared" si="42"/>
        <v>1822</v>
      </c>
      <c r="K160" s="4">
        <f t="shared" si="43"/>
        <v>364400</v>
      </c>
    </row>
    <row r="161" ht="16.5" spans="1:11">
      <c r="A161" s="4">
        <v>159</v>
      </c>
      <c r="B161" s="4">
        <f t="shared" si="44"/>
        <v>33</v>
      </c>
      <c r="C161" s="4">
        <f>SUM($B$3:B161)</f>
        <v>2767</v>
      </c>
      <c r="D161" s="4">
        <f t="shared" si="36"/>
        <v>1844</v>
      </c>
      <c r="E161" s="4">
        <f t="shared" si="37"/>
        <v>553200</v>
      </c>
      <c r="F161" s="4">
        <f t="shared" si="38"/>
        <v>2268</v>
      </c>
      <c r="G161" s="4">
        <f t="shared" si="39"/>
        <v>1844</v>
      </c>
      <c r="H161" s="4">
        <f t="shared" si="40"/>
        <v>276600</v>
      </c>
      <c r="I161" s="4">
        <f t="shared" si="41"/>
        <v>2268</v>
      </c>
      <c r="J161" s="4">
        <f t="shared" si="42"/>
        <v>1844</v>
      </c>
      <c r="K161" s="4">
        <f t="shared" si="43"/>
        <v>368800</v>
      </c>
    </row>
    <row r="162" ht="16.5" spans="1:11">
      <c r="A162" s="4">
        <v>160</v>
      </c>
      <c r="B162" s="4">
        <f t="shared" si="44"/>
        <v>33</v>
      </c>
      <c r="C162" s="4">
        <f>SUM($B$3:B162)</f>
        <v>2800</v>
      </c>
      <c r="D162" s="4">
        <f t="shared" si="36"/>
        <v>1866</v>
      </c>
      <c r="E162" s="4">
        <f t="shared" si="37"/>
        <v>559800</v>
      </c>
      <c r="F162" s="4">
        <f t="shared" si="38"/>
        <v>2296</v>
      </c>
      <c r="G162" s="4">
        <f t="shared" si="39"/>
        <v>1866</v>
      </c>
      <c r="H162" s="4">
        <f t="shared" si="40"/>
        <v>279900</v>
      </c>
      <c r="I162" s="4">
        <f t="shared" si="41"/>
        <v>2296</v>
      </c>
      <c r="J162" s="4">
        <f t="shared" si="42"/>
        <v>1866</v>
      </c>
      <c r="K162" s="4">
        <f t="shared" si="43"/>
        <v>373200</v>
      </c>
    </row>
    <row r="163" ht="16.5" spans="1:11">
      <c r="A163" s="4">
        <v>161</v>
      </c>
      <c r="B163" s="4">
        <f t="shared" si="44"/>
        <v>34</v>
      </c>
      <c r="C163" s="4">
        <f>SUM($B$3:B163)</f>
        <v>2834</v>
      </c>
      <c r="D163" s="4">
        <f t="shared" si="36"/>
        <v>1889</v>
      </c>
      <c r="E163" s="4">
        <f t="shared" si="37"/>
        <v>566700</v>
      </c>
      <c r="F163" s="4">
        <f t="shared" si="38"/>
        <v>2323</v>
      </c>
      <c r="G163" s="4">
        <f t="shared" si="39"/>
        <v>1889</v>
      </c>
      <c r="H163" s="4">
        <f t="shared" si="40"/>
        <v>283350</v>
      </c>
      <c r="I163" s="4">
        <f t="shared" si="41"/>
        <v>2323</v>
      </c>
      <c r="J163" s="4">
        <f t="shared" si="42"/>
        <v>1889</v>
      </c>
      <c r="K163" s="4">
        <f t="shared" si="43"/>
        <v>377800</v>
      </c>
    </row>
    <row r="164" ht="16.5" spans="1:11">
      <c r="A164" s="4">
        <v>162</v>
      </c>
      <c r="B164" s="4">
        <f t="shared" si="44"/>
        <v>34</v>
      </c>
      <c r="C164" s="4">
        <f>SUM($B$3:B164)</f>
        <v>2868</v>
      </c>
      <c r="D164" s="4">
        <f t="shared" ref="D164:D195" si="45">INT(C164/1.5)</f>
        <v>1912</v>
      </c>
      <c r="E164" s="4">
        <f t="shared" ref="E164:E195" si="46">D164*300</f>
        <v>573600</v>
      </c>
      <c r="F164" s="4">
        <f t="shared" ref="F164:F195" si="47">INT(C164*0.82)</f>
        <v>2351</v>
      </c>
      <c r="G164" s="4">
        <f t="shared" ref="G164:G195" si="48">D164</f>
        <v>1912</v>
      </c>
      <c r="H164" s="4">
        <f t="shared" ref="H164:H195" si="49">INT(E164/2)</f>
        <v>286800</v>
      </c>
      <c r="I164" s="4">
        <f t="shared" ref="I164:I195" si="50">F164</f>
        <v>2351</v>
      </c>
      <c r="J164" s="4">
        <f t="shared" ref="J164:J195" si="51">G164</f>
        <v>1912</v>
      </c>
      <c r="K164" s="4">
        <f t="shared" ref="K164:K195" si="52">INT(E164/3*2)</f>
        <v>382400</v>
      </c>
    </row>
    <row r="165" ht="16.5" spans="1:11">
      <c r="A165" s="4">
        <v>163</v>
      </c>
      <c r="B165" s="4">
        <f t="shared" si="44"/>
        <v>34</v>
      </c>
      <c r="C165" s="4">
        <f>SUM($B$3:B165)</f>
        <v>2902</v>
      </c>
      <c r="D165" s="4">
        <f t="shared" si="45"/>
        <v>1934</v>
      </c>
      <c r="E165" s="4">
        <f t="shared" si="46"/>
        <v>580200</v>
      </c>
      <c r="F165" s="4">
        <f t="shared" si="47"/>
        <v>2379</v>
      </c>
      <c r="G165" s="4">
        <f t="shared" si="48"/>
        <v>1934</v>
      </c>
      <c r="H165" s="4">
        <f t="shared" si="49"/>
        <v>290100</v>
      </c>
      <c r="I165" s="4">
        <f t="shared" si="50"/>
        <v>2379</v>
      </c>
      <c r="J165" s="4">
        <f t="shared" si="51"/>
        <v>1934</v>
      </c>
      <c r="K165" s="4">
        <f t="shared" si="52"/>
        <v>386800</v>
      </c>
    </row>
    <row r="166" ht="16.5" spans="1:11">
      <c r="A166" s="4">
        <v>164</v>
      </c>
      <c r="B166" s="4">
        <f t="shared" si="44"/>
        <v>34</v>
      </c>
      <c r="C166" s="4">
        <f>SUM($B$3:B166)</f>
        <v>2936</v>
      </c>
      <c r="D166" s="4">
        <f t="shared" si="45"/>
        <v>1957</v>
      </c>
      <c r="E166" s="4">
        <f t="shared" si="46"/>
        <v>587100</v>
      </c>
      <c r="F166" s="4">
        <f t="shared" si="47"/>
        <v>2407</v>
      </c>
      <c r="G166" s="4">
        <f t="shared" si="48"/>
        <v>1957</v>
      </c>
      <c r="H166" s="4">
        <f t="shared" si="49"/>
        <v>293550</v>
      </c>
      <c r="I166" s="4">
        <f t="shared" si="50"/>
        <v>2407</v>
      </c>
      <c r="J166" s="4">
        <f t="shared" si="51"/>
        <v>1957</v>
      </c>
      <c r="K166" s="4">
        <f t="shared" si="52"/>
        <v>391400</v>
      </c>
    </row>
    <row r="167" ht="16.5" spans="1:11">
      <c r="A167" s="4">
        <v>165</v>
      </c>
      <c r="B167" s="4">
        <f t="shared" si="44"/>
        <v>34</v>
      </c>
      <c r="C167" s="4">
        <f>SUM($B$3:B167)</f>
        <v>2970</v>
      </c>
      <c r="D167" s="4">
        <f t="shared" si="45"/>
        <v>1980</v>
      </c>
      <c r="E167" s="4">
        <f t="shared" si="46"/>
        <v>594000</v>
      </c>
      <c r="F167" s="4">
        <f t="shared" si="47"/>
        <v>2435</v>
      </c>
      <c r="G167" s="4">
        <f t="shared" si="48"/>
        <v>1980</v>
      </c>
      <c r="H167" s="4">
        <f t="shared" si="49"/>
        <v>297000</v>
      </c>
      <c r="I167" s="4">
        <f t="shared" si="50"/>
        <v>2435</v>
      </c>
      <c r="J167" s="4">
        <f t="shared" si="51"/>
        <v>1980</v>
      </c>
      <c r="K167" s="4">
        <f t="shared" si="52"/>
        <v>396000</v>
      </c>
    </row>
    <row r="168" ht="16.5" spans="1:11">
      <c r="A168" s="4">
        <v>166</v>
      </c>
      <c r="B168" s="4">
        <f t="shared" si="44"/>
        <v>35</v>
      </c>
      <c r="C168" s="4">
        <f>SUM($B$3:B168)</f>
        <v>3005</v>
      </c>
      <c r="D168" s="4">
        <f t="shared" si="45"/>
        <v>2003</v>
      </c>
      <c r="E168" s="4">
        <f t="shared" si="46"/>
        <v>600900</v>
      </c>
      <c r="F168" s="4">
        <f t="shared" si="47"/>
        <v>2464</v>
      </c>
      <c r="G168" s="4">
        <f t="shared" si="48"/>
        <v>2003</v>
      </c>
      <c r="H168" s="4">
        <f t="shared" si="49"/>
        <v>300450</v>
      </c>
      <c r="I168" s="4">
        <f t="shared" si="50"/>
        <v>2464</v>
      </c>
      <c r="J168" s="4">
        <f t="shared" si="51"/>
        <v>2003</v>
      </c>
      <c r="K168" s="4">
        <f t="shared" si="52"/>
        <v>400600</v>
      </c>
    </row>
    <row r="169" ht="16.5" spans="1:11">
      <c r="A169" s="4">
        <v>167</v>
      </c>
      <c r="B169" s="4">
        <f t="shared" ref="B169:B200" si="53">B164+1</f>
        <v>35</v>
      </c>
      <c r="C169" s="4">
        <f>SUM($B$3:B169)</f>
        <v>3040</v>
      </c>
      <c r="D169" s="4">
        <f t="shared" si="45"/>
        <v>2026</v>
      </c>
      <c r="E169" s="4">
        <f t="shared" si="46"/>
        <v>607800</v>
      </c>
      <c r="F169" s="4">
        <f t="shared" si="47"/>
        <v>2492</v>
      </c>
      <c r="G169" s="4">
        <f t="shared" si="48"/>
        <v>2026</v>
      </c>
      <c r="H169" s="4">
        <f t="shared" si="49"/>
        <v>303900</v>
      </c>
      <c r="I169" s="4">
        <f t="shared" si="50"/>
        <v>2492</v>
      </c>
      <c r="J169" s="4">
        <f t="shared" si="51"/>
        <v>2026</v>
      </c>
      <c r="K169" s="4">
        <f t="shared" si="52"/>
        <v>405200</v>
      </c>
    </row>
    <row r="170" ht="16.5" spans="1:11">
      <c r="A170" s="4">
        <v>168</v>
      </c>
      <c r="B170" s="4">
        <f t="shared" si="53"/>
        <v>35</v>
      </c>
      <c r="C170" s="4">
        <f>SUM($B$3:B170)</f>
        <v>3075</v>
      </c>
      <c r="D170" s="4">
        <f t="shared" si="45"/>
        <v>2050</v>
      </c>
      <c r="E170" s="4">
        <f t="shared" si="46"/>
        <v>615000</v>
      </c>
      <c r="F170" s="4">
        <f t="shared" si="47"/>
        <v>2521</v>
      </c>
      <c r="G170" s="4">
        <f t="shared" si="48"/>
        <v>2050</v>
      </c>
      <c r="H170" s="4">
        <f t="shared" si="49"/>
        <v>307500</v>
      </c>
      <c r="I170" s="4">
        <f t="shared" si="50"/>
        <v>2521</v>
      </c>
      <c r="J170" s="4">
        <f t="shared" si="51"/>
        <v>2050</v>
      </c>
      <c r="K170" s="4">
        <f t="shared" si="52"/>
        <v>410000</v>
      </c>
    </row>
    <row r="171" ht="16.5" spans="1:11">
      <c r="A171" s="4">
        <v>169</v>
      </c>
      <c r="B171" s="4">
        <f t="shared" si="53"/>
        <v>35</v>
      </c>
      <c r="C171" s="4">
        <f>SUM($B$3:B171)</f>
        <v>3110</v>
      </c>
      <c r="D171" s="4">
        <f t="shared" si="45"/>
        <v>2073</v>
      </c>
      <c r="E171" s="4">
        <f t="shared" si="46"/>
        <v>621900</v>
      </c>
      <c r="F171" s="4">
        <f t="shared" si="47"/>
        <v>2550</v>
      </c>
      <c r="G171" s="4">
        <f t="shared" si="48"/>
        <v>2073</v>
      </c>
      <c r="H171" s="4">
        <f t="shared" si="49"/>
        <v>310950</v>
      </c>
      <c r="I171" s="4">
        <f t="shared" si="50"/>
        <v>2550</v>
      </c>
      <c r="J171" s="4">
        <f t="shared" si="51"/>
        <v>2073</v>
      </c>
      <c r="K171" s="4">
        <f t="shared" si="52"/>
        <v>414600</v>
      </c>
    </row>
    <row r="172" ht="16.5" spans="1:11">
      <c r="A172" s="4">
        <v>170</v>
      </c>
      <c r="B172" s="4">
        <f t="shared" si="53"/>
        <v>35</v>
      </c>
      <c r="C172" s="4">
        <f>SUM($B$3:B172)</f>
        <v>3145</v>
      </c>
      <c r="D172" s="4">
        <f t="shared" si="45"/>
        <v>2096</v>
      </c>
      <c r="E172" s="4">
        <f t="shared" si="46"/>
        <v>628800</v>
      </c>
      <c r="F172" s="4">
        <f t="shared" si="47"/>
        <v>2578</v>
      </c>
      <c r="G172" s="4">
        <f t="shared" si="48"/>
        <v>2096</v>
      </c>
      <c r="H172" s="4">
        <f t="shared" si="49"/>
        <v>314400</v>
      </c>
      <c r="I172" s="4">
        <f t="shared" si="50"/>
        <v>2578</v>
      </c>
      <c r="J172" s="4">
        <f t="shared" si="51"/>
        <v>2096</v>
      </c>
      <c r="K172" s="4">
        <f t="shared" si="52"/>
        <v>419200</v>
      </c>
    </row>
    <row r="173" ht="16.5" spans="1:11">
      <c r="A173" s="4">
        <v>171</v>
      </c>
      <c r="B173" s="4">
        <f t="shared" si="53"/>
        <v>36</v>
      </c>
      <c r="C173" s="4">
        <f>SUM($B$3:B173)</f>
        <v>3181</v>
      </c>
      <c r="D173" s="4">
        <f t="shared" si="45"/>
        <v>2120</v>
      </c>
      <c r="E173" s="4">
        <f t="shared" si="46"/>
        <v>636000</v>
      </c>
      <c r="F173" s="4">
        <f t="shared" si="47"/>
        <v>2608</v>
      </c>
      <c r="G173" s="4">
        <f t="shared" si="48"/>
        <v>2120</v>
      </c>
      <c r="H173" s="4">
        <f t="shared" si="49"/>
        <v>318000</v>
      </c>
      <c r="I173" s="4">
        <f t="shared" si="50"/>
        <v>2608</v>
      </c>
      <c r="J173" s="4">
        <f t="shared" si="51"/>
        <v>2120</v>
      </c>
      <c r="K173" s="4">
        <f t="shared" si="52"/>
        <v>424000</v>
      </c>
    </row>
    <row r="174" ht="16.5" spans="1:11">
      <c r="A174" s="4">
        <v>172</v>
      </c>
      <c r="B174" s="4">
        <f t="shared" si="53"/>
        <v>36</v>
      </c>
      <c r="C174" s="4">
        <f>SUM($B$3:B174)</f>
        <v>3217</v>
      </c>
      <c r="D174" s="4">
        <f t="shared" si="45"/>
        <v>2144</v>
      </c>
      <c r="E174" s="4">
        <f t="shared" si="46"/>
        <v>643200</v>
      </c>
      <c r="F174" s="4">
        <f t="shared" si="47"/>
        <v>2637</v>
      </c>
      <c r="G174" s="4">
        <f t="shared" si="48"/>
        <v>2144</v>
      </c>
      <c r="H174" s="4">
        <f t="shared" si="49"/>
        <v>321600</v>
      </c>
      <c r="I174" s="4">
        <f t="shared" si="50"/>
        <v>2637</v>
      </c>
      <c r="J174" s="4">
        <f t="shared" si="51"/>
        <v>2144</v>
      </c>
      <c r="K174" s="4">
        <f t="shared" si="52"/>
        <v>428800</v>
      </c>
    </row>
    <row r="175" ht="16.5" spans="1:11">
      <c r="A175" s="4">
        <v>173</v>
      </c>
      <c r="B175" s="4">
        <f t="shared" si="53"/>
        <v>36</v>
      </c>
      <c r="C175" s="4">
        <f>SUM($B$3:B175)</f>
        <v>3253</v>
      </c>
      <c r="D175" s="4">
        <f t="shared" si="45"/>
        <v>2168</v>
      </c>
      <c r="E175" s="4">
        <f t="shared" si="46"/>
        <v>650400</v>
      </c>
      <c r="F175" s="4">
        <f t="shared" si="47"/>
        <v>2667</v>
      </c>
      <c r="G175" s="4">
        <f t="shared" si="48"/>
        <v>2168</v>
      </c>
      <c r="H175" s="4">
        <f t="shared" si="49"/>
        <v>325200</v>
      </c>
      <c r="I175" s="4">
        <f t="shared" si="50"/>
        <v>2667</v>
      </c>
      <c r="J175" s="4">
        <f t="shared" si="51"/>
        <v>2168</v>
      </c>
      <c r="K175" s="4">
        <f t="shared" si="52"/>
        <v>433600</v>
      </c>
    </row>
    <row r="176" ht="16.5" spans="1:11">
      <c r="A176" s="4">
        <v>174</v>
      </c>
      <c r="B176" s="4">
        <f t="shared" si="53"/>
        <v>36</v>
      </c>
      <c r="C176" s="4">
        <f>SUM($B$3:B176)</f>
        <v>3289</v>
      </c>
      <c r="D176" s="4">
        <f t="shared" si="45"/>
        <v>2192</v>
      </c>
      <c r="E176" s="4">
        <f t="shared" si="46"/>
        <v>657600</v>
      </c>
      <c r="F176" s="4">
        <f t="shared" si="47"/>
        <v>2696</v>
      </c>
      <c r="G176" s="4">
        <f t="shared" si="48"/>
        <v>2192</v>
      </c>
      <c r="H176" s="4">
        <f t="shared" si="49"/>
        <v>328800</v>
      </c>
      <c r="I176" s="4">
        <f t="shared" si="50"/>
        <v>2696</v>
      </c>
      <c r="J176" s="4">
        <f t="shared" si="51"/>
        <v>2192</v>
      </c>
      <c r="K176" s="4">
        <f t="shared" si="52"/>
        <v>438400</v>
      </c>
    </row>
    <row r="177" ht="16.5" spans="1:11">
      <c r="A177" s="4">
        <v>175</v>
      </c>
      <c r="B177" s="4">
        <f t="shared" si="53"/>
        <v>36</v>
      </c>
      <c r="C177" s="4">
        <f>SUM($B$3:B177)</f>
        <v>3325</v>
      </c>
      <c r="D177" s="4">
        <f t="shared" si="45"/>
        <v>2216</v>
      </c>
      <c r="E177" s="4">
        <f t="shared" si="46"/>
        <v>664800</v>
      </c>
      <c r="F177" s="4">
        <f t="shared" si="47"/>
        <v>2726</v>
      </c>
      <c r="G177" s="4">
        <f t="shared" si="48"/>
        <v>2216</v>
      </c>
      <c r="H177" s="4">
        <f t="shared" si="49"/>
        <v>332400</v>
      </c>
      <c r="I177" s="4">
        <f t="shared" si="50"/>
        <v>2726</v>
      </c>
      <c r="J177" s="4">
        <f t="shared" si="51"/>
        <v>2216</v>
      </c>
      <c r="K177" s="4">
        <f t="shared" si="52"/>
        <v>443200</v>
      </c>
    </row>
    <row r="178" ht="16.5" spans="1:11">
      <c r="A178" s="4">
        <v>176</v>
      </c>
      <c r="B178" s="4">
        <f t="shared" si="53"/>
        <v>37</v>
      </c>
      <c r="C178" s="4">
        <f>SUM($B$3:B178)</f>
        <v>3362</v>
      </c>
      <c r="D178" s="4">
        <f t="shared" si="45"/>
        <v>2241</v>
      </c>
      <c r="E178" s="4">
        <f t="shared" si="46"/>
        <v>672300</v>
      </c>
      <c r="F178" s="4">
        <f t="shared" si="47"/>
        <v>2756</v>
      </c>
      <c r="G178" s="4">
        <f t="shared" si="48"/>
        <v>2241</v>
      </c>
      <c r="H178" s="4">
        <f t="shared" si="49"/>
        <v>336150</v>
      </c>
      <c r="I178" s="4">
        <f t="shared" si="50"/>
        <v>2756</v>
      </c>
      <c r="J178" s="4">
        <f t="shared" si="51"/>
        <v>2241</v>
      </c>
      <c r="K178" s="4">
        <f t="shared" si="52"/>
        <v>448200</v>
      </c>
    </row>
    <row r="179" ht="16.5" spans="1:11">
      <c r="A179" s="4">
        <v>177</v>
      </c>
      <c r="B179" s="4">
        <f t="shared" si="53"/>
        <v>37</v>
      </c>
      <c r="C179" s="4">
        <f>SUM($B$3:B179)</f>
        <v>3399</v>
      </c>
      <c r="D179" s="4">
        <f t="shared" si="45"/>
        <v>2266</v>
      </c>
      <c r="E179" s="4">
        <f t="shared" si="46"/>
        <v>679800</v>
      </c>
      <c r="F179" s="4">
        <f t="shared" si="47"/>
        <v>2787</v>
      </c>
      <c r="G179" s="4">
        <f t="shared" si="48"/>
        <v>2266</v>
      </c>
      <c r="H179" s="4">
        <f t="shared" si="49"/>
        <v>339900</v>
      </c>
      <c r="I179" s="4">
        <f t="shared" si="50"/>
        <v>2787</v>
      </c>
      <c r="J179" s="4">
        <f t="shared" si="51"/>
        <v>2266</v>
      </c>
      <c r="K179" s="4">
        <f t="shared" si="52"/>
        <v>453200</v>
      </c>
    </row>
    <row r="180" ht="16.5" spans="1:11">
      <c r="A180" s="4">
        <v>178</v>
      </c>
      <c r="B180" s="4">
        <f t="shared" si="53"/>
        <v>37</v>
      </c>
      <c r="C180" s="4">
        <f>SUM($B$3:B180)</f>
        <v>3436</v>
      </c>
      <c r="D180" s="4">
        <f t="shared" si="45"/>
        <v>2290</v>
      </c>
      <c r="E180" s="4">
        <f t="shared" si="46"/>
        <v>687000</v>
      </c>
      <c r="F180" s="4">
        <f t="shared" si="47"/>
        <v>2817</v>
      </c>
      <c r="G180" s="4">
        <f t="shared" si="48"/>
        <v>2290</v>
      </c>
      <c r="H180" s="4">
        <f t="shared" si="49"/>
        <v>343500</v>
      </c>
      <c r="I180" s="4">
        <f t="shared" si="50"/>
        <v>2817</v>
      </c>
      <c r="J180" s="4">
        <f t="shared" si="51"/>
        <v>2290</v>
      </c>
      <c r="K180" s="4">
        <f t="shared" si="52"/>
        <v>458000</v>
      </c>
    </row>
    <row r="181" ht="16.5" spans="1:11">
      <c r="A181" s="4">
        <v>179</v>
      </c>
      <c r="B181" s="4">
        <f t="shared" si="53"/>
        <v>37</v>
      </c>
      <c r="C181" s="4">
        <f>SUM($B$3:B181)</f>
        <v>3473</v>
      </c>
      <c r="D181" s="4">
        <f t="shared" si="45"/>
        <v>2315</v>
      </c>
      <c r="E181" s="4">
        <f t="shared" si="46"/>
        <v>694500</v>
      </c>
      <c r="F181" s="4">
        <f t="shared" si="47"/>
        <v>2847</v>
      </c>
      <c r="G181" s="4">
        <f t="shared" si="48"/>
        <v>2315</v>
      </c>
      <c r="H181" s="4">
        <f t="shared" si="49"/>
        <v>347250</v>
      </c>
      <c r="I181" s="4">
        <f t="shared" si="50"/>
        <v>2847</v>
      </c>
      <c r="J181" s="4">
        <f t="shared" si="51"/>
        <v>2315</v>
      </c>
      <c r="K181" s="4">
        <f t="shared" si="52"/>
        <v>463000</v>
      </c>
    </row>
    <row r="182" ht="16.5" spans="1:11">
      <c r="A182" s="4">
        <v>180</v>
      </c>
      <c r="B182" s="4">
        <f t="shared" si="53"/>
        <v>37</v>
      </c>
      <c r="C182" s="4">
        <f>SUM($B$3:B182)</f>
        <v>3510</v>
      </c>
      <c r="D182" s="4">
        <f t="shared" si="45"/>
        <v>2340</v>
      </c>
      <c r="E182" s="4">
        <f t="shared" si="46"/>
        <v>702000</v>
      </c>
      <c r="F182" s="4">
        <f t="shared" si="47"/>
        <v>2878</v>
      </c>
      <c r="G182" s="4">
        <f t="shared" si="48"/>
        <v>2340</v>
      </c>
      <c r="H182" s="4">
        <f t="shared" si="49"/>
        <v>351000</v>
      </c>
      <c r="I182" s="4">
        <f t="shared" si="50"/>
        <v>2878</v>
      </c>
      <c r="J182" s="4">
        <f t="shared" si="51"/>
        <v>2340</v>
      </c>
      <c r="K182" s="4">
        <f t="shared" si="52"/>
        <v>468000</v>
      </c>
    </row>
    <row r="183" ht="16.5" spans="1:11">
      <c r="A183" s="4">
        <v>181</v>
      </c>
      <c r="B183" s="4">
        <f t="shared" si="53"/>
        <v>38</v>
      </c>
      <c r="C183" s="4">
        <f>SUM($B$3:B183)</f>
        <v>3548</v>
      </c>
      <c r="D183" s="4">
        <f t="shared" si="45"/>
        <v>2365</v>
      </c>
      <c r="E183" s="4">
        <f t="shared" si="46"/>
        <v>709500</v>
      </c>
      <c r="F183" s="4">
        <f t="shared" si="47"/>
        <v>2909</v>
      </c>
      <c r="G183" s="4">
        <f t="shared" si="48"/>
        <v>2365</v>
      </c>
      <c r="H183" s="4">
        <f t="shared" si="49"/>
        <v>354750</v>
      </c>
      <c r="I183" s="4">
        <f t="shared" si="50"/>
        <v>2909</v>
      </c>
      <c r="J183" s="4">
        <f t="shared" si="51"/>
        <v>2365</v>
      </c>
      <c r="K183" s="4">
        <f t="shared" si="52"/>
        <v>473000</v>
      </c>
    </row>
    <row r="184" ht="16.5" spans="1:11">
      <c r="A184" s="4">
        <v>182</v>
      </c>
      <c r="B184" s="4">
        <f t="shared" si="53"/>
        <v>38</v>
      </c>
      <c r="C184" s="4">
        <f>SUM($B$3:B184)</f>
        <v>3586</v>
      </c>
      <c r="D184" s="4">
        <f t="shared" si="45"/>
        <v>2390</v>
      </c>
      <c r="E184" s="4">
        <f t="shared" si="46"/>
        <v>717000</v>
      </c>
      <c r="F184" s="4">
        <f t="shared" si="47"/>
        <v>2940</v>
      </c>
      <c r="G184" s="4">
        <f t="shared" si="48"/>
        <v>2390</v>
      </c>
      <c r="H184" s="4">
        <f t="shared" si="49"/>
        <v>358500</v>
      </c>
      <c r="I184" s="4">
        <f t="shared" si="50"/>
        <v>2940</v>
      </c>
      <c r="J184" s="4">
        <f t="shared" si="51"/>
        <v>2390</v>
      </c>
      <c r="K184" s="4">
        <f t="shared" si="52"/>
        <v>478000</v>
      </c>
    </row>
    <row r="185" ht="16.5" spans="1:11">
      <c r="A185" s="4">
        <v>183</v>
      </c>
      <c r="B185" s="4">
        <f t="shared" si="53"/>
        <v>38</v>
      </c>
      <c r="C185" s="4">
        <f>SUM($B$3:B185)</f>
        <v>3624</v>
      </c>
      <c r="D185" s="4">
        <f t="shared" si="45"/>
        <v>2416</v>
      </c>
      <c r="E185" s="4">
        <f t="shared" si="46"/>
        <v>724800</v>
      </c>
      <c r="F185" s="4">
        <f t="shared" si="47"/>
        <v>2971</v>
      </c>
      <c r="G185" s="4">
        <f t="shared" si="48"/>
        <v>2416</v>
      </c>
      <c r="H185" s="4">
        <f t="shared" si="49"/>
        <v>362400</v>
      </c>
      <c r="I185" s="4">
        <f t="shared" si="50"/>
        <v>2971</v>
      </c>
      <c r="J185" s="4">
        <f t="shared" si="51"/>
        <v>2416</v>
      </c>
      <c r="K185" s="4">
        <f t="shared" si="52"/>
        <v>483200</v>
      </c>
    </row>
    <row r="186" ht="16.5" spans="1:11">
      <c r="A186" s="4">
        <v>184</v>
      </c>
      <c r="B186" s="4">
        <f t="shared" si="53"/>
        <v>38</v>
      </c>
      <c r="C186" s="4">
        <f>SUM($B$3:B186)</f>
        <v>3662</v>
      </c>
      <c r="D186" s="4">
        <f t="shared" si="45"/>
        <v>2441</v>
      </c>
      <c r="E186" s="4">
        <f t="shared" si="46"/>
        <v>732300</v>
      </c>
      <c r="F186" s="4">
        <f t="shared" si="47"/>
        <v>3002</v>
      </c>
      <c r="G186" s="4">
        <f t="shared" si="48"/>
        <v>2441</v>
      </c>
      <c r="H186" s="4">
        <f t="shared" si="49"/>
        <v>366150</v>
      </c>
      <c r="I186" s="4">
        <f t="shared" si="50"/>
        <v>3002</v>
      </c>
      <c r="J186" s="4">
        <f t="shared" si="51"/>
        <v>2441</v>
      </c>
      <c r="K186" s="4">
        <f t="shared" si="52"/>
        <v>488200</v>
      </c>
    </row>
    <row r="187" ht="16.5" spans="1:11">
      <c r="A187" s="4">
        <v>185</v>
      </c>
      <c r="B187" s="4">
        <f t="shared" si="53"/>
        <v>38</v>
      </c>
      <c r="C187" s="4">
        <f>SUM($B$3:B187)</f>
        <v>3700</v>
      </c>
      <c r="D187" s="4">
        <f t="shared" si="45"/>
        <v>2466</v>
      </c>
      <c r="E187" s="4">
        <f t="shared" si="46"/>
        <v>739800</v>
      </c>
      <c r="F187" s="4">
        <f t="shared" si="47"/>
        <v>3034</v>
      </c>
      <c r="G187" s="4">
        <f t="shared" si="48"/>
        <v>2466</v>
      </c>
      <c r="H187" s="4">
        <f t="shared" si="49"/>
        <v>369900</v>
      </c>
      <c r="I187" s="4">
        <f t="shared" si="50"/>
        <v>3034</v>
      </c>
      <c r="J187" s="4">
        <f t="shared" si="51"/>
        <v>2466</v>
      </c>
      <c r="K187" s="4">
        <f t="shared" si="52"/>
        <v>493200</v>
      </c>
    </row>
    <row r="188" ht="16.5" spans="1:11">
      <c r="A188" s="4">
        <v>186</v>
      </c>
      <c r="B188" s="4">
        <f t="shared" si="53"/>
        <v>39</v>
      </c>
      <c r="C188" s="4">
        <f>SUM($B$3:B188)</f>
        <v>3739</v>
      </c>
      <c r="D188" s="4">
        <f t="shared" si="45"/>
        <v>2492</v>
      </c>
      <c r="E188" s="4">
        <f t="shared" si="46"/>
        <v>747600</v>
      </c>
      <c r="F188" s="4">
        <f t="shared" si="47"/>
        <v>3065</v>
      </c>
      <c r="G188" s="4">
        <f t="shared" si="48"/>
        <v>2492</v>
      </c>
      <c r="H188" s="4">
        <f t="shared" si="49"/>
        <v>373800</v>
      </c>
      <c r="I188" s="4">
        <f t="shared" si="50"/>
        <v>3065</v>
      </c>
      <c r="J188" s="4">
        <f t="shared" si="51"/>
        <v>2492</v>
      </c>
      <c r="K188" s="4">
        <f t="shared" si="52"/>
        <v>498400</v>
      </c>
    </row>
    <row r="189" ht="16.5" spans="1:11">
      <c r="A189" s="4">
        <v>187</v>
      </c>
      <c r="B189" s="4">
        <f t="shared" si="53"/>
        <v>39</v>
      </c>
      <c r="C189" s="4">
        <f>SUM($B$3:B189)</f>
        <v>3778</v>
      </c>
      <c r="D189" s="4">
        <f t="shared" si="45"/>
        <v>2518</v>
      </c>
      <c r="E189" s="4">
        <f t="shared" si="46"/>
        <v>755400</v>
      </c>
      <c r="F189" s="4">
        <f t="shared" si="47"/>
        <v>3097</v>
      </c>
      <c r="G189" s="4">
        <f t="shared" si="48"/>
        <v>2518</v>
      </c>
      <c r="H189" s="4">
        <f t="shared" si="49"/>
        <v>377700</v>
      </c>
      <c r="I189" s="4">
        <f t="shared" si="50"/>
        <v>3097</v>
      </c>
      <c r="J189" s="4">
        <f t="shared" si="51"/>
        <v>2518</v>
      </c>
      <c r="K189" s="4">
        <f t="shared" si="52"/>
        <v>503600</v>
      </c>
    </row>
    <row r="190" ht="16.5" spans="1:11">
      <c r="A190" s="4">
        <v>188</v>
      </c>
      <c r="B190" s="4">
        <f t="shared" si="53"/>
        <v>39</v>
      </c>
      <c r="C190" s="4">
        <f>SUM($B$3:B190)</f>
        <v>3817</v>
      </c>
      <c r="D190" s="4">
        <f t="shared" si="45"/>
        <v>2544</v>
      </c>
      <c r="E190" s="4">
        <f t="shared" si="46"/>
        <v>763200</v>
      </c>
      <c r="F190" s="4">
        <f t="shared" si="47"/>
        <v>3129</v>
      </c>
      <c r="G190" s="4">
        <f t="shared" si="48"/>
        <v>2544</v>
      </c>
      <c r="H190" s="4">
        <f t="shared" si="49"/>
        <v>381600</v>
      </c>
      <c r="I190" s="4">
        <f t="shared" si="50"/>
        <v>3129</v>
      </c>
      <c r="J190" s="4">
        <f t="shared" si="51"/>
        <v>2544</v>
      </c>
      <c r="K190" s="4">
        <f t="shared" si="52"/>
        <v>508800</v>
      </c>
    </row>
    <row r="191" ht="16.5" spans="1:11">
      <c r="A191" s="4">
        <v>189</v>
      </c>
      <c r="B191" s="4">
        <f t="shared" si="53"/>
        <v>39</v>
      </c>
      <c r="C191" s="4">
        <f>SUM($B$3:B191)</f>
        <v>3856</v>
      </c>
      <c r="D191" s="4">
        <f t="shared" si="45"/>
        <v>2570</v>
      </c>
      <c r="E191" s="4">
        <f t="shared" si="46"/>
        <v>771000</v>
      </c>
      <c r="F191" s="4">
        <f t="shared" si="47"/>
        <v>3161</v>
      </c>
      <c r="G191" s="4">
        <f t="shared" si="48"/>
        <v>2570</v>
      </c>
      <c r="H191" s="4">
        <f t="shared" si="49"/>
        <v>385500</v>
      </c>
      <c r="I191" s="4">
        <f t="shared" si="50"/>
        <v>3161</v>
      </c>
      <c r="J191" s="4">
        <f t="shared" si="51"/>
        <v>2570</v>
      </c>
      <c r="K191" s="4">
        <f t="shared" si="52"/>
        <v>514000</v>
      </c>
    </row>
    <row r="192" ht="16.5" spans="1:11">
      <c r="A192" s="4">
        <v>190</v>
      </c>
      <c r="B192" s="4">
        <f t="shared" si="53"/>
        <v>39</v>
      </c>
      <c r="C192" s="4">
        <f>SUM($B$3:B192)</f>
        <v>3895</v>
      </c>
      <c r="D192" s="4">
        <f t="shared" si="45"/>
        <v>2596</v>
      </c>
      <c r="E192" s="4">
        <f t="shared" si="46"/>
        <v>778800</v>
      </c>
      <c r="F192" s="4">
        <f t="shared" si="47"/>
        <v>3193</v>
      </c>
      <c r="G192" s="4">
        <f t="shared" si="48"/>
        <v>2596</v>
      </c>
      <c r="H192" s="4">
        <f t="shared" si="49"/>
        <v>389400</v>
      </c>
      <c r="I192" s="4">
        <f t="shared" si="50"/>
        <v>3193</v>
      </c>
      <c r="J192" s="4">
        <f t="shared" si="51"/>
        <v>2596</v>
      </c>
      <c r="K192" s="4">
        <f t="shared" si="52"/>
        <v>519200</v>
      </c>
    </row>
    <row r="193" ht="16.5" spans="1:11">
      <c r="A193" s="4">
        <v>191</v>
      </c>
      <c r="B193" s="4">
        <f t="shared" si="53"/>
        <v>40</v>
      </c>
      <c r="C193" s="4">
        <f>SUM($B$3:B193)</f>
        <v>3935</v>
      </c>
      <c r="D193" s="4">
        <f t="shared" si="45"/>
        <v>2623</v>
      </c>
      <c r="E193" s="4">
        <f t="shared" si="46"/>
        <v>786900</v>
      </c>
      <c r="F193" s="4">
        <f t="shared" si="47"/>
        <v>3226</v>
      </c>
      <c r="G193" s="4">
        <f t="shared" si="48"/>
        <v>2623</v>
      </c>
      <c r="H193" s="4">
        <f t="shared" si="49"/>
        <v>393450</v>
      </c>
      <c r="I193" s="4">
        <f t="shared" si="50"/>
        <v>3226</v>
      </c>
      <c r="J193" s="4">
        <f t="shared" si="51"/>
        <v>2623</v>
      </c>
      <c r="K193" s="4">
        <f t="shared" si="52"/>
        <v>524600</v>
      </c>
    </row>
    <row r="194" ht="16.5" spans="1:11">
      <c r="A194" s="4">
        <v>192</v>
      </c>
      <c r="B194" s="4">
        <f t="shared" si="53"/>
        <v>40</v>
      </c>
      <c r="C194" s="4">
        <f>SUM($B$3:B194)</f>
        <v>3975</v>
      </c>
      <c r="D194" s="4">
        <f t="shared" si="45"/>
        <v>2650</v>
      </c>
      <c r="E194" s="4">
        <f t="shared" si="46"/>
        <v>795000</v>
      </c>
      <c r="F194" s="4">
        <f t="shared" si="47"/>
        <v>3259</v>
      </c>
      <c r="G194" s="4">
        <f t="shared" si="48"/>
        <v>2650</v>
      </c>
      <c r="H194" s="4">
        <f t="shared" si="49"/>
        <v>397500</v>
      </c>
      <c r="I194" s="4">
        <f t="shared" si="50"/>
        <v>3259</v>
      </c>
      <c r="J194" s="4">
        <f t="shared" si="51"/>
        <v>2650</v>
      </c>
      <c r="K194" s="4">
        <f t="shared" si="52"/>
        <v>530000</v>
      </c>
    </row>
    <row r="195" ht="16.5" spans="1:11">
      <c r="A195" s="4">
        <v>193</v>
      </c>
      <c r="B195" s="4">
        <f t="shared" si="53"/>
        <v>40</v>
      </c>
      <c r="C195" s="4">
        <f>SUM($B$3:B195)</f>
        <v>4015</v>
      </c>
      <c r="D195" s="4">
        <f t="shared" si="45"/>
        <v>2676</v>
      </c>
      <c r="E195" s="4">
        <f t="shared" si="46"/>
        <v>802800</v>
      </c>
      <c r="F195" s="4">
        <f t="shared" si="47"/>
        <v>3292</v>
      </c>
      <c r="G195" s="4">
        <f t="shared" si="48"/>
        <v>2676</v>
      </c>
      <c r="H195" s="4">
        <f t="shared" si="49"/>
        <v>401400</v>
      </c>
      <c r="I195" s="4">
        <f t="shared" si="50"/>
        <v>3292</v>
      </c>
      <c r="J195" s="4">
        <f t="shared" si="51"/>
        <v>2676</v>
      </c>
      <c r="K195" s="4">
        <f t="shared" si="52"/>
        <v>535200</v>
      </c>
    </row>
    <row r="196" ht="16.5" spans="1:11">
      <c r="A196" s="4">
        <v>194</v>
      </c>
      <c r="B196" s="4">
        <f t="shared" si="53"/>
        <v>40</v>
      </c>
      <c r="C196" s="4">
        <f>SUM($B$3:B196)</f>
        <v>4055</v>
      </c>
      <c r="D196" s="4">
        <f>INT(C196/1.5)</f>
        <v>2703</v>
      </c>
      <c r="E196" s="4">
        <f>D196*300</f>
        <v>810900</v>
      </c>
      <c r="F196" s="4">
        <f>INT(C196*0.82)</f>
        <v>3325</v>
      </c>
      <c r="G196" s="4">
        <f>D196</f>
        <v>2703</v>
      </c>
      <c r="H196" s="4">
        <f>INT(E196/2)</f>
        <v>405450</v>
      </c>
      <c r="I196" s="4">
        <f>F196</f>
        <v>3325</v>
      </c>
      <c r="J196" s="4">
        <f>G196</f>
        <v>2703</v>
      </c>
      <c r="K196" s="4">
        <f>INT(E196/3*2)</f>
        <v>540600</v>
      </c>
    </row>
    <row r="197" ht="16.5" spans="1:11">
      <c r="A197" s="4">
        <v>195</v>
      </c>
      <c r="B197" s="4">
        <f t="shared" si="53"/>
        <v>40</v>
      </c>
      <c r="C197" s="4">
        <f>SUM($B$3:B197)</f>
        <v>4095</v>
      </c>
      <c r="D197" s="4">
        <f>INT(C197/1.5)</f>
        <v>2730</v>
      </c>
      <c r="E197" s="4">
        <f>D197*300</f>
        <v>819000</v>
      </c>
      <c r="F197" s="4">
        <f>INT(C197*0.82)</f>
        <v>3357</v>
      </c>
      <c r="G197" s="4">
        <f>D197</f>
        <v>2730</v>
      </c>
      <c r="H197" s="4">
        <f>INT(E197/2)</f>
        <v>409500</v>
      </c>
      <c r="I197" s="4">
        <f>F197</f>
        <v>3357</v>
      </c>
      <c r="J197" s="4">
        <f>G197</f>
        <v>2730</v>
      </c>
      <c r="K197" s="4">
        <f>INT(E197/3*2)</f>
        <v>546000</v>
      </c>
    </row>
    <row r="198" ht="16.5" spans="1:11">
      <c r="A198" s="4">
        <v>196</v>
      </c>
      <c r="B198" s="4">
        <f t="shared" si="53"/>
        <v>41</v>
      </c>
      <c r="C198" s="4">
        <f>SUM($B$3:B198)</f>
        <v>4136</v>
      </c>
      <c r="D198" s="4">
        <f>INT(C198/1.5)</f>
        <v>2757</v>
      </c>
      <c r="E198" s="4">
        <f>D198*300</f>
        <v>827100</v>
      </c>
      <c r="F198" s="4">
        <f>INT(C198*0.82)</f>
        <v>3391</v>
      </c>
      <c r="G198" s="4">
        <f>D198</f>
        <v>2757</v>
      </c>
      <c r="H198" s="4">
        <f>INT(E198/2)</f>
        <v>413550</v>
      </c>
      <c r="I198" s="4">
        <f>F198</f>
        <v>3391</v>
      </c>
      <c r="J198" s="4">
        <f>G198</f>
        <v>2757</v>
      </c>
      <c r="K198" s="4">
        <f>INT(E198/3*2)</f>
        <v>551400</v>
      </c>
    </row>
    <row r="199" ht="16.5" spans="1:11">
      <c r="A199" s="4">
        <v>197</v>
      </c>
      <c r="B199" s="4">
        <f t="shared" si="53"/>
        <v>41</v>
      </c>
      <c r="C199" s="4">
        <f>SUM($B$3:B199)</f>
        <v>4177</v>
      </c>
      <c r="D199" s="4">
        <f>INT(C199/1.5)</f>
        <v>2784</v>
      </c>
      <c r="E199" s="4">
        <f>D199*300</f>
        <v>835200</v>
      </c>
      <c r="F199" s="4">
        <f>INT(C199*0.82)</f>
        <v>3425</v>
      </c>
      <c r="G199" s="4">
        <f>D199</f>
        <v>2784</v>
      </c>
      <c r="H199" s="4">
        <f>INT(E199/2)</f>
        <v>417600</v>
      </c>
      <c r="I199" s="4">
        <f>F199</f>
        <v>3425</v>
      </c>
      <c r="J199" s="4">
        <f>G199</f>
        <v>2784</v>
      </c>
      <c r="K199" s="4">
        <f>INT(E199/3*2)</f>
        <v>556800</v>
      </c>
    </row>
    <row r="200" ht="16.5" spans="1:11">
      <c r="A200" s="4">
        <v>198</v>
      </c>
      <c r="B200" s="4">
        <f t="shared" si="53"/>
        <v>41</v>
      </c>
      <c r="C200" s="4">
        <f>SUM($B$3:B200)</f>
        <v>4218</v>
      </c>
      <c r="D200" s="4">
        <f>INT(C200/1.5)</f>
        <v>2812</v>
      </c>
      <c r="E200" s="4">
        <f>D200*300</f>
        <v>843600</v>
      </c>
      <c r="F200" s="4">
        <f>INT(C200*0.82)</f>
        <v>3458</v>
      </c>
      <c r="G200" s="4">
        <f>D200</f>
        <v>2812</v>
      </c>
      <c r="H200" s="4">
        <f>INT(E200/2)</f>
        <v>421800</v>
      </c>
      <c r="I200" s="4">
        <f>F200</f>
        <v>3458</v>
      </c>
      <c r="J200" s="4">
        <f>G200</f>
        <v>2812</v>
      </c>
      <c r="K200" s="4">
        <f>INT(E200/3*2)</f>
        <v>562400</v>
      </c>
    </row>
    <row r="201" ht="16.5" spans="1:11">
      <c r="A201" s="4">
        <v>199</v>
      </c>
      <c r="B201" s="4">
        <f>B196+1</f>
        <v>41</v>
      </c>
      <c r="C201" s="4">
        <f>SUM($B$3:B201)</f>
        <v>4259</v>
      </c>
      <c r="D201" s="4">
        <f>INT(C201/1.5)</f>
        <v>2839</v>
      </c>
      <c r="E201" s="4">
        <f>D201*300</f>
        <v>851700</v>
      </c>
      <c r="F201" s="4">
        <f>INT(C201*0.82)</f>
        <v>3492</v>
      </c>
      <c r="G201" s="4">
        <f>D201</f>
        <v>2839</v>
      </c>
      <c r="H201" s="4">
        <f>INT(E201/2)</f>
        <v>425850</v>
      </c>
      <c r="I201" s="4">
        <f>F201</f>
        <v>3492</v>
      </c>
      <c r="J201" s="4">
        <f>G201</f>
        <v>2839</v>
      </c>
      <c r="K201" s="4">
        <f>INT(E201/3*2)</f>
        <v>567800</v>
      </c>
    </row>
    <row r="202" ht="16.5" spans="1:11">
      <c r="A202" s="4">
        <v>200</v>
      </c>
      <c r="B202" s="4">
        <f>B197+1</f>
        <v>41</v>
      </c>
      <c r="C202" s="4">
        <f>SUM($B$3:B202)</f>
        <v>4300</v>
      </c>
      <c r="D202" s="4">
        <f>INT(C202/1.5)</f>
        <v>2866</v>
      </c>
      <c r="E202" s="4">
        <f>D202*300</f>
        <v>859800</v>
      </c>
      <c r="F202" s="4">
        <f>INT(C202*0.82)</f>
        <v>3526</v>
      </c>
      <c r="G202" s="4">
        <f>D202</f>
        <v>2866</v>
      </c>
      <c r="H202" s="4">
        <f>INT(E202/2)</f>
        <v>429900</v>
      </c>
      <c r="I202" s="4">
        <f>F202</f>
        <v>3526</v>
      </c>
      <c r="J202" s="4">
        <f>G202</f>
        <v>2866</v>
      </c>
      <c r="K202" s="4">
        <f>INT(E202/3*2)</f>
        <v>573200</v>
      </c>
    </row>
    <row r="203" ht="16.5" spans="1:1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ht="16.5" spans="1:1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ht="16.5" spans="1:1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ht="16.5" spans="1:1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</sheetData>
  <mergeCells count="5">
    <mergeCell ref="C1:E1"/>
    <mergeCell ref="F1:H1"/>
    <mergeCell ref="I1:K1"/>
    <mergeCell ref="A1:A2"/>
    <mergeCell ref="B1:B2"/>
  </mergeCells>
  <pageMargins left="0.7" right="0.7" top="0.75" bottom="0.75" header="0.3" footer="0.3"/>
  <pageSetup paperSize="9" orientation="portrait"/>
  <headerFooter/>
  <ignoredErrors>
    <ignoredError sqref="H3:H202" formula="1"/>
    <ignoredError sqref="C4:C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622"/>
  <sheetViews>
    <sheetView workbookViewId="0">
      <pane xSplit="1" ySplit="3" topLeftCell="AS176" activePane="bottomRight" state="frozen"/>
      <selection/>
      <selection pane="topRight"/>
      <selection pane="bottomLeft"/>
      <selection pane="bottomRight" activeCell="H9" sqref="H9"/>
    </sheetView>
  </sheetViews>
  <sheetFormatPr defaultColWidth="9" defaultRowHeight="16.5"/>
  <cols>
    <col min="1" max="9" width="9" style="4"/>
    <col min="10" max="10" width="3.75" style="4" customWidth="1"/>
    <col min="11" max="13" width="9" style="4"/>
    <col min="14" max="14" width="14.125" style="4"/>
    <col min="15" max="19" width="9" style="4"/>
    <col min="20" max="20" width="4.25" style="4" customWidth="1"/>
    <col min="21" max="29" width="9" style="4"/>
    <col min="30" max="30" width="3.625" style="4" customWidth="1"/>
    <col min="31" max="39" width="9" style="4"/>
    <col min="40" max="40" width="4.125" style="4" customWidth="1"/>
    <col min="41" max="49" width="9" style="4"/>
    <col min="50" max="50" width="4.75" style="4" customWidth="1"/>
    <col min="51" max="59" width="9" style="4"/>
    <col min="60" max="60" width="5" style="4" customWidth="1"/>
    <col min="61" max="16384" width="9" style="4"/>
  </cols>
  <sheetData>
    <row r="1" spans="1:69">
      <c r="A1" s="1" t="s">
        <v>29</v>
      </c>
      <c r="B1" s="1" t="s">
        <v>30</v>
      </c>
      <c r="C1" s="2"/>
      <c r="D1" s="2"/>
      <c r="E1" s="2"/>
      <c r="F1" s="2"/>
      <c r="G1" s="2"/>
      <c r="H1" s="2"/>
      <c r="I1" s="103">
        <v>1</v>
      </c>
      <c r="K1" s="104" t="s">
        <v>29</v>
      </c>
      <c r="L1" s="104" t="s">
        <v>31</v>
      </c>
      <c r="M1" s="105"/>
      <c r="N1" s="105"/>
      <c r="O1" s="105"/>
      <c r="P1" s="105"/>
      <c r="Q1" s="105"/>
      <c r="R1" s="105"/>
      <c r="S1" s="108">
        <v>1.25</v>
      </c>
      <c r="U1" s="109" t="s">
        <v>29</v>
      </c>
      <c r="V1" s="109" t="s">
        <v>32</v>
      </c>
      <c r="W1" s="110"/>
      <c r="X1" s="110"/>
      <c r="Y1" s="110"/>
      <c r="Z1" s="110"/>
      <c r="AA1" s="110"/>
      <c r="AB1" s="110"/>
      <c r="AC1" s="21">
        <v>1.55</v>
      </c>
      <c r="AE1" s="111" t="s">
        <v>29</v>
      </c>
      <c r="AF1" s="111" t="s">
        <v>33</v>
      </c>
      <c r="AG1" s="112"/>
      <c r="AH1" s="112"/>
      <c r="AI1" s="112"/>
      <c r="AJ1" s="112"/>
      <c r="AK1" s="112"/>
      <c r="AL1" s="112"/>
      <c r="AM1" s="22">
        <v>1.95</v>
      </c>
      <c r="AO1" s="114" t="s">
        <v>29</v>
      </c>
      <c r="AP1" s="114" t="s">
        <v>34</v>
      </c>
      <c r="AQ1" s="115"/>
      <c r="AR1" s="115"/>
      <c r="AS1" s="115"/>
      <c r="AT1" s="115"/>
      <c r="AU1" s="115"/>
      <c r="AV1" s="115"/>
      <c r="AW1" s="23">
        <v>2.5</v>
      </c>
      <c r="AY1" s="117" t="s">
        <v>29</v>
      </c>
      <c r="AZ1" s="117" t="s">
        <v>35</v>
      </c>
      <c r="BA1" s="118"/>
      <c r="BB1" s="118"/>
      <c r="BC1" s="118"/>
      <c r="BD1" s="118"/>
      <c r="BE1" s="118"/>
      <c r="BF1" s="118"/>
      <c r="BG1" s="24">
        <v>3.2</v>
      </c>
      <c r="BI1" s="120" t="s">
        <v>29</v>
      </c>
      <c r="BJ1" s="120" t="s">
        <v>36</v>
      </c>
      <c r="BK1" s="121"/>
      <c r="BL1" s="121"/>
      <c r="BM1" s="121"/>
      <c r="BN1" s="121"/>
      <c r="BO1" s="121"/>
      <c r="BP1" s="121"/>
      <c r="BQ1" s="25">
        <v>5</v>
      </c>
    </row>
    <row r="2" spans="1:69">
      <c r="A2" s="2"/>
      <c r="B2" s="4">
        <v>0.5</v>
      </c>
      <c r="C2" s="4">
        <v>0.2</v>
      </c>
      <c r="D2" s="4">
        <v>0.15</v>
      </c>
      <c r="E2" s="4">
        <v>0.15</v>
      </c>
      <c r="F2" s="4">
        <v>0.6</v>
      </c>
      <c r="G2" s="4">
        <v>0.4</v>
      </c>
      <c r="H2" s="4">
        <v>0.5</v>
      </c>
      <c r="I2" s="4">
        <v>0.5</v>
      </c>
      <c r="K2" s="105"/>
      <c r="L2" s="106">
        <v>0.5</v>
      </c>
      <c r="M2" s="106">
        <v>0.2</v>
      </c>
      <c r="N2" s="106">
        <v>0.15</v>
      </c>
      <c r="O2" s="106">
        <v>0.15</v>
      </c>
      <c r="P2" s="106">
        <v>0.6</v>
      </c>
      <c r="Q2" s="106">
        <v>0.4</v>
      </c>
      <c r="R2" s="106">
        <v>0.5</v>
      </c>
      <c r="S2" s="106">
        <v>0.5</v>
      </c>
      <c r="U2" s="110"/>
      <c r="V2" s="97">
        <v>0.5</v>
      </c>
      <c r="W2" s="97">
        <v>0.2</v>
      </c>
      <c r="X2" s="97">
        <v>0.15</v>
      </c>
      <c r="Y2" s="97">
        <v>0.15</v>
      </c>
      <c r="Z2" s="97">
        <v>0.6</v>
      </c>
      <c r="AA2" s="97">
        <v>0.4</v>
      </c>
      <c r="AB2" s="97">
        <v>0.5</v>
      </c>
      <c r="AC2" s="97">
        <v>0.5</v>
      </c>
      <c r="AE2" s="112"/>
      <c r="AF2" s="98">
        <v>0.5</v>
      </c>
      <c r="AG2" s="98">
        <v>0.2</v>
      </c>
      <c r="AH2" s="98">
        <v>0.15</v>
      </c>
      <c r="AI2" s="98">
        <v>0.15</v>
      </c>
      <c r="AJ2" s="98">
        <v>0.6</v>
      </c>
      <c r="AK2" s="98">
        <v>0.4</v>
      </c>
      <c r="AL2" s="98">
        <v>0.5</v>
      </c>
      <c r="AM2" s="98">
        <v>0.5</v>
      </c>
      <c r="AO2" s="115"/>
      <c r="AP2" s="100">
        <v>0.5</v>
      </c>
      <c r="AQ2" s="100">
        <v>0.2</v>
      </c>
      <c r="AR2" s="100">
        <v>0.15</v>
      </c>
      <c r="AS2" s="100">
        <v>0.15</v>
      </c>
      <c r="AT2" s="100">
        <v>0.6</v>
      </c>
      <c r="AU2" s="100">
        <v>0.4</v>
      </c>
      <c r="AV2" s="100">
        <v>0.5</v>
      </c>
      <c r="AW2" s="100">
        <v>0.5</v>
      </c>
      <c r="AY2" s="118"/>
      <c r="AZ2" s="101">
        <v>0.5</v>
      </c>
      <c r="BA2" s="101">
        <v>0.2</v>
      </c>
      <c r="BB2" s="101">
        <v>0.15</v>
      </c>
      <c r="BC2" s="101">
        <v>0.15</v>
      </c>
      <c r="BD2" s="101">
        <v>0.6</v>
      </c>
      <c r="BE2" s="101">
        <v>0.4</v>
      </c>
      <c r="BF2" s="101">
        <v>0.5</v>
      </c>
      <c r="BG2" s="101">
        <v>0.5</v>
      </c>
      <c r="BI2" s="121"/>
      <c r="BJ2" s="102">
        <v>0.5</v>
      </c>
      <c r="BK2" s="102">
        <v>0.2</v>
      </c>
      <c r="BL2" s="102">
        <v>0.15</v>
      </c>
      <c r="BM2" s="102">
        <v>0.15</v>
      </c>
      <c r="BN2" s="102">
        <v>0.6</v>
      </c>
      <c r="BO2" s="102">
        <v>0.4</v>
      </c>
      <c r="BP2" s="102">
        <v>0.5</v>
      </c>
      <c r="BQ2" s="102">
        <v>0.5</v>
      </c>
    </row>
    <row r="3" spans="1:69">
      <c r="A3" s="2"/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44</v>
      </c>
      <c r="K3" s="105"/>
      <c r="L3" s="107" t="s">
        <v>37</v>
      </c>
      <c r="M3" s="107" t="s">
        <v>38</v>
      </c>
      <c r="N3" s="107" t="s">
        <v>39</v>
      </c>
      <c r="O3" s="107" t="s">
        <v>40</v>
      </c>
      <c r="P3" s="107" t="s">
        <v>41</v>
      </c>
      <c r="Q3" s="107" t="s">
        <v>42</v>
      </c>
      <c r="R3" s="107" t="s">
        <v>43</v>
      </c>
      <c r="S3" s="107" t="s">
        <v>44</v>
      </c>
      <c r="U3" s="110"/>
      <c r="V3" s="14" t="s">
        <v>37</v>
      </c>
      <c r="W3" s="14" t="s">
        <v>38</v>
      </c>
      <c r="X3" s="14" t="s">
        <v>39</v>
      </c>
      <c r="Y3" s="14" t="s">
        <v>40</v>
      </c>
      <c r="Z3" s="14" t="s">
        <v>41</v>
      </c>
      <c r="AA3" s="14" t="s">
        <v>42</v>
      </c>
      <c r="AB3" s="14" t="s">
        <v>43</v>
      </c>
      <c r="AC3" s="14" t="s">
        <v>44</v>
      </c>
      <c r="AE3" s="112"/>
      <c r="AF3" s="113" t="s">
        <v>37</v>
      </c>
      <c r="AG3" s="113" t="s">
        <v>38</v>
      </c>
      <c r="AH3" s="113" t="s">
        <v>39</v>
      </c>
      <c r="AI3" s="113" t="s">
        <v>40</v>
      </c>
      <c r="AJ3" s="113" t="s">
        <v>41</v>
      </c>
      <c r="AK3" s="113" t="s">
        <v>42</v>
      </c>
      <c r="AL3" s="113" t="s">
        <v>43</v>
      </c>
      <c r="AM3" s="113" t="s">
        <v>44</v>
      </c>
      <c r="AO3" s="115"/>
      <c r="AP3" s="116" t="s">
        <v>37</v>
      </c>
      <c r="AQ3" s="116" t="s">
        <v>38</v>
      </c>
      <c r="AR3" s="116" t="s">
        <v>39</v>
      </c>
      <c r="AS3" s="116" t="s">
        <v>40</v>
      </c>
      <c r="AT3" s="116" t="s">
        <v>41</v>
      </c>
      <c r="AU3" s="116" t="s">
        <v>42</v>
      </c>
      <c r="AV3" s="116" t="s">
        <v>43</v>
      </c>
      <c r="AW3" s="116" t="s">
        <v>44</v>
      </c>
      <c r="AY3" s="118"/>
      <c r="AZ3" s="119" t="s">
        <v>37</v>
      </c>
      <c r="BA3" s="119" t="s">
        <v>38</v>
      </c>
      <c r="BB3" s="119" t="s">
        <v>39</v>
      </c>
      <c r="BC3" s="119" t="s">
        <v>40</v>
      </c>
      <c r="BD3" s="119" t="s">
        <v>41</v>
      </c>
      <c r="BE3" s="119" t="s">
        <v>42</v>
      </c>
      <c r="BF3" s="119" t="s">
        <v>43</v>
      </c>
      <c r="BG3" s="119" t="s">
        <v>44</v>
      </c>
      <c r="BI3" s="121"/>
      <c r="BJ3" s="122" t="s">
        <v>37</v>
      </c>
      <c r="BK3" s="122" t="s">
        <v>38</v>
      </c>
      <c r="BL3" s="122" t="s">
        <v>39</v>
      </c>
      <c r="BM3" s="122" t="s">
        <v>40</v>
      </c>
      <c r="BN3" s="122" t="s">
        <v>41</v>
      </c>
      <c r="BO3" s="122" t="s">
        <v>42</v>
      </c>
      <c r="BP3" s="122" t="s">
        <v>43</v>
      </c>
      <c r="BQ3" s="122" t="s">
        <v>44</v>
      </c>
    </row>
    <row r="4" spans="1:69">
      <c r="A4" s="4">
        <v>1</v>
      </c>
      <c r="B4" s="4">
        <v>2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K4" s="106">
        <v>1</v>
      </c>
      <c r="L4" s="106">
        <f>INT(B4/$I$1*$S$1)</f>
        <v>2</v>
      </c>
      <c r="M4" s="106">
        <f t="shared" ref="M4:S4" si="0">INT(C4/$I$1*$S$1)</f>
        <v>1</v>
      </c>
      <c r="N4" s="106">
        <f t="shared" si="0"/>
        <v>1</v>
      </c>
      <c r="O4" s="106">
        <f t="shared" si="0"/>
        <v>1</v>
      </c>
      <c r="P4" s="106">
        <f t="shared" si="0"/>
        <v>1</v>
      </c>
      <c r="Q4" s="106">
        <f t="shared" si="0"/>
        <v>1</v>
      </c>
      <c r="R4" s="106">
        <f t="shared" si="0"/>
        <v>1</v>
      </c>
      <c r="S4" s="106">
        <f t="shared" si="0"/>
        <v>1</v>
      </c>
      <c r="U4" s="97">
        <v>1</v>
      </c>
      <c r="V4" s="97">
        <f>INT(B4/$I$1*$AC$1)</f>
        <v>3</v>
      </c>
      <c r="W4" s="97">
        <f t="shared" ref="W4:AC4" si="1">INT(C4/$I$1*$AC$1)</f>
        <v>1</v>
      </c>
      <c r="X4" s="97">
        <f t="shared" si="1"/>
        <v>1</v>
      </c>
      <c r="Y4" s="97">
        <f t="shared" si="1"/>
        <v>1</v>
      </c>
      <c r="Z4" s="97">
        <f t="shared" si="1"/>
        <v>1</v>
      </c>
      <c r="AA4" s="97">
        <f t="shared" si="1"/>
        <v>1</v>
      </c>
      <c r="AB4" s="97">
        <f t="shared" si="1"/>
        <v>1</v>
      </c>
      <c r="AC4" s="97">
        <f t="shared" si="1"/>
        <v>1</v>
      </c>
      <c r="AE4" s="98">
        <v>1</v>
      </c>
      <c r="AF4" s="98">
        <f>INT(B4/$I$1*$AM$1)</f>
        <v>3</v>
      </c>
      <c r="AG4" s="98">
        <f t="shared" ref="AG4:AM4" si="2">INT(C4/$I$1*$AM$1)</f>
        <v>1</v>
      </c>
      <c r="AH4" s="98">
        <f t="shared" si="2"/>
        <v>1</v>
      </c>
      <c r="AI4" s="98">
        <f t="shared" si="2"/>
        <v>1</v>
      </c>
      <c r="AJ4" s="98">
        <f t="shared" si="2"/>
        <v>1</v>
      </c>
      <c r="AK4" s="98">
        <f t="shared" si="2"/>
        <v>1</v>
      </c>
      <c r="AL4" s="98">
        <f t="shared" si="2"/>
        <v>1</v>
      </c>
      <c r="AM4" s="98">
        <f t="shared" si="2"/>
        <v>1</v>
      </c>
      <c r="AO4" s="100">
        <v>1</v>
      </c>
      <c r="AP4" s="100">
        <f>INT(B4/$I$1*$AW$1)</f>
        <v>5</v>
      </c>
      <c r="AQ4" s="100">
        <f t="shared" ref="AQ4:AW4" si="3">INT(C4/$I$1*$AW$1)</f>
        <v>2</v>
      </c>
      <c r="AR4" s="100">
        <f t="shared" si="3"/>
        <v>2</v>
      </c>
      <c r="AS4" s="100">
        <f t="shared" si="3"/>
        <v>2</v>
      </c>
      <c r="AT4" s="100">
        <f t="shared" si="3"/>
        <v>2</v>
      </c>
      <c r="AU4" s="100">
        <f t="shared" si="3"/>
        <v>2</v>
      </c>
      <c r="AV4" s="100">
        <f t="shared" si="3"/>
        <v>2</v>
      </c>
      <c r="AW4" s="100">
        <f t="shared" si="3"/>
        <v>2</v>
      </c>
      <c r="AY4" s="101">
        <v>1</v>
      </c>
      <c r="AZ4" s="101">
        <f>INT(B4/$I$1*$BG$1)</f>
        <v>6</v>
      </c>
      <c r="BA4" s="101">
        <f t="shared" ref="BA4:BG4" si="4">INT(C4/$I$1*$BG$1)</f>
        <v>3</v>
      </c>
      <c r="BB4" s="101">
        <f t="shared" si="4"/>
        <v>3</v>
      </c>
      <c r="BC4" s="101">
        <f t="shared" si="4"/>
        <v>3</v>
      </c>
      <c r="BD4" s="101">
        <f t="shared" si="4"/>
        <v>3</v>
      </c>
      <c r="BE4" s="101">
        <f t="shared" si="4"/>
        <v>3</v>
      </c>
      <c r="BF4" s="101">
        <f t="shared" si="4"/>
        <v>3</v>
      </c>
      <c r="BG4" s="101">
        <f t="shared" si="4"/>
        <v>3</v>
      </c>
      <c r="BI4" s="102">
        <v>1</v>
      </c>
      <c r="BJ4" s="102">
        <f>INT(B4/$I$1*$BQ$1)</f>
        <v>10</v>
      </c>
      <c r="BK4" s="102">
        <f t="shared" ref="BK4:BQ4" si="5">INT(C4/$I$1*$BQ$1)</f>
        <v>5</v>
      </c>
      <c r="BL4" s="102">
        <f t="shared" si="5"/>
        <v>5</v>
      </c>
      <c r="BM4" s="102">
        <f t="shared" si="5"/>
        <v>5</v>
      </c>
      <c r="BN4" s="102">
        <f t="shared" si="5"/>
        <v>5</v>
      </c>
      <c r="BO4" s="102">
        <f t="shared" si="5"/>
        <v>5</v>
      </c>
      <c r="BP4" s="102">
        <f t="shared" si="5"/>
        <v>5</v>
      </c>
      <c r="BQ4" s="102">
        <f t="shared" si="5"/>
        <v>5</v>
      </c>
    </row>
    <row r="5" spans="1:69">
      <c r="A5" s="4">
        <v>2</v>
      </c>
      <c r="B5" s="4">
        <v>3</v>
      </c>
      <c r="C5" s="4">
        <f t="shared" ref="C4:C12" si="6">INT(B5/$B$2*$C$2)</f>
        <v>1</v>
      </c>
      <c r="D5" s="4">
        <v>1</v>
      </c>
      <c r="E5" s="4">
        <v>1</v>
      </c>
      <c r="F5" s="4">
        <f>INT(VLOOKUP(A5,数值基线!$A$1:$K$206,4,0)*$F$2)</f>
        <v>1</v>
      </c>
      <c r="G5" s="4">
        <v>1</v>
      </c>
      <c r="H5" s="4">
        <v>1</v>
      </c>
      <c r="I5" s="4">
        <v>1</v>
      </c>
      <c r="K5" s="106">
        <v>2</v>
      </c>
      <c r="L5" s="106">
        <f t="shared" ref="L5:L36" si="7">INT(B5/$I$1*$S$1)</f>
        <v>3</v>
      </c>
      <c r="M5" s="106">
        <f t="shared" ref="M5:M36" si="8">INT(C5/$I$1*$S$1)</f>
        <v>1</v>
      </c>
      <c r="N5" s="106">
        <f t="shared" ref="N5:N36" si="9">INT(D5/$I$1*$S$1)</f>
        <v>1</v>
      </c>
      <c r="O5" s="106">
        <f t="shared" ref="O5:O36" si="10">INT(E5/$I$1*$S$1)</f>
        <v>1</v>
      </c>
      <c r="P5" s="106">
        <f t="shared" ref="P5:P36" si="11">INT(F5/$I$1*$S$1)</f>
        <v>1</v>
      </c>
      <c r="Q5" s="106">
        <f t="shared" ref="Q5:Q36" si="12">INT(G5/$I$1*$S$1)</f>
        <v>1</v>
      </c>
      <c r="R5" s="106">
        <f t="shared" ref="R5:R36" si="13">INT(H5/$I$1*$S$1)</f>
        <v>1</v>
      </c>
      <c r="S5" s="106">
        <f t="shared" ref="S5:S36" si="14">INT(I5/$I$1*$S$1)</f>
        <v>1</v>
      </c>
      <c r="U5" s="97">
        <v>2</v>
      </c>
      <c r="V5" s="97">
        <f t="shared" ref="V5:V36" si="15">INT(B5/$I$1*$AC$1)</f>
        <v>4</v>
      </c>
      <c r="W5" s="97">
        <f t="shared" ref="W5:W36" si="16">INT(C5/$I$1*$AC$1)</f>
        <v>1</v>
      </c>
      <c r="X5" s="97">
        <f t="shared" ref="X5:X36" si="17">INT(D5/$I$1*$AC$1)</f>
        <v>1</v>
      </c>
      <c r="Y5" s="97">
        <f t="shared" ref="Y5:Y36" si="18">INT(E5/$I$1*$AC$1)</f>
        <v>1</v>
      </c>
      <c r="Z5" s="97">
        <f t="shared" ref="Z5:Z36" si="19">INT(F5/$I$1*$AC$1)</f>
        <v>1</v>
      </c>
      <c r="AA5" s="97">
        <f t="shared" ref="AA5:AA36" si="20">INT(G5/$I$1*$AC$1)</f>
        <v>1</v>
      </c>
      <c r="AB5" s="97">
        <f t="shared" ref="AB5:AB36" si="21">INT(H5/$I$1*$AC$1)</f>
        <v>1</v>
      </c>
      <c r="AC5" s="97">
        <f t="shared" ref="AC5:AC36" si="22">INT(I5/$I$1*$AC$1)</f>
        <v>1</v>
      </c>
      <c r="AE5" s="98">
        <v>2</v>
      </c>
      <c r="AF5" s="98">
        <f t="shared" ref="AF5:AF36" si="23">INT(B5/$I$1*$AM$1)</f>
        <v>5</v>
      </c>
      <c r="AG5" s="98">
        <f t="shared" ref="AG5:AG36" si="24">INT(C5/$I$1*$AM$1)</f>
        <v>1</v>
      </c>
      <c r="AH5" s="98">
        <f t="shared" ref="AH5:AH36" si="25">INT(D5/$I$1*$AM$1)</f>
        <v>1</v>
      </c>
      <c r="AI5" s="98">
        <f t="shared" ref="AI5:AI36" si="26">INT(E5/$I$1*$AM$1)</f>
        <v>1</v>
      </c>
      <c r="AJ5" s="98">
        <f t="shared" ref="AJ5:AJ36" si="27">INT(F5/$I$1*$AM$1)</f>
        <v>1</v>
      </c>
      <c r="AK5" s="98">
        <f t="shared" ref="AK5:AK36" si="28">INT(G5/$I$1*$AM$1)</f>
        <v>1</v>
      </c>
      <c r="AL5" s="98">
        <f t="shared" ref="AL5:AL36" si="29">INT(H5/$I$1*$AM$1)</f>
        <v>1</v>
      </c>
      <c r="AM5" s="98">
        <f t="shared" ref="AM5:AM36" si="30">INT(I5/$I$1*$AM$1)</f>
        <v>1</v>
      </c>
      <c r="AO5" s="100">
        <v>2</v>
      </c>
      <c r="AP5" s="100">
        <f t="shared" ref="AP5:AP36" si="31">INT(B5/$I$1*$AW$1)</f>
        <v>7</v>
      </c>
      <c r="AQ5" s="100">
        <f t="shared" ref="AQ5:AQ36" si="32">INT(C5/$I$1*$AW$1)</f>
        <v>2</v>
      </c>
      <c r="AR5" s="100">
        <f t="shared" ref="AR5:AR36" si="33">INT(D5/$I$1*$AW$1)</f>
        <v>2</v>
      </c>
      <c r="AS5" s="100">
        <f t="shared" ref="AS5:AS36" si="34">INT(E5/$I$1*$AW$1)</f>
        <v>2</v>
      </c>
      <c r="AT5" s="100">
        <f t="shared" ref="AT5:AT36" si="35">INT(F5/$I$1*$AW$1)</f>
        <v>2</v>
      </c>
      <c r="AU5" s="100">
        <f t="shared" ref="AU5:AU36" si="36">INT(G5/$I$1*$AW$1)</f>
        <v>2</v>
      </c>
      <c r="AV5" s="100">
        <f t="shared" ref="AV5:AV36" si="37">INT(H5/$I$1*$AW$1)</f>
        <v>2</v>
      </c>
      <c r="AW5" s="100">
        <f t="shared" ref="AW5:AW36" si="38">INT(I5/$I$1*$AW$1)</f>
        <v>2</v>
      </c>
      <c r="AY5" s="101">
        <v>2</v>
      </c>
      <c r="AZ5" s="101">
        <f t="shared" ref="AZ5:AZ36" si="39">INT(B5/$I$1*$BG$1)</f>
        <v>9</v>
      </c>
      <c r="BA5" s="101">
        <f t="shared" ref="BA5:BA36" si="40">INT(C5/$I$1*$BG$1)</f>
        <v>3</v>
      </c>
      <c r="BB5" s="101">
        <f t="shared" ref="BB5:BB36" si="41">INT(D5/$I$1*$BG$1)</f>
        <v>3</v>
      </c>
      <c r="BC5" s="101">
        <f t="shared" ref="BC5:BC36" si="42">INT(E5/$I$1*$BG$1)</f>
        <v>3</v>
      </c>
      <c r="BD5" s="101">
        <f t="shared" ref="BD5:BD36" si="43">INT(F5/$I$1*$BG$1)</f>
        <v>3</v>
      </c>
      <c r="BE5" s="101">
        <f t="shared" ref="BE5:BE36" si="44">INT(G5/$I$1*$BG$1)</f>
        <v>3</v>
      </c>
      <c r="BF5" s="101">
        <f t="shared" ref="BF5:BF36" si="45">INT(H5/$I$1*$BG$1)</f>
        <v>3</v>
      </c>
      <c r="BG5" s="101">
        <f t="shared" ref="BG5:BG36" si="46">INT(I5/$I$1*$BG$1)</f>
        <v>3</v>
      </c>
      <c r="BI5" s="102">
        <v>2</v>
      </c>
      <c r="BJ5" s="102">
        <f t="shared" ref="BJ5:BJ36" si="47">INT(B5/$I$1*$BQ$1)</f>
        <v>15</v>
      </c>
      <c r="BK5" s="102">
        <f t="shared" ref="BK5:BK36" si="48">INT(C5/$I$1*$BQ$1)</f>
        <v>5</v>
      </c>
      <c r="BL5" s="102">
        <f t="shared" ref="BL5:BL36" si="49">INT(D5/$I$1*$BQ$1)</f>
        <v>5</v>
      </c>
      <c r="BM5" s="102">
        <f t="shared" ref="BM5:BM36" si="50">INT(E5/$I$1*$BQ$1)</f>
        <v>5</v>
      </c>
      <c r="BN5" s="102">
        <f t="shared" ref="BN5:BN36" si="51">INT(F5/$I$1*$BQ$1)</f>
        <v>5</v>
      </c>
      <c r="BO5" s="102">
        <f t="shared" ref="BO5:BO36" si="52">INT(G5/$I$1*$BQ$1)</f>
        <v>5</v>
      </c>
      <c r="BP5" s="102">
        <f t="shared" ref="BP5:BP36" si="53">INT(H5/$I$1*$BQ$1)</f>
        <v>5</v>
      </c>
      <c r="BQ5" s="102">
        <f t="shared" ref="BQ5:BQ36" si="54">INT(I5/$I$1*$BQ$1)</f>
        <v>5</v>
      </c>
    </row>
    <row r="6" spans="1:69">
      <c r="A6" s="4">
        <v>3</v>
      </c>
      <c r="B6" s="4">
        <v>4</v>
      </c>
      <c r="C6" s="4">
        <f t="shared" si="6"/>
        <v>1</v>
      </c>
      <c r="D6" s="4">
        <f t="shared" ref="D4:D12" si="55">INT(B6/$B$2*$D$2)</f>
        <v>1</v>
      </c>
      <c r="E6" s="4">
        <f t="shared" ref="E4:E12" si="56">INT(B6/$B$2*$E$2)</f>
        <v>1</v>
      </c>
      <c r="F6" s="4">
        <f>INT(VLOOKUP(A6,数值基线!$A$1:$K$206,4,0)*$F$2)</f>
        <v>2</v>
      </c>
      <c r="G6" s="4">
        <f t="shared" ref="G4:G12" si="57">INT(F6/$F$2*$G$2)</f>
        <v>1</v>
      </c>
      <c r="H6" s="4">
        <f t="shared" ref="H4:H12" si="58">INT(F6/$F$2*$H$2)</f>
        <v>1</v>
      </c>
      <c r="I6" s="4">
        <f t="shared" ref="I4:I12" si="59">INT(F6/$F$2*$I$2)</f>
        <v>1</v>
      </c>
      <c r="K6" s="106">
        <v>3</v>
      </c>
      <c r="L6" s="106">
        <f t="shared" si="7"/>
        <v>5</v>
      </c>
      <c r="M6" s="106">
        <f t="shared" si="8"/>
        <v>1</v>
      </c>
      <c r="N6" s="106">
        <f t="shared" si="9"/>
        <v>1</v>
      </c>
      <c r="O6" s="106">
        <f t="shared" si="10"/>
        <v>1</v>
      </c>
      <c r="P6" s="106">
        <f t="shared" si="11"/>
        <v>2</v>
      </c>
      <c r="Q6" s="106">
        <f t="shared" si="12"/>
        <v>1</v>
      </c>
      <c r="R6" s="106">
        <f t="shared" si="13"/>
        <v>1</v>
      </c>
      <c r="S6" s="106">
        <f t="shared" si="14"/>
        <v>1</v>
      </c>
      <c r="U6" s="97">
        <v>3</v>
      </c>
      <c r="V6" s="97">
        <f t="shared" si="15"/>
        <v>6</v>
      </c>
      <c r="W6" s="97">
        <f t="shared" si="16"/>
        <v>1</v>
      </c>
      <c r="X6" s="97">
        <f t="shared" si="17"/>
        <v>1</v>
      </c>
      <c r="Y6" s="97">
        <f t="shared" si="18"/>
        <v>1</v>
      </c>
      <c r="Z6" s="97">
        <f t="shared" si="19"/>
        <v>3</v>
      </c>
      <c r="AA6" s="97">
        <f t="shared" si="20"/>
        <v>1</v>
      </c>
      <c r="AB6" s="97">
        <f t="shared" si="21"/>
        <v>1</v>
      </c>
      <c r="AC6" s="97">
        <f t="shared" si="22"/>
        <v>1</v>
      </c>
      <c r="AE6" s="98">
        <v>3</v>
      </c>
      <c r="AF6" s="98">
        <f t="shared" si="23"/>
        <v>7</v>
      </c>
      <c r="AG6" s="98">
        <f t="shared" si="24"/>
        <v>1</v>
      </c>
      <c r="AH6" s="98">
        <f t="shared" si="25"/>
        <v>1</v>
      </c>
      <c r="AI6" s="98">
        <f t="shared" si="26"/>
        <v>1</v>
      </c>
      <c r="AJ6" s="98">
        <f t="shared" si="27"/>
        <v>3</v>
      </c>
      <c r="AK6" s="98">
        <f t="shared" si="28"/>
        <v>1</v>
      </c>
      <c r="AL6" s="98">
        <f t="shared" si="29"/>
        <v>1</v>
      </c>
      <c r="AM6" s="98">
        <f t="shared" si="30"/>
        <v>1</v>
      </c>
      <c r="AO6" s="100">
        <v>3</v>
      </c>
      <c r="AP6" s="100">
        <f t="shared" si="31"/>
        <v>10</v>
      </c>
      <c r="AQ6" s="100">
        <f t="shared" si="32"/>
        <v>2</v>
      </c>
      <c r="AR6" s="100">
        <f t="shared" si="33"/>
        <v>2</v>
      </c>
      <c r="AS6" s="100">
        <f t="shared" si="34"/>
        <v>2</v>
      </c>
      <c r="AT6" s="100">
        <f t="shared" si="35"/>
        <v>5</v>
      </c>
      <c r="AU6" s="100">
        <f t="shared" si="36"/>
        <v>2</v>
      </c>
      <c r="AV6" s="100">
        <f t="shared" si="37"/>
        <v>2</v>
      </c>
      <c r="AW6" s="100">
        <f t="shared" si="38"/>
        <v>2</v>
      </c>
      <c r="AY6" s="101">
        <v>3</v>
      </c>
      <c r="AZ6" s="101">
        <f t="shared" si="39"/>
        <v>12</v>
      </c>
      <c r="BA6" s="101">
        <f t="shared" si="40"/>
        <v>3</v>
      </c>
      <c r="BB6" s="101">
        <f t="shared" si="41"/>
        <v>3</v>
      </c>
      <c r="BC6" s="101">
        <f t="shared" si="42"/>
        <v>3</v>
      </c>
      <c r="BD6" s="101">
        <f t="shared" si="43"/>
        <v>6</v>
      </c>
      <c r="BE6" s="101">
        <f t="shared" si="44"/>
        <v>3</v>
      </c>
      <c r="BF6" s="101">
        <f t="shared" si="45"/>
        <v>3</v>
      </c>
      <c r="BG6" s="101">
        <f t="shared" si="46"/>
        <v>3</v>
      </c>
      <c r="BI6" s="102">
        <v>3</v>
      </c>
      <c r="BJ6" s="102">
        <f t="shared" si="47"/>
        <v>20</v>
      </c>
      <c r="BK6" s="102">
        <f t="shared" si="48"/>
        <v>5</v>
      </c>
      <c r="BL6" s="102">
        <f t="shared" si="49"/>
        <v>5</v>
      </c>
      <c r="BM6" s="102">
        <f t="shared" si="50"/>
        <v>5</v>
      </c>
      <c r="BN6" s="102">
        <f t="shared" si="51"/>
        <v>10</v>
      </c>
      <c r="BO6" s="102">
        <f t="shared" si="52"/>
        <v>5</v>
      </c>
      <c r="BP6" s="102">
        <f t="shared" si="53"/>
        <v>5</v>
      </c>
      <c r="BQ6" s="102">
        <f t="shared" si="54"/>
        <v>5</v>
      </c>
    </row>
    <row r="7" spans="1:69">
      <c r="A7" s="4">
        <v>4</v>
      </c>
      <c r="B7" s="4">
        <v>5</v>
      </c>
      <c r="C7" s="4">
        <f t="shared" si="6"/>
        <v>2</v>
      </c>
      <c r="D7" s="4">
        <f t="shared" si="55"/>
        <v>1</v>
      </c>
      <c r="E7" s="4">
        <f t="shared" si="56"/>
        <v>1</v>
      </c>
      <c r="F7" s="4">
        <f>INT(VLOOKUP(A7,数值基线!$A$1:$K$206,4,0)*$F$2)</f>
        <v>3</v>
      </c>
      <c r="G7" s="4">
        <f t="shared" si="57"/>
        <v>2</v>
      </c>
      <c r="H7" s="4">
        <f t="shared" si="58"/>
        <v>2</v>
      </c>
      <c r="I7" s="4">
        <f t="shared" si="59"/>
        <v>2</v>
      </c>
      <c r="K7" s="106">
        <v>4</v>
      </c>
      <c r="L7" s="106">
        <f t="shared" si="7"/>
        <v>6</v>
      </c>
      <c r="M7" s="106">
        <f t="shared" si="8"/>
        <v>2</v>
      </c>
      <c r="N7" s="106">
        <f t="shared" si="9"/>
        <v>1</v>
      </c>
      <c r="O7" s="106">
        <f t="shared" si="10"/>
        <v>1</v>
      </c>
      <c r="P7" s="106">
        <f t="shared" si="11"/>
        <v>3</v>
      </c>
      <c r="Q7" s="106">
        <f t="shared" si="12"/>
        <v>2</v>
      </c>
      <c r="R7" s="106">
        <f t="shared" si="13"/>
        <v>2</v>
      </c>
      <c r="S7" s="106">
        <f t="shared" si="14"/>
        <v>2</v>
      </c>
      <c r="U7" s="97">
        <v>4</v>
      </c>
      <c r="V7" s="97">
        <f t="shared" si="15"/>
        <v>7</v>
      </c>
      <c r="W7" s="97">
        <f t="shared" si="16"/>
        <v>3</v>
      </c>
      <c r="X7" s="97">
        <f t="shared" si="17"/>
        <v>1</v>
      </c>
      <c r="Y7" s="97">
        <f t="shared" si="18"/>
        <v>1</v>
      </c>
      <c r="Z7" s="97">
        <f t="shared" si="19"/>
        <v>4</v>
      </c>
      <c r="AA7" s="97">
        <f t="shared" si="20"/>
        <v>3</v>
      </c>
      <c r="AB7" s="97">
        <f t="shared" si="21"/>
        <v>3</v>
      </c>
      <c r="AC7" s="97">
        <f t="shared" si="22"/>
        <v>3</v>
      </c>
      <c r="AE7" s="98">
        <v>4</v>
      </c>
      <c r="AF7" s="98">
        <f t="shared" si="23"/>
        <v>9</v>
      </c>
      <c r="AG7" s="98">
        <f t="shared" si="24"/>
        <v>3</v>
      </c>
      <c r="AH7" s="98">
        <f t="shared" si="25"/>
        <v>1</v>
      </c>
      <c r="AI7" s="98">
        <f t="shared" si="26"/>
        <v>1</v>
      </c>
      <c r="AJ7" s="98">
        <f t="shared" si="27"/>
        <v>5</v>
      </c>
      <c r="AK7" s="98">
        <f t="shared" si="28"/>
        <v>3</v>
      </c>
      <c r="AL7" s="98">
        <f t="shared" si="29"/>
        <v>3</v>
      </c>
      <c r="AM7" s="98">
        <f t="shared" si="30"/>
        <v>3</v>
      </c>
      <c r="AO7" s="100">
        <v>4</v>
      </c>
      <c r="AP7" s="100">
        <f t="shared" si="31"/>
        <v>12</v>
      </c>
      <c r="AQ7" s="100">
        <f t="shared" si="32"/>
        <v>5</v>
      </c>
      <c r="AR7" s="100">
        <f t="shared" si="33"/>
        <v>2</v>
      </c>
      <c r="AS7" s="100">
        <f t="shared" si="34"/>
        <v>2</v>
      </c>
      <c r="AT7" s="100">
        <f t="shared" si="35"/>
        <v>7</v>
      </c>
      <c r="AU7" s="100">
        <f t="shared" si="36"/>
        <v>5</v>
      </c>
      <c r="AV7" s="100">
        <f t="shared" si="37"/>
        <v>5</v>
      </c>
      <c r="AW7" s="100">
        <f t="shared" si="38"/>
        <v>5</v>
      </c>
      <c r="AY7" s="101">
        <v>4</v>
      </c>
      <c r="AZ7" s="101">
        <f t="shared" si="39"/>
        <v>16</v>
      </c>
      <c r="BA7" s="101">
        <f t="shared" si="40"/>
        <v>6</v>
      </c>
      <c r="BB7" s="101">
        <f t="shared" si="41"/>
        <v>3</v>
      </c>
      <c r="BC7" s="101">
        <f t="shared" si="42"/>
        <v>3</v>
      </c>
      <c r="BD7" s="101">
        <f t="shared" si="43"/>
        <v>9</v>
      </c>
      <c r="BE7" s="101">
        <f t="shared" si="44"/>
        <v>6</v>
      </c>
      <c r="BF7" s="101">
        <f t="shared" si="45"/>
        <v>6</v>
      </c>
      <c r="BG7" s="101">
        <f t="shared" si="46"/>
        <v>6</v>
      </c>
      <c r="BI7" s="102">
        <v>4</v>
      </c>
      <c r="BJ7" s="102">
        <f t="shared" si="47"/>
        <v>25</v>
      </c>
      <c r="BK7" s="102">
        <f t="shared" si="48"/>
        <v>10</v>
      </c>
      <c r="BL7" s="102">
        <f t="shared" si="49"/>
        <v>5</v>
      </c>
      <c r="BM7" s="102">
        <f t="shared" si="50"/>
        <v>5</v>
      </c>
      <c r="BN7" s="102">
        <f t="shared" si="51"/>
        <v>15</v>
      </c>
      <c r="BO7" s="102">
        <f t="shared" si="52"/>
        <v>10</v>
      </c>
      <c r="BP7" s="102">
        <f t="shared" si="53"/>
        <v>10</v>
      </c>
      <c r="BQ7" s="102">
        <f t="shared" si="54"/>
        <v>10</v>
      </c>
    </row>
    <row r="8" spans="1:69">
      <c r="A8" s="4">
        <v>5</v>
      </c>
      <c r="B8" s="4">
        <v>6</v>
      </c>
      <c r="C8" s="4">
        <f t="shared" si="6"/>
        <v>2</v>
      </c>
      <c r="D8" s="4">
        <f t="shared" si="55"/>
        <v>1</v>
      </c>
      <c r="E8" s="4">
        <f t="shared" si="56"/>
        <v>1</v>
      </c>
      <c r="F8" s="4">
        <f>INT(VLOOKUP(A8,数值基线!$A$1:$K$206,4,0)*$F$2)</f>
        <v>3</v>
      </c>
      <c r="G8" s="4">
        <f t="shared" si="57"/>
        <v>2</v>
      </c>
      <c r="H8" s="4">
        <f t="shared" si="58"/>
        <v>2</v>
      </c>
      <c r="I8" s="4">
        <f t="shared" si="59"/>
        <v>2</v>
      </c>
      <c r="K8" s="106">
        <v>5</v>
      </c>
      <c r="L8" s="106">
        <f t="shared" si="7"/>
        <v>7</v>
      </c>
      <c r="M8" s="106">
        <f t="shared" si="8"/>
        <v>2</v>
      </c>
      <c r="N8" s="106">
        <f t="shared" si="9"/>
        <v>1</v>
      </c>
      <c r="O8" s="106">
        <f t="shared" si="10"/>
        <v>1</v>
      </c>
      <c r="P8" s="106">
        <f t="shared" si="11"/>
        <v>3</v>
      </c>
      <c r="Q8" s="106">
        <f t="shared" si="12"/>
        <v>2</v>
      </c>
      <c r="R8" s="106">
        <f t="shared" si="13"/>
        <v>2</v>
      </c>
      <c r="S8" s="106">
        <f t="shared" si="14"/>
        <v>2</v>
      </c>
      <c r="U8" s="97">
        <v>5</v>
      </c>
      <c r="V8" s="97">
        <f t="shared" si="15"/>
        <v>9</v>
      </c>
      <c r="W8" s="97">
        <f t="shared" si="16"/>
        <v>3</v>
      </c>
      <c r="X8" s="97">
        <f t="shared" si="17"/>
        <v>1</v>
      </c>
      <c r="Y8" s="97">
        <f t="shared" si="18"/>
        <v>1</v>
      </c>
      <c r="Z8" s="97">
        <f t="shared" si="19"/>
        <v>4</v>
      </c>
      <c r="AA8" s="97">
        <f t="shared" si="20"/>
        <v>3</v>
      </c>
      <c r="AB8" s="97">
        <f t="shared" si="21"/>
        <v>3</v>
      </c>
      <c r="AC8" s="97">
        <f t="shared" si="22"/>
        <v>3</v>
      </c>
      <c r="AE8" s="98">
        <v>5</v>
      </c>
      <c r="AF8" s="98">
        <f t="shared" si="23"/>
        <v>11</v>
      </c>
      <c r="AG8" s="98">
        <f t="shared" si="24"/>
        <v>3</v>
      </c>
      <c r="AH8" s="98">
        <f t="shared" si="25"/>
        <v>1</v>
      </c>
      <c r="AI8" s="98">
        <f t="shared" si="26"/>
        <v>1</v>
      </c>
      <c r="AJ8" s="98">
        <f t="shared" si="27"/>
        <v>5</v>
      </c>
      <c r="AK8" s="98">
        <f t="shared" si="28"/>
        <v>3</v>
      </c>
      <c r="AL8" s="98">
        <f t="shared" si="29"/>
        <v>3</v>
      </c>
      <c r="AM8" s="98">
        <f t="shared" si="30"/>
        <v>3</v>
      </c>
      <c r="AO8" s="100">
        <v>5</v>
      </c>
      <c r="AP8" s="100">
        <f t="shared" si="31"/>
        <v>15</v>
      </c>
      <c r="AQ8" s="100">
        <f t="shared" si="32"/>
        <v>5</v>
      </c>
      <c r="AR8" s="100">
        <f t="shared" si="33"/>
        <v>2</v>
      </c>
      <c r="AS8" s="100">
        <f t="shared" si="34"/>
        <v>2</v>
      </c>
      <c r="AT8" s="100">
        <f t="shared" si="35"/>
        <v>7</v>
      </c>
      <c r="AU8" s="100">
        <f t="shared" si="36"/>
        <v>5</v>
      </c>
      <c r="AV8" s="100">
        <f t="shared" si="37"/>
        <v>5</v>
      </c>
      <c r="AW8" s="100">
        <f t="shared" si="38"/>
        <v>5</v>
      </c>
      <c r="AY8" s="101">
        <v>5</v>
      </c>
      <c r="AZ8" s="101">
        <f t="shared" si="39"/>
        <v>19</v>
      </c>
      <c r="BA8" s="101">
        <f t="shared" si="40"/>
        <v>6</v>
      </c>
      <c r="BB8" s="101">
        <f t="shared" si="41"/>
        <v>3</v>
      </c>
      <c r="BC8" s="101">
        <f t="shared" si="42"/>
        <v>3</v>
      </c>
      <c r="BD8" s="101">
        <f t="shared" si="43"/>
        <v>9</v>
      </c>
      <c r="BE8" s="101">
        <f t="shared" si="44"/>
        <v>6</v>
      </c>
      <c r="BF8" s="101">
        <f t="shared" si="45"/>
        <v>6</v>
      </c>
      <c r="BG8" s="101">
        <f t="shared" si="46"/>
        <v>6</v>
      </c>
      <c r="BI8" s="102">
        <v>5</v>
      </c>
      <c r="BJ8" s="102">
        <f t="shared" si="47"/>
        <v>30</v>
      </c>
      <c r="BK8" s="102">
        <f t="shared" si="48"/>
        <v>10</v>
      </c>
      <c r="BL8" s="102">
        <f t="shared" si="49"/>
        <v>5</v>
      </c>
      <c r="BM8" s="102">
        <f t="shared" si="50"/>
        <v>5</v>
      </c>
      <c r="BN8" s="102">
        <f t="shared" si="51"/>
        <v>15</v>
      </c>
      <c r="BO8" s="102">
        <f t="shared" si="52"/>
        <v>10</v>
      </c>
      <c r="BP8" s="102">
        <f t="shared" si="53"/>
        <v>10</v>
      </c>
      <c r="BQ8" s="102">
        <f t="shared" si="54"/>
        <v>10</v>
      </c>
    </row>
    <row r="9" spans="1:69">
      <c r="A9" s="4">
        <v>6</v>
      </c>
      <c r="B9" s="4">
        <v>7</v>
      </c>
      <c r="C9" s="4">
        <f t="shared" si="6"/>
        <v>2</v>
      </c>
      <c r="D9" s="4">
        <f t="shared" si="55"/>
        <v>2</v>
      </c>
      <c r="E9" s="4">
        <f t="shared" si="56"/>
        <v>2</v>
      </c>
      <c r="F9" s="4">
        <f>INT(VLOOKUP(A9,数值基线!$A$1:$K$206,4,0)*$F$2)</f>
        <v>4</v>
      </c>
      <c r="G9" s="4">
        <f t="shared" si="57"/>
        <v>2</v>
      </c>
      <c r="H9" s="4">
        <f t="shared" si="58"/>
        <v>3</v>
      </c>
      <c r="I9" s="4">
        <f t="shared" si="59"/>
        <v>3</v>
      </c>
      <c r="K9" s="106">
        <v>6</v>
      </c>
      <c r="L9" s="106">
        <f t="shared" si="7"/>
        <v>8</v>
      </c>
      <c r="M9" s="106">
        <f t="shared" si="8"/>
        <v>2</v>
      </c>
      <c r="N9" s="106">
        <f t="shared" si="9"/>
        <v>2</v>
      </c>
      <c r="O9" s="106">
        <f t="shared" si="10"/>
        <v>2</v>
      </c>
      <c r="P9" s="106">
        <f t="shared" si="11"/>
        <v>5</v>
      </c>
      <c r="Q9" s="106">
        <f t="shared" si="12"/>
        <v>2</v>
      </c>
      <c r="R9" s="106">
        <f t="shared" si="13"/>
        <v>3</v>
      </c>
      <c r="S9" s="106">
        <f t="shared" si="14"/>
        <v>3</v>
      </c>
      <c r="U9" s="97">
        <v>6</v>
      </c>
      <c r="V9" s="97">
        <f t="shared" si="15"/>
        <v>10</v>
      </c>
      <c r="W9" s="97">
        <f t="shared" si="16"/>
        <v>3</v>
      </c>
      <c r="X9" s="97">
        <f t="shared" si="17"/>
        <v>3</v>
      </c>
      <c r="Y9" s="97">
        <f t="shared" si="18"/>
        <v>3</v>
      </c>
      <c r="Z9" s="97">
        <f t="shared" si="19"/>
        <v>6</v>
      </c>
      <c r="AA9" s="97">
        <f t="shared" si="20"/>
        <v>3</v>
      </c>
      <c r="AB9" s="97">
        <f t="shared" si="21"/>
        <v>4</v>
      </c>
      <c r="AC9" s="97">
        <f t="shared" si="22"/>
        <v>4</v>
      </c>
      <c r="AE9" s="98">
        <v>6</v>
      </c>
      <c r="AF9" s="98">
        <f t="shared" si="23"/>
        <v>13</v>
      </c>
      <c r="AG9" s="98">
        <f t="shared" si="24"/>
        <v>3</v>
      </c>
      <c r="AH9" s="98">
        <f t="shared" si="25"/>
        <v>3</v>
      </c>
      <c r="AI9" s="98">
        <f t="shared" si="26"/>
        <v>3</v>
      </c>
      <c r="AJ9" s="98">
        <f t="shared" si="27"/>
        <v>7</v>
      </c>
      <c r="AK9" s="98">
        <f t="shared" si="28"/>
        <v>3</v>
      </c>
      <c r="AL9" s="98">
        <f t="shared" si="29"/>
        <v>5</v>
      </c>
      <c r="AM9" s="98">
        <f t="shared" si="30"/>
        <v>5</v>
      </c>
      <c r="AO9" s="100">
        <v>6</v>
      </c>
      <c r="AP9" s="100">
        <f t="shared" si="31"/>
        <v>17</v>
      </c>
      <c r="AQ9" s="100">
        <f t="shared" si="32"/>
        <v>5</v>
      </c>
      <c r="AR9" s="100">
        <f t="shared" si="33"/>
        <v>5</v>
      </c>
      <c r="AS9" s="100">
        <f t="shared" si="34"/>
        <v>5</v>
      </c>
      <c r="AT9" s="100">
        <f t="shared" si="35"/>
        <v>10</v>
      </c>
      <c r="AU9" s="100">
        <f t="shared" si="36"/>
        <v>5</v>
      </c>
      <c r="AV9" s="100">
        <f t="shared" si="37"/>
        <v>7</v>
      </c>
      <c r="AW9" s="100">
        <f t="shared" si="38"/>
        <v>7</v>
      </c>
      <c r="AY9" s="101">
        <v>6</v>
      </c>
      <c r="AZ9" s="101">
        <f t="shared" si="39"/>
        <v>22</v>
      </c>
      <c r="BA9" s="101">
        <f t="shared" si="40"/>
        <v>6</v>
      </c>
      <c r="BB9" s="101">
        <f t="shared" si="41"/>
        <v>6</v>
      </c>
      <c r="BC9" s="101">
        <f t="shared" si="42"/>
        <v>6</v>
      </c>
      <c r="BD9" s="101">
        <f t="shared" si="43"/>
        <v>12</v>
      </c>
      <c r="BE9" s="101">
        <f t="shared" si="44"/>
        <v>6</v>
      </c>
      <c r="BF9" s="101">
        <f t="shared" si="45"/>
        <v>9</v>
      </c>
      <c r="BG9" s="101">
        <f t="shared" si="46"/>
        <v>9</v>
      </c>
      <c r="BI9" s="102">
        <v>6</v>
      </c>
      <c r="BJ9" s="102">
        <f t="shared" si="47"/>
        <v>35</v>
      </c>
      <c r="BK9" s="102">
        <f t="shared" si="48"/>
        <v>10</v>
      </c>
      <c r="BL9" s="102">
        <f t="shared" si="49"/>
        <v>10</v>
      </c>
      <c r="BM9" s="102">
        <f t="shared" si="50"/>
        <v>10</v>
      </c>
      <c r="BN9" s="102">
        <f t="shared" si="51"/>
        <v>20</v>
      </c>
      <c r="BO9" s="102">
        <f t="shared" si="52"/>
        <v>10</v>
      </c>
      <c r="BP9" s="102">
        <f t="shared" si="53"/>
        <v>15</v>
      </c>
      <c r="BQ9" s="102">
        <f t="shared" si="54"/>
        <v>15</v>
      </c>
    </row>
    <row r="10" spans="1:69">
      <c r="A10" s="4">
        <v>7</v>
      </c>
      <c r="B10" s="4">
        <v>8</v>
      </c>
      <c r="C10" s="4">
        <f t="shared" si="6"/>
        <v>3</v>
      </c>
      <c r="D10" s="4">
        <f t="shared" si="55"/>
        <v>2</v>
      </c>
      <c r="E10" s="4">
        <f t="shared" si="56"/>
        <v>2</v>
      </c>
      <c r="F10" s="4">
        <f>INT(VLOOKUP(A10,数值基线!$A$1:$K$206,4,0)*$F$2)</f>
        <v>6</v>
      </c>
      <c r="G10" s="4">
        <f t="shared" si="57"/>
        <v>4</v>
      </c>
      <c r="H10" s="4">
        <f t="shared" si="58"/>
        <v>5</v>
      </c>
      <c r="I10" s="4">
        <f t="shared" si="59"/>
        <v>5</v>
      </c>
      <c r="K10" s="106">
        <v>7</v>
      </c>
      <c r="L10" s="106">
        <f t="shared" si="7"/>
        <v>10</v>
      </c>
      <c r="M10" s="106">
        <f t="shared" si="8"/>
        <v>3</v>
      </c>
      <c r="N10" s="106">
        <f t="shared" si="9"/>
        <v>2</v>
      </c>
      <c r="O10" s="106">
        <f t="shared" si="10"/>
        <v>2</v>
      </c>
      <c r="P10" s="106">
        <f t="shared" si="11"/>
        <v>7</v>
      </c>
      <c r="Q10" s="106">
        <f t="shared" si="12"/>
        <v>5</v>
      </c>
      <c r="R10" s="106">
        <f t="shared" si="13"/>
        <v>6</v>
      </c>
      <c r="S10" s="106">
        <f t="shared" si="14"/>
        <v>6</v>
      </c>
      <c r="U10" s="97">
        <v>7</v>
      </c>
      <c r="V10" s="97">
        <f t="shared" si="15"/>
        <v>12</v>
      </c>
      <c r="W10" s="97">
        <f t="shared" si="16"/>
        <v>4</v>
      </c>
      <c r="X10" s="97">
        <f t="shared" si="17"/>
        <v>3</v>
      </c>
      <c r="Y10" s="97">
        <f t="shared" si="18"/>
        <v>3</v>
      </c>
      <c r="Z10" s="97">
        <f t="shared" si="19"/>
        <v>9</v>
      </c>
      <c r="AA10" s="97">
        <f t="shared" si="20"/>
        <v>6</v>
      </c>
      <c r="AB10" s="97">
        <f t="shared" si="21"/>
        <v>7</v>
      </c>
      <c r="AC10" s="97">
        <f t="shared" si="22"/>
        <v>7</v>
      </c>
      <c r="AE10" s="98">
        <v>7</v>
      </c>
      <c r="AF10" s="98">
        <f t="shared" si="23"/>
        <v>15</v>
      </c>
      <c r="AG10" s="98">
        <f t="shared" si="24"/>
        <v>5</v>
      </c>
      <c r="AH10" s="98">
        <f t="shared" si="25"/>
        <v>3</v>
      </c>
      <c r="AI10" s="98">
        <f t="shared" si="26"/>
        <v>3</v>
      </c>
      <c r="AJ10" s="98">
        <f t="shared" si="27"/>
        <v>11</v>
      </c>
      <c r="AK10" s="98">
        <f t="shared" si="28"/>
        <v>7</v>
      </c>
      <c r="AL10" s="98">
        <f t="shared" si="29"/>
        <v>9</v>
      </c>
      <c r="AM10" s="98">
        <f t="shared" si="30"/>
        <v>9</v>
      </c>
      <c r="AO10" s="100">
        <v>7</v>
      </c>
      <c r="AP10" s="100">
        <f t="shared" si="31"/>
        <v>20</v>
      </c>
      <c r="AQ10" s="100">
        <f t="shared" si="32"/>
        <v>7</v>
      </c>
      <c r="AR10" s="100">
        <f t="shared" si="33"/>
        <v>5</v>
      </c>
      <c r="AS10" s="100">
        <f t="shared" si="34"/>
        <v>5</v>
      </c>
      <c r="AT10" s="100">
        <f t="shared" si="35"/>
        <v>15</v>
      </c>
      <c r="AU10" s="100">
        <f t="shared" si="36"/>
        <v>10</v>
      </c>
      <c r="AV10" s="100">
        <f t="shared" si="37"/>
        <v>12</v>
      </c>
      <c r="AW10" s="100">
        <f t="shared" si="38"/>
        <v>12</v>
      </c>
      <c r="AY10" s="101">
        <v>7</v>
      </c>
      <c r="AZ10" s="101">
        <f t="shared" si="39"/>
        <v>25</v>
      </c>
      <c r="BA10" s="101">
        <f t="shared" si="40"/>
        <v>9</v>
      </c>
      <c r="BB10" s="101">
        <f t="shared" si="41"/>
        <v>6</v>
      </c>
      <c r="BC10" s="101">
        <f t="shared" si="42"/>
        <v>6</v>
      </c>
      <c r="BD10" s="101">
        <f t="shared" si="43"/>
        <v>19</v>
      </c>
      <c r="BE10" s="101">
        <f t="shared" si="44"/>
        <v>12</v>
      </c>
      <c r="BF10" s="101">
        <f t="shared" si="45"/>
        <v>16</v>
      </c>
      <c r="BG10" s="101">
        <f t="shared" si="46"/>
        <v>16</v>
      </c>
      <c r="BI10" s="102">
        <v>7</v>
      </c>
      <c r="BJ10" s="102">
        <f t="shared" si="47"/>
        <v>40</v>
      </c>
      <c r="BK10" s="102">
        <f t="shared" si="48"/>
        <v>15</v>
      </c>
      <c r="BL10" s="102">
        <f t="shared" si="49"/>
        <v>10</v>
      </c>
      <c r="BM10" s="102">
        <f t="shared" si="50"/>
        <v>10</v>
      </c>
      <c r="BN10" s="102">
        <f t="shared" si="51"/>
        <v>30</v>
      </c>
      <c r="BO10" s="102">
        <f t="shared" si="52"/>
        <v>20</v>
      </c>
      <c r="BP10" s="102">
        <f t="shared" si="53"/>
        <v>25</v>
      </c>
      <c r="BQ10" s="102">
        <f t="shared" si="54"/>
        <v>25</v>
      </c>
    </row>
    <row r="11" spans="1:69">
      <c r="A11" s="4">
        <v>8</v>
      </c>
      <c r="B11" s="4">
        <v>9</v>
      </c>
      <c r="C11" s="4">
        <f t="shared" si="6"/>
        <v>3</v>
      </c>
      <c r="D11" s="4">
        <f t="shared" si="55"/>
        <v>2</v>
      </c>
      <c r="E11" s="4">
        <f t="shared" si="56"/>
        <v>2</v>
      </c>
      <c r="F11" s="4">
        <f>INT(VLOOKUP(A11,数值基线!$A$1:$K$206,4,0)*$F$2)</f>
        <v>7</v>
      </c>
      <c r="G11" s="4">
        <f t="shared" si="57"/>
        <v>4</v>
      </c>
      <c r="H11" s="4">
        <f t="shared" si="58"/>
        <v>5</v>
      </c>
      <c r="I11" s="4">
        <f t="shared" si="59"/>
        <v>5</v>
      </c>
      <c r="K11" s="106">
        <v>8</v>
      </c>
      <c r="L11" s="106">
        <f t="shared" si="7"/>
        <v>11</v>
      </c>
      <c r="M11" s="106">
        <f t="shared" si="8"/>
        <v>3</v>
      </c>
      <c r="N11" s="106">
        <f t="shared" si="9"/>
        <v>2</v>
      </c>
      <c r="O11" s="106">
        <f t="shared" si="10"/>
        <v>2</v>
      </c>
      <c r="P11" s="106">
        <f t="shared" si="11"/>
        <v>8</v>
      </c>
      <c r="Q11" s="106">
        <f t="shared" si="12"/>
        <v>5</v>
      </c>
      <c r="R11" s="106">
        <f t="shared" si="13"/>
        <v>6</v>
      </c>
      <c r="S11" s="106">
        <f t="shared" si="14"/>
        <v>6</v>
      </c>
      <c r="U11" s="97">
        <v>8</v>
      </c>
      <c r="V11" s="97">
        <f t="shared" si="15"/>
        <v>13</v>
      </c>
      <c r="W11" s="97">
        <f t="shared" si="16"/>
        <v>4</v>
      </c>
      <c r="X11" s="97">
        <f t="shared" si="17"/>
        <v>3</v>
      </c>
      <c r="Y11" s="97">
        <f t="shared" si="18"/>
        <v>3</v>
      </c>
      <c r="Z11" s="97">
        <f t="shared" si="19"/>
        <v>10</v>
      </c>
      <c r="AA11" s="97">
        <f t="shared" si="20"/>
        <v>6</v>
      </c>
      <c r="AB11" s="97">
        <f t="shared" si="21"/>
        <v>7</v>
      </c>
      <c r="AC11" s="97">
        <f t="shared" si="22"/>
        <v>7</v>
      </c>
      <c r="AE11" s="98">
        <v>8</v>
      </c>
      <c r="AF11" s="98">
        <f t="shared" si="23"/>
        <v>17</v>
      </c>
      <c r="AG11" s="98">
        <f t="shared" si="24"/>
        <v>5</v>
      </c>
      <c r="AH11" s="98">
        <f t="shared" si="25"/>
        <v>3</v>
      </c>
      <c r="AI11" s="98">
        <f t="shared" si="26"/>
        <v>3</v>
      </c>
      <c r="AJ11" s="98">
        <f t="shared" si="27"/>
        <v>13</v>
      </c>
      <c r="AK11" s="98">
        <f t="shared" si="28"/>
        <v>7</v>
      </c>
      <c r="AL11" s="98">
        <f t="shared" si="29"/>
        <v>9</v>
      </c>
      <c r="AM11" s="98">
        <f t="shared" si="30"/>
        <v>9</v>
      </c>
      <c r="AO11" s="100">
        <v>8</v>
      </c>
      <c r="AP11" s="100">
        <f t="shared" si="31"/>
        <v>22</v>
      </c>
      <c r="AQ11" s="100">
        <f t="shared" si="32"/>
        <v>7</v>
      </c>
      <c r="AR11" s="100">
        <f t="shared" si="33"/>
        <v>5</v>
      </c>
      <c r="AS11" s="100">
        <f t="shared" si="34"/>
        <v>5</v>
      </c>
      <c r="AT11" s="100">
        <f t="shared" si="35"/>
        <v>17</v>
      </c>
      <c r="AU11" s="100">
        <f t="shared" si="36"/>
        <v>10</v>
      </c>
      <c r="AV11" s="100">
        <f t="shared" si="37"/>
        <v>12</v>
      </c>
      <c r="AW11" s="100">
        <f t="shared" si="38"/>
        <v>12</v>
      </c>
      <c r="AY11" s="101">
        <v>8</v>
      </c>
      <c r="AZ11" s="101">
        <f t="shared" si="39"/>
        <v>28</v>
      </c>
      <c r="BA11" s="101">
        <f t="shared" si="40"/>
        <v>9</v>
      </c>
      <c r="BB11" s="101">
        <f t="shared" si="41"/>
        <v>6</v>
      </c>
      <c r="BC11" s="101">
        <f t="shared" si="42"/>
        <v>6</v>
      </c>
      <c r="BD11" s="101">
        <f t="shared" si="43"/>
        <v>22</v>
      </c>
      <c r="BE11" s="101">
        <f t="shared" si="44"/>
        <v>12</v>
      </c>
      <c r="BF11" s="101">
        <f t="shared" si="45"/>
        <v>16</v>
      </c>
      <c r="BG11" s="101">
        <f t="shared" si="46"/>
        <v>16</v>
      </c>
      <c r="BI11" s="102">
        <v>8</v>
      </c>
      <c r="BJ11" s="102">
        <f t="shared" si="47"/>
        <v>45</v>
      </c>
      <c r="BK11" s="102">
        <f t="shared" si="48"/>
        <v>15</v>
      </c>
      <c r="BL11" s="102">
        <f t="shared" si="49"/>
        <v>10</v>
      </c>
      <c r="BM11" s="102">
        <f t="shared" si="50"/>
        <v>10</v>
      </c>
      <c r="BN11" s="102">
        <f t="shared" si="51"/>
        <v>35</v>
      </c>
      <c r="BO11" s="102">
        <f t="shared" si="52"/>
        <v>20</v>
      </c>
      <c r="BP11" s="102">
        <f t="shared" si="53"/>
        <v>25</v>
      </c>
      <c r="BQ11" s="102">
        <f t="shared" si="54"/>
        <v>25</v>
      </c>
    </row>
    <row r="12" spans="1:69">
      <c r="A12" s="4">
        <v>9</v>
      </c>
      <c r="B12" s="4">
        <v>10</v>
      </c>
      <c r="C12" s="4">
        <f t="shared" si="6"/>
        <v>4</v>
      </c>
      <c r="D12" s="4">
        <f t="shared" si="55"/>
        <v>3</v>
      </c>
      <c r="E12" s="4">
        <f t="shared" si="56"/>
        <v>3</v>
      </c>
      <c r="F12" s="4">
        <f>INT(VLOOKUP(A12,数值基线!$A$1:$K$206,4,0)*$F$2)</f>
        <v>8</v>
      </c>
      <c r="G12" s="4">
        <f t="shared" si="57"/>
        <v>5</v>
      </c>
      <c r="H12" s="4">
        <f t="shared" si="58"/>
        <v>6</v>
      </c>
      <c r="I12" s="4">
        <f t="shared" si="59"/>
        <v>6</v>
      </c>
      <c r="K12" s="106">
        <v>9</v>
      </c>
      <c r="L12" s="106">
        <f t="shared" si="7"/>
        <v>12</v>
      </c>
      <c r="M12" s="106">
        <f t="shared" si="8"/>
        <v>5</v>
      </c>
      <c r="N12" s="106">
        <f t="shared" si="9"/>
        <v>3</v>
      </c>
      <c r="O12" s="106">
        <f t="shared" si="10"/>
        <v>3</v>
      </c>
      <c r="P12" s="106">
        <f t="shared" si="11"/>
        <v>10</v>
      </c>
      <c r="Q12" s="106">
        <f t="shared" si="12"/>
        <v>6</v>
      </c>
      <c r="R12" s="106">
        <f t="shared" si="13"/>
        <v>7</v>
      </c>
      <c r="S12" s="106">
        <f t="shared" si="14"/>
        <v>7</v>
      </c>
      <c r="U12" s="97">
        <v>9</v>
      </c>
      <c r="V12" s="97">
        <f t="shared" si="15"/>
        <v>15</v>
      </c>
      <c r="W12" s="97">
        <f t="shared" si="16"/>
        <v>6</v>
      </c>
      <c r="X12" s="97">
        <f t="shared" si="17"/>
        <v>4</v>
      </c>
      <c r="Y12" s="97">
        <f t="shared" si="18"/>
        <v>4</v>
      </c>
      <c r="Z12" s="97">
        <f t="shared" si="19"/>
        <v>12</v>
      </c>
      <c r="AA12" s="97">
        <f t="shared" si="20"/>
        <v>7</v>
      </c>
      <c r="AB12" s="97">
        <f t="shared" si="21"/>
        <v>9</v>
      </c>
      <c r="AC12" s="97">
        <f t="shared" si="22"/>
        <v>9</v>
      </c>
      <c r="AE12" s="98">
        <v>9</v>
      </c>
      <c r="AF12" s="98">
        <f t="shared" si="23"/>
        <v>19</v>
      </c>
      <c r="AG12" s="98">
        <f t="shared" si="24"/>
        <v>7</v>
      </c>
      <c r="AH12" s="98">
        <f t="shared" si="25"/>
        <v>5</v>
      </c>
      <c r="AI12" s="98">
        <f t="shared" si="26"/>
        <v>5</v>
      </c>
      <c r="AJ12" s="98">
        <f t="shared" si="27"/>
        <v>15</v>
      </c>
      <c r="AK12" s="98">
        <f t="shared" si="28"/>
        <v>9</v>
      </c>
      <c r="AL12" s="98">
        <f t="shared" si="29"/>
        <v>11</v>
      </c>
      <c r="AM12" s="98">
        <f t="shared" si="30"/>
        <v>11</v>
      </c>
      <c r="AO12" s="100">
        <v>9</v>
      </c>
      <c r="AP12" s="100">
        <f t="shared" si="31"/>
        <v>25</v>
      </c>
      <c r="AQ12" s="100">
        <f t="shared" si="32"/>
        <v>10</v>
      </c>
      <c r="AR12" s="100">
        <f t="shared" si="33"/>
        <v>7</v>
      </c>
      <c r="AS12" s="100">
        <f t="shared" si="34"/>
        <v>7</v>
      </c>
      <c r="AT12" s="100">
        <f t="shared" si="35"/>
        <v>20</v>
      </c>
      <c r="AU12" s="100">
        <f t="shared" si="36"/>
        <v>12</v>
      </c>
      <c r="AV12" s="100">
        <f t="shared" si="37"/>
        <v>15</v>
      </c>
      <c r="AW12" s="100">
        <f t="shared" si="38"/>
        <v>15</v>
      </c>
      <c r="AY12" s="101">
        <v>9</v>
      </c>
      <c r="AZ12" s="101">
        <f t="shared" si="39"/>
        <v>32</v>
      </c>
      <c r="BA12" s="101">
        <f t="shared" si="40"/>
        <v>12</v>
      </c>
      <c r="BB12" s="101">
        <f t="shared" si="41"/>
        <v>9</v>
      </c>
      <c r="BC12" s="101">
        <f t="shared" si="42"/>
        <v>9</v>
      </c>
      <c r="BD12" s="101">
        <f t="shared" si="43"/>
        <v>25</v>
      </c>
      <c r="BE12" s="101">
        <f t="shared" si="44"/>
        <v>16</v>
      </c>
      <c r="BF12" s="101">
        <f t="shared" si="45"/>
        <v>19</v>
      </c>
      <c r="BG12" s="101">
        <f t="shared" si="46"/>
        <v>19</v>
      </c>
      <c r="BI12" s="102">
        <v>9</v>
      </c>
      <c r="BJ12" s="102">
        <f t="shared" si="47"/>
        <v>50</v>
      </c>
      <c r="BK12" s="102">
        <f t="shared" si="48"/>
        <v>20</v>
      </c>
      <c r="BL12" s="102">
        <f t="shared" si="49"/>
        <v>15</v>
      </c>
      <c r="BM12" s="102">
        <f t="shared" si="50"/>
        <v>15</v>
      </c>
      <c r="BN12" s="102">
        <f t="shared" si="51"/>
        <v>40</v>
      </c>
      <c r="BO12" s="102">
        <f t="shared" si="52"/>
        <v>25</v>
      </c>
      <c r="BP12" s="102">
        <f t="shared" si="53"/>
        <v>30</v>
      </c>
      <c r="BQ12" s="102">
        <f t="shared" si="54"/>
        <v>30</v>
      </c>
    </row>
    <row r="13" spans="1:69">
      <c r="A13" s="4">
        <v>10</v>
      </c>
      <c r="B13" s="4">
        <f>INT(VLOOKUP(A13,数值基线!$A$1:$K$206,3,0)*$B$2)</f>
        <v>12</v>
      </c>
      <c r="C13" s="4">
        <f>INT(B13/$B$2*$C$2)</f>
        <v>4</v>
      </c>
      <c r="D13" s="4">
        <f>INT(B13/$B$2*$D$2)</f>
        <v>3</v>
      </c>
      <c r="E13" s="4">
        <f>INT(B13/$B$2*$E$2)</f>
        <v>3</v>
      </c>
      <c r="F13" s="4">
        <f>INT(VLOOKUP(A13,数值基线!$A$1:$K$206,4,0)*$F$2)</f>
        <v>9</v>
      </c>
      <c r="G13" s="4">
        <f>INT(F13/$F$2*$G$2)</f>
        <v>6</v>
      </c>
      <c r="H13" s="4">
        <f>INT(F13/$F$2*$H$2)</f>
        <v>7</v>
      </c>
      <c r="I13" s="4">
        <f>INT(F13/$F$2*$I$2)</f>
        <v>7</v>
      </c>
      <c r="K13" s="106">
        <v>10</v>
      </c>
      <c r="L13" s="106">
        <f t="shared" si="7"/>
        <v>15</v>
      </c>
      <c r="M13" s="106">
        <f t="shared" si="8"/>
        <v>5</v>
      </c>
      <c r="N13" s="106">
        <f t="shared" si="9"/>
        <v>3</v>
      </c>
      <c r="O13" s="106">
        <f t="shared" si="10"/>
        <v>3</v>
      </c>
      <c r="P13" s="106">
        <f t="shared" si="11"/>
        <v>11</v>
      </c>
      <c r="Q13" s="106">
        <f t="shared" si="12"/>
        <v>7</v>
      </c>
      <c r="R13" s="106">
        <f t="shared" si="13"/>
        <v>8</v>
      </c>
      <c r="S13" s="106">
        <f t="shared" si="14"/>
        <v>8</v>
      </c>
      <c r="U13" s="97">
        <v>10</v>
      </c>
      <c r="V13" s="97">
        <f t="shared" si="15"/>
        <v>18</v>
      </c>
      <c r="W13" s="97">
        <f t="shared" si="16"/>
        <v>6</v>
      </c>
      <c r="X13" s="97">
        <f t="shared" si="17"/>
        <v>4</v>
      </c>
      <c r="Y13" s="97">
        <f t="shared" si="18"/>
        <v>4</v>
      </c>
      <c r="Z13" s="97">
        <f t="shared" si="19"/>
        <v>13</v>
      </c>
      <c r="AA13" s="97">
        <f t="shared" si="20"/>
        <v>9</v>
      </c>
      <c r="AB13" s="97">
        <f t="shared" si="21"/>
        <v>10</v>
      </c>
      <c r="AC13" s="97">
        <f t="shared" si="22"/>
        <v>10</v>
      </c>
      <c r="AE13" s="98">
        <v>10</v>
      </c>
      <c r="AF13" s="98">
        <f t="shared" si="23"/>
        <v>23</v>
      </c>
      <c r="AG13" s="98">
        <f t="shared" si="24"/>
        <v>7</v>
      </c>
      <c r="AH13" s="98">
        <f t="shared" si="25"/>
        <v>5</v>
      </c>
      <c r="AI13" s="98">
        <f t="shared" si="26"/>
        <v>5</v>
      </c>
      <c r="AJ13" s="98">
        <f t="shared" si="27"/>
        <v>17</v>
      </c>
      <c r="AK13" s="98">
        <f t="shared" si="28"/>
        <v>11</v>
      </c>
      <c r="AL13" s="98">
        <f t="shared" si="29"/>
        <v>13</v>
      </c>
      <c r="AM13" s="98">
        <f t="shared" si="30"/>
        <v>13</v>
      </c>
      <c r="AO13" s="100">
        <v>10</v>
      </c>
      <c r="AP13" s="100">
        <f t="shared" si="31"/>
        <v>30</v>
      </c>
      <c r="AQ13" s="100">
        <f t="shared" si="32"/>
        <v>10</v>
      </c>
      <c r="AR13" s="100">
        <f t="shared" si="33"/>
        <v>7</v>
      </c>
      <c r="AS13" s="100">
        <f t="shared" si="34"/>
        <v>7</v>
      </c>
      <c r="AT13" s="100">
        <f t="shared" si="35"/>
        <v>22</v>
      </c>
      <c r="AU13" s="100">
        <f t="shared" si="36"/>
        <v>15</v>
      </c>
      <c r="AV13" s="100">
        <f t="shared" si="37"/>
        <v>17</v>
      </c>
      <c r="AW13" s="100">
        <f t="shared" si="38"/>
        <v>17</v>
      </c>
      <c r="AY13" s="101">
        <v>10</v>
      </c>
      <c r="AZ13" s="101">
        <f t="shared" si="39"/>
        <v>38</v>
      </c>
      <c r="BA13" s="101">
        <f t="shared" si="40"/>
        <v>12</v>
      </c>
      <c r="BB13" s="101">
        <f t="shared" si="41"/>
        <v>9</v>
      </c>
      <c r="BC13" s="101">
        <f t="shared" si="42"/>
        <v>9</v>
      </c>
      <c r="BD13" s="101">
        <f t="shared" si="43"/>
        <v>28</v>
      </c>
      <c r="BE13" s="101">
        <f t="shared" si="44"/>
        <v>19</v>
      </c>
      <c r="BF13" s="101">
        <f t="shared" si="45"/>
        <v>22</v>
      </c>
      <c r="BG13" s="101">
        <f t="shared" si="46"/>
        <v>22</v>
      </c>
      <c r="BI13" s="102">
        <v>10</v>
      </c>
      <c r="BJ13" s="102">
        <f t="shared" si="47"/>
        <v>60</v>
      </c>
      <c r="BK13" s="102">
        <f t="shared" si="48"/>
        <v>20</v>
      </c>
      <c r="BL13" s="102">
        <f t="shared" si="49"/>
        <v>15</v>
      </c>
      <c r="BM13" s="102">
        <f t="shared" si="50"/>
        <v>15</v>
      </c>
      <c r="BN13" s="102">
        <f t="shared" si="51"/>
        <v>45</v>
      </c>
      <c r="BO13" s="102">
        <f t="shared" si="52"/>
        <v>30</v>
      </c>
      <c r="BP13" s="102">
        <f t="shared" si="53"/>
        <v>35</v>
      </c>
      <c r="BQ13" s="102">
        <f t="shared" si="54"/>
        <v>35</v>
      </c>
    </row>
    <row r="14" spans="1:69">
      <c r="A14" s="4">
        <v>11</v>
      </c>
      <c r="B14" s="4">
        <f>INT(VLOOKUP(A14,数值基线!$A$1:$K$206,3,0)*$B$2)</f>
        <v>14</v>
      </c>
      <c r="C14" s="4">
        <f t="shared" ref="C14:C45" si="60">INT(B14/$B$2*$C$2)</f>
        <v>5</v>
      </c>
      <c r="D14" s="4">
        <f t="shared" ref="D14:D45" si="61">INT(B14/$B$2*$D$2)</f>
        <v>4</v>
      </c>
      <c r="E14" s="4">
        <f t="shared" ref="E14:E45" si="62">INT(B14/$B$2*$E$2)</f>
        <v>4</v>
      </c>
      <c r="F14" s="4">
        <f>INT(VLOOKUP(A14,数值基线!$A$1:$K$206,4,0)*$F$2)</f>
        <v>11</v>
      </c>
      <c r="G14" s="4">
        <f t="shared" ref="G14:G45" si="63">INT(F14/$F$2*$G$2)</f>
        <v>7</v>
      </c>
      <c r="H14" s="4">
        <f t="shared" ref="H14:H45" si="64">INT(F14/$F$2*$H$2)</f>
        <v>9</v>
      </c>
      <c r="I14" s="4">
        <f t="shared" ref="I14:I45" si="65">INT(F14/$F$2*$I$2)</f>
        <v>9</v>
      </c>
      <c r="K14" s="106">
        <v>11</v>
      </c>
      <c r="L14" s="106">
        <f t="shared" si="7"/>
        <v>17</v>
      </c>
      <c r="M14" s="106">
        <f t="shared" si="8"/>
        <v>6</v>
      </c>
      <c r="N14" s="106">
        <f t="shared" si="9"/>
        <v>5</v>
      </c>
      <c r="O14" s="106">
        <f t="shared" si="10"/>
        <v>5</v>
      </c>
      <c r="P14" s="106">
        <f t="shared" si="11"/>
        <v>13</v>
      </c>
      <c r="Q14" s="106">
        <f t="shared" si="12"/>
        <v>8</v>
      </c>
      <c r="R14" s="106">
        <f t="shared" si="13"/>
        <v>11</v>
      </c>
      <c r="S14" s="106">
        <f t="shared" si="14"/>
        <v>11</v>
      </c>
      <c r="U14" s="97">
        <v>11</v>
      </c>
      <c r="V14" s="97">
        <f t="shared" si="15"/>
        <v>21</v>
      </c>
      <c r="W14" s="97">
        <f t="shared" si="16"/>
        <v>7</v>
      </c>
      <c r="X14" s="97">
        <f t="shared" si="17"/>
        <v>6</v>
      </c>
      <c r="Y14" s="97">
        <f t="shared" si="18"/>
        <v>6</v>
      </c>
      <c r="Z14" s="97">
        <f t="shared" si="19"/>
        <v>17</v>
      </c>
      <c r="AA14" s="97">
        <f t="shared" si="20"/>
        <v>10</v>
      </c>
      <c r="AB14" s="97">
        <f t="shared" si="21"/>
        <v>13</v>
      </c>
      <c r="AC14" s="97">
        <f t="shared" si="22"/>
        <v>13</v>
      </c>
      <c r="AE14" s="98">
        <v>11</v>
      </c>
      <c r="AF14" s="98">
        <f t="shared" si="23"/>
        <v>27</v>
      </c>
      <c r="AG14" s="98">
        <f t="shared" si="24"/>
        <v>9</v>
      </c>
      <c r="AH14" s="98">
        <f t="shared" si="25"/>
        <v>7</v>
      </c>
      <c r="AI14" s="98">
        <f t="shared" si="26"/>
        <v>7</v>
      </c>
      <c r="AJ14" s="98">
        <f t="shared" si="27"/>
        <v>21</v>
      </c>
      <c r="AK14" s="98">
        <f t="shared" si="28"/>
        <v>13</v>
      </c>
      <c r="AL14" s="98">
        <f t="shared" si="29"/>
        <v>17</v>
      </c>
      <c r="AM14" s="98">
        <f t="shared" si="30"/>
        <v>17</v>
      </c>
      <c r="AO14" s="100">
        <v>11</v>
      </c>
      <c r="AP14" s="100">
        <f t="shared" si="31"/>
        <v>35</v>
      </c>
      <c r="AQ14" s="100">
        <f t="shared" si="32"/>
        <v>12</v>
      </c>
      <c r="AR14" s="100">
        <f t="shared" si="33"/>
        <v>10</v>
      </c>
      <c r="AS14" s="100">
        <f t="shared" si="34"/>
        <v>10</v>
      </c>
      <c r="AT14" s="100">
        <f t="shared" si="35"/>
        <v>27</v>
      </c>
      <c r="AU14" s="100">
        <f t="shared" si="36"/>
        <v>17</v>
      </c>
      <c r="AV14" s="100">
        <f t="shared" si="37"/>
        <v>22</v>
      </c>
      <c r="AW14" s="100">
        <f t="shared" si="38"/>
        <v>22</v>
      </c>
      <c r="AY14" s="101">
        <v>11</v>
      </c>
      <c r="AZ14" s="101">
        <f t="shared" si="39"/>
        <v>44</v>
      </c>
      <c r="BA14" s="101">
        <f t="shared" si="40"/>
        <v>16</v>
      </c>
      <c r="BB14" s="101">
        <f t="shared" si="41"/>
        <v>12</v>
      </c>
      <c r="BC14" s="101">
        <f t="shared" si="42"/>
        <v>12</v>
      </c>
      <c r="BD14" s="101">
        <f t="shared" si="43"/>
        <v>35</v>
      </c>
      <c r="BE14" s="101">
        <f t="shared" si="44"/>
        <v>22</v>
      </c>
      <c r="BF14" s="101">
        <f t="shared" si="45"/>
        <v>28</v>
      </c>
      <c r="BG14" s="101">
        <f t="shared" si="46"/>
        <v>28</v>
      </c>
      <c r="BI14" s="102">
        <v>11</v>
      </c>
      <c r="BJ14" s="102">
        <f t="shared" si="47"/>
        <v>70</v>
      </c>
      <c r="BK14" s="102">
        <f t="shared" si="48"/>
        <v>25</v>
      </c>
      <c r="BL14" s="102">
        <f t="shared" si="49"/>
        <v>20</v>
      </c>
      <c r="BM14" s="102">
        <f t="shared" si="50"/>
        <v>20</v>
      </c>
      <c r="BN14" s="102">
        <f t="shared" si="51"/>
        <v>55</v>
      </c>
      <c r="BO14" s="102">
        <f t="shared" si="52"/>
        <v>35</v>
      </c>
      <c r="BP14" s="102">
        <f t="shared" si="53"/>
        <v>45</v>
      </c>
      <c r="BQ14" s="102">
        <f t="shared" si="54"/>
        <v>45</v>
      </c>
    </row>
    <row r="15" spans="1:69">
      <c r="A15" s="4">
        <v>12</v>
      </c>
      <c r="B15" s="4">
        <f>INT(VLOOKUP(A15,数值基线!$A$1:$K$206,3,0)*$B$2)</f>
        <v>16</v>
      </c>
      <c r="C15" s="4">
        <f t="shared" si="60"/>
        <v>6</v>
      </c>
      <c r="D15" s="4">
        <f t="shared" si="61"/>
        <v>4</v>
      </c>
      <c r="E15" s="4">
        <f t="shared" si="62"/>
        <v>4</v>
      </c>
      <c r="F15" s="4">
        <f>INT(VLOOKUP(A15,数值基线!$A$1:$K$206,4,0)*$F$2)</f>
        <v>13</v>
      </c>
      <c r="G15" s="4">
        <f t="shared" si="63"/>
        <v>8</v>
      </c>
      <c r="H15" s="4">
        <f t="shared" si="64"/>
        <v>10</v>
      </c>
      <c r="I15" s="4">
        <f t="shared" si="65"/>
        <v>10</v>
      </c>
      <c r="K15" s="106">
        <v>12</v>
      </c>
      <c r="L15" s="106">
        <f t="shared" si="7"/>
        <v>20</v>
      </c>
      <c r="M15" s="106">
        <f t="shared" si="8"/>
        <v>7</v>
      </c>
      <c r="N15" s="106">
        <f t="shared" si="9"/>
        <v>5</v>
      </c>
      <c r="O15" s="106">
        <f t="shared" si="10"/>
        <v>5</v>
      </c>
      <c r="P15" s="106">
        <f t="shared" si="11"/>
        <v>16</v>
      </c>
      <c r="Q15" s="106">
        <f t="shared" si="12"/>
        <v>10</v>
      </c>
      <c r="R15" s="106">
        <f t="shared" si="13"/>
        <v>12</v>
      </c>
      <c r="S15" s="106">
        <f t="shared" si="14"/>
        <v>12</v>
      </c>
      <c r="U15" s="97">
        <v>12</v>
      </c>
      <c r="V15" s="97">
        <f t="shared" si="15"/>
        <v>24</v>
      </c>
      <c r="W15" s="97">
        <f t="shared" si="16"/>
        <v>9</v>
      </c>
      <c r="X15" s="97">
        <f t="shared" si="17"/>
        <v>6</v>
      </c>
      <c r="Y15" s="97">
        <f t="shared" si="18"/>
        <v>6</v>
      </c>
      <c r="Z15" s="97">
        <f t="shared" si="19"/>
        <v>20</v>
      </c>
      <c r="AA15" s="97">
        <f t="shared" si="20"/>
        <v>12</v>
      </c>
      <c r="AB15" s="97">
        <f t="shared" si="21"/>
        <v>15</v>
      </c>
      <c r="AC15" s="97">
        <f t="shared" si="22"/>
        <v>15</v>
      </c>
      <c r="AE15" s="98">
        <v>12</v>
      </c>
      <c r="AF15" s="98">
        <f t="shared" si="23"/>
        <v>31</v>
      </c>
      <c r="AG15" s="98">
        <f t="shared" si="24"/>
        <v>11</v>
      </c>
      <c r="AH15" s="98">
        <f t="shared" si="25"/>
        <v>7</v>
      </c>
      <c r="AI15" s="98">
        <f t="shared" si="26"/>
        <v>7</v>
      </c>
      <c r="AJ15" s="98">
        <f t="shared" si="27"/>
        <v>25</v>
      </c>
      <c r="AK15" s="98">
        <f t="shared" si="28"/>
        <v>15</v>
      </c>
      <c r="AL15" s="98">
        <f t="shared" si="29"/>
        <v>19</v>
      </c>
      <c r="AM15" s="98">
        <f t="shared" si="30"/>
        <v>19</v>
      </c>
      <c r="AO15" s="100">
        <v>12</v>
      </c>
      <c r="AP15" s="100">
        <f t="shared" si="31"/>
        <v>40</v>
      </c>
      <c r="AQ15" s="100">
        <f t="shared" si="32"/>
        <v>15</v>
      </c>
      <c r="AR15" s="100">
        <f t="shared" si="33"/>
        <v>10</v>
      </c>
      <c r="AS15" s="100">
        <f t="shared" si="34"/>
        <v>10</v>
      </c>
      <c r="AT15" s="100">
        <f t="shared" si="35"/>
        <v>32</v>
      </c>
      <c r="AU15" s="100">
        <f t="shared" si="36"/>
        <v>20</v>
      </c>
      <c r="AV15" s="100">
        <f t="shared" si="37"/>
        <v>25</v>
      </c>
      <c r="AW15" s="100">
        <f t="shared" si="38"/>
        <v>25</v>
      </c>
      <c r="AY15" s="101">
        <v>12</v>
      </c>
      <c r="AZ15" s="101">
        <f t="shared" si="39"/>
        <v>51</v>
      </c>
      <c r="BA15" s="101">
        <f t="shared" si="40"/>
        <v>19</v>
      </c>
      <c r="BB15" s="101">
        <f t="shared" si="41"/>
        <v>12</v>
      </c>
      <c r="BC15" s="101">
        <f t="shared" si="42"/>
        <v>12</v>
      </c>
      <c r="BD15" s="101">
        <f t="shared" si="43"/>
        <v>41</v>
      </c>
      <c r="BE15" s="101">
        <f t="shared" si="44"/>
        <v>25</v>
      </c>
      <c r="BF15" s="101">
        <f t="shared" si="45"/>
        <v>32</v>
      </c>
      <c r="BG15" s="101">
        <f t="shared" si="46"/>
        <v>32</v>
      </c>
      <c r="BI15" s="102">
        <v>12</v>
      </c>
      <c r="BJ15" s="102">
        <f t="shared" si="47"/>
        <v>80</v>
      </c>
      <c r="BK15" s="102">
        <f t="shared" si="48"/>
        <v>30</v>
      </c>
      <c r="BL15" s="102">
        <f t="shared" si="49"/>
        <v>20</v>
      </c>
      <c r="BM15" s="102">
        <f t="shared" si="50"/>
        <v>20</v>
      </c>
      <c r="BN15" s="102">
        <f t="shared" si="51"/>
        <v>65</v>
      </c>
      <c r="BO15" s="102">
        <f t="shared" si="52"/>
        <v>40</v>
      </c>
      <c r="BP15" s="102">
        <f t="shared" si="53"/>
        <v>50</v>
      </c>
      <c r="BQ15" s="102">
        <f t="shared" si="54"/>
        <v>50</v>
      </c>
    </row>
    <row r="16" spans="1:69">
      <c r="A16" s="4">
        <v>13</v>
      </c>
      <c r="B16" s="4">
        <f>INT(VLOOKUP(A16,数值基线!$A$1:$K$206,3,0)*$B$2)</f>
        <v>18</v>
      </c>
      <c r="C16" s="4">
        <f t="shared" si="60"/>
        <v>7</v>
      </c>
      <c r="D16" s="4">
        <f t="shared" si="61"/>
        <v>5</v>
      </c>
      <c r="E16" s="4">
        <f t="shared" si="62"/>
        <v>5</v>
      </c>
      <c r="F16" s="4">
        <f>INT(VLOOKUP(A16,数值基线!$A$1:$K$206,4,0)*$F$2)</f>
        <v>14</v>
      </c>
      <c r="G16" s="4">
        <f t="shared" si="63"/>
        <v>9</v>
      </c>
      <c r="H16" s="4">
        <f t="shared" si="64"/>
        <v>11</v>
      </c>
      <c r="I16" s="4">
        <f t="shared" si="65"/>
        <v>11</v>
      </c>
      <c r="K16" s="106">
        <v>13</v>
      </c>
      <c r="L16" s="106">
        <f t="shared" si="7"/>
        <v>22</v>
      </c>
      <c r="M16" s="106">
        <f t="shared" si="8"/>
        <v>8</v>
      </c>
      <c r="N16" s="106">
        <f t="shared" si="9"/>
        <v>6</v>
      </c>
      <c r="O16" s="106">
        <f t="shared" si="10"/>
        <v>6</v>
      </c>
      <c r="P16" s="106">
        <f t="shared" si="11"/>
        <v>17</v>
      </c>
      <c r="Q16" s="106">
        <f t="shared" si="12"/>
        <v>11</v>
      </c>
      <c r="R16" s="106">
        <f t="shared" si="13"/>
        <v>13</v>
      </c>
      <c r="S16" s="106">
        <f t="shared" si="14"/>
        <v>13</v>
      </c>
      <c r="U16" s="97">
        <v>13</v>
      </c>
      <c r="V16" s="97">
        <f t="shared" si="15"/>
        <v>27</v>
      </c>
      <c r="W16" s="97">
        <f t="shared" si="16"/>
        <v>10</v>
      </c>
      <c r="X16" s="97">
        <f t="shared" si="17"/>
        <v>7</v>
      </c>
      <c r="Y16" s="97">
        <f t="shared" si="18"/>
        <v>7</v>
      </c>
      <c r="Z16" s="97">
        <f t="shared" si="19"/>
        <v>21</v>
      </c>
      <c r="AA16" s="97">
        <f t="shared" si="20"/>
        <v>13</v>
      </c>
      <c r="AB16" s="97">
        <f t="shared" si="21"/>
        <v>17</v>
      </c>
      <c r="AC16" s="97">
        <f t="shared" si="22"/>
        <v>17</v>
      </c>
      <c r="AE16" s="98">
        <v>13</v>
      </c>
      <c r="AF16" s="98">
        <f t="shared" si="23"/>
        <v>35</v>
      </c>
      <c r="AG16" s="98">
        <f t="shared" si="24"/>
        <v>13</v>
      </c>
      <c r="AH16" s="98">
        <f t="shared" si="25"/>
        <v>9</v>
      </c>
      <c r="AI16" s="98">
        <f t="shared" si="26"/>
        <v>9</v>
      </c>
      <c r="AJ16" s="98">
        <f t="shared" si="27"/>
        <v>27</v>
      </c>
      <c r="AK16" s="98">
        <f t="shared" si="28"/>
        <v>17</v>
      </c>
      <c r="AL16" s="98">
        <f t="shared" si="29"/>
        <v>21</v>
      </c>
      <c r="AM16" s="98">
        <f t="shared" si="30"/>
        <v>21</v>
      </c>
      <c r="AO16" s="100">
        <v>13</v>
      </c>
      <c r="AP16" s="100">
        <f t="shared" si="31"/>
        <v>45</v>
      </c>
      <c r="AQ16" s="100">
        <f t="shared" si="32"/>
        <v>17</v>
      </c>
      <c r="AR16" s="100">
        <f t="shared" si="33"/>
        <v>12</v>
      </c>
      <c r="AS16" s="100">
        <f t="shared" si="34"/>
        <v>12</v>
      </c>
      <c r="AT16" s="100">
        <f t="shared" si="35"/>
        <v>35</v>
      </c>
      <c r="AU16" s="100">
        <f t="shared" si="36"/>
        <v>22</v>
      </c>
      <c r="AV16" s="100">
        <f t="shared" si="37"/>
        <v>27</v>
      </c>
      <c r="AW16" s="100">
        <f t="shared" si="38"/>
        <v>27</v>
      </c>
      <c r="AY16" s="101">
        <v>13</v>
      </c>
      <c r="AZ16" s="101">
        <f t="shared" si="39"/>
        <v>57</v>
      </c>
      <c r="BA16" s="101">
        <f t="shared" si="40"/>
        <v>22</v>
      </c>
      <c r="BB16" s="101">
        <f t="shared" si="41"/>
        <v>16</v>
      </c>
      <c r="BC16" s="101">
        <f t="shared" si="42"/>
        <v>16</v>
      </c>
      <c r="BD16" s="101">
        <f t="shared" si="43"/>
        <v>44</v>
      </c>
      <c r="BE16" s="101">
        <f t="shared" si="44"/>
        <v>28</v>
      </c>
      <c r="BF16" s="101">
        <f t="shared" si="45"/>
        <v>35</v>
      </c>
      <c r="BG16" s="101">
        <f t="shared" si="46"/>
        <v>35</v>
      </c>
      <c r="BI16" s="102">
        <v>13</v>
      </c>
      <c r="BJ16" s="102">
        <f t="shared" si="47"/>
        <v>90</v>
      </c>
      <c r="BK16" s="102">
        <f t="shared" si="48"/>
        <v>35</v>
      </c>
      <c r="BL16" s="102">
        <f t="shared" si="49"/>
        <v>25</v>
      </c>
      <c r="BM16" s="102">
        <f t="shared" si="50"/>
        <v>25</v>
      </c>
      <c r="BN16" s="102">
        <f t="shared" si="51"/>
        <v>70</v>
      </c>
      <c r="BO16" s="102">
        <f t="shared" si="52"/>
        <v>45</v>
      </c>
      <c r="BP16" s="102">
        <f t="shared" si="53"/>
        <v>55</v>
      </c>
      <c r="BQ16" s="102">
        <f t="shared" si="54"/>
        <v>55</v>
      </c>
    </row>
    <row r="17" spans="1:69">
      <c r="A17" s="4">
        <v>14</v>
      </c>
      <c r="B17" s="4">
        <f>INT(VLOOKUP(A17,数值基线!$A$1:$K$206,3,0)*$B$2)</f>
        <v>20</v>
      </c>
      <c r="C17" s="4">
        <f t="shared" si="60"/>
        <v>8</v>
      </c>
      <c r="D17" s="4">
        <f t="shared" si="61"/>
        <v>6</v>
      </c>
      <c r="E17" s="4">
        <f t="shared" si="62"/>
        <v>6</v>
      </c>
      <c r="F17" s="4">
        <f>INT(VLOOKUP(A17,数值基线!$A$1:$K$206,4,0)*$F$2)</f>
        <v>16</v>
      </c>
      <c r="G17" s="4">
        <f t="shared" si="63"/>
        <v>10</v>
      </c>
      <c r="H17" s="4">
        <f t="shared" si="64"/>
        <v>13</v>
      </c>
      <c r="I17" s="4">
        <f t="shared" si="65"/>
        <v>13</v>
      </c>
      <c r="K17" s="106">
        <v>14</v>
      </c>
      <c r="L17" s="106">
        <f t="shared" si="7"/>
        <v>25</v>
      </c>
      <c r="M17" s="106">
        <f t="shared" si="8"/>
        <v>10</v>
      </c>
      <c r="N17" s="106">
        <f t="shared" si="9"/>
        <v>7</v>
      </c>
      <c r="O17" s="106">
        <f t="shared" si="10"/>
        <v>7</v>
      </c>
      <c r="P17" s="106">
        <f t="shared" si="11"/>
        <v>20</v>
      </c>
      <c r="Q17" s="106">
        <f t="shared" si="12"/>
        <v>12</v>
      </c>
      <c r="R17" s="106">
        <f t="shared" si="13"/>
        <v>16</v>
      </c>
      <c r="S17" s="106">
        <f t="shared" si="14"/>
        <v>16</v>
      </c>
      <c r="U17" s="97">
        <v>14</v>
      </c>
      <c r="V17" s="97">
        <f t="shared" si="15"/>
        <v>31</v>
      </c>
      <c r="W17" s="97">
        <f t="shared" si="16"/>
        <v>12</v>
      </c>
      <c r="X17" s="97">
        <f t="shared" si="17"/>
        <v>9</v>
      </c>
      <c r="Y17" s="97">
        <f t="shared" si="18"/>
        <v>9</v>
      </c>
      <c r="Z17" s="97">
        <f t="shared" si="19"/>
        <v>24</v>
      </c>
      <c r="AA17" s="97">
        <f t="shared" si="20"/>
        <v>15</v>
      </c>
      <c r="AB17" s="97">
        <f t="shared" si="21"/>
        <v>20</v>
      </c>
      <c r="AC17" s="97">
        <f t="shared" si="22"/>
        <v>20</v>
      </c>
      <c r="AE17" s="98">
        <v>14</v>
      </c>
      <c r="AF17" s="98">
        <f t="shared" si="23"/>
        <v>39</v>
      </c>
      <c r="AG17" s="98">
        <f t="shared" si="24"/>
        <v>15</v>
      </c>
      <c r="AH17" s="98">
        <f t="shared" si="25"/>
        <v>11</v>
      </c>
      <c r="AI17" s="98">
        <f t="shared" si="26"/>
        <v>11</v>
      </c>
      <c r="AJ17" s="98">
        <f t="shared" si="27"/>
        <v>31</v>
      </c>
      <c r="AK17" s="98">
        <f t="shared" si="28"/>
        <v>19</v>
      </c>
      <c r="AL17" s="98">
        <f t="shared" si="29"/>
        <v>25</v>
      </c>
      <c r="AM17" s="98">
        <f t="shared" si="30"/>
        <v>25</v>
      </c>
      <c r="AO17" s="100">
        <v>14</v>
      </c>
      <c r="AP17" s="100">
        <f t="shared" si="31"/>
        <v>50</v>
      </c>
      <c r="AQ17" s="100">
        <f t="shared" si="32"/>
        <v>20</v>
      </c>
      <c r="AR17" s="100">
        <f t="shared" si="33"/>
        <v>15</v>
      </c>
      <c r="AS17" s="100">
        <f t="shared" si="34"/>
        <v>15</v>
      </c>
      <c r="AT17" s="100">
        <f t="shared" si="35"/>
        <v>40</v>
      </c>
      <c r="AU17" s="100">
        <f t="shared" si="36"/>
        <v>25</v>
      </c>
      <c r="AV17" s="100">
        <f t="shared" si="37"/>
        <v>32</v>
      </c>
      <c r="AW17" s="100">
        <f t="shared" si="38"/>
        <v>32</v>
      </c>
      <c r="AY17" s="101">
        <v>14</v>
      </c>
      <c r="AZ17" s="101">
        <f t="shared" si="39"/>
        <v>64</v>
      </c>
      <c r="BA17" s="101">
        <f t="shared" si="40"/>
        <v>25</v>
      </c>
      <c r="BB17" s="101">
        <f t="shared" si="41"/>
        <v>19</v>
      </c>
      <c r="BC17" s="101">
        <f t="shared" si="42"/>
        <v>19</v>
      </c>
      <c r="BD17" s="101">
        <f t="shared" si="43"/>
        <v>51</v>
      </c>
      <c r="BE17" s="101">
        <f t="shared" si="44"/>
        <v>32</v>
      </c>
      <c r="BF17" s="101">
        <f t="shared" si="45"/>
        <v>41</v>
      </c>
      <c r="BG17" s="101">
        <f t="shared" si="46"/>
        <v>41</v>
      </c>
      <c r="BI17" s="102">
        <v>14</v>
      </c>
      <c r="BJ17" s="102">
        <f t="shared" si="47"/>
        <v>100</v>
      </c>
      <c r="BK17" s="102">
        <f t="shared" si="48"/>
        <v>40</v>
      </c>
      <c r="BL17" s="102">
        <f t="shared" si="49"/>
        <v>30</v>
      </c>
      <c r="BM17" s="102">
        <f t="shared" si="50"/>
        <v>30</v>
      </c>
      <c r="BN17" s="102">
        <f t="shared" si="51"/>
        <v>80</v>
      </c>
      <c r="BO17" s="102">
        <f t="shared" si="52"/>
        <v>50</v>
      </c>
      <c r="BP17" s="102">
        <f t="shared" si="53"/>
        <v>65</v>
      </c>
      <c r="BQ17" s="102">
        <f t="shared" si="54"/>
        <v>65</v>
      </c>
    </row>
    <row r="18" spans="1:69">
      <c r="A18" s="4">
        <v>15</v>
      </c>
      <c r="B18" s="4">
        <f>INT(VLOOKUP(A18,数值基线!$A$1:$K$206,3,0)*$B$2)</f>
        <v>22</v>
      </c>
      <c r="C18" s="4">
        <f t="shared" si="60"/>
        <v>8</v>
      </c>
      <c r="D18" s="4">
        <f t="shared" si="61"/>
        <v>6</v>
      </c>
      <c r="E18" s="4">
        <f t="shared" si="62"/>
        <v>6</v>
      </c>
      <c r="F18" s="4">
        <f>INT(VLOOKUP(A18,数值基线!$A$1:$K$206,4,0)*$F$2)</f>
        <v>18</v>
      </c>
      <c r="G18" s="4">
        <f t="shared" si="63"/>
        <v>12</v>
      </c>
      <c r="H18" s="4">
        <f t="shared" si="64"/>
        <v>15</v>
      </c>
      <c r="I18" s="4">
        <f t="shared" si="65"/>
        <v>15</v>
      </c>
      <c r="K18" s="106">
        <v>15</v>
      </c>
      <c r="L18" s="106">
        <f t="shared" si="7"/>
        <v>27</v>
      </c>
      <c r="M18" s="106">
        <f t="shared" si="8"/>
        <v>10</v>
      </c>
      <c r="N18" s="106">
        <f t="shared" si="9"/>
        <v>7</v>
      </c>
      <c r="O18" s="106">
        <f t="shared" si="10"/>
        <v>7</v>
      </c>
      <c r="P18" s="106">
        <f t="shared" si="11"/>
        <v>22</v>
      </c>
      <c r="Q18" s="106">
        <f t="shared" si="12"/>
        <v>15</v>
      </c>
      <c r="R18" s="106">
        <f t="shared" si="13"/>
        <v>18</v>
      </c>
      <c r="S18" s="106">
        <f t="shared" si="14"/>
        <v>18</v>
      </c>
      <c r="U18" s="97">
        <v>15</v>
      </c>
      <c r="V18" s="97">
        <f t="shared" si="15"/>
        <v>34</v>
      </c>
      <c r="W18" s="97">
        <f t="shared" si="16"/>
        <v>12</v>
      </c>
      <c r="X18" s="97">
        <f t="shared" si="17"/>
        <v>9</v>
      </c>
      <c r="Y18" s="97">
        <f t="shared" si="18"/>
        <v>9</v>
      </c>
      <c r="Z18" s="97">
        <f t="shared" si="19"/>
        <v>27</v>
      </c>
      <c r="AA18" s="97">
        <f t="shared" si="20"/>
        <v>18</v>
      </c>
      <c r="AB18" s="97">
        <f t="shared" si="21"/>
        <v>23</v>
      </c>
      <c r="AC18" s="97">
        <f t="shared" si="22"/>
        <v>23</v>
      </c>
      <c r="AE18" s="98">
        <v>15</v>
      </c>
      <c r="AF18" s="98">
        <f t="shared" si="23"/>
        <v>42</v>
      </c>
      <c r="AG18" s="98">
        <f t="shared" si="24"/>
        <v>15</v>
      </c>
      <c r="AH18" s="98">
        <f t="shared" si="25"/>
        <v>11</v>
      </c>
      <c r="AI18" s="98">
        <f t="shared" si="26"/>
        <v>11</v>
      </c>
      <c r="AJ18" s="98">
        <f t="shared" si="27"/>
        <v>35</v>
      </c>
      <c r="AK18" s="98">
        <f t="shared" si="28"/>
        <v>23</v>
      </c>
      <c r="AL18" s="98">
        <f t="shared" si="29"/>
        <v>29</v>
      </c>
      <c r="AM18" s="98">
        <f t="shared" si="30"/>
        <v>29</v>
      </c>
      <c r="AO18" s="100">
        <v>15</v>
      </c>
      <c r="AP18" s="100">
        <f t="shared" si="31"/>
        <v>55</v>
      </c>
      <c r="AQ18" s="100">
        <f t="shared" si="32"/>
        <v>20</v>
      </c>
      <c r="AR18" s="100">
        <f t="shared" si="33"/>
        <v>15</v>
      </c>
      <c r="AS18" s="100">
        <f t="shared" si="34"/>
        <v>15</v>
      </c>
      <c r="AT18" s="100">
        <f t="shared" si="35"/>
        <v>45</v>
      </c>
      <c r="AU18" s="100">
        <f t="shared" si="36"/>
        <v>30</v>
      </c>
      <c r="AV18" s="100">
        <f t="shared" si="37"/>
        <v>37</v>
      </c>
      <c r="AW18" s="100">
        <f t="shared" si="38"/>
        <v>37</v>
      </c>
      <c r="AY18" s="101">
        <v>15</v>
      </c>
      <c r="AZ18" s="101">
        <f t="shared" si="39"/>
        <v>70</v>
      </c>
      <c r="BA18" s="101">
        <f t="shared" si="40"/>
        <v>25</v>
      </c>
      <c r="BB18" s="101">
        <f t="shared" si="41"/>
        <v>19</v>
      </c>
      <c r="BC18" s="101">
        <f t="shared" si="42"/>
        <v>19</v>
      </c>
      <c r="BD18" s="101">
        <f t="shared" si="43"/>
        <v>57</v>
      </c>
      <c r="BE18" s="101">
        <f t="shared" si="44"/>
        <v>38</v>
      </c>
      <c r="BF18" s="101">
        <f t="shared" si="45"/>
        <v>48</v>
      </c>
      <c r="BG18" s="101">
        <f t="shared" si="46"/>
        <v>48</v>
      </c>
      <c r="BI18" s="102">
        <v>15</v>
      </c>
      <c r="BJ18" s="102">
        <f t="shared" si="47"/>
        <v>110</v>
      </c>
      <c r="BK18" s="102">
        <f t="shared" si="48"/>
        <v>40</v>
      </c>
      <c r="BL18" s="102">
        <f t="shared" si="49"/>
        <v>30</v>
      </c>
      <c r="BM18" s="102">
        <f t="shared" si="50"/>
        <v>30</v>
      </c>
      <c r="BN18" s="102">
        <f t="shared" si="51"/>
        <v>90</v>
      </c>
      <c r="BO18" s="102">
        <f t="shared" si="52"/>
        <v>60</v>
      </c>
      <c r="BP18" s="102">
        <f t="shared" si="53"/>
        <v>75</v>
      </c>
      <c r="BQ18" s="102">
        <f t="shared" si="54"/>
        <v>75</v>
      </c>
    </row>
    <row r="19" spans="1:69">
      <c r="A19" s="4">
        <v>16</v>
      </c>
      <c r="B19" s="4">
        <f>INT(VLOOKUP(A19,数值基线!$A$1:$K$206,3,0)*$B$2)</f>
        <v>25</v>
      </c>
      <c r="C19" s="4">
        <f t="shared" si="60"/>
        <v>10</v>
      </c>
      <c r="D19" s="4">
        <f t="shared" si="61"/>
        <v>7</v>
      </c>
      <c r="E19" s="4">
        <f t="shared" si="62"/>
        <v>7</v>
      </c>
      <c r="F19" s="4">
        <f>INT(VLOOKUP(A19,数值基线!$A$1:$K$206,4,0)*$F$2)</f>
        <v>19</v>
      </c>
      <c r="G19" s="4">
        <f t="shared" si="63"/>
        <v>12</v>
      </c>
      <c r="H19" s="4">
        <f t="shared" si="64"/>
        <v>15</v>
      </c>
      <c r="I19" s="4">
        <f t="shared" si="65"/>
        <v>15</v>
      </c>
      <c r="K19" s="106">
        <v>16</v>
      </c>
      <c r="L19" s="106">
        <f t="shared" si="7"/>
        <v>31</v>
      </c>
      <c r="M19" s="106">
        <f t="shared" si="8"/>
        <v>12</v>
      </c>
      <c r="N19" s="106">
        <f t="shared" si="9"/>
        <v>8</v>
      </c>
      <c r="O19" s="106">
        <f t="shared" si="10"/>
        <v>8</v>
      </c>
      <c r="P19" s="106">
        <f t="shared" si="11"/>
        <v>23</v>
      </c>
      <c r="Q19" s="106">
        <f t="shared" si="12"/>
        <v>15</v>
      </c>
      <c r="R19" s="106">
        <f t="shared" si="13"/>
        <v>18</v>
      </c>
      <c r="S19" s="106">
        <f t="shared" si="14"/>
        <v>18</v>
      </c>
      <c r="U19" s="97">
        <v>16</v>
      </c>
      <c r="V19" s="97">
        <f t="shared" si="15"/>
        <v>38</v>
      </c>
      <c r="W19" s="97">
        <f t="shared" si="16"/>
        <v>15</v>
      </c>
      <c r="X19" s="97">
        <f t="shared" si="17"/>
        <v>10</v>
      </c>
      <c r="Y19" s="97">
        <f t="shared" si="18"/>
        <v>10</v>
      </c>
      <c r="Z19" s="97">
        <f t="shared" si="19"/>
        <v>29</v>
      </c>
      <c r="AA19" s="97">
        <f t="shared" si="20"/>
        <v>18</v>
      </c>
      <c r="AB19" s="97">
        <f t="shared" si="21"/>
        <v>23</v>
      </c>
      <c r="AC19" s="97">
        <f t="shared" si="22"/>
        <v>23</v>
      </c>
      <c r="AE19" s="98">
        <v>16</v>
      </c>
      <c r="AF19" s="98">
        <f t="shared" si="23"/>
        <v>48</v>
      </c>
      <c r="AG19" s="98">
        <f t="shared" si="24"/>
        <v>19</v>
      </c>
      <c r="AH19" s="98">
        <f t="shared" si="25"/>
        <v>13</v>
      </c>
      <c r="AI19" s="98">
        <f t="shared" si="26"/>
        <v>13</v>
      </c>
      <c r="AJ19" s="98">
        <f t="shared" si="27"/>
        <v>37</v>
      </c>
      <c r="AK19" s="98">
        <f t="shared" si="28"/>
        <v>23</v>
      </c>
      <c r="AL19" s="98">
        <f t="shared" si="29"/>
        <v>29</v>
      </c>
      <c r="AM19" s="98">
        <f t="shared" si="30"/>
        <v>29</v>
      </c>
      <c r="AO19" s="100">
        <v>16</v>
      </c>
      <c r="AP19" s="100">
        <f t="shared" si="31"/>
        <v>62</v>
      </c>
      <c r="AQ19" s="100">
        <f t="shared" si="32"/>
        <v>25</v>
      </c>
      <c r="AR19" s="100">
        <f t="shared" si="33"/>
        <v>17</v>
      </c>
      <c r="AS19" s="100">
        <f t="shared" si="34"/>
        <v>17</v>
      </c>
      <c r="AT19" s="100">
        <f t="shared" si="35"/>
        <v>47</v>
      </c>
      <c r="AU19" s="100">
        <f t="shared" si="36"/>
        <v>30</v>
      </c>
      <c r="AV19" s="100">
        <f t="shared" si="37"/>
        <v>37</v>
      </c>
      <c r="AW19" s="100">
        <f t="shared" si="38"/>
        <v>37</v>
      </c>
      <c r="AY19" s="101">
        <v>16</v>
      </c>
      <c r="AZ19" s="101">
        <f t="shared" si="39"/>
        <v>80</v>
      </c>
      <c r="BA19" s="101">
        <f t="shared" si="40"/>
        <v>32</v>
      </c>
      <c r="BB19" s="101">
        <f t="shared" si="41"/>
        <v>22</v>
      </c>
      <c r="BC19" s="101">
        <f t="shared" si="42"/>
        <v>22</v>
      </c>
      <c r="BD19" s="101">
        <f t="shared" si="43"/>
        <v>60</v>
      </c>
      <c r="BE19" s="101">
        <f t="shared" si="44"/>
        <v>38</v>
      </c>
      <c r="BF19" s="101">
        <f t="shared" si="45"/>
        <v>48</v>
      </c>
      <c r="BG19" s="101">
        <f t="shared" si="46"/>
        <v>48</v>
      </c>
      <c r="BI19" s="102">
        <v>16</v>
      </c>
      <c r="BJ19" s="102">
        <f t="shared" si="47"/>
        <v>125</v>
      </c>
      <c r="BK19" s="102">
        <f t="shared" si="48"/>
        <v>50</v>
      </c>
      <c r="BL19" s="102">
        <f t="shared" si="49"/>
        <v>35</v>
      </c>
      <c r="BM19" s="102">
        <f t="shared" si="50"/>
        <v>35</v>
      </c>
      <c r="BN19" s="102">
        <f t="shared" si="51"/>
        <v>95</v>
      </c>
      <c r="BO19" s="102">
        <f t="shared" si="52"/>
        <v>60</v>
      </c>
      <c r="BP19" s="102">
        <f t="shared" si="53"/>
        <v>75</v>
      </c>
      <c r="BQ19" s="102">
        <f t="shared" si="54"/>
        <v>75</v>
      </c>
    </row>
    <row r="20" spans="1:69">
      <c r="A20" s="4">
        <v>17</v>
      </c>
      <c r="B20" s="4">
        <f>INT(VLOOKUP(A20,数值基线!$A$1:$K$206,3,0)*$B$2)</f>
        <v>27</v>
      </c>
      <c r="C20" s="4">
        <f t="shared" si="60"/>
        <v>10</v>
      </c>
      <c r="D20" s="4">
        <f t="shared" si="61"/>
        <v>8</v>
      </c>
      <c r="E20" s="4">
        <f t="shared" si="62"/>
        <v>8</v>
      </c>
      <c r="F20" s="4">
        <f>INT(VLOOKUP(A20,数值基线!$A$1:$K$206,4,0)*$F$2)</f>
        <v>21</v>
      </c>
      <c r="G20" s="4">
        <f t="shared" si="63"/>
        <v>14</v>
      </c>
      <c r="H20" s="4">
        <f t="shared" si="64"/>
        <v>17</v>
      </c>
      <c r="I20" s="4">
        <f t="shared" si="65"/>
        <v>17</v>
      </c>
      <c r="K20" s="106">
        <v>17</v>
      </c>
      <c r="L20" s="106">
        <f t="shared" si="7"/>
        <v>33</v>
      </c>
      <c r="M20" s="106">
        <f t="shared" si="8"/>
        <v>12</v>
      </c>
      <c r="N20" s="106">
        <f t="shared" si="9"/>
        <v>10</v>
      </c>
      <c r="O20" s="106">
        <f t="shared" si="10"/>
        <v>10</v>
      </c>
      <c r="P20" s="106">
        <f t="shared" si="11"/>
        <v>26</v>
      </c>
      <c r="Q20" s="106">
        <f t="shared" si="12"/>
        <v>17</v>
      </c>
      <c r="R20" s="106">
        <f t="shared" si="13"/>
        <v>21</v>
      </c>
      <c r="S20" s="106">
        <f t="shared" si="14"/>
        <v>21</v>
      </c>
      <c r="U20" s="97">
        <v>17</v>
      </c>
      <c r="V20" s="97">
        <f t="shared" si="15"/>
        <v>41</v>
      </c>
      <c r="W20" s="97">
        <f t="shared" si="16"/>
        <v>15</v>
      </c>
      <c r="X20" s="97">
        <f t="shared" si="17"/>
        <v>12</v>
      </c>
      <c r="Y20" s="97">
        <f t="shared" si="18"/>
        <v>12</v>
      </c>
      <c r="Z20" s="97">
        <f t="shared" si="19"/>
        <v>32</v>
      </c>
      <c r="AA20" s="97">
        <f t="shared" si="20"/>
        <v>21</v>
      </c>
      <c r="AB20" s="97">
        <f t="shared" si="21"/>
        <v>26</v>
      </c>
      <c r="AC20" s="97">
        <f t="shared" si="22"/>
        <v>26</v>
      </c>
      <c r="AE20" s="98">
        <v>17</v>
      </c>
      <c r="AF20" s="98">
        <f t="shared" si="23"/>
        <v>52</v>
      </c>
      <c r="AG20" s="98">
        <f t="shared" si="24"/>
        <v>19</v>
      </c>
      <c r="AH20" s="98">
        <f t="shared" si="25"/>
        <v>15</v>
      </c>
      <c r="AI20" s="98">
        <f t="shared" si="26"/>
        <v>15</v>
      </c>
      <c r="AJ20" s="98">
        <f t="shared" si="27"/>
        <v>40</v>
      </c>
      <c r="AK20" s="98">
        <f t="shared" si="28"/>
        <v>27</v>
      </c>
      <c r="AL20" s="98">
        <f t="shared" si="29"/>
        <v>33</v>
      </c>
      <c r="AM20" s="98">
        <f t="shared" si="30"/>
        <v>33</v>
      </c>
      <c r="AO20" s="100">
        <v>17</v>
      </c>
      <c r="AP20" s="100">
        <f t="shared" si="31"/>
        <v>67</v>
      </c>
      <c r="AQ20" s="100">
        <f t="shared" si="32"/>
        <v>25</v>
      </c>
      <c r="AR20" s="100">
        <f t="shared" si="33"/>
        <v>20</v>
      </c>
      <c r="AS20" s="100">
        <f t="shared" si="34"/>
        <v>20</v>
      </c>
      <c r="AT20" s="100">
        <f t="shared" si="35"/>
        <v>52</v>
      </c>
      <c r="AU20" s="100">
        <f t="shared" si="36"/>
        <v>35</v>
      </c>
      <c r="AV20" s="100">
        <f t="shared" si="37"/>
        <v>42</v>
      </c>
      <c r="AW20" s="100">
        <f t="shared" si="38"/>
        <v>42</v>
      </c>
      <c r="AY20" s="101">
        <v>17</v>
      </c>
      <c r="AZ20" s="101">
        <f t="shared" si="39"/>
        <v>86</v>
      </c>
      <c r="BA20" s="101">
        <f t="shared" si="40"/>
        <v>32</v>
      </c>
      <c r="BB20" s="101">
        <f t="shared" si="41"/>
        <v>25</v>
      </c>
      <c r="BC20" s="101">
        <f t="shared" si="42"/>
        <v>25</v>
      </c>
      <c r="BD20" s="101">
        <f t="shared" si="43"/>
        <v>67</v>
      </c>
      <c r="BE20" s="101">
        <f t="shared" si="44"/>
        <v>44</v>
      </c>
      <c r="BF20" s="101">
        <f t="shared" si="45"/>
        <v>54</v>
      </c>
      <c r="BG20" s="101">
        <f t="shared" si="46"/>
        <v>54</v>
      </c>
      <c r="BI20" s="102">
        <v>17</v>
      </c>
      <c r="BJ20" s="102">
        <f t="shared" si="47"/>
        <v>135</v>
      </c>
      <c r="BK20" s="102">
        <f t="shared" si="48"/>
        <v>50</v>
      </c>
      <c r="BL20" s="102">
        <f t="shared" si="49"/>
        <v>40</v>
      </c>
      <c r="BM20" s="102">
        <f t="shared" si="50"/>
        <v>40</v>
      </c>
      <c r="BN20" s="102">
        <f t="shared" si="51"/>
        <v>105</v>
      </c>
      <c r="BO20" s="102">
        <f t="shared" si="52"/>
        <v>70</v>
      </c>
      <c r="BP20" s="102">
        <f t="shared" si="53"/>
        <v>85</v>
      </c>
      <c r="BQ20" s="102">
        <f t="shared" si="54"/>
        <v>85</v>
      </c>
    </row>
    <row r="21" spans="1:69">
      <c r="A21" s="4">
        <v>18</v>
      </c>
      <c r="B21" s="4">
        <f>INT(VLOOKUP(A21,数值基线!$A$1:$K$206,3,0)*$B$2)</f>
        <v>30</v>
      </c>
      <c r="C21" s="4">
        <f t="shared" si="60"/>
        <v>12</v>
      </c>
      <c r="D21" s="4">
        <f t="shared" si="61"/>
        <v>9</v>
      </c>
      <c r="E21" s="4">
        <f t="shared" si="62"/>
        <v>9</v>
      </c>
      <c r="F21" s="4">
        <f>INT(VLOOKUP(A21,数值基线!$A$1:$K$206,4,0)*$F$2)</f>
        <v>24</v>
      </c>
      <c r="G21" s="4">
        <f t="shared" si="63"/>
        <v>16</v>
      </c>
      <c r="H21" s="4">
        <f t="shared" si="64"/>
        <v>20</v>
      </c>
      <c r="I21" s="4">
        <f t="shared" si="65"/>
        <v>20</v>
      </c>
      <c r="K21" s="106">
        <v>18</v>
      </c>
      <c r="L21" s="106">
        <f t="shared" si="7"/>
        <v>37</v>
      </c>
      <c r="M21" s="106">
        <f t="shared" si="8"/>
        <v>15</v>
      </c>
      <c r="N21" s="106">
        <f t="shared" si="9"/>
        <v>11</v>
      </c>
      <c r="O21" s="106">
        <f t="shared" si="10"/>
        <v>11</v>
      </c>
      <c r="P21" s="106">
        <f t="shared" si="11"/>
        <v>30</v>
      </c>
      <c r="Q21" s="106">
        <f t="shared" si="12"/>
        <v>20</v>
      </c>
      <c r="R21" s="106">
        <f t="shared" si="13"/>
        <v>25</v>
      </c>
      <c r="S21" s="106">
        <f t="shared" si="14"/>
        <v>25</v>
      </c>
      <c r="U21" s="97">
        <v>18</v>
      </c>
      <c r="V21" s="97">
        <f t="shared" si="15"/>
        <v>46</v>
      </c>
      <c r="W21" s="97">
        <f t="shared" si="16"/>
        <v>18</v>
      </c>
      <c r="X21" s="97">
        <f t="shared" si="17"/>
        <v>13</v>
      </c>
      <c r="Y21" s="97">
        <f t="shared" si="18"/>
        <v>13</v>
      </c>
      <c r="Z21" s="97">
        <f t="shared" si="19"/>
        <v>37</v>
      </c>
      <c r="AA21" s="97">
        <f t="shared" si="20"/>
        <v>24</v>
      </c>
      <c r="AB21" s="97">
        <f t="shared" si="21"/>
        <v>31</v>
      </c>
      <c r="AC21" s="97">
        <f t="shared" si="22"/>
        <v>31</v>
      </c>
      <c r="AE21" s="98">
        <v>18</v>
      </c>
      <c r="AF21" s="98">
        <f t="shared" si="23"/>
        <v>58</v>
      </c>
      <c r="AG21" s="98">
        <f t="shared" si="24"/>
        <v>23</v>
      </c>
      <c r="AH21" s="98">
        <f t="shared" si="25"/>
        <v>17</v>
      </c>
      <c r="AI21" s="98">
        <f t="shared" si="26"/>
        <v>17</v>
      </c>
      <c r="AJ21" s="98">
        <f t="shared" si="27"/>
        <v>46</v>
      </c>
      <c r="AK21" s="98">
        <f t="shared" si="28"/>
        <v>31</v>
      </c>
      <c r="AL21" s="98">
        <f t="shared" si="29"/>
        <v>39</v>
      </c>
      <c r="AM21" s="98">
        <f t="shared" si="30"/>
        <v>39</v>
      </c>
      <c r="AO21" s="100">
        <v>18</v>
      </c>
      <c r="AP21" s="100">
        <f t="shared" si="31"/>
        <v>75</v>
      </c>
      <c r="AQ21" s="100">
        <f t="shared" si="32"/>
        <v>30</v>
      </c>
      <c r="AR21" s="100">
        <f t="shared" si="33"/>
        <v>22</v>
      </c>
      <c r="AS21" s="100">
        <f t="shared" si="34"/>
        <v>22</v>
      </c>
      <c r="AT21" s="100">
        <f t="shared" si="35"/>
        <v>60</v>
      </c>
      <c r="AU21" s="100">
        <f t="shared" si="36"/>
        <v>40</v>
      </c>
      <c r="AV21" s="100">
        <f t="shared" si="37"/>
        <v>50</v>
      </c>
      <c r="AW21" s="100">
        <f t="shared" si="38"/>
        <v>50</v>
      </c>
      <c r="AY21" s="101">
        <v>18</v>
      </c>
      <c r="AZ21" s="101">
        <f t="shared" si="39"/>
        <v>96</v>
      </c>
      <c r="BA21" s="101">
        <f t="shared" si="40"/>
        <v>38</v>
      </c>
      <c r="BB21" s="101">
        <f t="shared" si="41"/>
        <v>28</v>
      </c>
      <c r="BC21" s="101">
        <f t="shared" si="42"/>
        <v>28</v>
      </c>
      <c r="BD21" s="101">
        <f t="shared" si="43"/>
        <v>76</v>
      </c>
      <c r="BE21" s="101">
        <f t="shared" si="44"/>
        <v>51</v>
      </c>
      <c r="BF21" s="101">
        <f t="shared" si="45"/>
        <v>64</v>
      </c>
      <c r="BG21" s="101">
        <f t="shared" si="46"/>
        <v>64</v>
      </c>
      <c r="BI21" s="102">
        <v>18</v>
      </c>
      <c r="BJ21" s="102">
        <f t="shared" si="47"/>
        <v>150</v>
      </c>
      <c r="BK21" s="102">
        <f t="shared" si="48"/>
        <v>60</v>
      </c>
      <c r="BL21" s="102">
        <f t="shared" si="49"/>
        <v>45</v>
      </c>
      <c r="BM21" s="102">
        <f t="shared" si="50"/>
        <v>45</v>
      </c>
      <c r="BN21" s="102">
        <f t="shared" si="51"/>
        <v>120</v>
      </c>
      <c r="BO21" s="102">
        <f t="shared" si="52"/>
        <v>80</v>
      </c>
      <c r="BP21" s="102">
        <f t="shared" si="53"/>
        <v>100</v>
      </c>
      <c r="BQ21" s="102">
        <f t="shared" si="54"/>
        <v>100</v>
      </c>
    </row>
    <row r="22" spans="1:69">
      <c r="A22" s="4">
        <v>19</v>
      </c>
      <c r="B22" s="4">
        <f>INT(VLOOKUP(A22,数值基线!$A$1:$K$206,3,0)*$B$2)</f>
        <v>32</v>
      </c>
      <c r="C22" s="4">
        <f t="shared" si="60"/>
        <v>12</v>
      </c>
      <c r="D22" s="4">
        <f t="shared" si="61"/>
        <v>9</v>
      </c>
      <c r="E22" s="4">
        <f t="shared" si="62"/>
        <v>9</v>
      </c>
      <c r="F22" s="4">
        <f>INT(VLOOKUP(A22,数值基线!$A$1:$K$206,4,0)*$F$2)</f>
        <v>25</v>
      </c>
      <c r="G22" s="4">
        <f t="shared" si="63"/>
        <v>16</v>
      </c>
      <c r="H22" s="4">
        <f t="shared" si="64"/>
        <v>20</v>
      </c>
      <c r="I22" s="4">
        <f t="shared" si="65"/>
        <v>20</v>
      </c>
      <c r="K22" s="106">
        <v>19</v>
      </c>
      <c r="L22" s="106">
        <f t="shared" si="7"/>
        <v>40</v>
      </c>
      <c r="M22" s="106">
        <f t="shared" si="8"/>
        <v>15</v>
      </c>
      <c r="N22" s="106">
        <f t="shared" si="9"/>
        <v>11</v>
      </c>
      <c r="O22" s="106">
        <f t="shared" si="10"/>
        <v>11</v>
      </c>
      <c r="P22" s="106">
        <f t="shared" si="11"/>
        <v>31</v>
      </c>
      <c r="Q22" s="106">
        <f t="shared" si="12"/>
        <v>20</v>
      </c>
      <c r="R22" s="106">
        <f t="shared" si="13"/>
        <v>25</v>
      </c>
      <c r="S22" s="106">
        <f t="shared" si="14"/>
        <v>25</v>
      </c>
      <c r="U22" s="97">
        <v>19</v>
      </c>
      <c r="V22" s="97">
        <f t="shared" si="15"/>
        <v>49</v>
      </c>
      <c r="W22" s="97">
        <f t="shared" si="16"/>
        <v>18</v>
      </c>
      <c r="X22" s="97">
        <f t="shared" si="17"/>
        <v>13</v>
      </c>
      <c r="Y22" s="97">
        <f t="shared" si="18"/>
        <v>13</v>
      </c>
      <c r="Z22" s="97">
        <f t="shared" si="19"/>
        <v>38</v>
      </c>
      <c r="AA22" s="97">
        <f t="shared" si="20"/>
        <v>24</v>
      </c>
      <c r="AB22" s="97">
        <f t="shared" si="21"/>
        <v>31</v>
      </c>
      <c r="AC22" s="97">
        <f t="shared" si="22"/>
        <v>31</v>
      </c>
      <c r="AE22" s="98">
        <v>19</v>
      </c>
      <c r="AF22" s="98">
        <f t="shared" si="23"/>
        <v>62</v>
      </c>
      <c r="AG22" s="98">
        <f t="shared" si="24"/>
        <v>23</v>
      </c>
      <c r="AH22" s="98">
        <f t="shared" si="25"/>
        <v>17</v>
      </c>
      <c r="AI22" s="98">
        <f t="shared" si="26"/>
        <v>17</v>
      </c>
      <c r="AJ22" s="98">
        <f t="shared" si="27"/>
        <v>48</v>
      </c>
      <c r="AK22" s="98">
        <f t="shared" si="28"/>
        <v>31</v>
      </c>
      <c r="AL22" s="98">
        <f t="shared" si="29"/>
        <v>39</v>
      </c>
      <c r="AM22" s="98">
        <f t="shared" si="30"/>
        <v>39</v>
      </c>
      <c r="AO22" s="100">
        <v>19</v>
      </c>
      <c r="AP22" s="100">
        <f t="shared" si="31"/>
        <v>80</v>
      </c>
      <c r="AQ22" s="100">
        <f t="shared" si="32"/>
        <v>30</v>
      </c>
      <c r="AR22" s="100">
        <f t="shared" si="33"/>
        <v>22</v>
      </c>
      <c r="AS22" s="100">
        <f t="shared" si="34"/>
        <v>22</v>
      </c>
      <c r="AT22" s="100">
        <f t="shared" si="35"/>
        <v>62</v>
      </c>
      <c r="AU22" s="100">
        <f t="shared" si="36"/>
        <v>40</v>
      </c>
      <c r="AV22" s="100">
        <f t="shared" si="37"/>
        <v>50</v>
      </c>
      <c r="AW22" s="100">
        <f t="shared" si="38"/>
        <v>50</v>
      </c>
      <c r="AY22" s="101">
        <v>19</v>
      </c>
      <c r="AZ22" s="101">
        <f t="shared" si="39"/>
        <v>102</v>
      </c>
      <c r="BA22" s="101">
        <f t="shared" si="40"/>
        <v>38</v>
      </c>
      <c r="BB22" s="101">
        <f t="shared" si="41"/>
        <v>28</v>
      </c>
      <c r="BC22" s="101">
        <f t="shared" si="42"/>
        <v>28</v>
      </c>
      <c r="BD22" s="101">
        <f t="shared" si="43"/>
        <v>80</v>
      </c>
      <c r="BE22" s="101">
        <f t="shared" si="44"/>
        <v>51</v>
      </c>
      <c r="BF22" s="101">
        <f t="shared" si="45"/>
        <v>64</v>
      </c>
      <c r="BG22" s="101">
        <f t="shared" si="46"/>
        <v>64</v>
      </c>
      <c r="BI22" s="102">
        <v>19</v>
      </c>
      <c r="BJ22" s="102">
        <f t="shared" si="47"/>
        <v>160</v>
      </c>
      <c r="BK22" s="102">
        <f t="shared" si="48"/>
        <v>60</v>
      </c>
      <c r="BL22" s="102">
        <f t="shared" si="49"/>
        <v>45</v>
      </c>
      <c r="BM22" s="102">
        <f t="shared" si="50"/>
        <v>45</v>
      </c>
      <c r="BN22" s="102">
        <f t="shared" si="51"/>
        <v>125</v>
      </c>
      <c r="BO22" s="102">
        <f t="shared" si="52"/>
        <v>80</v>
      </c>
      <c r="BP22" s="102">
        <f t="shared" si="53"/>
        <v>100</v>
      </c>
      <c r="BQ22" s="102">
        <f t="shared" si="54"/>
        <v>100</v>
      </c>
    </row>
    <row r="23" spans="1:69">
      <c r="A23" s="4">
        <v>20</v>
      </c>
      <c r="B23" s="4">
        <f>INT(VLOOKUP(A23,数值基线!$A$1:$K$206,3,0)*$B$2)</f>
        <v>35</v>
      </c>
      <c r="C23" s="4">
        <f t="shared" si="60"/>
        <v>14</v>
      </c>
      <c r="D23" s="4">
        <f t="shared" si="61"/>
        <v>10</v>
      </c>
      <c r="E23" s="4">
        <f t="shared" si="62"/>
        <v>10</v>
      </c>
      <c r="F23" s="4">
        <f>INT(VLOOKUP(A23,数值基线!$A$1:$K$206,4,0)*$F$2)</f>
        <v>27</v>
      </c>
      <c r="G23" s="4">
        <f t="shared" si="63"/>
        <v>18</v>
      </c>
      <c r="H23" s="4">
        <f t="shared" si="64"/>
        <v>22</v>
      </c>
      <c r="I23" s="4">
        <f t="shared" si="65"/>
        <v>22</v>
      </c>
      <c r="K23" s="106">
        <v>20</v>
      </c>
      <c r="L23" s="106">
        <f t="shared" si="7"/>
        <v>43</v>
      </c>
      <c r="M23" s="106">
        <f t="shared" si="8"/>
        <v>17</v>
      </c>
      <c r="N23" s="106">
        <f t="shared" si="9"/>
        <v>12</v>
      </c>
      <c r="O23" s="106">
        <f t="shared" si="10"/>
        <v>12</v>
      </c>
      <c r="P23" s="106">
        <f t="shared" si="11"/>
        <v>33</v>
      </c>
      <c r="Q23" s="106">
        <f t="shared" si="12"/>
        <v>22</v>
      </c>
      <c r="R23" s="106">
        <f t="shared" si="13"/>
        <v>27</v>
      </c>
      <c r="S23" s="106">
        <f t="shared" si="14"/>
        <v>27</v>
      </c>
      <c r="U23" s="97">
        <v>20</v>
      </c>
      <c r="V23" s="97">
        <f t="shared" si="15"/>
        <v>54</v>
      </c>
      <c r="W23" s="97">
        <f t="shared" si="16"/>
        <v>21</v>
      </c>
      <c r="X23" s="97">
        <f t="shared" si="17"/>
        <v>15</v>
      </c>
      <c r="Y23" s="97">
        <f t="shared" si="18"/>
        <v>15</v>
      </c>
      <c r="Z23" s="97">
        <f t="shared" si="19"/>
        <v>41</v>
      </c>
      <c r="AA23" s="97">
        <f t="shared" si="20"/>
        <v>27</v>
      </c>
      <c r="AB23" s="97">
        <f t="shared" si="21"/>
        <v>34</v>
      </c>
      <c r="AC23" s="97">
        <f t="shared" si="22"/>
        <v>34</v>
      </c>
      <c r="AE23" s="98">
        <v>20</v>
      </c>
      <c r="AF23" s="98">
        <f t="shared" si="23"/>
        <v>68</v>
      </c>
      <c r="AG23" s="98">
        <f t="shared" si="24"/>
        <v>27</v>
      </c>
      <c r="AH23" s="98">
        <f t="shared" si="25"/>
        <v>19</v>
      </c>
      <c r="AI23" s="98">
        <f t="shared" si="26"/>
        <v>19</v>
      </c>
      <c r="AJ23" s="98">
        <f t="shared" si="27"/>
        <v>52</v>
      </c>
      <c r="AK23" s="98">
        <f t="shared" si="28"/>
        <v>35</v>
      </c>
      <c r="AL23" s="98">
        <f t="shared" si="29"/>
        <v>42</v>
      </c>
      <c r="AM23" s="98">
        <f t="shared" si="30"/>
        <v>42</v>
      </c>
      <c r="AO23" s="100">
        <v>20</v>
      </c>
      <c r="AP23" s="100">
        <f t="shared" si="31"/>
        <v>87</v>
      </c>
      <c r="AQ23" s="100">
        <f t="shared" si="32"/>
        <v>35</v>
      </c>
      <c r="AR23" s="100">
        <f t="shared" si="33"/>
        <v>25</v>
      </c>
      <c r="AS23" s="100">
        <f t="shared" si="34"/>
        <v>25</v>
      </c>
      <c r="AT23" s="100">
        <f t="shared" si="35"/>
        <v>67</v>
      </c>
      <c r="AU23" s="100">
        <f t="shared" si="36"/>
        <v>45</v>
      </c>
      <c r="AV23" s="100">
        <f t="shared" si="37"/>
        <v>55</v>
      </c>
      <c r="AW23" s="100">
        <f t="shared" si="38"/>
        <v>55</v>
      </c>
      <c r="AY23" s="101">
        <v>20</v>
      </c>
      <c r="AZ23" s="101">
        <f t="shared" si="39"/>
        <v>112</v>
      </c>
      <c r="BA23" s="101">
        <f t="shared" si="40"/>
        <v>44</v>
      </c>
      <c r="BB23" s="101">
        <f t="shared" si="41"/>
        <v>32</v>
      </c>
      <c r="BC23" s="101">
        <f t="shared" si="42"/>
        <v>32</v>
      </c>
      <c r="BD23" s="101">
        <f t="shared" si="43"/>
        <v>86</v>
      </c>
      <c r="BE23" s="101">
        <f t="shared" si="44"/>
        <v>57</v>
      </c>
      <c r="BF23" s="101">
        <f t="shared" si="45"/>
        <v>70</v>
      </c>
      <c r="BG23" s="101">
        <f t="shared" si="46"/>
        <v>70</v>
      </c>
      <c r="BI23" s="102">
        <v>20</v>
      </c>
      <c r="BJ23" s="102">
        <f t="shared" si="47"/>
        <v>175</v>
      </c>
      <c r="BK23" s="102">
        <f t="shared" si="48"/>
        <v>70</v>
      </c>
      <c r="BL23" s="102">
        <f t="shared" si="49"/>
        <v>50</v>
      </c>
      <c r="BM23" s="102">
        <f t="shared" si="50"/>
        <v>50</v>
      </c>
      <c r="BN23" s="102">
        <f t="shared" si="51"/>
        <v>135</v>
      </c>
      <c r="BO23" s="102">
        <f t="shared" si="52"/>
        <v>90</v>
      </c>
      <c r="BP23" s="102">
        <f t="shared" si="53"/>
        <v>110</v>
      </c>
      <c r="BQ23" s="102">
        <f t="shared" si="54"/>
        <v>110</v>
      </c>
    </row>
    <row r="24" spans="1:69">
      <c r="A24" s="4">
        <v>21</v>
      </c>
      <c r="B24" s="4">
        <f>INT(VLOOKUP(A24,数值基线!$A$1:$K$206,3,0)*$B$2)</f>
        <v>38</v>
      </c>
      <c r="C24" s="4">
        <f t="shared" si="60"/>
        <v>15</v>
      </c>
      <c r="D24" s="4">
        <f t="shared" si="61"/>
        <v>11</v>
      </c>
      <c r="E24" s="4">
        <f t="shared" si="62"/>
        <v>11</v>
      </c>
      <c r="F24" s="4">
        <f>INT(VLOOKUP(A24,数值基线!$A$1:$K$206,4,0)*$F$2)</f>
        <v>30</v>
      </c>
      <c r="G24" s="4">
        <f t="shared" si="63"/>
        <v>20</v>
      </c>
      <c r="H24" s="4">
        <f t="shared" si="64"/>
        <v>25</v>
      </c>
      <c r="I24" s="4">
        <f t="shared" si="65"/>
        <v>25</v>
      </c>
      <c r="K24" s="106">
        <v>21</v>
      </c>
      <c r="L24" s="106">
        <f t="shared" si="7"/>
        <v>47</v>
      </c>
      <c r="M24" s="106">
        <f t="shared" si="8"/>
        <v>18</v>
      </c>
      <c r="N24" s="106">
        <f t="shared" si="9"/>
        <v>13</v>
      </c>
      <c r="O24" s="106">
        <f t="shared" si="10"/>
        <v>13</v>
      </c>
      <c r="P24" s="106">
        <f t="shared" si="11"/>
        <v>37</v>
      </c>
      <c r="Q24" s="106">
        <f t="shared" si="12"/>
        <v>25</v>
      </c>
      <c r="R24" s="106">
        <f t="shared" si="13"/>
        <v>31</v>
      </c>
      <c r="S24" s="106">
        <f t="shared" si="14"/>
        <v>31</v>
      </c>
      <c r="U24" s="97">
        <v>21</v>
      </c>
      <c r="V24" s="97">
        <f t="shared" si="15"/>
        <v>58</v>
      </c>
      <c r="W24" s="97">
        <f t="shared" si="16"/>
        <v>23</v>
      </c>
      <c r="X24" s="97">
        <f t="shared" si="17"/>
        <v>17</v>
      </c>
      <c r="Y24" s="97">
        <f t="shared" si="18"/>
        <v>17</v>
      </c>
      <c r="Z24" s="97">
        <f t="shared" si="19"/>
        <v>46</v>
      </c>
      <c r="AA24" s="97">
        <f t="shared" si="20"/>
        <v>31</v>
      </c>
      <c r="AB24" s="97">
        <f t="shared" si="21"/>
        <v>38</v>
      </c>
      <c r="AC24" s="97">
        <f t="shared" si="22"/>
        <v>38</v>
      </c>
      <c r="AE24" s="98">
        <v>21</v>
      </c>
      <c r="AF24" s="98">
        <f t="shared" si="23"/>
        <v>74</v>
      </c>
      <c r="AG24" s="98">
        <f t="shared" si="24"/>
        <v>29</v>
      </c>
      <c r="AH24" s="98">
        <f t="shared" si="25"/>
        <v>21</v>
      </c>
      <c r="AI24" s="98">
        <f t="shared" si="26"/>
        <v>21</v>
      </c>
      <c r="AJ24" s="98">
        <f t="shared" si="27"/>
        <v>58</v>
      </c>
      <c r="AK24" s="98">
        <f t="shared" si="28"/>
        <v>39</v>
      </c>
      <c r="AL24" s="98">
        <f t="shared" si="29"/>
        <v>48</v>
      </c>
      <c r="AM24" s="98">
        <f t="shared" si="30"/>
        <v>48</v>
      </c>
      <c r="AO24" s="100">
        <v>21</v>
      </c>
      <c r="AP24" s="100">
        <f t="shared" si="31"/>
        <v>95</v>
      </c>
      <c r="AQ24" s="100">
        <f t="shared" si="32"/>
        <v>37</v>
      </c>
      <c r="AR24" s="100">
        <f t="shared" si="33"/>
        <v>27</v>
      </c>
      <c r="AS24" s="100">
        <f t="shared" si="34"/>
        <v>27</v>
      </c>
      <c r="AT24" s="100">
        <f t="shared" si="35"/>
        <v>75</v>
      </c>
      <c r="AU24" s="100">
        <f t="shared" si="36"/>
        <v>50</v>
      </c>
      <c r="AV24" s="100">
        <f t="shared" si="37"/>
        <v>62</v>
      </c>
      <c r="AW24" s="100">
        <f t="shared" si="38"/>
        <v>62</v>
      </c>
      <c r="AY24" s="101">
        <v>21</v>
      </c>
      <c r="AZ24" s="101">
        <f t="shared" si="39"/>
        <v>121</v>
      </c>
      <c r="BA24" s="101">
        <f t="shared" si="40"/>
        <v>48</v>
      </c>
      <c r="BB24" s="101">
        <f t="shared" si="41"/>
        <v>35</v>
      </c>
      <c r="BC24" s="101">
        <f t="shared" si="42"/>
        <v>35</v>
      </c>
      <c r="BD24" s="101">
        <f t="shared" si="43"/>
        <v>96</v>
      </c>
      <c r="BE24" s="101">
        <f t="shared" si="44"/>
        <v>64</v>
      </c>
      <c r="BF24" s="101">
        <f t="shared" si="45"/>
        <v>80</v>
      </c>
      <c r="BG24" s="101">
        <f t="shared" si="46"/>
        <v>80</v>
      </c>
      <c r="BI24" s="102">
        <v>21</v>
      </c>
      <c r="BJ24" s="102">
        <f t="shared" si="47"/>
        <v>190</v>
      </c>
      <c r="BK24" s="102">
        <f t="shared" si="48"/>
        <v>75</v>
      </c>
      <c r="BL24" s="102">
        <f t="shared" si="49"/>
        <v>55</v>
      </c>
      <c r="BM24" s="102">
        <f t="shared" si="50"/>
        <v>55</v>
      </c>
      <c r="BN24" s="102">
        <f t="shared" si="51"/>
        <v>150</v>
      </c>
      <c r="BO24" s="102">
        <f t="shared" si="52"/>
        <v>100</v>
      </c>
      <c r="BP24" s="102">
        <f t="shared" si="53"/>
        <v>125</v>
      </c>
      <c r="BQ24" s="102">
        <f t="shared" si="54"/>
        <v>125</v>
      </c>
    </row>
    <row r="25" spans="1:69">
      <c r="A25" s="4">
        <v>22</v>
      </c>
      <c r="B25" s="4">
        <f>INT(VLOOKUP(A25,数值基线!$A$1:$K$206,3,0)*$B$2)</f>
        <v>41</v>
      </c>
      <c r="C25" s="4">
        <f t="shared" si="60"/>
        <v>16</v>
      </c>
      <c r="D25" s="4">
        <f t="shared" si="61"/>
        <v>12</v>
      </c>
      <c r="E25" s="4">
        <f t="shared" si="62"/>
        <v>12</v>
      </c>
      <c r="F25" s="4">
        <f>INT(VLOOKUP(A25,数值基线!$A$1:$K$206,4,0)*$F$2)</f>
        <v>32</v>
      </c>
      <c r="G25" s="4">
        <f t="shared" si="63"/>
        <v>21</v>
      </c>
      <c r="H25" s="4">
        <f t="shared" si="64"/>
        <v>26</v>
      </c>
      <c r="I25" s="4">
        <f t="shared" si="65"/>
        <v>26</v>
      </c>
      <c r="K25" s="106">
        <v>22</v>
      </c>
      <c r="L25" s="106">
        <f t="shared" si="7"/>
        <v>51</v>
      </c>
      <c r="M25" s="106">
        <f t="shared" si="8"/>
        <v>20</v>
      </c>
      <c r="N25" s="106">
        <f t="shared" si="9"/>
        <v>15</v>
      </c>
      <c r="O25" s="106">
        <f t="shared" si="10"/>
        <v>15</v>
      </c>
      <c r="P25" s="106">
        <f t="shared" si="11"/>
        <v>40</v>
      </c>
      <c r="Q25" s="106">
        <f t="shared" si="12"/>
        <v>26</v>
      </c>
      <c r="R25" s="106">
        <f t="shared" si="13"/>
        <v>32</v>
      </c>
      <c r="S25" s="106">
        <f t="shared" si="14"/>
        <v>32</v>
      </c>
      <c r="U25" s="97">
        <v>22</v>
      </c>
      <c r="V25" s="97">
        <f t="shared" si="15"/>
        <v>63</v>
      </c>
      <c r="W25" s="97">
        <f t="shared" si="16"/>
        <v>24</v>
      </c>
      <c r="X25" s="97">
        <f t="shared" si="17"/>
        <v>18</v>
      </c>
      <c r="Y25" s="97">
        <f t="shared" si="18"/>
        <v>18</v>
      </c>
      <c r="Z25" s="97">
        <f t="shared" si="19"/>
        <v>49</v>
      </c>
      <c r="AA25" s="97">
        <f t="shared" si="20"/>
        <v>32</v>
      </c>
      <c r="AB25" s="97">
        <f t="shared" si="21"/>
        <v>40</v>
      </c>
      <c r="AC25" s="97">
        <f t="shared" si="22"/>
        <v>40</v>
      </c>
      <c r="AE25" s="98">
        <v>22</v>
      </c>
      <c r="AF25" s="98">
        <f t="shared" si="23"/>
        <v>79</v>
      </c>
      <c r="AG25" s="98">
        <f t="shared" si="24"/>
        <v>31</v>
      </c>
      <c r="AH25" s="98">
        <f t="shared" si="25"/>
        <v>23</v>
      </c>
      <c r="AI25" s="98">
        <f t="shared" si="26"/>
        <v>23</v>
      </c>
      <c r="AJ25" s="98">
        <f t="shared" si="27"/>
        <v>62</v>
      </c>
      <c r="AK25" s="98">
        <f t="shared" si="28"/>
        <v>40</v>
      </c>
      <c r="AL25" s="98">
        <f t="shared" si="29"/>
        <v>50</v>
      </c>
      <c r="AM25" s="98">
        <f t="shared" si="30"/>
        <v>50</v>
      </c>
      <c r="AO25" s="100">
        <v>22</v>
      </c>
      <c r="AP25" s="100">
        <f t="shared" si="31"/>
        <v>102</v>
      </c>
      <c r="AQ25" s="100">
        <f t="shared" si="32"/>
        <v>40</v>
      </c>
      <c r="AR25" s="100">
        <f t="shared" si="33"/>
        <v>30</v>
      </c>
      <c r="AS25" s="100">
        <f t="shared" si="34"/>
        <v>30</v>
      </c>
      <c r="AT25" s="100">
        <f t="shared" si="35"/>
        <v>80</v>
      </c>
      <c r="AU25" s="100">
        <f t="shared" si="36"/>
        <v>52</v>
      </c>
      <c r="AV25" s="100">
        <f t="shared" si="37"/>
        <v>65</v>
      </c>
      <c r="AW25" s="100">
        <f t="shared" si="38"/>
        <v>65</v>
      </c>
      <c r="AY25" s="101">
        <v>22</v>
      </c>
      <c r="AZ25" s="101">
        <f t="shared" si="39"/>
        <v>131</v>
      </c>
      <c r="BA25" s="101">
        <f t="shared" si="40"/>
        <v>51</v>
      </c>
      <c r="BB25" s="101">
        <f t="shared" si="41"/>
        <v>38</v>
      </c>
      <c r="BC25" s="101">
        <f t="shared" si="42"/>
        <v>38</v>
      </c>
      <c r="BD25" s="101">
        <f t="shared" si="43"/>
        <v>102</v>
      </c>
      <c r="BE25" s="101">
        <f t="shared" si="44"/>
        <v>67</v>
      </c>
      <c r="BF25" s="101">
        <f t="shared" si="45"/>
        <v>83</v>
      </c>
      <c r="BG25" s="101">
        <f t="shared" si="46"/>
        <v>83</v>
      </c>
      <c r="BI25" s="102">
        <v>22</v>
      </c>
      <c r="BJ25" s="102">
        <f t="shared" si="47"/>
        <v>205</v>
      </c>
      <c r="BK25" s="102">
        <f t="shared" si="48"/>
        <v>80</v>
      </c>
      <c r="BL25" s="102">
        <f t="shared" si="49"/>
        <v>60</v>
      </c>
      <c r="BM25" s="102">
        <f t="shared" si="50"/>
        <v>60</v>
      </c>
      <c r="BN25" s="102">
        <f t="shared" si="51"/>
        <v>160</v>
      </c>
      <c r="BO25" s="102">
        <f t="shared" si="52"/>
        <v>105</v>
      </c>
      <c r="BP25" s="102">
        <f t="shared" si="53"/>
        <v>130</v>
      </c>
      <c r="BQ25" s="102">
        <f t="shared" si="54"/>
        <v>130</v>
      </c>
    </row>
    <row r="26" spans="1:69">
      <c r="A26" s="4">
        <v>23</v>
      </c>
      <c r="B26" s="4">
        <f>INT(VLOOKUP(A26,数值基线!$A$1:$K$206,3,0)*$B$2)</f>
        <v>44</v>
      </c>
      <c r="C26" s="4">
        <f t="shared" si="60"/>
        <v>17</v>
      </c>
      <c r="D26" s="4">
        <f t="shared" si="61"/>
        <v>13</v>
      </c>
      <c r="E26" s="4">
        <f t="shared" si="62"/>
        <v>13</v>
      </c>
      <c r="F26" s="4">
        <f>INT(VLOOKUP(A26,数值基线!$A$1:$K$206,4,0)*$F$2)</f>
        <v>34</v>
      </c>
      <c r="G26" s="4">
        <f t="shared" si="63"/>
        <v>22</v>
      </c>
      <c r="H26" s="4">
        <f t="shared" si="64"/>
        <v>28</v>
      </c>
      <c r="I26" s="4">
        <f t="shared" si="65"/>
        <v>28</v>
      </c>
      <c r="K26" s="106">
        <v>23</v>
      </c>
      <c r="L26" s="106">
        <f t="shared" si="7"/>
        <v>55</v>
      </c>
      <c r="M26" s="106">
        <f t="shared" si="8"/>
        <v>21</v>
      </c>
      <c r="N26" s="106">
        <f t="shared" si="9"/>
        <v>16</v>
      </c>
      <c r="O26" s="106">
        <f t="shared" si="10"/>
        <v>16</v>
      </c>
      <c r="P26" s="106">
        <f t="shared" si="11"/>
        <v>42</v>
      </c>
      <c r="Q26" s="106">
        <f t="shared" si="12"/>
        <v>27</v>
      </c>
      <c r="R26" s="106">
        <f t="shared" si="13"/>
        <v>35</v>
      </c>
      <c r="S26" s="106">
        <f t="shared" si="14"/>
        <v>35</v>
      </c>
      <c r="U26" s="97">
        <v>23</v>
      </c>
      <c r="V26" s="97">
        <f t="shared" si="15"/>
        <v>68</v>
      </c>
      <c r="W26" s="97">
        <f t="shared" si="16"/>
        <v>26</v>
      </c>
      <c r="X26" s="97">
        <f t="shared" si="17"/>
        <v>20</v>
      </c>
      <c r="Y26" s="97">
        <f t="shared" si="18"/>
        <v>20</v>
      </c>
      <c r="Z26" s="97">
        <f t="shared" si="19"/>
        <v>52</v>
      </c>
      <c r="AA26" s="97">
        <f t="shared" si="20"/>
        <v>34</v>
      </c>
      <c r="AB26" s="97">
        <f t="shared" si="21"/>
        <v>43</v>
      </c>
      <c r="AC26" s="97">
        <f t="shared" si="22"/>
        <v>43</v>
      </c>
      <c r="AE26" s="98">
        <v>23</v>
      </c>
      <c r="AF26" s="98">
        <f t="shared" si="23"/>
        <v>85</v>
      </c>
      <c r="AG26" s="98">
        <f t="shared" si="24"/>
        <v>33</v>
      </c>
      <c r="AH26" s="98">
        <f t="shared" si="25"/>
        <v>25</v>
      </c>
      <c r="AI26" s="98">
        <f t="shared" si="26"/>
        <v>25</v>
      </c>
      <c r="AJ26" s="98">
        <f t="shared" si="27"/>
        <v>66</v>
      </c>
      <c r="AK26" s="98">
        <f t="shared" si="28"/>
        <v>42</v>
      </c>
      <c r="AL26" s="98">
        <f t="shared" si="29"/>
        <v>54</v>
      </c>
      <c r="AM26" s="98">
        <f t="shared" si="30"/>
        <v>54</v>
      </c>
      <c r="AO26" s="100">
        <v>23</v>
      </c>
      <c r="AP26" s="100">
        <f t="shared" si="31"/>
        <v>110</v>
      </c>
      <c r="AQ26" s="100">
        <f t="shared" si="32"/>
        <v>42</v>
      </c>
      <c r="AR26" s="100">
        <f t="shared" si="33"/>
        <v>32</v>
      </c>
      <c r="AS26" s="100">
        <f t="shared" si="34"/>
        <v>32</v>
      </c>
      <c r="AT26" s="100">
        <f t="shared" si="35"/>
        <v>85</v>
      </c>
      <c r="AU26" s="100">
        <f t="shared" si="36"/>
        <v>55</v>
      </c>
      <c r="AV26" s="100">
        <f t="shared" si="37"/>
        <v>70</v>
      </c>
      <c r="AW26" s="100">
        <f t="shared" si="38"/>
        <v>70</v>
      </c>
      <c r="AY26" s="101">
        <v>23</v>
      </c>
      <c r="AZ26" s="101">
        <f t="shared" si="39"/>
        <v>140</v>
      </c>
      <c r="BA26" s="101">
        <f t="shared" si="40"/>
        <v>54</v>
      </c>
      <c r="BB26" s="101">
        <f t="shared" si="41"/>
        <v>41</v>
      </c>
      <c r="BC26" s="101">
        <f t="shared" si="42"/>
        <v>41</v>
      </c>
      <c r="BD26" s="101">
        <f t="shared" si="43"/>
        <v>108</v>
      </c>
      <c r="BE26" s="101">
        <f t="shared" si="44"/>
        <v>70</v>
      </c>
      <c r="BF26" s="101">
        <f t="shared" si="45"/>
        <v>89</v>
      </c>
      <c r="BG26" s="101">
        <f t="shared" si="46"/>
        <v>89</v>
      </c>
      <c r="BI26" s="102">
        <v>23</v>
      </c>
      <c r="BJ26" s="102">
        <f t="shared" si="47"/>
        <v>220</v>
      </c>
      <c r="BK26" s="102">
        <f t="shared" si="48"/>
        <v>85</v>
      </c>
      <c r="BL26" s="102">
        <f t="shared" si="49"/>
        <v>65</v>
      </c>
      <c r="BM26" s="102">
        <f t="shared" si="50"/>
        <v>65</v>
      </c>
      <c r="BN26" s="102">
        <f t="shared" si="51"/>
        <v>170</v>
      </c>
      <c r="BO26" s="102">
        <f t="shared" si="52"/>
        <v>110</v>
      </c>
      <c r="BP26" s="102">
        <f t="shared" si="53"/>
        <v>140</v>
      </c>
      <c r="BQ26" s="102">
        <f t="shared" si="54"/>
        <v>140</v>
      </c>
    </row>
    <row r="27" spans="1:69">
      <c r="A27" s="4">
        <v>24</v>
      </c>
      <c r="B27" s="4">
        <f>INT(VLOOKUP(A27,数值基线!$A$1:$K$206,3,0)*$B$2)</f>
        <v>47</v>
      </c>
      <c r="C27" s="4">
        <f t="shared" si="60"/>
        <v>18</v>
      </c>
      <c r="D27" s="4">
        <f t="shared" si="61"/>
        <v>14</v>
      </c>
      <c r="E27" s="4">
        <f t="shared" si="62"/>
        <v>14</v>
      </c>
      <c r="F27" s="4">
        <f>INT(VLOOKUP(A27,数值基线!$A$1:$K$206,4,0)*$F$2)</f>
        <v>37</v>
      </c>
      <c r="G27" s="4">
        <f t="shared" si="63"/>
        <v>24</v>
      </c>
      <c r="H27" s="4">
        <f t="shared" si="64"/>
        <v>30</v>
      </c>
      <c r="I27" s="4">
        <f t="shared" si="65"/>
        <v>30</v>
      </c>
      <c r="K27" s="106">
        <v>24</v>
      </c>
      <c r="L27" s="106">
        <f t="shared" si="7"/>
        <v>58</v>
      </c>
      <c r="M27" s="106">
        <f t="shared" si="8"/>
        <v>22</v>
      </c>
      <c r="N27" s="106">
        <f t="shared" si="9"/>
        <v>17</v>
      </c>
      <c r="O27" s="106">
        <f t="shared" si="10"/>
        <v>17</v>
      </c>
      <c r="P27" s="106">
        <f t="shared" si="11"/>
        <v>46</v>
      </c>
      <c r="Q27" s="106">
        <f t="shared" si="12"/>
        <v>30</v>
      </c>
      <c r="R27" s="106">
        <f t="shared" si="13"/>
        <v>37</v>
      </c>
      <c r="S27" s="106">
        <f t="shared" si="14"/>
        <v>37</v>
      </c>
      <c r="U27" s="97">
        <v>24</v>
      </c>
      <c r="V27" s="97">
        <f t="shared" si="15"/>
        <v>72</v>
      </c>
      <c r="W27" s="97">
        <f t="shared" si="16"/>
        <v>27</v>
      </c>
      <c r="X27" s="97">
        <f t="shared" si="17"/>
        <v>21</v>
      </c>
      <c r="Y27" s="97">
        <f t="shared" si="18"/>
        <v>21</v>
      </c>
      <c r="Z27" s="97">
        <f t="shared" si="19"/>
        <v>57</v>
      </c>
      <c r="AA27" s="97">
        <f t="shared" si="20"/>
        <v>37</v>
      </c>
      <c r="AB27" s="97">
        <f t="shared" si="21"/>
        <v>46</v>
      </c>
      <c r="AC27" s="97">
        <f t="shared" si="22"/>
        <v>46</v>
      </c>
      <c r="AE27" s="98">
        <v>24</v>
      </c>
      <c r="AF27" s="98">
        <f t="shared" si="23"/>
        <v>91</v>
      </c>
      <c r="AG27" s="98">
        <f t="shared" si="24"/>
        <v>35</v>
      </c>
      <c r="AH27" s="98">
        <f t="shared" si="25"/>
        <v>27</v>
      </c>
      <c r="AI27" s="98">
        <f t="shared" si="26"/>
        <v>27</v>
      </c>
      <c r="AJ27" s="98">
        <f t="shared" si="27"/>
        <v>72</v>
      </c>
      <c r="AK27" s="98">
        <f t="shared" si="28"/>
        <v>46</v>
      </c>
      <c r="AL27" s="98">
        <f t="shared" si="29"/>
        <v>58</v>
      </c>
      <c r="AM27" s="98">
        <f t="shared" si="30"/>
        <v>58</v>
      </c>
      <c r="AO27" s="100">
        <v>24</v>
      </c>
      <c r="AP27" s="100">
        <f t="shared" si="31"/>
        <v>117</v>
      </c>
      <c r="AQ27" s="100">
        <f t="shared" si="32"/>
        <v>45</v>
      </c>
      <c r="AR27" s="100">
        <f t="shared" si="33"/>
        <v>35</v>
      </c>
      <c r="AS27" s="100">
        <f t="shared" si="34"/>
        <v>35</v>
      </c>
      <c r="AT27" s="100">
        <f t="shared" si="35"/>
        <v>92</v>
      </c>
      <c r="AU27" s="100">
        <f t="shared" si="36"/>
        <v>60</v>
      </c>
      <c r="AV27" s="100">
        <f t="shared" si="37"/>
        <v>75</v>
      </c>
      <c r="AW27" s="100">
        <f t="shared" si="38"/>
        <v>75</v>
      </c>
      <c r="AY27" s="101">
        <v>24</v>
      </c>
      <c r="AZ27" s="101">
        <f t="shared" si="39"/>
        <v>150</v>
      </c>
      <c r="BA27" s="101">
        <f t="shared" si="40"/>
        <v>57</v>
      </c>
      <c r="BB27" s="101">
        <f t="shared" si="41"/>
        <v>44</v>
      </c>
      <c r="BC27" s="101">
        <f t="shared" si="42"/>
        <v>44</v>
      </c>
      <c r="BD27" s="101">
        <f t="shared" si="43"/>
        <v>118</v>
      </c>
      <c r="BE27" s="101">
        <f t="shared" si="44"/>
        <v>76</v>
      </c>
      <c r="BF27" s="101">
        <f t="shared" si="45"/>
        <v>96</v>
      </c>
      <c r="BG27" s="101">
        <f t="shared" si="46"/>
        <v>96</v>
      </c>
      <c r="BI27" s="102">
        <v>24</v>
      </c>
      <c r="BJ27" s="102">
        <f t="shared" si="47"/>
        <v>235</v>
      </c>
      <c r="BK27" s="102">
        <f t="shared" si="48"/>
        <v>90</v>
      </c>
      <c r="BL27" s="102">
        <f t="shared" si="49"/>
        <v>70</v>
      </c>
      <c r="BM27" s="102">
        <f t="shared" si="50"/>
        <v>70</v>
      </c>
      <c r="BN27" s="102">
        <f t="shared" si="51"/>
        <v>185</v>
      </c>
      <c r="BO27" s="102">
        <f t="shared" si="52"/>
        <v>120</v>
      </c>
      <c r="BP27" s="102">
        <f t="shared" si="53"/>
        <v>150</v>
      </c>
      <c r="BQ27" s="102">
        <f t="shared" si="54"/>
        <v>150</v>
      </c>
    </row>
    <row r="28" spans="1:69">
      <c r="A28" s="4">
        <v>25</v>
      </c>
      <c r="B28" s="4">
        <f>INT(VLOOKUP(A28,数值基线!$A$1:$K$206,3,0)*$B$2)</f>
        <v>50</v>
      </c>
      <c r="C28" s="4">
        <f t="shared" si="60"/>
        <v>20</v>
      </c>
      <c r="D28" s="4">
        <f t="shared" si="61"/>
        <v>15</v>
      </c>
      <c r="E28" s="4">
        <f t="shared" si="62"/>
        <v>15</v>
      </c>
      <c r="F28" s="4">
        <f>INT(VLOOKUP(A28,数值基线!$A$1:$K$206,4,0)*$F$2)</f>
        <v>39</v>
      </c>
      <c r="G28" s="4">
        <f t="shared" si="63"/>
        <v>26</v>
      </c>
      <c r="H28" s="4">
        <f t="shared" si="64"/>
        <v>32</v>
      </c>
      <c r="I28" s="4">
        <f t="shared" si="65"/>
        <v>32</v>
      </c>
      <c r="K28" s="106">
        <v>25</v>
      </c>
      <c r="L28" s="106">
        <f t="shared" si="7"/>
        <v>62</v>
      </c>
      <c r="M28" s="106">
        <f t="shared" si="8"/>
        <v>25</v>
      </c>
      <c r="N28" s="106">
        <f t="shared" si="9"/>
        <v>18</v>
      </c>
      <c r="O28" s="106">
        <f t="shared" si="10"/>
        <v>18</v>
      </c>
      <c r="P28" s="106">
        <f t="shared" si="11"/>
        <v>48</v>
      </c>
      <c r="Q28" s="106">
        <f t="shared" si="12"/>
        <v>32</v>
      </c>
      <c r="R28" s="106">
        <f t="shared" si="13"/>
        <v>40</v>
      </c>
      <c r="S28" s="106">
        <f t="shared" si="14"/>
        <v>40</v>
      </c>
      <c r="U28" s="97">
        <v>25</v>
      </c>
      <c r="V28" s="97">
        <f t="shared" si="15"/>
        <v>77</v>
      </c>
      <c r="W28" s="97">
        <f t="shared" si="16"/>
        <v>31</v>
      </c>
      <c r="X28" s="97">
        <f t="shared" si="17"/>
        <v>23</v>
      </c>
      <c r="Y28" s="97">
        <f t="shared" si="18"/>
        <v>23</v>
      </c>
      <c r="Z28" s="97">
        <f t="shared" si="19"/>
        <v>60</v>
      </c>
      <c r="AA28" s="97">
        <f t="shared" si="20"/>
        <v>40</v>
      </c>
      <c r="AB28" s="97">
        <f t="shared" si="21"/>
        <v>49</v>
      </c>
      <c r="AC28" s="97">
        <f t="shared" si="22"/>
        <v>49</v>
      </c>
      <c r="AE28" s="98">
        <v>25</v>
      </c>
      <c r="AF28" s="98">
        <f t="shared" si="23"/>
        <v>97</v>
      </c>
      <c r="AG28" s="98">
        <f t="shared" si="24"/>
        <v>39</v>
      </c>
      <c r="AH28" s="98">
        <f t="shared" si="25"/>
        <v>29</v>
      </c>
      <c r="AI28" s="98">
        <f t="shared" si="26"/>
        <v>29</v>
      </c>
      <c r="AJ28" s="98">
        <f t="shared" si="27"/>
        <v>76</v>
      </c>
      <c r="AK28" s="98">
        <f t="shared" si="28"/>
        <v>50</v>
      </c>
      <c r="AL28" s="98">
        <f t="shared" si="29"/>
        <v>62</v>
      </c>
      <c r="AM28" s="98">
        <f t="shared" si="30"/>
        <v>62</v>
      </c>
      <c r="AO28" s="100">
        <v>25</v>
      </c>
      <c r="AP28" s="100">
        <f t="shared" si="31"/>
        <v>125</v>
      </c>
      <c r="AQ28" s="100">
        <f t="shared" si="32"/>
        <v>50</v>
      </c>
      <c r="AR28" s="100">
        <f t="shared" si="33"/>
        <v>37</v>
      </c>
      <c r="AS28" s="100">
        <f t="shared" si="34"/>
        <v>37</v>
      </c>
      <c r="AT28" s="100">
        <f t="shared" si="35"/>
        <v>97</v>
      </c>
      <c r="AU28" s="100">
        <f t="shared" si="36"/>
        <v>65</v>
      </c>
      <c r="AV28" s="100">
        <f t="shared" si="37"/>
        <v>80</v>
      </c>
      <c r="AW28" s="100">
        <f t="shared" si="38"/>
        <v>80</v>
      </c>
      <c r="AY28" s="101">
        <v>25</v>
      </c>
      <c r="AZ28" s="101">
        <f t="shared" si="39"/>
        <v>160</v>
      </c>
      <c r="BA28" s="101">
        <f t="shared" si="40"/>
        <v>64</v>
      </c>
      <c r="BB28" s="101">
        <f t="shared" si="41"/>
        <v>48</v>
      </c>
      <c r="BC28" s="101">
        <f t="shared" si="42"/>
        <v>48</v>
      </c>
      <c r="BD28" s="101">
        <f t="shared" si="43"/>
        <v>124</v>
      </c>
      <c r="BE28" s="101">
        <f t="shared" si="44"/>
        <v>83</v>
      </c>
      <c r="BF28" s="101">
        <f t="shared" si="45"/>
        <v>102</v>
      </c>
      <c r="BG28" s="101">
        <f t="shared" si="46"/>
        <v>102</v>
      </c>
      <c r="BI28" s="102">
        <v>25</v>
      </c>
      <c r="BJ28" s="102">
        <f t="shared" si="47"/>
        <v>250</v>
      </c>
      <c r="BK28" s="102">
        <f t="shared" si="48"/>
        <v>100</v>
      </c>
      <c r="BL28" s="102">
        <f t="shared" si="49"/>
        <v>75</v>
      </c>
      <c r="BM28" s="102">
        <f t="shared" si="50"/>
        <v>75</v>
      </c>
      <c r="BN28" s="102">
        <f t="shared" si="51"/>
        <v>195</v>
      </c>
      <c r="BO28" s="102">
        <f t="shared" si="52"/>
        <v>130</v>
      </c>
      <c r="BP28" s="102">
        <f t="shared" si="53"/>
        <v>160</v>
      </c>
      <c r="BQ28" s="102">
        <f t="shared" si="54"/>
        <v>160</v>
      </c>
    </row>
    <row r="29" spans="1:69">
      <c r="A29" s="4">
        <v>26</v>
      </c>
      <c r="B29" s="4">
        <f>INT(VLOOKUP(A29,数值基线!$A$1:$K$206,3,0)*$B$2)</f>
        <v>53</v>
      </c>
      <c r="C29" s="4">
        <f t="shared" si="60"/>
        <v>21</v>
      </c>
      <c r="D29" s="4">
        <f t="shared" si="61"/>
        <v>15</v>
      </c>
      <c r="E29" s="4">
        <f t="shared" si="62"/>
        <v>15</v>
      </c>
      <c r="F29" s="4">
        <f>INT(VLOOKUP(A29,数值基线!$A$1:$K$206,4,0)*$F$2)</f>
        <v>42</v>
      </c>
      <c r="G29" s="4">
        <f t="shared" si="63"/>
        <v>28</v>
      </c>
      <c r="H29" s="4">
        <f t="shared" si="64"/>
        <v>35</v>
      </c>
      <c r="I29" s="4">
        <f t="shared" si="65"/>
        <v>35</v>
      </c>
      <c r="K29" s="106">
        <v>26</v>
      </c>
      <c r="L29" s="106">
        <f t="shared" si="7"/>
        <v>66</v>
      </c>
      <c r="M29" s="106">
        <f t="shared" si="8"/>
        <v>26</v>
      </c>
      <c r="N29" s="106">
        <f t="shared" si="9"/>
        <v>18</v>
      </c>
      <c r="O29" s="106">
        <f t="shared" si="10"/>
        <v>18</v>
      </c>
      <c r="P29" s="106">
        <f t="shared" si="11"/>
        <v>52</v>
      </c>
      <c r="Q29" s="106">
        <f t="shared" si="12"/>
        <v>35</v>
      </c>
      <c r="R29" s="106">
        <f t="shared" si="13"/>
        <v>43</v>
      </c>
      <c r="S29" s="106">
        <f t="shared" si="14"/>
        <v>43</v>
      </c>
      <c r="U29" s="97">
        <v>26</v>
      </c>
      <c r="V29" s="97">
        <f t="shared" si="15"/>
        <v>82</v>
      </c>
      <c r="W29" s="97">
        <f t="shared" si="16"/>
        <v>32</v>
      </c>
      <c r="X29" s="97">
        <f t="shared" si="17"/>
        <v>23</v>
      </c>
      <c r="Y29" s="97">
        <f t="shared" si="18"/>
        <v>23</v>
      </c>
      <c r="Z29" s="97">
        <f t="shared" si="19"/>
        <v>65</v>
      </c>
      <c r="AA29" s="97">
        <f t="shared" si="20"/>
        <v>43</v>
      </c>
      <c r="AB29" s="97">
        <f t="shared" si="21"/>
        <v>54</v>
      </c>
      <c r="AC29" s="97">
        <f t="shared" si="22"/>
        <v>54</v>
      </c>
      <c r="AE29" s="98">
        <v>26</v>
      </c>
      <c r="AF29" s="98">
        <f t="shared" si="23"/>
        <v>103</v>
      </c>
      <c r="AG29" s="98">
        <f t="shared" si="24"/>
        <v>40</v>
      </c>
      <c r="AH29" s="98">
        <f t="shared" si="25"/>
        <v>29</v>
      </c>
      <c r="AI29" s="98">
        <f t="shared" si="26"/>
        <v>29</v>
      </c>
      <c r="AJ29" s="98">
        <f t="shared" si="27"/>
        <v>81</v>
      </c>
      <c r="AK29" s="98">
        <f t="shared" si="28"/>
        <v>54</v>
      </c>
      <c r="AL29" s="98">
        <f t="shared" si="29"/>
        <v>68</v>
      </c>
      <c r="AM29" s="98">
        <f t="shared" si="30"/>
        <v>68</v>
      </c>
      <c r="AO29" s="100">
        <v>26</v>
      </c>
      <c r="AP29" s="100">
        <f t="shared" si="31"/>
        <v>132</v>
      </c>
      <c r="AQ29" s="100">
        <f t="shared" si="32"/>
        <v>52</v>
      </c>
      <c r="AR29" s="100">
        <f t="shared" si="33"/>
        <v>37</v>
      </c>
      <c r="AS29" s="100">
        <f t="shared" si="34"/>
        <v>37</v>
      </c>
      <c r="AT29" s="100">
        <f t="shared" si="35"/>
        <v>105</v>
      </c>
      <c r="AU29" s="100">
        <f t="shared" si="36"/>
        <v>70</v>
      </c>
      <c r="AV29" s="100">
        <f t="shared" si="37"/>
        <v>87</v>
      </c>
      <c r="AW29" s="100">
        <f t="shared" si="38"/>
        <v>87</v>
      </c>
      <c r="AY29" s="101">
        <v>26</v>
      </c>
      <c r="AZ29" s="101">
        <f t="shared" si="39"/>
        <v>169</v>
      </c>
      <c r="BA29" s="101">
        <f t="shared" si="40"/>
        <v>67</v>
      </c>
      <c r="BB29" s="101">
        <f t="shared" si="41"/>
        <v>48</v>
      </c>
      <c r="BC29" s="101">
        <f t="shared" si="42"/>
        <v>48</v>
      </c>
      <c r="BD29" s="101">
        <f t="shared" si="43"/>
        <v>134</v>
      </c>
      <c r="BE29" s="101">
        <f t="shared" si="44"/>
        <v>89</v>
      </c>
      <c r="BF29" s="101">
        <f t="shared" si="45"/>
        <v>112</v>
      </c>
      <c r="BG29" s="101">
        <f t="shared" si="46"/>
        <v>112</v>
      </c>
      <c r="BI29" s="102">
        <v>26</v>
      </c>
      <c r="BJ29" s="102">
        <f t="shared" si="47"/>
        <v>265</v>
      </c>
      <c r="BK29" s="102">
        <f t="shared" si="48"/>
        <v>105</v>
      </c>
      <c r="BL29" s="102">
        <f t="shared" si="49"/>
        <v>75</v>
      </c>
      <c r="BM29" s="102">
        <f t="shared" si="50"/>
        <v>75</v>
      </c>
      <c r="BN29" s="102">
        <f t="shared" si="51"/>
        <v>210</v>
      </c>
      <c r="BO29" s="102">
        <f t="shared" si="52"/>
        <v>140</v>
      </c>
      <c r="BP29" s="102">
        <f t="shared" si="53"/>
        <v>175</v>
      </c>
      <c r="BQ29" s="102">
        <f t="shared" si="54"/>
        <v>175</v>
      </c>
    </row>
    <row r="30" spans="1:69">
      <c r="A30" s="4">
        <v>27</v>
      </c>
      <c r="B30" s="4">
        <f>INT(VLOOKUP(A30,数值基线!$A$1:$K$206,3,0)*$B$2)</f>
        <v>57</v>
      </c>
      <c r="C30" s="4">
        <f t="shared" si="60"/>
        <v>22</v>
      </c>
      <c r="D30" s="4">
        <f t="shared" si="61"/>
        <v>17</v>
      </c>
      <c r="E30" s="4">
        <f t="shared" si="62"/>
        <v>17</v>
      </c>
      <c r="F30" s="4">
        <f>INT(VLOOKUP(A30,数值基线!$A$1:$K$206,4,0)*$F$2)</f>
        <v>45</v>
      </c>
      <c r="G30" s="4">
        <f t="shared" si="63"/>
        <v>30</v>
      </c>
      <c r="H30" s="4">
        <f t="shared" si="64"/>
        <v>37</v>
      </c>
      <c r="I30" s="4">
        <f t="shared" si="65"/>
        <v>37</v>
      </c>
      <c r="K30" s="106">
        <v>27</v>
      </c>
      <c r="L30" s="106">
        <f t="shared" si="7"/>
        <v>71</v>
      </c>
      <c r="M30" s="106">
        <f t="shared" si="8"/>
        <v>27</v>
      </c>
      <c r="N30" s="106">
        <f t="shared" si="9"/>
        <v>21</v>
      </c>
      <c r="O30" s="106">
        <f t="shared" si="10"/>
        <v>21</v>
      </c>
      <c r="P30" s="106">
        <f t="shared" si="11"/>
        <v>56</v>
      </c>
      <c r="Q30" s="106">
        <f t="shared" si="12"/>
        <v>37</v>
      </c>
      <c r="R30" s="106">
        <f t="shared" si="13"/>
        <v>46</v>
      </c>
      <c r="S30" s="106">
        <f t="shared" si="14"/>
        <v>46</v>
      </c>
      <c r="U30" s="97">
        <v>27</v>
      </c>
      <c r="V30" s="97">
        <f t="shared" si="15"/>
        <v>88</v>
      </c>
      <c r="W30" s="97">
        <f t="shared" si="16"/>
        <v>34</v>
      </c>
      <c r="X30" s="97">
        <f t="shared" si="17"/>
        <v>26</v>
      </c>
      <c r="Y30" s="97">
        <f t="shared" si="18"/>
        <v>26</v>
      </c>
      <c r="Z30" s="97">
        <f t="shared" si="19"/>
        <v>69</v>
      </c>
      <c r="AA30" s="97">
        <f t="shared" si="20"/>
        <v>46</v>
      </c>
      <c r="AB30" s="97">
        <f t="shared" si="21"/>
        <v>57</v>
      </c>
      <c r="AC30" s="97">
        <f t="shared" si="22"/>
        <v>57</v>
      </c>
      <c r="AE30" s="98">
        <v>27</v>
      </c>
      <c r="AF30" s="98">
        <f t="shared" si="23"/>
        <v>111</v>
      </c>
      <c r="AG30" s="98">
        <f t="shared" si="24"/>
        <v>42</v>
      </c>
      <c r="AH30" s="98">
        <f t="shared" si="25"/>
        <v>33</v>
      </c>
      <c r="AI30" s="98">
        <f t="shared" si="26"/>
        <v>33</v>
      </c>
      <c r="AJ30" s="98">
        <f t="shared" si="27"/>
        <v>87</v>
      </c>
      <c r="AK30" s="98">
        <f t="shared" si="28"/>
        <v>58</v>
      </c>
      <c r="AL30" s="98">
        <f t="shared" si="29"/>
        <v>72</v>
      </c>
      <c r="AM30" s="98">
        <f t="shared" si="30"/>
        <v>72</v>
      </c>
      <c r="AO30" s="100">
        <v>27</v>
      </c>
      <c r="AP30" s="100">
        <f t="shared" si="31"/>
        <v>142</v>
      </c>
      <c r="AQ30" s="100">
        <f t="shared" si="32"/>
        <v>55</v>
      </c>
      <c r="AR30" s="100">
        <f t="shared" si="33"/>
        <v>42</v>
      </c>
      <c r="AS30" s="100">
        <f t="shared" si="34"/>
        <v>42</v>
      </c>
      <c r="AT30" s="100">
        <f t="shared" si="35"/>
        <v>112</v>
      </c>
      <c r="AU30" s="100">
        <f t="shared" si="36"/>
        <v>75</v>
      </c>
      <c r="AV30" s="100">
        <f t="shared" si="37"/>
        <v>92</v>
      </c>
      <c r="AW30" s="100">
        <f t="shared" si="38"/>
        <v>92</v>
      </c>
      <c r="AY30" s="101">
        <v>27</v>
      </c>
      <c r="AZ30" s="101">
        <f t="shared" si="39"/>
        <v>182</v>
      </c>
      <c r="BA30" s="101">
        <f t="shared" si="40"/>
        <v>70</v>
      </c>
      <c r="BB30" s="101">
        <f t="shared" si="41"/>
        <v>54</v>
      </c>
      <c r="BC30" s="101">
        <f t="shared" si="42"/>
        <v>54</v>
      </c>
      <c r="BD30" s="101">
        <f t="shared" si="43"/>
        <v>144</v>
      </c>
      <c r="BE30" s="101">
        <f t="shared" si="44"/>
        <v>96</v>
      </c>
      <c r="BF30" s="101">
        <f t="shared" si="45"/>
        <v>118</v>
      </c>
      <c r="BG30" s="101">
        <f t="shared" si="46"/>
        <v>118</v>
      </c>
      <c r="BI30" s="102">
        <v>27</v>
      </c>
      <c r="BJ30" s="102">
        <f t="shared" si="47"/>
        <v>285</v>
      </c>
      <c r="BK30" s="102">
        <f t="shared" si="48"/>
        <v>110</v>
      </c>
      <c r="BL30" s="102">
        <f t="shared" si="49"/>
        <v>85</v>
      </c>
      <c r="BM30" s="102">
        <f t="shared" si="50"/>
        <v>85</v>
      </c>
      <c r="BN30" s="102">
        <f t="shared" si="51"/>
        <v>225</v>
      </c>
      <c r="BO30" s="102">
        <f t="shared" si="52"/>
        <v>150</v>
      </c>
      <c r="BP30" s="102">
        <f t="shared" si="53"/>
        <v>185</v>
      </c>
      <c r="BQ30" s="102">
        <f t="shared" si="54"/>
        <v>185</v>
      </c>
    </row>
    <row r="31" spans="1:69">
      <c r="A31" s="4">
        <v>28</v>
      </c>
      <c r="B31" s="4">
        <f>INT(VLOOKUP(A31,数值基线!$A$1:$K$206,3,0)*$B$2)</f>
        <v>60</v>
      </c>
      <c r="C31" s="4">
        <f t="shared" si="60"/>
        <v>24</v>
      </c>
      <c r="D31" s="4">
        <f t="shared" si="61"/>
        <v>18</v>
      </c>
      <c r="E31" s="4">
        <f t="shared" si="62"/>
        <v>18</v>
      </c>
      <c r="F31" s="4">
        <f>INT(VLOOKUP(A31,数值基线!$A$1:$K$206,4,0)*$F$2)</f>
        <v>48</v>
      </c>
      <c r="G31" s="4">
        <f t="shared" si="63"/>
        <v>32</v>
      </c>
      <c r="H31" s="4">
        <f t="shared" si="64"/>
        <v>40</v>
      </c>
      <c r="I31" s="4">
        <f t="shared" si="65"/>
        <v>40</v>
      </c>
      <c r="K31" s="106">
        <v>28</v>
      </c>
      <c r="L31" s="106">
        <f t="shared" si="7"/>
        <v>75</v>
      </c>
      <c r="M31" s="106">
        <f t="shared" si="8"/>
        <v>30</v>
      </c>
      <c r="N31" s="106">
        <f t="shared" si="9"/>
        <v>22</v>
      </c>
      <c r="O31" s="106">
        <f t="shared" si="10"/>
        <v>22</v>
      </c>
      <c r="P31" s="106">
        <f t="shared" si="11"/>
        <v>60</v>
      </c>
      <c r="Q31" s="106">
        <f t="shared" si="12"/>
        <v>40</v>
      </c>
      <c r="R31" s="106">
        <f t="shared" si="13"/>
        <v>50</v>
      </c>
      <c r="S31" s="106">
        <f t="shared" si="14"/>
        <v>50</v>
      </c>
      <c r="U31" s="97">
        <v>28</v>
      </c>
      <c r="V31" s="97">
        <f t="shared" si="15"/>
        <v>93</v>
      </c>
      <c r="W31" s="97">
        <f t="shared" si="16"/>
        <v>37</v>
      </c>
      <c r="X31" s="97">
        <f t="shared" si="17"/>
        <v>27</v>
      </c>
      <c r="Y31" s="97">
        <f t="shared" si="18"/>
        <v>27</v>
      </c>
      <c r="Z31" s="97">
        <f t="shared" si="19"/>
        <v>74</v>
      </c>
      <c r="AA31" s="97">
        <f t="shared" si="20"/>
        <v>49</v>
      </c>
      <c r="AB31" s="97">
        <f t="shared" si="21"/>
        <v>62</v>
      </c>
      <c r="AC31" s="97">
        <f t="shared" si="22"/>
        <v>62</v>
      </c>
      <c r="AE31" s="98">
        <v>28</v>
      </c>
      <c r="AF31" s="98">
        <f t="shared" si="23"/>
        <v>117</v>
      </c>
      <c r="AG31" s="98">
        <f t="shared" si="24"/>
        <v>46</v>
      </c>
      <c r="AH31" s="98">
        <f t="shared" si="25"/>
        <v>35</v>
      </c>
      <c r="AI31" s="98">
        <f t="shared" si="26"/>
        <v>35</v>
      </c>
      <c r="AJ31" s="98">
        <f t="shared" si="27"/>
        <v>93</v>
      </c>
      <c r="AK31" s="98">
        <f t="shared" si="28"/>
        <v>62</v>
      </c>
      <c r="AL31" s="98">
        <f t="shared" si="29"/>
        <v>78</v>
      </c>
      <c r="AM31" s="98">
        <f t="shared" si="30"/>
        <v>78</v>
      </c>
      <c r="AO31" s="100">
        <v>28</v>
      </c>
      <c r="AP31" s="100">
        <f t="shared" si="31"/>
        <v>150</v>
      </c>
      <c r="AQ31" s="100">
        <f t="shared" si="32"/>
        <v>60</v>
      </c>
      <c r="AR31" s="100">
        <f t="shared" si="33"/>
        <v>45</v>
      </c>
      <c r="AS31" s="100">
        <f t="shared" si="34"/>
        <v>45</v>
      </c>
      <c r="AT31" s="100">
        <f t="shared" si="35"/>
        <v>120</v>
      </c>
      <c r="AU31" s="100">
        <f t="shared" si="36"/>
        <v>80</v>
      </c>
      <c r="AV31" s="100">
        <f t="shared" si="37"/>
        <v>100</v>
      </c>
      <c r="AW31" s="100">
        <f t="shared" si="38"/>
        <v>100</v>
      </c>
      <c r="AY31" s="101">
        <v>28</v>
      </c>
      <c r="AZ31" s="101">
        <f t="shared" si="39"/>
        <v>192</v>
      </c>
      <c r="BA31" s="101">
        <f t="shared" si="40"/>
        <v>76</v>
      </c>
      <c r="BB31" s="101">
        <f t="shared" si="41"/>
        <v>57</v>
      </c>
      <c r="BC31" s="101">
        <f t="shared" si="42"/>
        <v>57</v>
      </c>
      <c r="BD31" s="101">
        <f t="shared" si="43"/>
        <v>153</v>
      </c>
      <c r="BE31" s="101">
        <f t="shared" si="44"/>
        <v>102</v>
      </c>
      <c r="BF31" s="101">
        <f t="shared" si="45"/>
        <v>128</v>
      </c>
      <c r="BG31" s="101">
        <f t="shared" si="46"/>
        <v>128</v>
      </c>
      <c r="BI31" s="102">
        <v>28</v>
      </c>
      <c r="BJ31" s="102">
        <f t="shared" si="47"/>
        <v>300</v>
      </c>
      <c r="BK31" s="102">
        <f t="shared" si="48"/>
        <v>120</v>
      </c>
      <c r="BL31" s="102">
        <f t="shared" si="49"/>
        <v>90</v>
      </c>
      <c r="BM31" s="102">
        <f t="shared" si="50"/>
        <v>90</v>
      </c>
      <c r="BN31" s="102">
        <f t="shared" si="51"/>
        <v>240</v>
      </c>
      <c r="BO31" s="102">
        <f t="shared" si="52"/>
        <v>160</v>
      </c>
      <c r="BP31" s="102">
        <f t="shared" si="53"/>
        <v>200</v>
      </c>
      <c r="BQ31" s="102">
        <f t="shared" si="54"/>
        <v>200</v>
      </c>
    </row>
    <row r="32" spans="1:69">
      <c r="A32" s="4">
        <v>29</v>
      </c>
      <c r="B32" s="4">
        <f>INT(VLOOKUP(A32,数值基线!$A$1:$K$206,3,0)*$B$2)</f>
        <v>64</v>
      </c>
      <c r="C32" s="4">
        <f t="shared" si="60"/>
        <v>25</v>
      </c>
      <c r="D32" s="4">
        <f t="shared" si="61"/>
        <v>19</v>
      </c>
      <c r="E32" s="4">
        <f t="shared" si="62"/>
        <v>19</v>
      </c>
      <c r="F32" s="4">
        <f>INT(VLOOKUP(A32,数值基线!$A$1:$K$206,4,0)*$F$2)</f>
        <v>51</v>
      </c>
      <c r="G32" s="4">
        <f t="shared" si="63"/>
        <v>34</v>
      </c>
      <c r="H32" s="4">
        <f t="shared" si="64"/>
        <v>42</v>
      </c>
      <c r="I32" s="4">
        <f t="shared" si="65"/>
        <v>42</v>
      </c>
      <c r="K32" s="106">
        <v>29</v>
      </c>
      <c r="L32" s="106">
        <f t="shared" si="7"/>
        <v>80</v>
      </c>
      <c r="M32" s="106">
        <f t="shared" si="8"/>
        <v>31</v>
      </c>
      <c r="N32" s="106">
        <f t="shared" si="9"/>
        <v>23</v>
      </c>
      <c r="O32" s="106">
        <f t="shared" si="10"/>
        <v>23</v>
      </c>
      <c r="P32" s="106">
        <f t="shared" si="11"/>
        <v>63</v>
      </c>
      <c r="Q32" s="106">
        <f t="shared" si="12"/>
        <v>42</v>
      </c>
      <c r="R32" s="106">
        <f t="shared" si="13"/>
        <v>52</v>
      </c>
      <c r="S32" s="106">
        <f t="shared" si="14"/>
        <v>52</v>
      </c>
      <c r="U32" s="97">
        <v>29</v>
      </c>
      <c r="V32" s="97">
        <f t="shared" si="15"/>
        <v>99</v>
      </c>
      <c r="W32" s="97">
        <f t="shared" si="16"/>
        <v>38</v>
      </c>
      <c r="X32" s="97">
        <f t="shared" si="17"/>
        <v>29</v>
      </c>
      <c r="Y32" s="97">
        <f t="shared" si="18"/>
        <v>29</v>
      </c>
      <c r="Z32" s="97">
        <f t="shared" si="19"/>
        <v>79</v>
      </c>
      <c r="AA32" s="97">
        <f t="shared" si="20"/>
        <v>52</v>
      </c>
      <c r="AB32" s="97">
        <f t="shared" si="21"/>
        <v>65</v>
      </c>
      <c r="AC32" s="97">
        <f t="shared" si="22"/>
        <v>65</v>
      </c>
      <c r="AE32" s="98">
        <v>29</v>
      </c>
      <c r="AF32" s="98">
        <f t="shared" si="23"/>
        <v>124</v>
      </c>
      <c r="AG32" s="98">
        <f t="shared" si="24"/>
        <v>48</v>
      </c>
      <c r="AH32" s="98">
        <f t="shared" si="25"/>
        <v>37</v>
      </c>
      <c r="AI32" s="98">
        <f t="shared" si="26"/>
        <v>37</v>
      </c>
      <c r="AJ32" s="98">
        <f t="shared" si="27"/>
        <v>99</v>
      </c>
      <c r="AK32" s="98">
        <f t="shared" si="28"/>
        <v>66</v>
      </c>
      <c r="AL32" s="98">
        <f t="shared" si="29"/>
        <v>81</v>
      </c>
      <c r="AM32" s="98">
        <f t="shared" si="30"/>
        <v>81</v>
      </c>
      <c r="AO32" s="100">
        <v>29</v>
      </c>
      <c r="AP32" s="100">
        <f t="shared" si="31"/>
        <v>160</v>
      </c>
      <c r="AQ32" s="100">
        <f t="shared" si="32"/>
        <v>62</v>
      </c>
      <c r="AR32" s="100">
        <f t="shared" si="33"/>
        <v>47</v>
      </c>
      <c r="AS32" s="100">
        <f t="shared" si="34"/>
        <v>47</v>
      </c>
      <c r="AT32" s="100">
        <f t="shared" si="35"/>
        <v>127</v>
      </c>
      <c r="AU32" s="100">
        <f t="shared" si="36"/>
        <v>85</v>
      </c>
      <c r="AV32" s="100">
        <f t="shared" si="37"/>
        <v>105</v>
      </c>
      <c r="AW32" s="100">
        <f t="shared" si="38"/>
        <v>105</v>
      </c>
      <c r="AY32" s="101">
        <v>29</v>
      </c>
      <c r="AZ32" s="101">
        <f t="shared" si="39"/>
        <v>204</v>
      </c>
      <c r="BA32" s="101">
        <f t="shared" si="40"/>
        <v>80</v>
      </c>
      <c r="BB32" s="101">
        <f t="shared" si="41"/>
        <v>60</v>
      </c>
      <c r="BC32" s="101">
        <f t="shared" si="42"/>
        <v>60</v>
      </c>
      <c r="BD32" s="101">
        <f t="shared" si="43"/>
        <v>163</v>
      </c>
      <c r="BE32" s="101">
        <f t="shared" si="44"/>
        <v>108</v>
      </c>
      <c r="BF32" s="101">
        <f t="shared" si="45"/>
        <v>134</v>
      </c>
      <c r="BG32" s="101">
        <f t="shared" si="46"/>
        <v>134</v>
      </c>
      <c r="BI32" s="102">
        <v>29</v>
      </c>
      <c r="BJ32" s="102">
        <f t="shared" si="47"/>
        <v>320</v>
      </c>
      <c r="BK32" s="102">
        <f t="shared" si="48"/>
        <v>125</v>
      </c>
      <c r="BL32" s="102">
        <f t="shared" si="49"/>
        <v>95</v>
      </c>
      <c r="BM32" s="102">
        <f t="shared" si="50"/>
        <v>95</v>
      </c>
      <c r="BN32" s="102">
        <f t="shared" si="51"/>
        <v>255</v>
      </c>
      <c r="BO32" s="102">
        <f t="shared" si="52"/>
        <v>170</v>
      </c>
      <c r="BP32" s="102">
        <f t="shared" si="53"/>
        <v>210</v>
      </c>
      <c r="BQ32" s="102">
        <f t="shared" si="54"/>
        <v>210</v>
      </c>
    </row>
    <row r="33" spans="1:69">
      <c r="A33" s="4">
        <v>30</v>
      </c>
      <c r="B33" s="4">
        <f>INT(VLOOKUP(A33,数值基线!$A$1:$K$206,3,0)*$B$2)</f>
        <v>67</v>
      </c>
      <c r="C33" s="4">
        <f t="shared" si="60"/>
        <v>26</v>
      </c>
      <c r="D33" s="4">
        <f t="shared" si="61"/>
        <v>20</v>
      </c>
      <c r="E33" s="4">
        <f t="shared" si="62"/>
        <v>20</v>
      </c>
      <c r="F33" s="4">
        <f>INT(VLOOKUP(A33,数值基线!$A$1:$K$206,4,0)*$F$2)</f>
        <v>54</v>
      </c>
      <c r="G33" s="4">
        <f t="shared" si="63"/>
        <v>36</v>
      </c>
      <c r="H33" s="4">
        <f t="shared" si="64"/>
        <v>45</v>
      </c>
      <c r="I33" s="4">
        <f t="shared" si="65"/>
        <v>45</v>
      </c>
      <c r="K33" s="106">
        <v>30</v>
      </c>
      <c r="L33" s="106">
        <f t="shared" si="7"/>
        <v>83</v>
      </c>
      <c r="M33" s="106">
        <f t="shared" si="8"/>
        <v>32</v>
      </c>
      <c r="N33" s="106">
        <f t="shared" si="9"/>
        <v>25</v>
      </c>
      <c r="O33" s="106">
        <f t="shared" si="10"/>
        <v>25</v>
      </c>
      <c r="P33" s="106">
        <f t="shared" si="11"/>
        <v>67</v>
      </c>
      <c r="Q33" s="106">
        <f t="shared" si="12"/>
        <v>45</v>
      </c>
      <c r="R33" s="106">
        <f t="shared" si="13"/>
        <v>56</v>
      </c>
      <c r="S33" s="106">
        <f t="shared" si="14"/>
        <v>56</v>
      </c>
      <c r="U33" s="97">
        <v>30</v>
      </c>
      <c r="V33" s="97">
        <f t="shared" si="15"/>
        <v>103</v>
      </c>
      <c r="W33" s="97">
        <f t="shared" si="16"/>
        <v>40</v>
      </c>
      <c r="X33" s="97">
        <f t="shared" si="17"/>
        <v>31</v>
      </c>
      <c r="Y33" s="97">
        <f t="shared" si="18"/>
        <v>31</v>
      </c>
      <c r="Z33" s="97">
        <f t="shared" si="19"/>
        <v>83</v>
      </c>
      <c r="AA33" s="97">
        <f t="shared" si="20"/>
        <v>55</v>
      </c>
      <c r="AB33" s="97">
        <f t="shared" si="21"/>
        <v>69</v>
      </c>
      <c r="AC33" s="97">
        <f t="shared" si="22"/>
        <v>69</v>
      </c>
      <c r="AE33" s="98">
        <v>30</v>
      </c>
      <c r="AF33" s="98">
        <f t="shared" si="23"/>
        <v>130</v>
      </c>
      <c r="AG33" s="98">
        <f t="shared" si="24"/>
        <v>50</v>
      </c>
      <c r="AH33" s="98">
        <f t="shared" si="25"/>
        <v>39</v>
      </c>
      <c r="AI33" s="98">
        <f t="shared" si="26"/>
        <v>39</v>
      </c>
      <c r="AJ33" s="98">
        <f t="shared" si="27"/>
        <v>105</v>
      </c>
      <c r="AK33" s="98">
        <f t="shared" si="28"/>
        <v>70</v>
      </c>
      <c r="AL33" s="98">
        <f t="shared" si="29"/>
        <v>87</v>
      </c>
      <c r="AM33" s="98">
        <f t="shared" si="30"/>
        <v>87</v>
      </c>
      <c r="AO33" s="100">
        <v>30</v>
      </c>
      <c r="AP33" s="100">
        <f t="shared" si="31"/>
        <v>167</v>
      </c>
      <c r="AQ33" s="100">
        <f t="shared" si="32"/>
        <v>65</v>
      </c>
      <c r="AR33" s="100">
        <f t="shared" si="33"/>
        <v>50</v>
      </c>
      <c r="AS33" s="100">
        <f t="shared" si="34"/>
        <v>50</v>
      </c>
      <c r="AT33" s="100">
        <f t="shared" si="35"/>
        <v>135</v>
      </c>
      <c r="AU33" s="100">
        <f t="shared" si="36"/>
        <v>90</v>
      </c>
      <c r="AV33" s="100">
        <f t="shared" si="37"/>
        <v>112</v>
      </c>
      <c r="AW33" s="100">
        <f t="shared" si="38"/>
        <v>112</v>
      </c>
      <c r="AY33" s="101">
        <v>30</v>
      </c>
      <c r="AZ33" s="101">
        <f t="shared" si="39"/>
        <v>214</v>
      </c>
      <c r="BA33" s="101">
        <f t="shared" si="40"/>
        <v>83</v>
      </c>
      <c r="BB33" s="101">
        <f t="shared" si="41"/>
        <v>64</v>
      </c>
      <c r="BC33" s="101">
        <f t="shared" si="42"/>
        <v>64</v>
      </c>
      <c r="BD33" s="101">
        <f t="shared" si="43"/>
        <v>172</v>
      </c>
      <c r="BE33" s="101">
        <f t="shared" si="44"/>
        <v>115</v>
      </c>
      <c r="BF33" s="101">
        <f t="shared" si="45"/>
        <v>144</v>
      </c>
      <c r="BG33" s="101">
        <f t="shared" si="46"/>
        <v>144</v>
      </c>
      <c r="BI33" s="102">
        <v>30</v>
      </c>
      <c r="BJ33" s="102">
        <f t="shared" si="47"/>
        <v>335</v>
      </c>
      <c r="BK33" s="102">
        <f t="shared" si="48"/>
        <v>130</v>
      </c>
      <c r="BL33" s="102">
        <f t="shared" si="49"/>
        <v>100</v>
      </c>
      <c r="BM33" s="102">
        <f t="shared" si="50"/>
        <v>100</v>
      </c>
      <c r="BN33" s="102">
        <f t="shared" si="51"/>
        <v>270</v>
      </c>
      <c r="BO33" s="102">
        <f t="shared" si="52"/>
        <v>180</v>
      </c>
      <c r="BP33" s="102">
        <f t="shared" si="53"/>
        <v>225</v>
      </c>
      <c r="BQ33" s="102">
        <f t="shared" si="54"/>
        <v>225</v>
      </c>
    </row>
    <row r="34" spans="1:69">
      <c r="A34" s="4">
        <v>31</v>
      </c>
      <c r="B34" s="4">
        <f>INT(VLOOKUP(A34,数值基线!$A$1:$K$206,3,0)*$B$2)</f>
        <v>71</v>
      </c>
      <c r="C34" s="4">
        <f t="shared" si="60"/>
        <v>28</v>
      </c>
      <c r="D34" s="4">
        <f t="shared" si="61"/>
        <v>21</v>
      </c>
      <c r="E34" s="4">
        <f t="shared" si="62"/>
        <v>21</v>
      </c>
      <c r="F34" s="4">
        <f>INT(VLOOKUP(A34,数值基线!$A$1:$K$206,4,0)*$F$2)</f>
        <v>57</v>
      </c>
      <c r="G34" s="4">
        <f t="shared" si="63"/>
        <v>38</v>
      </c>
      <c r="H34" s="4">
        <f t="shared" si="64"/>
        <v>47</v>
      </c>
      <c r="I34" s="4">
        <f t="shared" si="65"/>
        <v>47</v>
      </c>
      <c r="K34" s="106">
        <v>31</v>
      </c>
      <c r="L34" s="106">
        <f t="shared" si="7"/>
        <v>88</v>
      </c>
      <c r="M34" s="106">
        <f t="shared" si="8"/>
        <v>35</v>
      </c>
      <c r="N34" s="106">
        <f t="shared" si="9"/>
        <v>26</v>
      </c>
      <c r="O34" s="106">
        <f t="shared" si="10"/>
        <v>26</v>
      </c>
      <c r="P34" s="106">
        <f t="shared" si="11"/>
        <v>71</v>
      </c>
      <c r="Q34" s="106">
        <f t="shared" si="12"/>
        <v>47</v>
      </c>
      <c r="R34" s="106">
        <f t="shared" si="13"/>
        <v>58</v>
      </c>
      <c r="S34" s="106">
        <f t="shared" si="14"/>
        <v>58</v>
      </c>
      <c r="U34" s="97">
        <v>31</v>
      </c>
      <c r="V34" s="97">
        <f t="shared" si="15"/>
        <v>110</v>
      </c>
      <c r="W34" s="97">
        <f t="shared" si="16"/>
        <v>43</v>
      </c>
      <c r="X34" s="97">
        <f t="shared" si="17"/>
        <v>32</v>
      </c>
      <c r="Y34" s="97">
        <f t="shared" si="18"/>
        <v>32</v>
      </c>
      <c r="Z34" s="97">
        <f t="shared" si="19"/>
        <v>88</v>
      </c>
      <c r="AA34" s="97">
        <f t="shared" si="20"/>
        <v>58</v>
      </c>
      <c r="AB34" s="97">
        <f t="shared" si="21"/>
        <v>72</v>
      </c>
      <c r="AC34" s="97">
        <f t="shared" si="22"/>
        <v>72</v>
      </c>
      <c r="AE34" s="98">
        <v>31</v>
      </c>
      <c r="AF34" s="98">
        <f t="shared" si="23"/>
        <v>138</v>
      </c>
      <c r="AG34" s="98">
        <f t="shared" si="24"/>
        <v>54</v>
      </c>
      <c r="AH34" s="98">
        <f t="shared" si="25"/>
        <v>40</v>
      </c>
      <c r="AI34" s="98">
        <f t="shared" si="26"/>
        <v>40</v>
      </c>
      <c r="AJ34" s="98">
        <f t="shared" si="27"/>
        <v>111</v>
      </c>
      <c r="AK34" s="98">
        <f t="shared" si="28"/>
        <v>74</v>
      </c>
      <c r="AL34" s="98">
        <f t="shared" si="29"/>
        <v>91</v>
      </c>
      <c r="AM34" s="98">
        <f t="shared" si="30"/>
        <v>91</v>
      </c>
      <c r="AO34" s="100">
        <v>31</v>
      </c>
      <c r="AP34" s="100">
        <f t="shared" si="31"/>
        <v>177</v>
      </c>
      <c r="AQ34" s="100">
        <f t="shared" si="32"/>
        <v>70</v>
      </c>
      <c r="AR34" s="100">
        <f t="shared" si="33"/>
        <v>52</v>
      </c>
      <c r="AS34" s="100">
        <f t="shared" si="34"/>
        <v>52</v>
      </c>
      <c r="AT34" s="100">
        <f t="shared" si="35"/>
        <v>142</v>
      </c>
      <c r="AU34" s="100">
        <f t="shared" si="36"/>
        <v>95</v>
      </c>
      <c r="AV34" s="100">
        <f t="shared" si="37"/>
        <v>117</v>
      </c>
      <c r="AW34" s="100">
        <f t="shared" si="38"/>
        <v>117</v>
      </c>
      <c r="AY34" s="101">
        <v>31</v>
      </c>
      <c r="AZ34" s="101">
        <f t="shared" si="39"/>
        <v>227</v>
      </c>
      <c r="BA34" s="101">
        <f t="shared" si="40"/>
        <v>89</v>
      </c>
      <c r="BB34" s="101">
        <f t="shared" si="41"/>
        <v>67</v>
      </c>
      <c r="BC34" s="101">
        <f t="shared" si="42"/>
        <v>67</v>
      </c>
      <c r="BD34" s="101">
        <f t="shared" si="43"/>
        <v>182</v>
      </c>
      <c r="BE34" s="101">
        <f t="shared" si="44"/>
        <v>121</v>
      </c>
      <c r="BF34" s="101">
        <f t="shared" si="45"/>
        <v>150</v>
      </c>
      <c r="BG34" s="101">
        <f t="shared" si="46"/>
        <v>150</v>
      </c>
      <c r="BI34" s="102">
        <v>31</v>
      </c>
      <c r="BJ34" s="102">
        <f t="shared" si="47"/>
        <v>355</v>
      </c>
      <c r="BK34" s="102">
        <f t="shared" si="48"/>
        <v>140</v>
      </c>
      <c r="BL34" s="102">
        <f t="shared" si="49"/>
        <v>105</v>
      </c>
      <c r="BM34" s="102">
        <f t="shared" si="50"/>
        <v>105</v>
      </c>
      <c r="BN34" s="102">
        <f t="shared" si="51"/>
        <v>285</v>
      </c>
      <c r="BO34" s="102">
        <f t="shared" si="52"/>
        <v>190</v>
      </c>
      <c r="BP34" s="102">
        <f t="shared" si="53"/>
        <v>235</v>
      </c>
      <c r="BQ34" s="102">
        <f t="shared" si="54"/>
        <v>235</v>
      </c>
    </row>
    <row r="35" spans="1:69">
      <c r="A35" s="4">
        <v>32</v>
      </c>
      <c r="B35" s="4">
        <f>INT(VLOOKUP(A35,数值基线!$A$1:$K$206,3,0)*$B$2)</f>
        <v>75</v>
      </c>
      <c r="C35" s="4">
        <f t="shared" si="60"/>
        <v>30</v>
      </c>
      <c r="D35" s="4">
        <f t="shared" si="61"/>
        <v>22</v>
      </c>
      <c r="E35" s="4">
        <f t="shared" si="62"/>
        <v>22</v>
      </c>
      <c r="F35" s="4">
        <f>INT(VLOOKUP(A35,数值基线!$A$1:$K$206,4,0)*$F$2)</f>
        <v>60</v>
      </c>
      <c r="G35" s="4">
        <f t="shared" si="63"/>
        <v>40</v>
      </c>
      <c r="H35" s="4">
        <f t="shared" si="64"/>
        <v>50</v>
      </c>
      <c r="I35" s="4">
        <f t="shared" si="65"/>
        <v>50</v>
      </c>
      <c r="K35" s="106">
        <v>32</v>
      </c>
      <c r="L35" s="106">
        <f t="shared" si="7"/>
        <v>93</v>
      </c>
      <c r="M35" s="106">
        <f t="shared" si="8"/>
        <v>37</v>
      </c>
      <c r="N35" s="106">
        <f t="shared" si="9"/>
        <v>27</v>
      </c>
      <c r="O35" s="106">
        <f t="shared" si="10"/>
        <v>27</v>
      </c>
      <c r="P35" s="106">
        <f t="shared" si="11"/>
        <v>75</v>
      </c>
      <c r="Q35" s="106">
        <f t="shared" si="12"/>
        <v>50</v>
      </c>
      <c r="R35" s="106">
        <f t="shared" si="13"/>
        <v>62</v>
      </c>
      <c r="S35" s="106">
        <f t="shared" si="14"/>
        <v>62</v>
      </c>
      <c r="U35" s="97">
        <v>32</v>
      </c>
      <c r="V35" s="97">
        <f t="shared" si="15"/>
        <v>116</v>
      </c>
      <c r="W35" s="97">
        <f t="shared" si="16"/>
        <v>46</v>
      </c>
      <c r="X35" s="97">
        <f t="shared" si="17"/>
        <v>34</v>
      </c>
      <c r="Y35" s="97">
        <f t="shared" si="18"/>
        <v>34</v>
      </c>
      <c r="Z35" s="97">
        <f t="shared" si="19"/>
        <v>93</v>
      </c>
      <c r="AA35" s="97">
        <f t="shared" si="20"/>
        <v>62</v>
      </c>
      <c r="AB35" s="97">
        <f t="shared" si="21"/>
        <v>77</v>
      </c>
      <c r="AC35" s="97">
        <f t="shared" si="22"/>
        <v>77</v>
      </c>
      <c r="AE35" s="98">
        <v>32</v>
      </c>
      <c r="AF35" s="98">
        <f t="shared" si="23"/>
        <v>146</v>
      </c>
      <c r="AG35" s="98">
        <f t="shared" si="24"/>
        <v>58</v>
      </c>
      <c r="AH35" s="98">
        <f t="shared" si="25"/>
        <v>42</v>
      </c>
      <c r="AI35" s="98">
        <f t="shared" si="26"/>
        <v>42</v>
      </c>
      <c r="AJ35" s="98">
        <f t="shared" si="27"/>
        <v>117</v>
      </c>
      <c r="AK35" s="98">
        <f t="shared" si="28"/>
        <v>78</v>
      </c>
      <c r="AL35" s="98">
        <f t="shared" si="29"/>
        <v>97</v>
      </c>
      <c r="AM35" s="98">
        <f t="shared" si="30"/>
        <v>97</v>
      </c>
      <c r="AO35" s="100">
        <v>32</v>
      </c>
      <c r="AP35" s="100">
        <f t="shared" si="31"/>
        <v>187</v>
      </c>
      <c r="AQ35" s="100">
        <f t="shared" si="32"/>
        <v>75</v>
      </c>
      <c r="AR35" s="100">
        <f t="shared" si="33"/>
        <v>55</v>
      </c>
      <c r="AS35" s="100">
        <f t="shared" si="34"/>
        <v>55</v>
      </c>
      <c r="AT35" s="100">
        <f t="shared" si="35"/>
        <v>150</v>
      </c>
      <c r="AU35" s="100">
        <f t="shared" si="36"/>
        <v>100</v>
      </c>
      <c r="AV35" s="100">
        <f t="shared" si="37"/>
        <v>125</v>
      </c>
      <c r="AW35" s="100">
        <f t="shared" si="38"/>
        <v>125</v>
      </c>
      <c r="AY35" s="101">
        <v>32</v>
      </c>
      <c r="AZ35" s="101">
        <f t="shared" si="39"/>
        <v>240</v>
      </c>
      <c r="BA35" s="101">
        <f t="shared" si="40"/>
        <v>96</v>
      </c>
      <c r="BB35" s="101">
        <f t="shared" si="41"/>
        <v>70</v>
      </c>
      <c r="BC35" s="101">
        <f t="shared" si="42"/>
        <v>70</v>
      </c>
      <c r="BD35" s="101">
        <f t="shared" si="43"/>
        <v>192</v>
      </c>
      <c r="BE35" s="101">
        <f t="shared" si="44"/>
        <v>128</v>
      </c>
      <c r="BF35" s="101">
        <f t="shared" si="45"/>
        <v>160</v>
      </c>
      <c r="BG35" s="101">
        <f t="shared" si="46"/>
        <v>160</v>
      </c>
      <c r="BI35" s="102">
        <v>32</v>
      </c>
      <c r="BJ35" s="102">
        <f t="shared" si="47"/>
        <v>375</v>
      </c>
      <c r="BK35" s="102">
        <f t="shared" si="48"/>
        <v>150</v>
      </c>
      <c r="BL35" s="102">
        <f t="shared" si="49"/>
        <v>110</v>
      </c>
      <c r="BM35" s="102">
        <f t="shared" si="50"/>
        <v>110</v>
      </c>
      <c r="BN35" s="102">
        <f t="shared" si="51"/>
        <v>300</v>
      </c>
      <c r="BO35" s="102">
        <f t="shared" si="52"/>
        <v>200</v>
      </c>
      <c r="BP35" s="102">
        <f t="shared" si="53"/>
        <v>250</v>
      </c>
      <c r="BQ35" s="102">
        <f t="shared" si="54"/>
        <v>250</v>
      </c>
    </row>
    <row r="36" spans="1:69">
      <c r="A36" s="4">
        <v>33</v>
      </c>
      <c r="B36" s="4">
        <f>INT(VLOOKUP(A36,数值基线!$A$1:$K$206,3,0)*$B$2)</f>
        <v>79</v>
      </c>
      <c r="C36" s="4">
        <f t="shared" si="60"/>
        <v>31</v>
      </c>
      <c r="D36" s="4">
        <f t="shared" si="61"/>
        <v>23</v>
      </c>
      <c r="E36" s="4">
        <f t="shared" si="62"/>
        <v>23</v>
      </c>
      <c r="F36" s="4">
        <f>INT(VLOOKUP(A36,数值基线!$A$1:$K$206,4,0)*$F$2)</f>
        <v>63</v>
      </c>
      <c r="G36" s="4">
        <f t="shared" si="63"/>
        <v>42</v>
      </c>
      <c r="H36" s="4">
        <f t="shared" si="64"/>
        <v>52</v>
      </c>
      <c r="I36" s="4">
        <f t="shared" si="65"/>
        <v>52</v>
      </c>
      <c r="K36" s="106">
        <v>33</v>
      </c>
      <c r="L36" s="106">
        <f t="shared" si="7"/>
        <v>98</v>
      </c>
      <c r="M36" s="106">
        <f t="shared" si="8"/>
        <v>38</v>
      </c>
      <c r="N36" s="106">
        <f t="shared" si="9"/>
        <v>28</v>
      </c>
      <c r="O36" s="106">
        <f t="shared" si="10"/>
        <v>28</v>
      </c>
      <c r="P36" s="106">
        <f t="shared" si="11"/>
        <v>78</v>
      </c>
      <c r="Q36" s="106">
        <f t="shared" si="12"/>
        <v>52</v>
      </c>
      <c r="R36" s="106">
        <f t="shared" si="13"/>
        <v>65</v>
      </c>
      <c r="S36" s="106">
        <f t="shared" si="14"/>
        <v>65</v>
      </c>
      <c r="U36" s="97">
        <v>33</v>
      </c>
      <c r="V36" s="97">
        <f t="shared" si="15"/>
        <v>122</v>
      </c>
      <c r="W36" s="97">
        <f t="shared" si="16"/>
        <v>48</v>
      </c>
      <c r="X36" s="97">
        <f t="shared" si="17"/>
        <v>35</v>
      </c>
      <c r="Y36" s="97">
        <f t="shared" si="18"/>
        <v>35</v>
      </c>
      <c r="Z36" s="97">
        <f t="shared" si="19"/>
        <v>97</v>
      </c>
      <c r="AA36" s="97">
        <f t="shared" si="20"/>
        <v>65</v>
      </c>
      <c r="AB36" s="97">
        <f t="shared" si="21"/>
        <v>80</v>
      </c>
      <c r="AC36" s="97">
        <f t="shared" si="22"/>
        <v>80</v>
      </c>
      <c r="AE36" s="98">
        <v>33</v>
      </c>
      <c r="AF36" s="98">
        <f t="shared" si="23"/>
        <v>154</v>
      </c>
      <c r="AG36" s="98">
        <f t="shared" si="24"/>
        <v>60</v>
      </c>
      <c r="AH36" s="98">
        <f t="shared" si="25"/>
        <v>44</v>
      </c>
      <c r="AI36" s="98">
        <f t="shared" si="26"/>
        <v>44</v>
      </c>
      <c r="AJ36" s="98">
        <f t="shared" si="27"/>
        <v>122</v>
      </c>
      <c r="AK36" s="98">
        <f t="shared" si="28"/>
        <v>81</v>
      </c>
      <c r="AL36" s="98">
        <f t="shared" si="29"/>
        <v>101</v>
      </c>
      <c r="AM36" s="98">
        <f t="shared" si="30"/>
        <v>101</v>
      </c>
      <c r="AO36" s="100">
        <v>33</v>
      </c>
      <c r="AP36" s="100">
        <f t="shared" si="31"/>
        <v>197</v>
      </c>
      <c r="AQ36" s="100">
        <f t="shared" si="32"/>
        <v>77</v>
      </c>
      <c r="AR36" s="100">
        <f t="shared" si="33"/>
        <v>57</v>
      </c>
      <c r="AS36" s="100">
        <f t="shared" si="34"/>
        <v>57</v>
      </c>
      <c r="AT36" s="100">
        <f t="shared" si="35"/>
        <v>157</v>
      </c>
      <c r="AU36" s="100">
        <f t="shared" si="36"/>
        <v>105</v>
      </c>
      <c r="AV36" s="100">
        <f t="shared" si="37"/>
        <v>130</v>
      </c>
      <c r="AW36" s="100">
        <f t="shared" si="38"/>
        <v>130</v>
      </c>
      <c r="AY36" s="101">
        <v>33</v>
      </c>
      <c r="AZ36" s="101">
        <f t="shared" si="39"/>
        <v>252</v>
      </c>
      <c r="BA36" s="101">
        <f t="shared" si="40"/>
        <v>99</v>
      </c>
      <c r="BB36" s="101">
        <f t="shared" si="41"/>
        <v>73</v>
      </c>
      <c r="BC36" s="101">
        <f t="shared" si="42"/>
        <v>73</v>
      </c>
      <c r="BD36" s="101">
        <f t="shared" si="43"/>
        <v>201</v>
      </c>
      <c r="BE36" s="101">
        <f t="shared" si="44"/>
        <v>134</v>
      </c>
      <c r="BF36" s="101">
        <f t="shared" si="45"/>
        <v>166</v>
      </c>
      <c r="BG36" s="101">
        <f t="shared" si="46"/>
        <v>166</v>
      </c>
      <c r="BI36" s="102">
        <v>33</v>
      </c>
      <c r="BJ36" s="102">
        <f t="shared" si="47"/>
        <v>395</v>
      </c>
      <c r="BK36" s="102">
        <f t="shared" si="48"/>
        <v>155</v>
      </c>
      <c r="BL36" s="102">
        <f t="shared" si="49"/>
        <v>115</v>
      </c>
      <c r="BM36" s="102">
        <f t="shared" si="50"/>
        <v>115</v>
      </c>
      <c r="BN36" s="102">
        <f t="shared" si="51"/>
        <v>315</v>
      </c>
      <c r="BO36" s="102">
        <f t="shared" si="52"/>
        <v>210</v>
      </c>
      <c r="BP36" s="102">
        <f t="shared" si="53"/>
        <v>260</v>
      </c>
      <c r="BQ36" s="102">
        <f t="shared" si="54"/>
        <v>260</v>
      </c>
    </row>
    <row r="37" spans="1:69">
      <c r="A37" s="4">
        <v>34</v>
      </c>
      <c r="B37" s="4">
        <f>INT(VLOOKUP(A37,数值基线!$A$1:$K$206,3,0)*$B$2)</f>
        <v>83</v>
      </c>
      <c r="C37" s="4">
        <f t="shared" si="60"/>
        <v>33</v>
      </c>
      <c r="D37" s="4">
        <f t="shared" si="61"/>
        <v>24</v>
      </c>
      <c r="E37" s="4">
        <f t="shared" si="62"/>
        <v>24</v>
      </c>
      <c r="F37" s="4">
        <f>INT(VLOOKUP(A37,数值基线!$A$1:$K$206,4,0)*$F$2)</f>
        <v>66</v>
      </c>
      <c r="G37" s="4">
        <f t="shared" si="63"/>
        <v>44</v>
      </c>
      <c r="H37" s="4">
        <f t="shared" si="64"/>
        <v>55</v>
      </c>
      <c r="I37" s="4">
        <f t="shared" si="65"/>
        <v>55</v>
      </c>
      <c r="K37" s="106">
        <v>34</v>
      </c>
      <c r="L37" s="106">
        <f t="shared" ref="L37:L68" si="66">INT(B37/$I$1*$S$1)</f>
        <v>103</v>
      </c>
      <c r="M37" s="106">
        <f t="shared" ref="M37:M68" si="67">INT(C37/$I$1*$S$1)</f>
        <v>41</v>
      </c>
      <c r="N37" s="106">
        <f t="shared" ref="N37:N68" si="68">INT(D37/$I$1*$S$1)</f>
        <v>30</v>
      </c>
      <c r="O37" s="106">
        <f t="shared" ref="O37:O68" si="69">INT(E37/$I$1*$S$1)</f>
        <v>30</v>
      </c>
      <c r="P37" s="106">
        <f t="shared" ref="P37:P68" si="70">INT(F37/$I$1*$S$1)</f>
        <v>82</v>
      </c>
      <c r="Q37" s="106">
        <f t="shared" ref="Q37:Q68" si="71">INT(G37/$I$1*$S$1)</f>
        <v>55</v>
      </c>
      <c r="R37" s="106">
        <f t="shared" ref="R37:R68" si="72">INT(H37/$I$1*$S$1)</f>
        <v>68</v>
      </c>
      <c r="S37" s="106">
        <f t="shared" ref="S37:S68" si="73">INT(I37/$I$1*$S$1)</f>
        <v>68</v>
      </c>
      <c r="U37" s="97">
        <v>34</v>
      </c>
      <c r="V37" s="97">
        <f t="shared" ref="V37:V68" si="74">INT(B37/$I$1*$AC$1)</f>
        <v>128</v>
      </c>
      <c r="W37" s="97">
        <f t="shared" ref="W37:W68" si="75">INT(C37/$I$1*$AC$1)</f>
        <v>51</v>
      </c>
      <c r="X37" s="97">
        <f t="shared" ref="X37:X68" si="76">INT(D37/$I$1*$AC$1)</f>
        <v>37</v>
      </c>
      <c r="Y37" s="97">
        <f t="shared" ref="Y37:Y68" si="77">INT(E37/$I$1*$AC$1)</f>
        <v>37</v>
      </c>
      <c r="Z37" s="97">
        <f t="shared" ref="Z37:Z68" si="78">INT(F37/$I$1*$AC$1)</f>
        <v>102</v>
      </c>
      <c r="AA37" s="97">
        <f t="shared" ref="AA37:AA68" si="79">INT(G37/$I$1*$AC$1)</f>
        <v>68</v>
      </c>
      <c r="AB37" s="97">
        <f t="shared" ref="AB37:AB68" si="80">INT(H37/$I$1*$AC$1)</f>
        <v>85</v>
      </c>
      <c r="AC37" s="97">
        <f t="shared" ref="AC37:AC68" si="81">INT(I37/$I$1*$AC$1)</f>
        <v>85</v>
      </c>
      <c r="AE37" s="98">
        <v>34</v>
      </c>
      <c r="AF37" s="98">
        <f t="shared" ref="AF37:AF68" si="82">INT(B37/$I$1*$AM$1)</f>
        <v>161</v>
      </c>
      <c r="AG37" s="98">
        <f t="shared" ref="AG37:AG68" si="83">INT(C37/$I$1*$AM$1)</f>
        <v>64</v>
      </c>
      <c r="AH37" s="98">
        <f t="shared" ref="AH37:AH68" si="84">INT(D37/$I$1*$AM$1)</f>
        <v>46</v>
      </c>
      <c r="AI37" s="98">
        <f t="shared" ref="AI37:AI68" si="85">INT(E37/$I$1*$AM$1)</f>
        <v>46</v>
      </c>
      <c r="AJ37" s="98">
        <f t="shared" ref="AJ37:AJ68" si="86">INT(F37/$I$1*$AM$1)</f>
        <v>128</v>
      </c>
      <c r="AK37" s="98">
        <f t="shared" ref="AK37:AK68" si="87">INT(G37/$I$1*$AM$1)</f>
        <v>85</v>
      </c>
      <c r="AL37" s="98">
        <f t="shared" ref="AL37:AL68" si="88">INT(H37/$I$1*$AM$1)</f>
        <v>107</v>
      </c>
      <c r="AM37" s="98">
        <f t="shared" ref="AM37:AM68" si="89">INT(I37/$I$1*$AM$1)</f>
        <v>107</v>
      </c>
      <c r="AO37" s="100">
        <v>34</v>
      </c>
      <c r="AP37" s="100">
        <f t="shared" ref="AP37:AP68" si="90">INT(B37/$I$1*$AW$1)</f>
        <v>207</v>
      </c>
      <c r="AQ37" s="100">
        <f t="shared" ref="AQ37:AQ68" si="91">INT(C37/$I$1*$AW$1)</f>
        <v>82</v>
      </c>
      <c r="AR37" s="100">
        <f t="shared" ref="AR37:AR68" si="92">INT(D37/$I$1*$AW$1)</f>
        <v>60</v>
      </c>
      <c r="AS37" s="100">
        <f t="shared" ref="AS37:AS68" si="93">INT(E37/$I$1*$AW$1)</f>
        <v>60</v>
      </c>
      <c r="AT37" s="100">
        <f t="shared" ref="AT37:AT68" si="94">INT(F37/$I$1*$AW$1)</f>
        <v>165</v>
      </c>
      <c r="AU37" s="100">
        <f t="shared" ref="AU37:AU68" si="95">INT(G37/$I$1*$AW$1)</f>
        <v>110</v>
      </c>
      <c r="AV37" s="100">
        <f t="shared" ref="AV37:AV68" si="96">INT(H37/$I$1*$AW$1)</f>
        <v>137</v>
      </c>
      <c r="AW37" s="100">
        <f t="shared" ref="AW37:AW68" si="97">INT(I37/$I$1*$AW$1)</f>
        <v>137</v>
      </c>
      <c r="AY37" s="101">
        <v>34</v>
      </c>
      <c r="AZ37" s="101">
        <f t="shared" ref="AZ37:AZ68" si="98">INT(B37/$I$1*$BG$1)</f>
        <v>265</v>
      </c>
      <c r="BA37" s="101">
        <f t="shared" ref="BA37:BA68" si="99">INT(C37/$I$1*$BG$1)</f>
        <v>105</v>
      </c>
      <c r="BB37" s="101">
        <f t="shared" ref="BB37:BB68" si="100">INT(D37/$I$1*$BG$1)</f>
        <v>76</v>
      </c>
      <c r="BC37" s="101">
        <f t="shared" ref="BC37:BC68" si="101">INT(E37/$I$1*$BG$1)</f>
        <v>76</v>
      </c>
      <c r="BD37" s="101">
        <f t="shared" ref="BD37:BD68" si="102">INT(F37/$I$1*$BG$1)</f>
        <v>211</v>
      </c>
      <c r="BE37" s="101">
        <f t="shared" ref="BE37:BE68" si="103">INT(G37/$I$1*$BG$1)</f>
        <v>140</v>
      </c>
      <c r="BF37" s="101">
        <f t="shared" ref="BF37:BF68" si="104">INT(H37/$I$1*$BG$1)</f>
        <v>176</v>
      </c>
      <c r="BG37" s="101">
        <f t="shared" ref="BG37:BG68" si="105">INT(I37/$I$1*$BG$1)</f>
        <v>176</v>
      </c>
      <c r="BI37" s="102">
        <v>34</v>
      </c>
      <c r="BJ37" s="102">
        <f t="shared" ref="BJ37:BJ68" si="106">INT(B37/$I$1*$BQ$1)</f>
        <v>415</v>
      </c>
      <c r="BK37" s="102">
        <f t="shared" ref="BK37:BK68" si="107">INT(C37/$I$1*$BQ$1)</f>
        <v>165</v>
      </c>
      <c r="BL37" s="102">
        <f t="shared" ref="BL37:BL68" si="108">INT(D37/$I$1*$BQ$1)</f>
        <v>120</v>
      </c>
      <c r="BM37" s="102">
        <f t="shared" ref="BM37:BM68" si="109">INT(E37/$I$1*$BQ$1)</f>
        <v>120</v>
      </c>
      <c r="BN37" s="102">
        <f t="shared" ref="BN37:BN68" si="110">INT(F37/$I$1*$BQ$1)</f>
        <v>330</v>
      </c>
      <c r="BO37" s="102">
        <f t="shared" ref="BO37:BO68" si="111">INT(G37/$I$1*$BQ$1)</f>
        <v>220</v>
      </c>
      <c r="BP37" s="102">
        <f t="shared" ref="BP37:BP68" si="112">INT(H37/$I$1*$BQ$1)</f>
        <v>275</v>
      </c>
      <c r="BQ37" s="102">
        <f t="shared" ref="BQ37:BQ68" si="113">INT(I37/$I$1*$BQ$1)</f>
        <v>275</v>
      </c>
    </row>
    <row r="38" spans="1:69">
      <c r="A38" s="4">
        <v>35</v>
      </c>
      <c r="B38" s="4">
        <f>INT(VLOOKUP(A38,数值基线!$A$1:$K$206,3,0)*$B$2)</f>
        <v>87</v>
      </c>
      <c r="C38" s="4">
        <f t="shared" si="60"/>
        <v>34</v>
      </c>
      <c r="D38" s="4">
        <f t="shared" si="61"/>
        <v>26</v>
      </c>
      <c r="E38" s="4">
        <f t="shared" si="62"/>
        <v>26</v>
      </c>
      <c r="F38" s="4">
        <f>INT(VLOOKUP(A38,数值基线!$A$1:$K$206,4,0)*$F$2)</f>
        <v>69</v>
      </c>
      <c r="G38" s="4">
        <f t="shared" si="63"/>
        <v>46</v>
      </c>
      <c r="H38" s="4">
        <f t="shared" si="64"/>
        <v>57</v>
      </c>
      <c r="I38" s="4">
        <f t="shared" si="65"/>
        <v>57</v>
      </c>
      <c r="K38" s="106">
        <v>35</v>
      </c>
      <c r="L38" s="106">
        <f t="shared" si="66"/>
        <v>108</v>
      </c>
      <c r="M38" s="106">
        <f t="shared" si="67"/>
        <v>42</v>
      </c>
      <c r="N38" s="106">
        <f t="shared" si="68"/>
        <v>32</v>
      </c>
      <c r="O38" s="106">
        <f t="shared" si="69"/>
        <v>32</v>
      </c>
      <c r="P38" s="106">
        <f t="shared" si="70"/>
        <v>86</v>
      </c>
      <c r="Q38" s="106">
        <f t="shared" si="71"/>
        <v>57</v>
      </c>
      <c r="R38" s="106">
        <f t="shared" si="72"/>
        <v>71</v>
      </c>
      <c r="S38" s="106">
        <f t="shared" si="73"/>
        <v>71</v>
      </c>
      <c r="U38" s="97">
        <v>35</v>
      </c>
      <c r="V38" s="97">
        <f t="shared" si="74"/>
        <v>134</v>
      </c>
      <c r="W38" s="97">
        <f t="shared" si="75"/>
        <v>52</v>
      </c>
      <c r="X38" s="97">
        <f t="shared" si="76"/>
        <v>40</v>
      </c>
      <c r="Y38" s="97">
        <f t="shared" si="77"/>
        <v>40</v>
      </c>
      <c r="Z38" s="97">
        <f t="shared" si="78"/>
        <v>106</v>
      </c>
      <c r="AA38" s="97">
        <f t="shared" si="79"/>
        <v>71</v>
      </c>
      <c r="AB38" s="97">
        <f t="shared" si="80"/>
        <v>88</v>
      </c>
      <c r="AC38" s="97">
        <f t="shared" si="81"/>
        <v>88</v>
      </c>
      <c r="AE38" s="98">
        <v>35</v>
      </c>
      <c r="AF38" s="98">
        <f t="shared" si="82"/>
        <v>169</v>
      </c>
      <c r="AG38" s="98">
        <f t="shared" si="83"/>
        <v>66</v>
      </c>
      <c r="AH38" s="98">
        <f t="shared" si="84"/>
        <v>50</v>
      </c>
      <c r="AI38" s="98">
        <f t="shared" si="85"/>
        <v>50</v>
      </c>
      <c r="AJ38" s="98">
        <f t="shared" si="86"/>
        <v>134</v>
      </c>
      <c r="AK38" s="98">
        <f t="shared" si="87"/>
        <v>89</v>
      </c>
      <c r="AL38" s="98">
        <f t="shared" si="88"/>
        <v>111</v>
      </c>
      <c r="AM38" s="98">
        <f t="shared" si="89"/>
        <v>111</v>
      </c>
      <c r="AO38" s="100">
        <v>35</v>
      </c>
      <c r="AP38" s="100">
        <f t="shared" si="90"/>
        <v>217</v>
      </c>
      <c r="AQ38" s="100">
        <f t="shared" si="91"/>
        <v>85</v>
      </c>
      <c r="AR38" s="100">
        <f t="shared" si="92"/>
        <v>65</v>
      </c>
      <c r="AS38" s="100">
        <f t="shared" si="93"/>
        <v>65</v>
      </c>
      <c r="AT38" s="100">
        <f t="shared" si="94"/>
        <v>172</v>
      </c>
      <c r="AU38" s="100">
        <f t="shared" si="95"/>
        <v>115</v>
      </c>
      <c r="AV38" s="100">
        <f t="shared" si="96"/>
        <v>142</v>
      </c>
      <c r="AW38" s="100">
        <f t="shared" si="97"/>
        <v>142</v>
      </c>
      <c r="AY38" s="101">
        <v>35</v>
      </c>
      <c r="AZ38" s="101">
        <f t="shared" si="98"/>
        <v>278</v>
      </c>
      <c r="BA38" s="101">
        <f t="shared" si="99"/>
        <v>108</v>
      </c>
      <c r="BB38" s="101">
        <f t="shared" si="100"/>
        <v>83</v>
      </c>
      <c r="BC38" s="101">
        <f t="shared" si="101"/>
        <v>83</v>
      </c>
      <c r="BD38" s="101">
        <f t="shared" si="102"/>
        <v>220</v>
      </c>
      <c r="BE38" s="101">
        <f t="shared" si="103"/>
        <v>147</v>
      </c>
      <c r="BF38" s="101">
        <f t="shared" si="104"/>
        <v>182</v>
      </c>
      <c r="BG38" s="101">
        <f t="shared" si="105"/>
        <v>182</v>
      </c>
      <c r="BI38" s="102">
        <v>35</v>
      </c>
      <c r="BJ38" s="102">
        <f t="shared" si="106"/>
        <v>435</v>
      </c>
      <c r="BK38" s="102">
        <f t="shared" si="107"/>
        <v>170</v>
      </c>
      <c r="BL38" s="102">
        <f t="shared" si="108"/>
        <v>130</v>
      </c>
      <c r="BM38" s="102">
        <f t="shared" si="109"/>
        <v>130</v>
      </c>
      <c r="BN38" s="102">
        <f t="shared" si="110"/>
        <v>345</v>
      </c>
      <c r="BO38" s="102">
        <f t="shared" si="111"/>
        <v>230</v>
      </c>
      <c r="BP38" s="102">
        <f t="shared" si="112"/>
        <v>285</v>
      </c>
      <c r="BQ38" s="102">
        <f t="shared" si="113"/>
        <v>285</v>
      </c>
    </row>
    <row r="39" spans="1:69">
      <c r="A39" s="4">
        <v>36</v>
      </c>
      <c r="B39" s="4">
        <f>INT(VLOOKUP(A39,数值基线!$A$1:$K$206,3,0)*$B$2)</f>
        <v>92</v>
      </c>
      <c r="C39" s="4">
        <f t="shared" si="60"/>
        <v>36</v>
      </c>
      <c r="D39" s="4">
        <f t="shared" si="61"/>
        <v>27</v>
      </c>
      <c r="E39" s="4">
        <f t="shared" si="62"/>
        <v>27</v>
      </c>
      <c r="F39" s="4">
        <f>INT(VLOOKUP(A39,数值基线!$A$1:$K$206,4,0)*$F$2)</f>
        <v>73</v>
      </c>
      <c r="G39" s="4">
        <f t="shared" si="63"/>
        <v>48</v>
      </c>
      <c r="H39" s="4">
        <f t="shared" si="64"/>
        <v>60</v>
      </c>
      <c r="I39" s="4">
        <f t="shared" si="65"/>
        <v>60</v>
      </c>
      <c r="K39" s="106">
        <v>36</v>
      </c>
      <c r="L39" s="106">
        <f t="shared" si="66"/>
        <v>115</v>
      </c>
      <c r="M39" s="106">
        <f t="shared" si="67"/>
        <v>45</v>
      </c>
      <c r="N39" s="106">
        <f t="shared" si="68"/>
        <v>33</v>
      </c>
      <c r="O39" s="106">
        <f t="shared" si="69"/>
        <v>33</v>
      </c>
      <c r="P39" s="106">
        <f t="shared" si="70"/>
        <v>91</v>
      </c>
      <c r="Q39" s="106">
        <f t="shared" si="71"/>
        <v>60</v>
      </c>
      <c r="R39" s="106">
        <f t="shared" si="72"/>
        <v>75</v>
      </c>
      <c r="S39" s="106">
        <f t="shared" si="73"/>
        <v>75</v>
      </c>
      <c r="U39" s="97">
        <v>36</v>
      </c>
      <c r="V39" s="97">
        <f t="shared" si="74"/>
        <v>142</v>
      </c>
      <c r="W39" s="97">
        <f t="shared" si="75"/>
        <v>55</v>
      </c>
      <c r="X39" s="97">
        <f t="shared" si="76"/>
        <v>41</v>
      </c>
      <c r="Y39" s="97">
        <f t="shared" si="77"/>
        <v>41</v>
      </c>
      <c r="Z39" s="97">
        <f t="shared" si="78"/>
        <v>113</v>
      </c>
      <c r="AA39" s="97">
        <f t="shared" si="79"/>
        <v>74</v>
      </c>
      <c r="AB39" s="97">
        <f t="shared" si="80"/>
        <v>93</v>
      </c>
      <c r="AC39" s="97">
        <f t="shared" si="81"/>
        <v>93</v>
      </c>
      <c r="AE39" s="98">
        <v>36</v>
      </c>
      <c r="AF39" s="98">
        <f t="shared" si="82"/>
        <v>179</v>
      </c>
      <c r="AG39" s="98">
        <f t="shared" si="83"/>
        <v>70</v>
      </c>
      <c r="AH39" s="98">
        <f t="shared" si="84"/>
        <v>52</v>
      </c>
      <c r="AI39" s="98">
        <f t="shared" si="85"/>
        <v>52</v>
      </c>
      <c r="AJ39" s="98">
        <f t="shared" si="86"/>
        <v>142</v>
      </c>
      <c r="AK39" s="98">
        <f t="shared" si="87"/>
        <v>93</v>
      </c>
      <c r="AL39" s="98">
        <f t="shared" si="88"/>
        <v>117</v>
      </c>
      <c r="AM39" s="98">
        <f t="shared" si="89"/>
        <v>117</v>
      </c>
      <c r="AO39" s="100">
        <v>36</v>
      </c>
      <c r="AP39" s="100">
        <f t="shared" si="90"/>
        <v>230</v>
      </c>
      <c r="AQ39" s="100">
        <f t="shared" si="91"/>
        <v>90</v>
      </c>
      <c r="AR39" s="100">
        <f t="shared" si="92"/>
        <v>67</v>
      </c>
      <c r="AS39" s="100">
        <f t="shared" si="93"/>
        <v>67</v>
      </c>
      <c r="AT39" s="100">
        <f t="shared" si="94"/>
        <v>182</v>
      </c>
      <c r="AU39" s="100">
        <f t="shared" si="95"/>
        <v>120</v>
      </c>
      <c r="AV39" s="100">
        <f t="shared" si="96"/>
        <v>150</v>
      </c>
      <c r="AW39" s="100">
        <f t="shared" si="97"/>
        <v>150</v>
      </c>
      <c r="AY39" s="101">
        <v>36</v>
      </c>
      <c r="AZ39" s="101">
        <f t="shared" si="98"/>
        <v>294</v>
      </c>
      <c r="BA39" s="101">
        <f t="shared" si="99"/>
        <v>115</v>
      </c>
      <c r="BB39" s="101">
        <f t="shared" si="100"/>
        <v>86</v>
      </c>
      <c r="BC39" s="101">
        <f t="shared" si="101"/>
        <v>86</v>
      </c>
      <c r="BD39" s="101">
        <f t="shared" si="102"/>
        <v>233</v>
      </c>
      <c r="BE39" s="101">
        <f t="shared" si="103"/>
        <v>153</v>
      </c>
      <c r="BF39" s="101">
        <f t="shared" si="104"/>
        <v>192</v>
      </c>
      <c r="BG39" s="101">
        <f t="shared" si="105"/>
        <v>192</v>
      </c>
      <c r="BI39" s="102">
        <v>36</v>
      </c>
      <c r="BJ39" s="102">
        <f t="shared" si="106"/>
        <v>460</v>
      </c>
      <c r="BK39" s="102">
        <f t="shared" si="107"/>
        <v>180</v>
      </c>
      <c r="BL39" s="102">
        <f t="shared" si="108"/>
        <v>135</v>
      </c>
      <c r="BM39" s="102">
        <f t="shared" si="109"/>
        <v>135</v>
      </c>
      <c r="BN39" s="102">
        <f t="shared" si="110"/>
        <v>365</v>
      </c>
      <c r="BO39" s="102">
        <f t="shared" si="111"/>
        <v>240</v>
      </c>
      <c r="BP39" s="102">
        <f t="shared" si="112"/>
        <v>300</v>
      </c>
      <c r="BQ39" s="102">
        <f t="shared" si="113"/>
        <v>300</v>
      </c>
    </row>
    <row r="40" spans="1:69">
      <c r="A40" s="4">
        <v>37</v>
      </c>
      <c r="B40" s="4">
        <f>INT(VLOOKUP(A40,数值基线!$A$1:$K$206,3,0)*$B$2)</f>
        <v>96</v>
      </c>
      <c r="C40" s="4">
        <f t="shared" si="60"/>
        <v>38</v>
      </c>
      <c r="D40" s="4">
        <f t="shared" si="61"/>
        <v>28</v>
      </c>
      <c r="E40" s="4">
        <f t="shared" si="62"/>
        <v>28</v>
      </c>
      <c r="F40" s="4">
        <f>INT(VLOOKUP(A40,数值基线!$A$1:$K$206,4,0)*$F$2)</f>
        <v>76</v>
      </c>
      <c r="G40" s="4">
        <f t="shared" si="63"/>
        <v>50</v>
      </c>
      <c r="H40" s="4">
        <f t="shared" si="64"/>
        <v>63</v>
      </c>
      <c r="I40" s="4">
        <f t="shared" si="65"/>
        <v>63</v>
      </c>
      <c r="K40" s="106">
        <v>37</v>
      </c>
      <c r="L40" s="106">
        <f t="shared" si="66"/>
        <v>120</v>
      </c>
      <c r="M40" s="106">
        <f t="shared" si="67"/>
        <v>47</v>
      </c>
      <c r="N40" s="106">
        <f t="shared" si="68"/>
        <v>35</v>
      </c>
      <c r="O40" s="106">
        <f t="shared" si="69"/>
        <v>35</v>
      </c>
      <c r="P40" s="106">
        <f t="shared" si="70"/>
        <v>95</v>
      </c>
      <c r="Q40" s="106">
        <f t="shared" si="71"/>
        <v>62</v>
      </c>
      <c r="R40" s="106">
        <f t="shared" si="72"/>
        <v>78</v>
      </c>
      <c r="S40" s="106">
        <f t="shared" si="73"/>
        <v>78</v>
      </c>
      <c r="U40" s="97">
        <v>37</v>
      </c>
      <c r="V40" s="97">
        <f t="shared" si="74"/>
        <v>148</v>
      </c>
      <c r="W40" s="97">
        <f t="shared" si="75"/>
        <v>58</v>
      </c>
      <c r="X40" s="97">
        <f t="shared" si="76"/>
        <v>43</v>
      </c>
      <c r="Y40" s="97">
        <f t="shared" si="77"/>
        <v>43</v>
      </c>
      <c r="Z40" s="97">
        <f t="shared" si="78"/>
        <v>117</v>
      </c>
      <c r="AA40" s="97">
        <f t="shared" si="79"/>
        <v>77</v>
      </c>
      <c r="AB40" s="97">
        <f t="shared" si="80"/>
        <v>97</v>
      </c>
      <c r="AC40" s="97">
        <f t="shared" si="81"/>
        <v>97</v>
      </c>
      <c r="AE40" s="98">
        <v>37</v>
      </c>
      <c r="AF40" s="98">
        <f t="shared" si="82"/>
        <v>187</v>
      </c>
      <c r="AG40" s="98">
        <f t="shared" si="83"/>
        <v>74</v>
      </c>
      <c r="AH40" s="98">
        <f t="shared" si="84"/>
        <v>54</v>
      </c>
      <c r="AI40" s="98">
        <f t="shared" si="85"/>
        <v>54</v>
      </c>
      <c r="AJ40" s="98">
        <f t="shared" si="86"/>
        <v>148</v>
      </c>
      <c r="AK40" s="98">
        <f t="shared" si="87"/>
        <v>97</v>
      </c>
      <c r="AL40" s="98">
        <f t="shared" si="88"/>
        <v>122</v>
      </c>
      <c r="AM40" s="98">
        <f t="shared" si="89"/>
        <v>122</v>
      </c>
      <c r="AO40" s="100">
        <v>37</v>
      </c>
      <c r="AP40" s="100">
        <f t="shared" si="90"/>
        <v>240</v>
      </c>
      <c r="AQ40" s="100">
        <f t="shared" si="91"/>
        <v>95</v>
      </c>
      <c r="AR40" s="100">
        <f t="shared" si="92"/>
        <v>70</v>
      </c>
      <c r="AS40" s="100">
        <f t="shared" si="93"/>
        <v>70</v>
      </c>
      <c r="AT40" s="100">
        <f t="shared" si="94"/>
        <v>190</v>
      </c>
      <c r="AU40" s="100">
        <f t="shared" si="95"/>
        <v>125</v>
      </c>
      <c r="AV40" s="100">
        <f t="shared" si="96"/>
        <v>157</v>
      </c>
      <c r="AW40" s="100">
        <f t="shared" si="97"/>
        <v>157</v>
      </c>
      <c r="AY40" s="101">
        <v>37</v>
      </c>
      <c r="AZ40" s="101">
        <f t="shared" si="98"/>
        <v>307</v>
      </c>
      <c r="BA40" s="101">
        <f t="shared" si="99"/>
        <v>121</v>
      </c>
      <c r="BB40" s="101">
        <f t="shared" si="100"/>
        <v>89</v>
      </c>
      <c r="BC40" s="101">
        <f t="shared" si="101"/>
        <v>89</v>
      </c>
      <c r="BD40" s="101">
        <f t="shared" si="102"/>
        <v>243</v>
      </c>
      <c r="BE40" s="101">
        <f t="shared" si="103"/>
        <v>160</v>
      </c>
      <c r="BF40" s="101">
        <f t="shared" si="104"/>
        <v>201</v>
      </c>
      <c r="BG40" s="101">
        <f t="shared" si="105"/>
        <v>201</v>
      </c>
      <c r="BI40" s="102">
        <v>37</v>
      </c>
      <c r="BJ40" s="102">
        <f t="shared" si="106"/>
        <v>480</v>
      </c>
      <c r="BK40" s="102">
        <f t="shared" si="107"/>
        <v>190</v>
      </c>
      <c r="BL40" s="102">
        <f t="shared" si="108"/>
        <v>140</v>
      </c>
      <c r="BM40" s="102">
        <f t="shared" si="109"/>
        <v>140</v>
      </c>
      <c r="BN40" s="102">
        <f t="shared" si="110"/>
        <v>380</v>
      </c>
      <c r="BO40" s="102">
        <f t="shared" si="111"/>
        <v>250</v>
      </c>
      <c r="BP40" s="102">
        <f t="shared" si="112"/>
        <v>315</v>
      </c>
      <c r="BQ40" s="102">
        <f t="shared" si="113"/>
        <v>315</v>
      </c>
    </row>
    <row r="41" spans="1:69">
      <c r="A41" s="4">
        <v>38</v>
      </c>
      <c r="B41" s="4">
        <f>INT(VLOOKUP(A41,数值基线!$A$1:$K$206,3,0)*$B$2)</f>
        <v>101</v>
      </c>
      <c r="C41" s="4">
        <f t="shared" si="60"/>
        <v>40</v>
      </c>
      <c r="D41" s="4">
        <f t="shared" si="61"/>
        <v>30</v>
      </c>
      <c r="E41" s="4">
        <f t="shared" si="62"/>
        <v>30</v>
      </c>
      <c r="F41" s="4">
        <f>INT(VLOOKUP(A41,数值基线!$A$1:$K$206,4,0)*$F$2)</f>
        <v>80</v>
      </c>
      <c r="G41" s="4">
        <f t="shared" si="63"/>
        <v>53</v>
      </c>
      <c r="H41" s="4">
        <f t="shared" si="64"/>
        <v>66</v>
      </c>
      <c r="I41" s="4">
        <f t="shared" si="65"/>
        <v>66</v>
      </c>
      <c r="K41" s="106">
        <v>38</v>
      </c>
      <c r="L41" s="106">
        <f t="shared" si="66"/>
        <v>126</v>
      </c>
      <c r="M41" s="106">
        <f t="shared" si="67"/>
        <v>50</v>
      </c>
      <c r="N41" s="106">
        <f t="shared" si="68"/>
        <v>37</v>
      </c>
      <c r="O41" s="106">
        <f t="shared" si="69"/>
        <v>37</v>
      </c>
      <c r="P41" s="106">
        <f t="shared" si="70"/>
        <v>100</v>
      </c>
      <c r="Q41" s="106">
        <f t="shared" si="71"/>
        <v>66</v>
      </c>
      <c r="R41" s="106">
        <f t="shared" si="72"/>
        <v>82</v>
      </c>
      <c r="S41" s="106">
        <f t="shared" si="73"/>
        <v>82</v>
      </c>
      <c r="U41" s="97">
        <v>38</v>
      </c>
      <c r="V41" s="97">
        <f t="shared" si="74"/>
        <v>156</v>
      </c>
      <c r="W41" s="97">
        <f t="shared" si="75"/>
        <v>62</v>
      </c>
      <c r="X41" s="97">
        <f t="shared" si="76"/>
        <v>46</v>
      </c>
      <c r="Y41" s="97">
        <f t="shared" si="77"/>
        <v>46</v>
      </c>
      <c r="Z41" s="97">
        <f t="shared" si="78"/>
        <v>124</v>
      </c>
      <c r="AA41" s="97">
        <f t="shared" si="79"/>
        <v>82</v>
      </c>
      <c r="AB41" s="97">
        <f t="shared" si="80"/>
        <v>102</v>
      </c>
      <c r="AC41" s="97">
        <f t="shared" si="81"/>
        <v>102</v>
      </c>
      <c r="AE41" s="98">
        <v>38</v>
      </c>
      <c r="AF41" s="98">
        <f t="shared" si="82"/>
        <v>196</v>
      </c>
      <c r="AG41" s="98">
        <f t="shared" si="83"/>
        <v>78</v>
      </c>
      <c r="AH41" s="98">
        <f t="shared" si="84"/>
        <v>58</v>
      </c>
      <c r="AI41" s="98">
        <f t="shared" si="85"/>
        <v>58</v>
      </c>
      <c r="AJ41" s="98">
        <f t="shared" si="86"/>
        <v>156</v>
      </c>
      <c r="AK41" s="98">
        <f t="shared" si="87"/>
        <v>103</v>
      </c>
      <c r="AL41" s="98">
        <f t="shared" si="88"/>
        <v>128</v>
      </c>
      <c r="AM41" s="98">
        <f t="shared" si="89"/>
        <v>128</v>
      </c>
      <c r="AO41" s="100">
        <v>38</v>
      </c>
      <c r="AP41" s="100">
        <f t="shared" si="90"/>
        <v>252</v>
      </c>
      <c r="AQ41" s="100">
        <f t="shared" si="91"/>
        <v>100</v>
      </c>
      <c r="AR41" s="100">
        <f t="shared" si="92"/>
        <v>75</v>
      </c>
      <c r="AS41" s="100">
        <f t="shared" si="93"/>
        <v>75</v>
      </c>
      <c r="AT41" s="100">
        <f t="shared" si="94"/>
        <v>200</v>
      </c>
      <c r="AU41" s="100">
        <f t="shared" si="95"/>
        <v>132</v>
      </c>
      <c r="AV41" s="100">
        <f t="shared" si="96"/>
        <v>165</v>
      </c>
      <c r="AW41" s="100">
        <f t="shared" si="97"/>
        <v>165</v>
      </c>
      <c r="AY41" s="101">
        <v>38</v>
      </c>
      <c r="AZ41" s="101">
        <f t="shared" si="98"/>
        <v>323</v>
      </c>
      <c r="BA41" s="101">
        <f t="shared" si="99"/>
        <v>128</v>
      </c>
      <c r="BB41" s="101">
        <f t="shared" si="100"/>
        <v>96</v>
      </c>
      <c r="BC41" s="101">
        <f t="shared" si="101"/>
        <v>96</v>
      </c>
      <c r="BD41" s="101">
        <f t="shared" si="102"/>
        <v>256</v>
      </c>
      <c r="BE41" s="101">
        <f t="shared" si="103"/>
        <v>169</v>
      </c>
      <c r="BF41" s="101">
        <f t="shared" si="104"/>
        <v>211</v>
      </c>
      <c r="BG41" s="101">
        <f t="shared" si="105"/>
        <v>211</v>
      </c>
      <c r="BI41" s="102">
        <v>38</v>
      </c>
      <c r="BJ41" s="102">
        <f t="shared" si="106"/>
        <v>505</v>
      </c>
      <c r="BK41" s="102">
        <f t="shared" si="107"/>
        <v>200</v>
      </c>
      <c r="BL41" s="102">
        <f t="shared" si="108"/>
        <v>150</v>
      </c>
      <c r="BM41" s="102">
        <f t="shared" si="109"/>
        <v>150</v>
      </c>
      <c r="BN41" s="102">
        <f t="shared" si="110"/>
        <v>400</v>
      </c>
      <c r="BO41" s="102">
        <f t="shared" si="111"/>
        <v>265</v>
      </c>
      <c r="BP41" s="102">
        <f t="shared" si="112"/>
        <v>330</v>
      </c>
      <c r="BQ41" s="102">
        <f t="shared" si="113"/>
        <v>330</v>
      </c>
    </row>
    <row r="42" spans="1:69">
      <c r="A42" s="4">
        <v>39</v>
      </c>
      <c r="B42" s="4">
        <f>INT(VLOOKUP(A42,数值基线!$A$1:$K$206,3,0)*$B$2)</f>
        <v>105</v>
      </c>
      <c r="C42" s="4">
        <f t="shared" si="60"/>
        <v>42</v>
      </c>
      <c r="D42" s="4">
        <f t="shared" si="61"/>
        <v>31</v>
      </c>
      <c r="E42" s="4">
        <f t="shared" si="62"/>
        <v>31</v>
      </c>
      <c r="F42" s="4">
        <f>INT(VLOOKUP(A42,数值基线!$A$1:$K$206,4,0)*$F$2)</f>
        <v>84</v>
      </c>
      <c r="G42" s="4">
        <f t="shared" si="63"/>
        <v>56</v>
      </c>
      <c r="H42" s="4">
        <f t="shared" si="64"/>
        <v>70</v>
      </c>
      <c r="I42" s="4">
        <f t="shared" si="65"/>
        <v>70</v>
      </c>
      <c r="K42" s="106">
        <v>39</v>
      </c>
      <c r="L42" s="106">
        <f t="shared" si="66"/>
        <v>131</v>
      </c>
      <c r="M42" s="106">
        <f t="shared" si="67"/>
        <v>52</v>
      </c>
      <c r="N42" s="106">
        <f t="shared" si="68"/>
        <v>38</v>
      </c>
      <c r="O42" s="106">
        <f t="shared" si="69"/>
        <v>38</v>
      </c>
      <c r="P42" s="106">
        <f t="shared" si="70"/>
        <v>105</v>
      </c>
      <c r="Q42" s="106">
        <f t="shared" si="71"/>
        <v>70</v>
      </c>
      <c r="R42" s="106">
        <f t="shared" si="72"/>
        <v>87</v>
      </c>
      <c r="S42" s="106">
        <f t="shared" si="73"/>
        <v>87</v>
      </c>
      <c r="U42" s="97">
        <v>39</v>
      </c>
      <c r="V42" s="97">
        <f t="shared" si="74"/>
        <v>162</v>
      </c>
      <c r="W42" s="97">
        <f t="shared" si="75"/>
        <v>65</v>
      </c>
      <c r="X42" s="97">
        <f t="shared" si="76"/>
        <v>48</v>
      </c>
      <c r="Y42" s="97">
        <f t="shared" si="77"/>
        <v>48</v>
      </c>
      <c r="Z42" s="97">
        <f t="shared" si="78"/>
        <v>130</v>
      </c>
      <c r="AA42" s="97">
        <f t="shared" si="79"/>
        <v>86</v>
      </c>
      <c r="AB42" s="97">
        <f t="shared" si="80"/>
        <v>108</v>
      </c>
      <c r="AC42" s="97">
        <f t="shared" si="81"/>
        <v>108</v>
      </c>
      <c r="AE42" s="98">
        <v>39</v>
      </c>
      <c r="AF42" s="98">
        <f t="shared" si="82"/>
        <v>204</v>
      </c>
      <c r="AG42" s="98">
        <f t="shared" si="83"/>
        <v>81</v>
      </c>
      <c r="AH42" s="98">
        <f t="shared" si="84"/>
        <v>60</v>
      </c>
      <c r="AI42" s="98">
        <f t="shared" si="85"/>
        <v>60</v>
      </c>
      <c r="AJ42" s="98">
        <f t="shared" si="86"/>
        <v>163</v>
      </c>
      <c r="AK42" s="98">
        <f t="shared" si="87"/>
        <v>109</v>
      </c>
      <c r="AL42" s="98">
        <f t="shared" si="88"/>
        <v>136</v>
      </c>
      <c r="AM42" s="98">
        <f t="shared" si="89"/>
        <v>136</v>
      </c>
      <c r="AO42" s="100">
        <v>39</v>
      </c>
      <c r="AP42" s="100">
        <f t="shared" si="90"/>
        <v>262</v>
      </c>
      <c r="AQ42" s="100">
        <f t="shared" si="91"/>
        <v>105</v>
      </c>
      <c r="AR42" s="100">
        <f t="shared" si="92"/>
        <v>77</v>
      </c>
      <c r="AS42" s="100">
        <f t="shared" si="93"/>
        <v>77</v>
      </c>
      <c r="AT42" s="100">
        <f t="shared" si="94"/>
        <v>210</v>
      </c>
      <c r="AU42" s="100">
        <f t="shared" si="95"/>
        <v>140</v>
      </c>
      <c r="AV42" s="100">
        <f t="shared" si="96"/>
        <v>175</v>
      </c>
      <c r="AW42" s="100">
        <f t="shared" si="97"/>
        <v>175</v>
      </c>
      <c r="AY42" s="101">
        <v>39</v>
      </c>
      <c r="AZ42" s="101">
        <f t="shared" si="98"/>
        <v>336</v>
      </c>
      <c r="BA42" s="101">
        <f t="shared" si="99"/>
        <v>134</v>
      </c>
      <c r="BB42" s="101">
        <f t="shared" si="100"/>
        <v>99</v>
      </c>
      <c r="BC42" s="101">
        <f t="shared" si="101"/>
        <v>99</v>
      </c>
      <c r="BD42" s="101">
        <f t="shared" si="102"/>
        <v>268</v>
      </c>
      <c r="BE42" s="101">
        <f t="shared" si="103"/>
        <v>179</v>
      </c>
      <c r="BF42" s="101">
        <f t="shared" si="104"/>
        <v>224</v>
      </c>
      <c r="BG42" s="101">
        <f t="shared" si="105"/>
        <v>224</v>
      </c>
      <c r="BI42" s="102">
        <v>39</v>
      </c>
      <c r="BJ42" s="102">
        <f t="shared" si="106"/>
        <v>525</v>
      </c>
      <c r="BK42" s="102">
        <f t="shared" si="107"/>
        <v>210</v>
      </c>
      <c r="BL42" s="102">
        <f t="shared" si="108"/>
        <v>155</v>
      </c>
      <c r="BM42" s="102">
        <f t="shared" si="109"/>
        <v>155</v>
      </c>
      <c r="BN42" s="102">
        <f t="shared" si="110"/>
        <v>420</v>
      </c>
      <c r="BO42" s="102">
        <f t="shared" si="111"/>
        <v>280</v>
      </c>
      <c r="BP42" s="102">
        <f t="shared" si="112"/>
        <v>350</v>
      </c>
      <c r="BQ42" s="102">
        <f t="shared" si="113"/>
        <v>350</v>
      </c>
    </row>
    <row r="43" spans="1:69">
      <c r="A43" s="4">
        <v>40</v>
      </c>
      <c r="B43" s="4">
        <f>INT(VLOOKUP(A43,数值基线!$A$1:$K$206,3,0)*$B$2)</f>
        <v>110</v>
      </c>
      <c r="C43" s="4">
        <f t="shared" si="60"/>
        <v>44</v>
      </c>
      <c r="D43" s="4">
        <f t="shared" si="61"/>
        <v>33</v>
      </c>
      <c r="E43" s="4">
        <f t="shared" si="62"/>
        <v>33</v>
      </c>
      <c r="F43" s="4">
        <f>INT(VLOOKUP(A43,数值基线!$A$1:$K$206,4,0)*$F$2)</f>
        <v>87</v>
      </c>
      <c r="G43" s="4">
        <f t="shared" si="63"/>
        <v>58</v>
      </c>
      <c r="H43" s="4">
        <f t="shared" si="64"/>
        <v>72</v>
      </c>
      <c r="I43" s="4">
        <f t="shared" si="65"/>
        <v>72</v>
      </c>
      <c r="K43" s="106">
        <v>40</v>
      </c>
      <c r="L43" s="106">
        <f t="shared" si="66"/>
        <v>137</v>
      </c>
      <c r="M43" s="106">
        <f t="shared" si="67"/>
        <v>55</v>
      </c>
      <c r="N43" s="106">
        <f t="shared" si="68"/>
        <v>41</v>
      </c>
      <c r="O43" s="106">
        <f t="shared" si="69"/>
        <v>41</v>
      </c>
      <c r="P43" s="106">
        <f t="shared" si="70"/>
        <v>108</v>
      </c>
      <c r="Q43" s="106">
        <f t="shared" si="71"/>
        <v>72</v>
      </c>
      <c r="R43" s="106">
        <f t="shared" si="72"/>
        <v>90</v>
      </c>
      <c r="S43" s="106">
        <f t="shared" si="73"/>
        <v>90</v>
      </c>
      <c r="U43" s="97">
        <v>40</v>
      </c>
      <c r="V43" s="97">
        <f t="shared" si="74"/>
        <v>170</v>
      </c>
      <c r="W43" s="97">
        <f t="shared" si="75"/>
        <v>68</v>
      </c>
      <c r="X43" s="97">
        <f t="shared" si="76"/>
        <v>51</v>
      </c>
      <c r="Y43" s="97">
        <f t="shared" si="77"/>
        <v>51</v>
      </c>
      <c r="Z43" s="97">
        <f t="shared" si="78"/>
        <v>134</v>
      </c>
      <c r="AA43" s="97">
        <f t="shared" si="79"/>
        <v>89</v>
      </c>
      <c r="AB43" s="97">
        <f t="shared" si="80"/>
        <v>111</v>
      </c>
      <c r="AC43" s="97">
        <f t="shared" si="81"/>
        <v>111</v>
      </c>
      <c r="AE43" s="98">
        <v>40</v>
      </c>
      <c r="AF43" s="98">
        <f t="shared" si="82"/>
        <v>214</v>
      </c>
      <c r="AG43" s="98">
        <f t="shared" si="83"/>
        <v>85</v>
      </c>
      <c r="AH43" s="98">
        <f t="shared" si="84"/>
        <v>64</v>
      </c>
      <c r="AI43" s="98">
        <f t="shared" si="85"/>
        <v>64</v>
      </c>
      <c r="AJ43" s="98">
        <f t="shared" si="86"/>
        <v>169</v>
      </c>
      <c r="AK43" s="98">
        <f t="shared" si="87"/>
        <v>113</v>
      </c>
      <c r="AL43" s="98">
        <f t="shared" si="88"/>
        <v>140</v>
      </c>
      <c r="AM43" s="98">
        <f t="shared" si="89"/>
        <v>140</v>
      </c>
      <c r="AO43" s="100">
        <v>40</v>
      </c>
      <c r="AP43" s="100">
        <f t="shared" si="90"/>
        <v>275</v>
      </c>
      <c r="AQ43" s="100">
        <f t="shared" si="91"/>
        <v>110</v>
      </c>
      <c r="AR43" s="100">
        <f t="shared" si="92"/>
        <v>82</v>
      </c>
      <c r="AS43" s="100">
        <f t="shared" si="93"/>
        <v>82</v>
      </c>
      <c r="AT43" s="100">
        <f t="shared" si="94"/>
        <v>217</v>
      </c>
      <c r="AU43" s="100">
        <f t="shared" si="95"/>
        <v>145</v>
      </c>
      <c r="AV43" s="100">
        <f t="shared" si="96"/>
        <v>180</v>
      </c>
      <c r="AW43" s="100">
        <f t="shared" si="97"/>
        <v>180</v>
      </c>
      <c r="AY43" s="101">
        <v>40</v>
      </c>
      <c r="AZ43" s="101">
        <f t="shared" si="98"/>
        <v>352</v>
      </c>
      <c r="BA43" s="101">
        <f t="shared" si="99"/>
        <v>140</v>
      </c>
      <c r="BB43" s="101">
        <f t="shared" si="100"/>
        <v>105</v>
      </c>
      <c r="BC43" s="101">
        <f t="shared" si="101"/>
        <v>105</v>
      </c>
      <c r="BD43" s="101">
        <f t="shared" si="102"/>
        <v>278</v>
      </c>
      <c r="BE43" s="101">
        <f t="shared" si="103"/>
        <v>185</v>
      </c>
      <c r="BF43" s="101">
        <f t="shared" si="104"/>
        <v>230</v>
      </c>
      <c r="BG43" s="101">
        <f t="shared" si="105"/>
        <v>230</v>
      </c>
      <c r="BI43" s="102">
        <v>40</v>
      </c>
      <c r="BJ43" s="102">
        <f t="shared" si="106"/>
        <v>550</v>
      </c>
      <c r="BK43" s="102">
        <f t="shared" si="107"/>
        <v>220</v>
      </c>
      <c r="BL43" s="102">
        <f t="shared" si="108"/>
        <v>165</v>
      </c>
      <c r="BM43" s="102">
        <f t="shared" si="109"/>
        <v>165</v>
      </c>
      <c r="BN43" s="102">
        <f t="shared" si="110"/>
        <v>435</v>
      </c>
      <c r="BO43" s="102">
        <f t="shared" si="111"/>
        <v>290</v>
      </c>
      <c r="BP43" s="102">
        <f t="shared" si="112"/>
        <v>360</v>
      </c>
      <c r="BQ43" s="102">
        <f t="shared" si="113"/>
        <v>360</v>
      </c>
    </row>
    <row r="44" spans="1:69">
      <c r="A44" s="4">
        <v>41</v>
      </c>
      <c r="B44" s="4">
        <f>INT(VLOOKUP(A44,数值基线!$A$1:$K$206,3,0)*$B$2)</f>
        <v>115</v>
      </c>
      <c r="C44" s="4">
        <f t="shared" si="60"/>
        <v>46</v>
      </c>
      <c r="D44" s="4">
        <f t="shared" si="61"/>
        <v>34</v>
      </c>
      <c r="E44" s="4">
        <f t="shared" si="62"/>
        <v>34</v>
      </c>
      <c r="F44" s="4">
        <f>INT(VLOOKUP(A44,数值基线!$A$1:$K$206,4,0)*$F$2)</f>
        <v>91</v>
      </c>
      <c r="G44" s="4">
        <f t="shared" si="63"/>
        <v>60</v>
      </c>
      <c r="H44" s="4">
        <f t="shared" si="64"/>
        <v>75</v>
      </c>
      <c r="I44" s="4">
        <f t="shared" si="65"/>
        <v>75</v>
      </c>
      <c r="K44" s="106">
        <v>41</v>
      </c>
      <c r="L44" s="106">
        <f t="shared" si="66"/>
        <v>143</v>
      </c>
      <c r="M44" s="106">
        <f t="shared" si="67"/>
        <v>57</v>
      </c>
      <c r="N44" s="106">
        <f t="shared" si="68"/>
        <v>42</v>
      </c>
      <c r="O44" s="106">
        <f t="shared" si="69"/>
        <v>42</v>
      </c>
      <c r="P44" s="106">
        <f t="shared" si="70"/>
        <v>113</v>
      </c>
      <c r="Q44" s="106">
        <f t="shared" si="71"/>
        <v>75</v>
      </c>
      <c r="R44" s="106">
        <f t="shared" si="72"/>
        <v>93</v>
      </c>
      <c r="S44" s="106">
        <f t="shared" si="73"/>
        <v>93</v>
      </c>
      <c r="U44" s="97">
        <v>41</v>
      </c>
      <c r="V44" s="97">
        <f t="shared" si="74"/>
        <v>178</v>
      </c>
      <c r="W44" s="97">
        <f t="shared" si="75"/>
        <v>71</v>
      </c>
      <c r="X44" s="97">
        <f t="shared" si="76"/>
        <v>52</v>
      </c>
      <c r="Y44" s="97">
        <f t="shared" si="77"/>
        <v>52</v>
      </c>
      <c r="Z44" s="97">
        <f t="shared" si="78"/>
        <v>141</v>
      </c>
      <c r="AA44" s="97">
        <f t="shared" si="79"/>
        <v>93</v>
      </c>
      <c r="AB44" s="97">
        <f t="shared" si="80"/>
        <v>116</v>
      </c>
      <c r="AC44" s="97">
        <f t="shared" si="81"/>
        <v>116</v>
      </c>
      <c r="AE44" s="98">
        <v>41</v>
      </c>
      <c r="AF44" s="98">
        <f t="shared" si="82"/>
        <v>224</v>
      </c>
      <c r="AG44" s="98">
        <f t="shared" si="83"/>
        <v>89</v>
      </c>
      <c r="AH44" s="98">
        <f t="shared" si="84"/>
        <v>66</v>
      </c>
      <c r="AI44" s="98">
        <f t="shared" si="85"/>
        <v>66</v>
      </c>
      <c r="AJ44" s="98">
        <f t="shared" si="86"/>
        <v>177</v>
      </c>
      <c r="AK44" s="98">
        <f t="shared" si="87"/>
        <v>117</v>
      </c>
      <c r="AL44" s="98">
        <f t="shared" si="88"/>
        <v>146</v>
      </c>
      <c r="AM44" s="98">
        <f t="shared" si="89"/>
        <v>146</v>
      </c>
      <c r="AO44" s="100">
        <v>41</v>
      </c>
      <c r="AP44" s="100">
        <f t="shared" si="90"/>
        <v>287</v>
      </c>
      <c r="AQ44" s="100">
        <f t="shared" si="91"/>
        <v>115</v>
      </c>
      <c r="AR44" s="100">
        <f t="shared" si="92"/>
        <v>85</v>
      </c>
      <c r="AS44" s="100">
        <f t="shared" si="93"/>
        <v>85</v>
      </c>
      <c r="AT44" s="100">
        <f t="shared" si="94"/>
        <v>227</v>
      </c>
      <c r="AU44" s="100">
        <f t="shared" si="95"/>
        <v>150</v>
      </c>
      <c r="AV44" s="100">
        <f t="shared" si="96"/>
        <v>187</v>
      </c>
      <c r="AW44" s="100">
        <f t="shared" si="97"/>
        <v>187</v>
      </c>
      <c r="AY44" s="101">
        <v>41</v>
      </c>
      <c r="AZ44" s="101">
        <f t="shared" si="98"/>
        <v>368</v>
      </c>
      <c r="BA44" s="101">
        <f t="shared" si="99"/>
        <v>147</v>
      </c>
      <c r="BB44" s="101">
        <f t="shared" si="100"/>
        <v>108</v>
      </c>
      <c r="BC44" s="101">
        <f t="shared" si="101"/>
        <v>108</v>
      </c>
      <c r="BD44" s="101">
        <f t="shared" si="102"/>
        <v>291</v>
      </c>
      <c r="BE44" s="101">
        <f t="shared" si="103"/>
        <v>192</v>
      </c>
      <c r="BF44" s="101">
        <f t="shared" si="104"/>
        <v>240</v>
      </c>
      <c r="BG44" s="101">
        <f t="shared" si="105"/>
        <v>240</v>
      </c>
      <c r="BI44" s="102">
        <v>41</v>
      </c>
      <c r="BJ44" s="102">
        <f t="shared" si="106"/>
        <v>575</v>
      </c>
      <c r="BK44" s="102">
        <f t="shared" si="107"/>
        <v>230</v>
      </c>
      <c r="BL44" s="102">
        <f t="shared" si="108"/>
        <v>170</v>
      </c>
      <c r="BM44" s="102">
        <f t="shared" si="109"/>
        <v>170</v>
      </c>
      <c r="BN44" s="102">
        <f t="shared" si="110"/>
        <v>455</v>
      </c>
      <c r="BO44" s="102">
        <f t="shared" si="111"/>
        <v>300</v>
      </c>
      <c r="BP44" s="102">
        <f t="shared" si="112"/>
        <v>375</v>
      </c>
      <c r="BQ44" s="102">
        <f t="shared" si="113"/>
        <v>375</v>
      </c>
    </row>
    <row r="45" spans="1:69">
      <c r="A45" s="4">
        <v>42</v>
      </c>
      <c r="B45" s="4">
        <f>INT(VLOOKUP(A45,数值基线!$A$1:$K$206,3,0)*$B$2)</f>
        <v>120</v>
      </c>
      <c r="C45" s="4">
        <f t="shared" si="60"/>
        <v>48</v>
      </c>
      <c r="D45" s="4">
        <f t="shared" si="61"/>
        <v>36</v>
      </c>
      <c r="E45" s="4">
        <f t="shared" si="62"/>
        <v>36</v>
      </c>
      <c r="F45" s="4">
        <f>INT(VLOOKUP(A45,数值基线!$A$1:$K$206,4,0)*$F$2)</f>
        <v>96</v>
      </c>
      <c r="G45" s="4">
        <f t="shared" si="63"/>
        <v>64</v>
      </c>
      <c r="H45" s="4">
        <f t="shared" si="64"/>
        <v>80</v>
      </c>
      <c r="I45" s="4">
        <f t="shared" si="65"/>
        <v>80</v>
      </c>
      <c r="K45" s="106">
        <v>42</v>
      </c>
      <c r="L45" s="106">
        <f t="shared" si="66"/>
        <v>150</v>
      </c>
      <c r="M45" s="106">
        <f t="shared" si="67"/>
        <v>60</v>
      </c>
      <c r="N45" s="106">
        <f t="shared" si="68"/>
        <v>45</v>
      </c>
      <c r="O45" s="106">
        <f t="shared" si="69"/>
        <v>45</v>
      </c>
      <c r="P45" s="106">
        <f t="shared" si="70"/>
        <v>120</v>
      </c>
      <c r="Q45" s="106">
        <f t="shared" si="71"/>
        <v>80</v>
      </c>
      <c r="R45" s="106">
        <f t="shared" si="72"/>
        <v>100</v>
      </c>
      <c r="S45" s="106">
        <f t="shared" si="73"/>
        <v>100</v>
      </c>
      <c r="U45" s="97">
        <v>42</v>
      </c>
      <c r="V45" s="97">
        <f t="shared" si="74"/>
        <v>186</v>
      </c>
      <c r="W45" s="97">
        <f t="shared" si="75"/>
        <v>74</v>
      </c>
      <c r="X45" s="97">
        <f t="shared" si="76"/>
        <v>55</v>
      </c>
      <c r="Y45" s="97">
        <f t="shared" si="77"/>
        <v>55</v>
      </c>
      <c r="Z45" s="97">
        <f t="shared" si="78"/>
        <v>148</v>
      </c>
      <c r="AA45" s="97">
        <f t="shared" si="79"/>
        <v>99</v>
      </c>
      <c r="AB45" s="97">
        <f t="shared" si="80"/>
        <v>124</v>
      </c>
      <c r="AC45" s="97">
        <f t="shared" si="81"/>
        <v>124</v>
      </c>
      <c r="AE45" s="98">
        <v>42</v>
      </c>
      <c r="AF45" s="98">
        <f t="shared" si="82"/>
        <v>234</v>
      </c>
      <c r="AG45" s="98">
        <f t="shared" si="83"/>
        <v>93</v>
      </c>
      <c r="AH45" s="98">
        <f t="shared" si="84"/>
        <v>70</v>
      </c>
      <c r="AI45" s="98">
        <f t="shared" si="85"/>
        <v>70</v>
      </c>
      <c r="AJ45" s="98">
        <f t="shared" si="86"/>
        <v>187</v>
      </c>
      <c r="AK45" s="98">
        <f t="shared" si="87"/>
        <v>124</v>
      </c>
      <c r="AL45" s="98">
        <f t="shared" si="88"/>
        <v>156</v>
      </c>
      <c r="AM45" s="98">
        <f t="shared" si="89"/>
        <v>156</v>
      </c>
      <c r="AO45" s="100">
        <v>42</v>
      </c>
      <c r="AP45" s="100">
        <f t="shared" si="90"/>
        <v>300</v>
      </c>
      <c r="AQ45" s="100">
        <f t="shared" si="91"/>
        <v>120</v>
      </c>
      <c r="AR45" s="100">
        <f t="shared" si="92"/>
        <v>90</v>
      </c>
      <c r="AS45" s="100">
        <f t="shared" si="93"/>
        <v>90</v>
      </c>
      <c r="AT45" s="100">
        <f t="shared" si="94"/>
        <v>240</v>
      </c>
      <c r="AU45" s="100">
        <f t="shared" si="95"/>
        <v>160</v>
      </c>
      <c r="AV45" s="100">
        <f t="shared" si="96"/>
        <v>200</v>
      </c>
      <c r="AW45" s="100">
        <f t="shared" si="97"/>
        <v>200</v>
      </c>
      <c r="AY45" s="101">
        <v>42</v>
      </c>
      <c r="AZ45" s="101">
        <f t="shared" si="98"/>
        <v>384</v>
      </c>
      <c r="BA45" s="101">
        <f t="shared" si="99"/>
        <v>153</v>
      </c>
      <c r="BB45" s="101">
        <f t="shared" si="100"/>
        <v>115</v>
      </c>
      <c r="BC45" s="101">
        <f t="shared" si="101"/>
        <v>115</v>
      </c>
      <c r="BD45" s="101">
        <f t="shared" si="102"/>
        <v>307</v>
      </c>
      <c r="BE45" s="101">
        <f t="shared" si="103"/>
        <v>204</v>
      </c>
      <c r="BF45" s="101">
        <f t="shared" si="104"/>
        <v>256</v>
      </c>
      <c r="BG45" s="101">
        <f t="shared" si="105"/>
        <v>256</v>
      </c>
      <c r="BI45" s="102">
        <v>42</v>
      </c>
      <c r="BJ45" s="102">
        <f t="shared" si="106"/>
        <v>600</v>
      </c>
      <c r="BK45" s="102">
        <f t="shared" si="107"/>
        <v>240</v>
      </c>
      <c r="BL45" s="102">
        <f t="shared" si="108"/>
        <v>180</v>
      </c>
      <c r="BM45" s="102">
        <f t="shared" si="109"/>
        <v>180</v>
      </c>
      <c r="BN45" s="102">
        <f t="shared" si="110"/>
        <v>480</v>
      </c>
      <c r="BO45" s="102">
        <f t="shared" si="111"/>
        <v>320</v>
      </c>
      <c r="BP45" s="102">
        <f t="shared" si="112"/>
        <v>400</v>
      </c>
      <c r="BQ45" s="102">
        <f t="shared" si="113"/>
        <v>400</v>
      </c>
    </row>
    <row r="46" spans="1:69">
      <c r="A46" s="4">
        <v>43</v>
      </c>
      <c r="B46" s="4">
        <f>INT(VLOOKUP(A46,数值基线!$A$1:$K$206,3,0)*$B$2)</f>
        <v>125</v>
      </c>
      <c r="C46" s="4">
        <f t="shared" ref="C46:C77" si="114">INT(B46/$B$2*$C$2)</f>
        <v>50</v>
      </c>
      <c r="D46" s="4">
        <f t="shared" ref="D46:D77" si="115">INT(B46/$B$2*$D$2)</f>
        <v>37</v>
      </c>
      <c r="E46" s="4">
        <f t="shared" ref="E46:E77" si="116">INT(B46/$B$2*$E$2)</f>
        <v>37</v>
      </c>
      <c r="F46" s="4">
        <f>INT(VLOOKUP(A46,数值基线!$A$1:$K$206,4,0)*$F$2)</f>
        <v>99</v>
      </c>
      <c r="G46" s="4">
        <f t="shared" ref="G46:G77" si="117">INT(F46/$F$2*$G$2)</f>
        <v>66</v>
      </c>
      <c r="H46" s="4">
        <f t="shared" ref="H46:H77" si="118">INT(F46/$F$2*$H$2)</f>
        <v>82</v>
      </c>
      <c r="I46" s="4">
        <f t="shared" ref="I46:I77" si="119">INT(F46/$F$2*$I$2)</f>
        <v>82</v>
      </c>
      <c r="K46" s="106">
        <v>43</v>
      </c>
      <c r="L46" s="106">
        <f t="shared" si="66"/>
        <v>156</v>
      </c>
      <c r="M46" s="106">
        <f t="shared" si="67"/>
        <v>62</v>
      </c>
      <c r="N46" s="106">
        <f t="shared" si="68"/>
        <v>46</v>
      </c>
      <c r="O46" s="106">
        <f t="shared" si="69"/>
        <v>46</v>
      </c>
      <c r="P46" s="106">
        <f t="shared" si="70"/>
        <v>123</v>
      </c>
      <c r="Q46" s="106">
        <f t="shared" si="71"/>
        <v>82</v>
      </c>
      <c r="R46" s="106">
        <f t="shared" si="72"/>
        <v>102</v>
      </c>
      <c r="S46" s="106">
        <f t="shared" si="73"/>
        <v>102</v>
      </c>
      <c r="U46" s="97">
        <v>43</v>
      </c>
      <c r="V46" s="97">
        <f t="shared" si="74"/>
        <v>193</v>
      </c>
      <c r="W46" s="97">
        <f t="shared" si="75"/>
        <v>77</v>
      </c>
      <c r="X46" s="97">
        <f t="shared" si="76"/>
        <v>57</v>
      </c>
      <c r="Y46" s="97">
        <f t="shared" si="77"/>
        <v>57</v>
      </c>
      <c r="Z46" s="97">
        <f t="shared" si="78"/>
        <v>153</v>
      </c>
      <c r="AA46" s="97">
        <f t="shared" si="79"/>
        <v>102</v>
      </c>
      <c r="AB46" s="97">
        <f t="shared" si="80"/>
        <v>127</v>
      </c>
      <c r="AC46" s="97">
        <f t="shared" si="81"/>
        <v>127</v>
      </c>
      <c r="AE46" s="98">
        <v>43</v>
      </c>
      <c r="AF46" s="98">
        <f t="shared" si="82"/>
        <v>243</v>
      </c>
      <c r="AG46" s="98">
        <f t="shared" si="83"/>
        <v>97</v>
      </c>
      <c r="AH46" s="98">
        <f t="shared" si="84"/>
        <v>72</v>
      </c>
      <c r="AI46" s="98">
        <f t="shared" si="85"/>
        <v>72</v>
      </c>
      <c r="AJ46" s="98">
        <f t="shared" si="86"/>
        <v>193</v>
      </c>
      <c r="AK46" s="98">
        <f t="shared" si="87"/>
        <v>128</v>
      </c>
      <c r="AL46" s="98">
        <f t="shared" si="88"/>
        <v>159</v>
      </c>
      <c r="AM46" s="98">
        <f t="shared" si="89"/>
        <v>159</v>
      </c>
      <c r="AO46" s="100">
        <v>43</v>
      </c>
      <c r="AP46" s="100">
        <f t="shared" si="90"/>
        <v>312</v>
      </c>
      <c r="AQ46" s="100">
        <f t="shared" si="91"/>
        <v>125</v>
      </c>
      <c r="AR46" s="100">
        <f t="shared" si="92"/>
        <v>92</v>
      </c>
      <c r="AS46" s="100">
        <f t="shared" si="93"/>
        <v>92</v>
      </c>
      <c r="AT46" s="100">
        <f t="shared" si="94"/>
        <v>247</v>
      </c>
      <c r="AU46" s="100">
        <f t="shared" si="95"/>
        <v>165</v>
      </c>
      <c r="AV46" s="100">
        <f t="shared" si="96"/>
        <v>205</v>
      </c>
      <c r="AW46" s="100">
        <f t="shared" si="97"/>
        <v>205</v>
      </c>
      <c r="AY46" s="101">
        <v>43</v>
      </c>
      <c r="AZ46" s="101">
        <f t="shared" si="98"/>
        <v>400</v>
      </c>
      <c r="BA46" s="101">
        <f t="shared" si="99"/>
        <v>160</v>
      </c>
      <c r="BB46" s="101">
        <f t="shared" si="100"/>
        <v>118</v>
      </c>
      <c r="BC46" s="101">
        <f t="shared" si="101"/>
        <v>118</v>
      </c>
      <c r="BD46" s="101">
        <f t="shared" si="102"/>
        <v>316</v>
      </c>
      <c r="BE46" s="101">
        <f t="shared" si="103"/>
        <v>211</v>
      </c>
      <c r="BF46" s="101">
        <f t="shared" si="104"/>
        <v>262</v>
      </c>
      <c r="BG46" s="101">
        <f t="shared" si="105"/>
        <v>262</v>
      </c>
      <c r="BI46" s="102">
        <v>43</v>
      </c>
      <c r="BJ46" s="102">
        <f t="shared" si="106"/>
        <v>625</v>
      </c>
      <c r="BK46" s="102">
        <f t="shared" si="107"/>
        <v>250</v>
      </c>
      <c r="BL46" s="102">
        <f t="shared" si="108"/>
        <v>185</v>
      </c>
      <c r="BM46" s="102">
        <f t="shared" si="109"/>
        <v>185</v>
      </c>
      <c r="BN46" s="102">
        <f t="shared" si="110"/>
        <v>495</v>
      </c>
      <c r="BO46" s="102">
        <f t="shared" si="111"/>
        <v>330</v>
      </c>
      <c r="BP46" s="102">
        <f t="shared" si="112"/>
        <v>410</v>
      </c>
      <c r="BQ46" s="102">
        <f t="shared" si="113"/>
        <v>410</v>
      </c>
    </row>
    <row r="47" spans="1:69">
      <c r="A47" s="4">
        <v>44</v>
      </c>
      <c r="B47" s="4">
        <f>INT(VLOOKUP(A47,数值基线!$A$1:$K$206,3,0)*$B$2)</f>
        <v>130</v>
      </c>
      <c r="C47" s="4">
        <f t="shared" si="114"/>
        <v>52</v>
      </c>
      <c r="D47" s="4">
        <f t="shared" si="115"/>
        <v>39</v>
      </c>
      <c r="E47" s="4">
        <f t="shared" si="116"/>
        <v>39</v>
      </c>
      <c r="F47" s="4">
        <f>INT(VLOOKUP(A47,数值基线!$A$1:$K$206,4,0)*$F$2)</f>
        <v>103</v>
      </c>
      <c r="G47" s="4">
        <f t="shared" si="117"/>
        <v>68</v>
      </c>
      <c r="H47" s="4">
        <f t="shared" si="118"/>
        <v>85</v>
      </c>
      <c r="I47" s="4">
        <f t="shared" si="119"/>
        <v>85</v>
      </c>
      <c r="K47" s="106">
        <v>44</v>
      </c>
      <c r="L47" s="106">
        <f t="shared" si="66"/>
        <v>162</v>
      </c>
      <c r="M47" s="106">
        <f t="shared" si="67"/>
        <v>65</v>
      </c>
      <c r="N47" s="106">
        <f t="shared" si="68"/>
        <v>48</v>
      </c>
      <c r="O47" s="106">
        <f t="shared" si="69"/>
        <v>48</v>
      </c>
      <c r="P47" s="106">
        <f t="shared" si="70"/>
        <v>128</v>
      </c>
      <c r="Q47" s="106">
        <f t="shared" si="71"/>
        <v>85</v>
      </c>
      <c r="R47" s="106">
        <f t="shared" si="72"/>
        <v>106</v>
      </c>
      <c r="S47" s="106">
        <f t="shared" si="73"/>
        <v>106</v>
      </c>
      <c r="U47" s="97">
        <v>44</v>
      </c>
      <c r="V47" s="97">
        <f t="shared" si="74"/>
        <v>201</v>
      </c>
      <c r="W47" s="97">
        <f t="shared" si="75"/>
        <v>80</v>
      </c>
      <c r="X47" s="97">
        <f t="shared" si="76"/>
        <v>60</v>
      </c>
      <c r="Y47" s="97">
        <f t="shared" si="77"/>
        <v>60</v>
      </c>
      <c r="Z47" s="97">
        <f t="shared" si="78"/>
        <v>159</v>
      </c>
      <c r="AA47" s="97">
        <f t="shared" si="79"/>
        <v>105</v>
      </c>
      <c r="AB47" s="97">
        <f t="shared" si="80"/>
        <v>131</v>
      </c>
      <c r="AC47" s="97">
        <f t="shared" si="81"/>
        <v>131</v>
      </c>
      <c r="AE47" s="98">
        <v>44</v>
      </c>
      <c r="AF47" s="98">
        <f t="shared" si="82"/>
        <v>253</v>
      </c>
      <c r="AG47" s="98">
        <f t="shared" si="83"/>
        <v>101</v>
      </c>
      <c r="AH47" s="98">
        <f t="shared" si="84"/>
        <v>76</v>
      </c>
      <c r="AI47" s="98">
        <f t="shared" si="85"/>
        <v>76</v>
      </c>
      <c r="AJ47" s="98">
        <f t="shared" si="86"/>
        <v>200</v>
      </c>
      <c r="AK47" s="98">
        <f t="shared" si="87"/>
        <v>132</v>
      </c>
      <c r="AL47" s="98">
        <f t="shared" si="88"/>
        <v>165</v>
      </c>
      <c r="AM47" s="98">
        <f t="shared" si="89"/>
        <v>165</v>
      </c>
      <c r="AO47" s="100">
        <v>44</v>
      </c>
      <c r="AP47" s="100">
        <f t="shared" si="90"/>
        <v>325</v>
      </c>
      <c r="AQ47" s="100">
        <f t="shared" si="91"/>
        <v>130</v>
      </c>
      <c r="AR47" s="100">
        <f t="shared" si="92"/>
        <v>97</v>
      </c>
      <c r="AS47" s="100">
        <f t="shared" si="93"/>
        <v>97</v>
      </c>
      <c r="AT47" s="100">
        <f t="shared" si="94"/>
        <v>257</v>
      </c>
      <c r="AU47" s="100">
        <f t="shared" si="95"/>
        <v>170</v>
      </c>
      <c r="AV47" s="100">
        <f t="shared" si="96"/>
        <v>212</v>
      </c>
      <c r="AW47" s="100">
        <f t="shared" si="97"/>
        <v>212</v>
      </c>
      <c r="AY47" s="101">
        <v>44</v>
      </c>
      <c r="AZ47" s="101">
        <f t="shared" si="98"/>
        <v>416</v>
      </c>
      <c r="BA47" s="101">
        <f t="shared" si="99"/>
        <v>166</v>
      </c>
      <c r="BB47" s="101">
        <f t="shared" si="100"/>
        <v>124</v>
      </c>
      <c r="BC47" s="101">
        <f t="shared" si="101"/>
        <v>124</v>
      </c>
      <c r="BD47" s="101">
        <f t="shared" si="102"/>
        <v>329</v>
      </c>
      <c r="BE47" s="101">
        <f t="shared" si="103"/>
        <v>217</v>
      </c>
      <c r="BF47" s="101">
        <f t="shared" si="104"/>
        <v>272</v>
      </c>
      <c r="BG47" s="101">
        <f t="shared" si="105"/>
        <v>272</v>
      </c>
      <c r="BI47" s="102">
        <v>44</v>
      </c>
      <c r="BJ47" s="102">
        <f t="shared" si="106"/>
        <v>650</v>
      </c>
      <c r="BK47" s="102">
        <f t="shared" si="107"/>
        <v>260</v>
      </c>
      <c r="BL47" s="102">
        <f t="shared" si="108"/>
        <v>195</v>
      </c>
      <c r="BM47" s="102">
        <f t="shared" si="109"/>
        <v>195</v>
      </c>
      <c r="BN47" s="102">
        <f t="shared" si="110"/>
        <v>515</v>
      </c>
      <c r="BO47" s="102">
        <f t="shared" si="111"/>
        <v>340</v>
      </c>
      <c r="BP47" s="102">
        <f t="shared" si="112"/>
        <v>425</v>
      </c>
      <c r="BQ47" s="102">
        <f t="shared" si="113"/>
        <v>425</v>
      </c>
    </row>
    <row r="48" spans="1:69">
      <c r="A48" s="4">
        <v>45</v>
      </c>
      <c r="B48" s="4">
        <f>INT(VLOOKUP(A48,数值基线!$A$1:$K$206,3,0)*$B$2)</f>
        <v>135</v>
      </c>
      <c r="C48" s="4">
        <f t="shared" si="114"/>
        <v>54</v>
      </c>
      <c r="D48" s="4">
        <f t="shared" si="115"/>
        <v>40</v>
      </c>
      <c r="E48" s="4">
        <f t="shared" si="116"/>
        <v>40</v>
      </c>
      <c r="F48" s="4">
        <f>INT(VLOOKUP(A48,数值基线!$A$1:$K$206,4,0)*$F$2)</f>
        <v>108</v>
      </c>
      <c r="G48" s="4">
        <f t="shared" si="117"/>
        <v>72</v>
      </c>
      <c r="H48" s="4">
        <f t="shared" si="118"/>
        <v>90</v>
      </c>
      <c r="I48" s="4">
        <f t="shared" si="119"/>
        <v>90</v>
      </c>
      <c r="K48" s="106">
        <v>45</v>
      </c>
      <c r="L48" s="106">
        <f t="shared" si="66"/>
        <v>168</v>
      </c>
      <c r="M48" s="106">
        <f t="shared" si="67"/>
        <v>67</v>
      </c>
      <c r="N48" s="106">
        <f t="shared" si="68"/>
        <v>50</v>
      </c>
      <c r="O48" s="106">
        <f t="shared" si="69"/>
        <v>50</v>
      </c>
      <c r="P48" s="106">
        <f t="shared" si="70"/>
        <v>135</v>
      </c>
      <c r="Q48" s="106">
        <f t="shared" si="71"/>
        <v>90</v>
      </c>
      <c r="R48" s="106">
        <f t="shared" si="72"/>
        <v>112</v>
      </c>
      <c r="S48" s="106">
        <f t="shared" si="73"/>
        <v>112</v>
      </c>
      <c r="U48" s="97">
        <v>45</v>
      </c>
      <c r="V48" s="97">
        <f t="shared" si="74"/>
        <v>209</v>
      </c>
      <c r="W48" s="97">
        <f t="shared" si="75"/>
        <v>83</v>
      </c>
      <c r="X48" s="97">
        <f t="shared" si="76"/>
        <v>62</v>
      </c>
      <c r="Y48" s="97">
        <f t="shared" si="77"/>
        <v>62</v>
      </c>
      <c r="Z48" s="97">
        <f t="shared" si="78"/>
        <v>167</v>
      </c>
      <c r="AA48" s="97">
        <f t="shared" si="79"/>
        <v>111</v>
      </c>
      <c r="AB48" s="97">
        <f t="shared" si="80"/>
        <v>139</v>
      </c>
      <c r="AC48" s="97">
        <f t="shared" si="81"/>
        <v>139</v>
      </c>
      <c r="AE48" s="98">
        <v>45</v>
      </c>
      <c r="AF48" s="98">
        <f t="shared" si="82"/>
        <v>263</v>
      </c>
      <c r="AG48" s="98">
        <f t="shared" si="83"/>
        <v>105</v>
      </c>
      <c r="AH48" s="98">
        <f t="shared" si="84"/>
        <v>78</v>
      </c>
      <c r="AI48" s="98">
        <f t="shared" si="85"/>
        <v>78</v>
      </c>
      <c r="AJ48" s="98">
        <f t="shared" si="86"/>
        <v>210</v>
      </c>
      <c r="AK48" s="98">
        <f t="shared" si="87"/>
        <v>140</v>
      </c>
      <c r="AL48" s="98">
        <f t="shared" si="88"/>
        <v>175</v>
      </c>
      <c r="AM48" s="98">
        <f t="shared" si="89"/>
        <v>175</v>
      </c>
      <c r="AO48" s="100">
        <v>45</v>
      </c>
      <c r="AP48" s="100">
        <f t="shared" si="90"/>
        <v>337</v>
      </c>
      <c r="AQ48" s="100">
        <f t="shared" si="91"/>
        <v>135</v>
      </c>
      <c r="AR48" s="100">
        <f t="shared" si="92"/>
        <v>100</v>
      </c>
      <c r="AS48" s="100">
        <f t="shared" si="93"/>
        <v>100</v>
      </c>
      <c r="AT48" s="100">
        <f t="shared" si="94"/>
        <v>270</v>
      </c>
      <c r="AU48" s="100">
        <f t="shared" si="95"/>
        <v>180</v>
      </c>
      <c r="AV48" s="100">
        <f t="shared" si="96"/>
        <v>225</v>
      </c>
      <c r="AW48" s="100">
        <f t="shared" si="97"/>
        <v>225</v>
      </c>
      <c r="AY48" s="101">
        <v>45</v>
      </c>
      <c r="AZ48" s="101">
        <f t="shared" si="98"/>
        <v>432</v>
      </c>
      <c r="BA48" s="101">
        <f t="shared" si="99"/>
        <v>172</v>
      </c>
      <c r="BB48" s="101">
        <f t="shared" si="100"/>
        <v>128</v>
      </c>
      <c r="BC48" s="101">
        <f t="shared" si="101"/>
        <v>128</v>
      </c>
      <c r="BD48" s="101">
        <f t="shared" si="102"/>
        <v>345</v>
      </c>
      <c r="BE48" s="101">
        <f t="shared" si="103"/>
        <v>230</v>
      </c>
      <c r="BF48" s="101">
        <f t="shared" si="104"/>
        <v>288</v>
      </c>
      <c r="BG48" s="101">
        <f t="shared" si="105"/>
        <v>288</v>
      </c>
      <c r="BI48" s="102">
        <v>45</v>
      </c>
      <c r="BJ48" s="102">
        <f t="shared" si="106"/>
        <v>675</v>
      </c>
      <c r="BK48" s="102">
        <f t="shared" si="107"/>
        <v>270</v>
      </c>
      <c r="BL48" s="102">
        <f t="shared" si="108"/>
        <v>200</v>
      </c>
      <c r="BM48" s="102">
        <f t="shared" si="109"/>
        <v>200</v>
      </c>
      <c r="BN48" s="102">
        <f t="shared" si="110"/>
        <v>540</v>
      </c>
      <c r="BO48" s="102">
        <f t="shared" si="111"/>
        <v>360</v>
      </c>
      <c r="BP48" s="102">
        <f t="shared" si="112"/>
        <v>450</v>
      </c>
      <c r="BQ48" s="102">
        <f t="shared" si="113"/>
        <v>450</v>
      </c>
    </row>
    <row r="49" spans="1:69">
      <c r="A49" s="4">
        <v>46</v>
      </c>
      <c r="B49" s="4">
        <f>INT(VLOOKUP(A49,数值基线!$A$1:$K$206,3,0)*$B$2)</f>
        <v>140</v>
      </c>
      <c r="C49" s="4">
        <f t="shared" si="114"/>
        <v>56</v>
      </c>
      <c r="D49" s="4">
        <f t="shared" si="115"/>
        <v>42</v>
      </c>
      <c r="E49" s="4">
        <f t="shared" si="116"/>
        <v>42</v>
      </c>
      <c r="F49" s="4">
        <f>INT(VLOOKUP(A49,数值基线!$A$1:$K$206,4,0)*$F$2)</f>
        <v>112</v>
      </c>
      <c r="G49" s="4">
        <f t="shared" si="117"/>
        <v>74</v>
      </c>
      <c r="H49" s="4">
        <f t="shared" si="118"/>
        <v>93</v>
      </c>
      <c r="I49" s="4">
        <f t="shared" si="119"/>
        <v>93</v>
      </c>
      <c r="K49" s="106">
        <v>46</v>
      </c>
      <c r="L49" s="106">
        <f t="shared" si="66"/>
        <v>175</v>
      </c>
      <c r="M49" s="106">
        <f t="shared" si="67"/>
        <v>70</v>
      </c>
      <c r="N49" s="106">
        <f t="shared" si="68"/>
        <v>52</v>
      </c>
      <c r="O49" s="106">
        <f t="shared" si="69"/>
        <v>52</v>
      </c>
      <c r="P49" s="106">
        <f t="shared" si="70"/>
        <v>140</v>
      </c>
      <c r="Q49" s="106">
        <f t="shared" si="71"/>
        <v>92</v>
      </c>
      <c r="R49" s="106">
        <f t="shared" si="72"/>
        <v>116</v>
      </c>
      <c r="S49" s="106">
        <f t="shared" si="73"/>
        <v>116</v>
      </c>
      <c r="U49" s="97">
        <v>46</v>
      </c>
      <c r="V49" s="97">
        <f t="shared" si="74"/>
        <v>217</v>
      </c>
      <c r="W49" s="97">
        <f t="shared" si="75"/>
        <v>86</v>
      </c>
      <c r="X49" s="97">
        <f t="shared" si="76"/>
        <v>65</v>
      </c>
      <c r="Y49" s="97">
        <f t="shared" si="77"/>
        <v>65</v>
      </c>
      <c r="Z49" s="97">
        <f t="shared" si="78"/>
        <v>173</v>
      </c>
      <c r="AA49" s="97">
        <f t="shared" si="79"/>
        <v>114</v>
      </c>
      <c r="AB49" s="97">
        <f t="shared" si="80"/>
        <v>144</v>
      </c>
      <c r="AC49" s="97">
        <f t="shared" si="81"/>
        <v>144</v>
      </c>
      <c r="AE49" s="98">
        <v>46</v>
      </c>
      <c r="AF49" s="98">
        <f t="shared" si="82"/>
        <v>273</v>
      </c>
      <c r="AG49" s="98">
        <f t="shared" si="83"/>
        <v>109</v>
      </c>
      <c r="AH49" s="98">
        <f t="shared" si="84"/>
        <v>81</v>
      </c>
      <c r="AI49" s="98">
        <f t="shared" si="85"/>
        <v>81</v>
      </c>
      <c r="AJ49" s="98">
        <f t="shared" si="86"/>
        <v>218</v>
      </c>
      <c r="AK49" s="98">
        <f t="shared" si="87"/>
        <v>144</v>
      </c>
      <c r="AL49" s="98">
        <f t="shared" si="88"/>
        <v>181</v>
      </c>
      <c r="AM49" s="98">
        <f t="shared" si="89"/>
        <v>181</v>
      </c>
      <c r="AO49" s="100">
        <v>46</v>
      </c>
      <c r="AP49" s="100">
        <f t="shared" si="90"/>
        <v>350</v>
      </c>
      <c r="AQ49" s="100">
        <f t="shared" si="91"/>
        <v>140</v>
      </c>
      <c r="AR49" s="100">
        <f t="shared" si="92"/>
        <v>105</v>
      </c>
      <c r="AS49" s="100">
        <f t="shared" si="93"/>
        <v>105</v>
      </c>
      <c r="AT49" s="100">
        <f t="shared" si="94"/>
        <v>280</v>
      </c>
      <c r="AU49" s="100">
        <f t="shared" si="95"/>
        <v>185</v>
      </c>
      <c r="AV49" s="100">
        <f t="shared" si="96"/>
        <v>232</v>
      </c>
      <c r="AW49" s="100">
        <f t="shared" si="97"/>
        <v>232</v>
      </c>
      <c r="AY49" s="101">
        <v>46</v>
      </c>
      <c r="AZ49" s="101">
        <f t="shared" si="98"/>
        <v>448</v>
      </c>
      <c r="BA49" s="101">
        <f t="shared" si="99"/>
        <v>179</v>
      </c>
      <c r="BB49" s="101">
        <f t="shared" si="100"/>
        <v>134</v>
      </c>
      <c r="BC49" s="101">
        <f t="shared" si="101"/>
        <v>134</v>
      </c>
      <c r="BD49" s="101">
        <f t="shared" si="102"/>
        <v>358</v>
      </c>
      <c r="BE49" s="101">
        <f t="shared" si="103"/>
        <v>236</v>
      </c>
      <c r="BF49" s="101">
        <f t="shared" si="104"/>
        <v>297</v>
      </c>
      <c r="BG49" s="101">
        <f t="shared" si="105"/>
        <v>297</v>
      </c>
      <c r="BI49" s="102">
        <v>46</v>
      </c>
      <c r="BJ49" s="102">
        <f t="shared" si="106"/>
        <v>700</v>
      </c>
      <c r="BK49" s="102">
        <f t="shared" si="107"/>
        <v>280</v>
      </c>
      <c r="BL49" s="102">
        <f t="shared" si="108"/>
        <v>210</v>
      </c>
      <c r="BM49" s="102">
        <f t="shared" si="109"/>
        <v>210</v>
      </c>
      <c r="BN49" s="102">
        <f t="shared" si="110"/>
        <v>560</v>
      </c>
      <c r="BO49" s="102">
        <f t="shared" si="111"/>
        <v>370</v>
      </c>
      <c r="BP49" s="102">
        <f t="shared" si="112"/>
        <v>465</v>
      </c>
      <c r="BQ49" s="102">
        <f t="shared" si="113"/>
        <v>465</v>
      </c>
    </row>
    <row r="50" spans="1:69">
      <c r="A50" s="4">
        <v>47</v>
      </c>
      <c r="B50" s="4">
        <f>INT(VLOOKUP(A50,数值基线!$A$1:$K$206,3,0)*$B$2)</f>
        <v>146</v>
      </c>
      <c r="C50" s="4">
        <f t="shared" si="114"/>
        <v>58</v>
      </c>
      <c r="D50" s="4">
        <f t="shared" si="115"/>
        <v>43</v>
      </c>
      <c r="E50" s="4">
        <f t="shared" si="116"/>
        <v>43</v>
      </c>
      <c r="F50" s="4">
        <f>INT(VLOOKUP(A50,数值基线!$A$1:$K$206,4,0)*$F$2)</f>
        <v>116</v>
      </c>
      <c r="G50" s="4">
        <f t="shared" si="117"/>
        <v>77</v>
      </c>
      <c r="H50" s="4">
        <f t="shared" si="118"/>
        <v>96</v>
      </c>
      <c r="I50" s="4">
        <f t="shared" si="119"/>
        <v>96</v>
      </c>
      <c r="K50" s="106">
        <v>47</v>
      </c>
      <c r="L50" s="106">
        <f t="shared" si="66"/>
        <v>182</v>
      </c>
      <c r="M50" s="106">
        <f t="shared" si="67"/>
        <v>72</v>
      </c>
      <c r="N50" s="106">
        <f t="shared" si="68"/>
        <v>53</v>
      </c>
      <c r="O50" s="106">
        <f t="shared" si="69"/>
        <v>53</v>
      </c>
      <c r="P50" s="106">
        <f t="shared" si="70"/>
        <v>145</v>
      </c>
      <c r="Q50" s="106">
        <f t="shared" si="71"/>
        <v>96</v>
      </c>
      <c r="R50" s="106">
        <f t="shared" si="72"/>
        <v>120</v>
      </c>
      <c r="S50" s="106">
        <f t="shared" si="73"/>
        <v>120</v>
      </c>
      <c r="U50" s="97">
        <v>47</v>
      </c>
      <c r="V50" s="97">
        <f t="shared" si="74"/>
        <v>226</v>
      </c>
      <c r="W50" s="97">
        <f t="shared" si="75"/>
        <v>89</v>
      </c>
      <c r="X50" s="97">
        <f t="shared" si="76"/>
        <v>66</v>
      </c>
      <c r="Y50" s="97">
        <f t="shared" si="77"/>
        <v>66</v>
      </c>
      <c r="Z50" s="97">
        <f t="shared" si="78"/>
        <v>179</v>
      </c>
      <c r="AA50" s="97">
        <f t="shared" si="79"/>
        <v>119</v>
      </c>
      <c r="AB50" s="97">
        <f t="shared" si="80"/>
        <v>148</v>
      </c>
      <c r="AC50" s="97">
        <f t="shared" si="81"/>
        <v>148</v>
      </c>
      <c r="AE50" s="98">
        <v>47</v>
      </c>
      <c r="AF50" s="98">
        <f t="shared" si="82"/>
        <v>284</v>
      </c>
      <c r="AG50" s="98">
        <f t="shared" si="83"/>
        <v>113</v>
      </c>
      <c r="AH50" s="98">
        <f t="shared" si="84"/>
        <v>83</v>
      </c>
      <c r="AI50" s="98">
        <f t="shared" si="85"/>
        <v>83</v>
      </c>
      <c r="AJ50" s="98">
        <f t="shared" si="86"/>
        <v>226</v>
      </c>
      <c r="AK50" s="98">
        <f t="shared" si="87"/>
        <v>150</v>
      </c>
      <c r="AL50" s="98">
        <f t="shared" si="88"/>
        <v>187</v>
      </c>
      <c r="AM50" s="98">
        <f t="shared" si="89"/>
        <v>187</v>
      </c>
      <c r="AO50" s="100">
        <v>47</v>
      </c>
      <c r="AP50" s="100">
        <f t="shared" si="90"/>
        <v>365</v>
      </c>
      <c r="AQ50" s="100">
        <f t="shared" si="91"/>
        <v>145</v>
      </c>
      <c r="AR50" s="100">
        <f t="shared" si="92"/>
        <v>107</v>
      </c>
      <c r="AS50" s="100">
        <f t="shared" si="93"/>
        <v>107</v>
      </c>
      <c r="AT50" s="100">
        <f t="shared" si="94"/>
        <v>290</v>
      </c>
      <c r="AU50" s="100">
        <f t="shared" si="95"/>
        <v>192</v>
      </c>
      <c r="AV50" s="100">
        <f t="shared" si="96"/>
        <v>240</v>
      </c>
      <c r="AW50" s="100">
        <f t="shared" si="97"/>
        <v>240</v>
      </c>
      <c r="AY50" s="101">
        <v>47</v>
      </c>
      <c r="AZ50" s="101">
        <f t="shared" si="98"/>
        <v>467</v>
      </c>
      <c r="BA50" s="101">
        <f t="shared" si="99"/>
        <v>185</v>
      </c>
      <c r="BB50" s="101">
        <f t="shared" si="100"/>
        <v>137</v>
      </c>
      <c r="BC50" s="101">
        <f t="shared" si="101"/>
        <v>137</v>
      </c>
      <c r="BD50" s="101">
        <f t="shared" si="102"/>
        <v>371</v>
      </c>
      <c r="BE50" s="101">
        <f t="shared" si="103"/>
        <v>246</v>
      </c>
      <c r="BF50" s="101">
        <f t="shared" si="104"/>
        <v>307</v>
      </c>
      <c r="BG50" s="101">
        <f t="shared" si="105"/>
        <v>307</v>
      </c>
      <c r="BI50" s="102">
        <v>47</v>
      </c>
      <c r="BJ50" s="102">
        <f t="shared" si="106"/>
        <v>730</v>
      </c>
      <c r="BK50" s="102">
        <f t="shared" si="107"/>
        <v>290</v>
      </c>
      <c r="BL50" s="102">
        <f t="shared" si="108"/>
        <v>215</v>
      </c>
      <c r="BM50" s="102">
        <f t="shared" si="109"/>
        <v>215</v>
      </c>
      <c r="BN50" s="102">
        <f t="shared" si="110"/>
        <v>580</v>
      </c>
      <c r="BO50" s="102">
        <f t="shared" si="111"/>
        <v>385</v>
      </c>
      <c r="BP50" s="102">
        <f t="shared" si="112"/>
        <v>480</v>
      </c>
      <c r="BQ50" s="102">
        <f t="shared" si="113"/>
        <v>480</v>
      </c>
    </row>
    <row r="51" spans="1:69">
      <c r="A51" s="4">
        <v>48</v>
      </c>
      <c r="B51" s="4">
        <f>INT(VLOOKUP(A51,数值基线!$A$1:$K$206,3,0)*$B$2)</f>
        <v>151</v>
      </c>
      <c r="C51" s="4">
        <f t="shared" si="114"/>
        <v>60</v>
      </c>
      <c r="D51" s="4">
        <f t="shared" si="115"/>
        <v>45</v>
      </c>
      <c r="E51" s="4">
        <f t="shared" si="116"/>
        <v>45</v>
      </c>
      <c r="F51" s="4">
        <f>INT(VLOOKUP(A51,数值基线!$A$1:$K$206,4,0)*$F$2)</f>
        <v>121</v>
      </c>
      <c r="G51" s="4">
        <f t="shared" si="117"/>
        <v>80</v>
      </c>
      <c r="H51" s="4">
        <f t="shared" si="118"/>
        <v>100</v>
      </c>
      <c r="I51" s="4">
        <f t="shared" si="119"/>
        <v>100</v>
      </c>
      <c r="K51" s="106">
        <v>48</v>
      </c>
      <c r="L51" s="106">
        <f t="shared" si="66"/>
        <v>188</v>
      </c>
      <c r="M51" s="106">
        <f t="shared" si="67"/>
        <v>75</v>
      </c>
      <c r="N51" s="106">
        <f t="shared" si="68"/>
        <v>56</v>
      </c>
      <c r="O51" s="106">
        <f t="shared" si="69"/>
        <v>56</v>
      </c>
      <c r="P51" s="106">
        <f t="shared" si="70"/>
        <v>151</v>
      </c>
      <c r="Q51" s="106">
        <f t="shared" si="71"/>
        <v>100</v>
      </c>
      <c r="R51" s="106">
        <f t="shared" si="72"/>
        <v>125</v>
      </c>
      <c r="S51" s="106">
        <f t="shared" si="73"/>
        <v>125</v>
      </c>
      <c r="U51" s="97">
        <v>48</v>
      </c>
      <c r="V51" s="97">
        <f t="shared" si="74"/>
        <v>234</v>
      </c>
      <c r="W51" s="97">
        <f t="shared" si="75"/>
        <v>93</v>
      </c>
      <c r="X51" s="97">
        <f t="shared" si="76"/>
        <v>69</v>
      </c>
      <c r="Y51" s="97">
        <f t="shared" si="77"/>
        <v>69</v>
      </c>
      <c r="Z51" s="97">
        <f t="shared" si="78"/>
        <v>187</v>
      </c>
      <c r="AA51" s="97">
        <f t="shared" si="79"/>
        <v>124</v>
      </c>
      <c r="AB51" s="97">
        <f t="shared" si="80"/>
        <v>155</v>
      </c>
      <c r="AC51" s="97">
        <f t="shared" si="81"/>
        <v>155</v>
      </c>
      <c r="AE51" s="98">
        <v>48</v>
      </c>
      <c r="AF51" s="98">
        <f t="shared" si="82"/>
        <v>294</v>
      </c>
      <c r="AG51" s="98">
        <f t="shared" si="83"/>
        <v>117</v>
      </c>
      <c r="AH51" s="98">
        <f t="shared" si="84"/>
        <v>87</v>
      </c>
      <c r="AI51" s="98">
        <f t="shared" si="85"/>
        <v>87</v>
      </c>
      <c r="AJ51" s="98">
        <f t="shared" si="86"/>
        <v>235</v>
      </c>
      <c r="AK51" s="98">
        <f t="shared" si="87"/>
        <v>156</v>
      </c>
      <c r="AL51" s="98">
        <f t="shared" si="88"/>
        <v>195</v>
      </c>
      <c r="AM51" s="98">
        <f t="shared" si="89"/>
        <v>195</v>
      </c>
      <c r="AO51" s="100">
        <v>48</v>
      </c>
      <c r="AP51" s="100">
        <f t="shared" si="90"/>
        <v>377</v>
      </c>
      <c r="AQ51" s="100">
        <f t="shared" si="91"/>
        <v>150</v>
      </c>
      <c r="AR51" s="100">
        <f t="shared" si="92"/>
        <v>112</v>
      </c>
      <c r="AS51" s="100">
        <f t="shared" si="93"/>
        <v>112</v>
      </c>
      <c r="AT51" s="100">
        <f t="shared" si="94"/>
        <v>302</v>
      </c>
      <c r="AU51" s="100">
        <f t="shared" si="95"/>
        <v>200</v>
      </c>
      <c r="AV51" s="100">
        <f t="shared" si="96"/>
        <v>250</v>
      </c>
      <c r="AW51" s="100">
        <f t="shared" si="97"/>
        <v>250</v>
      </c>
      <c r="AY51" s="101">
        <v>48</v>
      </c>
      <c r="AZ51" s="101">
        <f t="shared" si="98"/>
        <v>483</v>
      </c>
      <c r="BA51" s="101">
        <f t="shared" si="99"/>
        <v>192</v>
      </c>
      <c r="BB51" s="101">
        <f t="shared" si="100"/>
        <v>144</v>
      </c>
      <c r="BC51" s="101">
        <f t="shared" si="101"/>
        <v>144</v>
      </c>
      <c r="BD51" s="101">
        <f t="shared" si="102"/>
        <v>387</v>
      </c>
      <c r="BE51" s="101">
        <f t="shared" si="103"/>
        <v>256</v>
      </c>
      <c r="BF51" s="101">
        <f t="shared" si="104"/>
        <v>320</v>
      </c>
      <c r="BG51" s="101">
        <f t="shared" si="105"/>
        <v>320</v>
      </c>
      <c r="BI51" s="102">
        <v>48</v>
      </c>
      <c r="BJ51" s="102">
        <f t="shared" si="106"/>
        <v>755</v>
      </c>
      <c r="BK51" s="102">
        <f t="shared" si="107"/>
        <v>300</v>
      </c>
      <c r="BL51" s="102">
        <f t="shared" si="108"/>
        <v>225</v>
      </c>
      <c r="BM51" s="102">
        <f t="shared" si="109"/>
        <v>225</v>
      </c>
      <c r="BN51" s="102">
        <f t="shared" si="110"/>
        <v>605</v>
      </c>
      <c r="BO51" s="102">
        <f t="shared" si="111"/>
        <v>400</v>
      </c>
      <c r="BP51" s="102">
        <f t="shared" si="112"/>
        <v>500</v>
      </c>
      <c r="BQ51" s="102">
        <f t="shared" si="113"/>
        <v>500</v>
      </c>
    </row>
    <row r="52" spans="1:69">
      <c r="A52" s="4">
        <v>49</v>
      </c>
      <c r="B52" s="4">
        <f>INT(VLOOKUP(A52,数值基线!$A$1:$K$206,3,0)*$B$2)</f>
        <v>157</v>
      </c>
      <c r="C52" s="4">
        <f t="shared" si="114"/>
        <v>62</v>
      </c>
      <c r="D52" s="4">
        <f t="shared" si="115"/>
        <v>47</v>
      </c>
      <c r="E52" s="4">
        <f t="shared" si="116"/>
        <v>47</v>
      </c>
      <c r="F52" s="4">
        <f>INT(VLOOKUP(A52,数值基线!$A$1:$K$206,4,0)*$F$2)</f>
        <v>125</v>
      </c>
      <c r="G52" s="4">
        <f t="shared" si="117"/>
        <v>83</v>
      </c>
      <c r="H52" s="4">
        <f t="shared" si="118"/>
        <v>104</v>
      </c>
      <c r="I52" s="4">
        <f t="shared" si="119"/>
        <v>104</v>
      </c>
      <c r="K52" s="106">
        <v>49</v>
      </c>
      <c r="L52" s="106">
        <f t="shared" si="66"/>
        <v>196</v>
      </c>
      <c r="M52" s="106">
        <f t="shared" si="67"/>
        <v>77</v>
      </c>
      <c r="N52" s="106">
        <f t="shared" si="68"/>
        <v>58</v>
      </c>
      <c r="O52" s="106">
        <f t="shared" si="69"/>
        <v>58</v>
      </c>
      <c r="P52" s="106">
        <f t="shared" si="70"/>
        <v>156</v>
      </c>
      <c r="Q52" s="106">
        <f t="shared" si="71"/>
        <v>103</v>
      </c>
      <c r="R52" s="106">
        <f t="shared" si="72"/>
        <v>130</v>
      </c>
      <c r="S52" s="106">
        <f t="shared" si="73"/>
        <v>130</v>
      </c>
      <c r="U52" s="97">
        <v>49</v>
      </c>
      <c r="V52" s="97">
        <f t="shared" si="74"/>
        <v>243</v>
      </c>
      <c r="W52" s="97">
        <f t="shared" si="75"/>
        <v>96</v>
      </c>
      <c r="X52" s="97">
        <f t="shared" si="76"/>
        <v>72</v>
      </c>
      <c r="Y52" s="97">
        <f t="shared" si="77"/>
        <v>72</v>
      </c>
      <c r="Z52" s="97">
        <f t="shared" si="78"/>
        <v>193</v>
      </c>
      <c r="AA52" s="97">
        <f t="shared" si="79"/>
        <v>128</v>
      </c>
      <c r="AB52" s="97">
        <f t="shared" si="80"/>
        <v>161</v>
      </c>
      <c r="AC52" s="97">
        <f t="shared" si="81"/>
        <v>161</v>
      </c>
      <c r="AE52" s="98">
        <v>49</v>
      </c>
      <c r="AF52" s="98">
        <f t="shared" si="82"/>
        <v>306</v>
      </c>
      <c r="AG52" s="98">
        <f t="shared" si="83"/>
        <v>120</v>
      </c>
      <c r="AH52" s="98">
        <f t="shared" si="84"/>
        <v>91</v>
      </c>
      <c r="AI52" s="98">
        <f t="shared" si="85"/>
        <v>91</v>
      </c>
      <c r="AJ52" s="98">
        <f t="shared" si="86"/>
        <v>243</v>
      </c>
      <c r="AK52" s="98">
        <f t="shared" si="87"/>
        <v>161</v>
      </c>
      <c r="AL52" s="98">
        <f t="shared" si="88"/>
        <v>202</v>
      </c>
      <c r="AM52" s="98">
        <f t="shared" si="89"/>
        <v>202</v>
      </c>
      <c r="AO52" s="100">
        <v>49</v>
      </c>
      <c r="AP52" s="100">
        <f t="shared" si="90"/>
        <v>392</v>
      </c>
      <c r="AQ52" s="100">
        <f t="shared" si="91"/>
        <v>155</v>
      </c>
      <c r="AR52" s="100">
        <f t="shared" si="92"/>
        <v>117</v>
      </c>
      <c r="AS52" s="100">
        <f t="shared" si="93"/>
        <v>117</v>
      </c>
      <c r="AT52" s="100">
        <f t="shared" si="94"/>
        <v>312</v>
      </c>
      <c r="AU52" s="100">
        <f t="shared" si="95"/>
        <v>207</v>
      </c>
      <c r="AV52" s="100">
        <f t="shared" si="96"/>
        <v>260</v>
      </c>
      <c r="AW52" s="100">
        <f t="shared" si="97"/>
        <v>260</v>
      </c>
      <c r="AY52" s="101">
        <v>49</v>
      </c>
      <c r="AZ52" s="101">
        <f t="shared" si="98"/>
        <v>502</v>
      </c>
      <c r="BA52" s="101">
        <f t="shared" si="99"/>
        <v>198</v>
      </c>
      <c r="BB52" s="101">
        <f t="shared" si="100"/>
        <v>150</v>
      </c>
      <c r="BC52" s="101">
        <f t="shared" si="101"/>
        <v>150</v>
      </c>
      <c r="BD52" s="101">
        <f t="shared" si="102"/>
        <v>400</v>
      </c>
      <c r="BE52" s="101">
        <f t="shared" si="103"/>
        <v>265</v>
      </c>
      <c r="BF52" s="101">
        <f t="shared" si="104"/>
        <v>332</v>
      </c>
      <c r="BG52" s="101">
        <f t="shared" si="105"/>
        <v>332</v>
      </c>
      <c r="BI52" s="102">
        <v>49</v>
      </c>
      <c r="BJ52" s="102">
        <f t="shared" si="106"/>
        <v>785</v>
      </c>
      <c r="BK52" s="102">
        <f t="shared" si="107"/>
        <v>310</v>
      </c>
      <c r="BL52" s="102">
        <f t="shared" si="108"/>
        <v>235</v>
      </c>
      <c r="BM52" s="102">
        <f t="shared" si="109"/>
        <v>235</v>
      </c>
      <c r="BN52" s="102">
        <f t="shared" si="110"/>
        <v>625</v>
      </c>
      <c r="BO52" s="102">
        <f t="shared" si="111"/>
        <v>415</v>
      </c>
      <c r="BP52" s="102">
        <f t="shared" si="112"/>
        <v>520</v>
      </c>
      <c r="BQ52" s="102">
        <f t="shared" si="113"/>
        <v>520</v>
      </c>
    </row>
    <row r="53" spans="1:69">
      <c r="A53" s="4">
        <v>50</v>
      </c>
      <c r="B53" s="4">
        <f>INT(VLOOKUP(A53,数值基线!$A$1:$K$206,3,0)*$B$2)</f>
        <v>162</v>
      </c>
      <c r="C53" s="4">
        <f t="shared" si="114"/>
        <v>64</v>
      </c>
      <c r="D53" s="4">
        <f t="shared" si="115"/>
        <v>48</v>
      </c>
      <c r="E53" s="4">
        <f t="shared" si="116"/>
        <v>48</v>
      </c>
      <c r="F53" s="4">
        <f>INT(VLOOKUP(A53,数值基线!$A$1:$K$206,4,0)*$F$2)</f>
        <v>129</v>
      </c>
      <c r="G53" s="4">
        <f t="shared" si="117"/>
        <v>86</v>
      </c>
      <c r="H53" s="4">
        <f t="shared" si="118"/>
        <v>107</v>
      </c>
      <c r="I53" s="4">
        <f t="shared" si="119"/>
        <v>107</v>
      </c>
      <c r="K53" s="106">
        <v>50</v>
      </c>
      <c r="L53" s="106">
        <f t="shared" si="66"/>
        <v>202</v>
      </c>
      <c r="M53" s="106">
        <f t="shared" si="67"/>
        <v>80</v>
      </c>
      <c r="N53" s="106">
        <f t="shared" si="68"/>
        <v>60</v>
      </c>
      <c r="O53" s="106">
        <f t="shared" si="69"/>
        <v>60</v>
      </c>
      <c r="P53" s="106">
        <f t="shared" si="70"/>
        <v>161</v>
      </c>
      <c r="Q53" s="106">
        <f t="shared" si="71"/>
        <v>107</v>
      </c>
      <c r="R53" s="106">
        <f t="shared" si="72"/>
        <v>133</v>
      </c>
      <c r="S53" s="106">
        <f t="shared" si="73"/>
        <v>133</v>
      </c>
      <c r="U53" s="97">
        <v>50</v>
      </c>
      <c r="V53" s="97">
        <f t="shared" si="74"/>
        <v>251</v>
      </c>
      <c r="W53" s="97">
        <f t="shared" si="75"/>
        <v>99</v>
      </c>
      <c r="X53" s="97">
        <f t="shared" si="76"/>
        <v>74</v>
      </c>
      <c r="Y53" s="97">
        <f t="shared" si="77"/>
        <v>74</v>
      </c>
      <c r="Z53" s="97">
        <f t="shared" si="78"/>
        <v>199</v>
      </c>
      <c r="AA53" s="97">
        <f t="shared" si="79"/>
        <v>133</v>
      </c>
      <c r="AB53" s="97">
        <f t="shared" si="80"/>
        <v>165</v>
      </c>
      <c r="AC53" s="97">
        <f t="shared" si="81"/>
        <v>165</v>
      </c>
      <c r="AE53" s="98">
        <v>50</v>
      </c>
      <c r="AF53" s="98">
        <f t="shared" si="82"/>
        <v>315</v>
      </c>
      <c r="AG53" s="98">
        <f t="shared" si="83"/>
        <v>124</v>
      </c>
      <c r="AH53" s="98">
        <f t="shared" si="84"/>
        <v>93</v>
      </c>
      <c r="AI53" s="98">
        <f t="shared" si="85"/>
        <v>93</v>
      </c>
      <c r="AJ53" s="98">
        <f t="shared" si="86"/>
        <v>251</v>
      </c>
      <c r="AK53" s="98">
        <f t="shared" si="87"/>
        <v>167</v>
      </c>
      <c r="AL53" s="98">
        <f t="shared" si="88"/>
        <v>208</v>
      </c>
      <c r="AM53" s="98">
        <f t="shared" si="89"/>
        <v>208</v>
      </c>
      <c r="AO53" s="100">
        <v>50</v>
      </c>
      <c r="AP53" s="100">
        <f t="shared" si="90"/>
        <v>405</v>
      </c>
      <c r="AQ53" s="100">
        <f t="shared" si="91"/>
        <v>160</v>
      </c>
      <c r="AR53" s="100">
        <f t="shared" si="92"/>
        <v>120</v>
      </c>
      <c r="AS53" s="100">
        <f t="shared" si="93"/>
        <v>120</v>
      </c>
      <c r="AT53" s="100">
        <f t="shared" si="94"/>
        <v>322</v>
      </c>
      <c r="AU53" s="100">
        <f t="shared" si="95"/>
        <v>215</v>
      </c>
      <c r="AV53" s="100">
        <f t="shared" si="96"/>
        <v>267</v>
      </c>
      <c r="AW53" s="100">
        <f t="shared" si="97"/>
        <v>267</v>
      </c>
      <c r="AY53" s="101">
        <v>50</v>
      </c>
      <c r="AZ53" s="101">
        <f t="shared" si="98"/>
        <v>518</v>
      </c>
      <c r="BA53" s="101">
        <f t="shared" si="99"/>
        <v>204</v>
      </c>
      <c r="BB53" s="101">
        <f t="shared" si="100"/>
        <v>153</v>
      </c>
      <c r="BC53" s="101">
        <f t="shared" si="101"/>
        <v>153</v>
      </c>
      <c r="BD53" s="101">
        <f t="shared" si="102"/>
        <v>412</v>
      </c>
      <c r="BE53" s="101">
        <f t="shared" si="103"/>
        <v>275</v>
      </c>
      <c r="BF53" s="101">
        <f t="shared" si="104"/>
        <v>342</v>
      </c>
      <c r="BG53" s="101">
        <f t="shared" si="105"/>
        <v>342</v>
      </c>
      <c r="BI53" s="102">
        <v>50</v>
      </c>
      <c r="BJ53" s="102">
        <f t="shared" si="106"/>
        <v>810</v>
      </c>
      <c r="BK53" s="102">
        <f t="shared" si="107"/>
        <v>320</v>
      </c>
      <c r="BL53" s="102">
        <f t="shared" si="108"/>
        <v>240</v>
      </c>
      <c r="BM53" s="102">
        <f t="shared" si="109"/>
        <v>240</v>
      </c>
      <c r="BN53" s="102">
        <f t="shared" si="110"/>
        <v>645</v>
      </c>
      <c r="BO53" s="102">
        <f t="shared" si="111"/>
        <v>430</v>
      </c>
      <c r="BP53" s="102">
        <f t="shared" si="112"/>
        <v>535</v>
      </c>
      <c r="BQ53" s="102">
        <f t="shared" si="113"/>
        <v>535</v>
      </c>
    </row>
    <row r="54" spans="1:69">
      <c r="A54" s="4">
        <v>51</v>
      </c>
      <c r="B54" s="4">
        <f>INT(VLOOKUP(A54,数值基线!$A$1:$K$206,3,0)*$B$2)</f>
        <v>168</v>
      </c>
      <c r="C54" s="4">
        <f t="shared" si="114"/>
        <v>67</v>
      </c>
      <c r="D54" s="4">
        <f t="shared" si="115"/>
        <v>50</v>
      </c>
      <c r="E54" s="4">
        <f t="shared" si="116"/>
        <v>50</v>
      </c>
      <c r="F54" s="4">
        <f>INT(VLOOKUP(A54,数值基线!$A$1:$K$206,4,0)*$F$2)</f>
        <v>134</v>
      </c>
      <c r="G54" s="4">
        <f t="shared" si="117"/>
        <v>89</v>
      </c>
      <c r="H54" s="4">
        <f t="shared" si="118"/>
        <v>111</v>
      </c>
      <c r="I54" s="4">
        <f t="shared" si="119"/>
        <v>111</v>
      </c>
      <c r="K54" s="106">
        <v>51</v>
      </c>
      <c r="L54" s="106">
        <f t="shared" si="66"/>
        <v>210</v>
      </c>
      <c r="M54" s="106">
        <f t="shared" si="67"/>
        <v>83</v>
      </c>
      <c r="N54" s="106">
        <f t="shared" si="68"/>
        <v>62</v>
      </c>
      <c r="O54" s="106">
        <f t="shared" si="69"/>
        <v>62</v>
      </c>
      <c r="P54" s="106">
        <f t="shared" si="70"/>
        <v>167</v>
      </c>
      <c r="Q54" s="106">
        <f t="shared" si="71"/>
        <v>111</v>
      </c>
      <c r="R54" s="106">
        <f t="shared" si="72"/>
        <v>138</v>
      </c>
      <c r="S54" s="106">
        <f t="shared" si="73"/>
        <v>138</v>
      </c>
      <c r="U54" s="97">
        <v>51</v>
      </c>
      <c r="V54" s="97">
        <f t="shared" si="74"/>
        <v>260</v>
      </c>
      <c r="W54" s="97">
        <f t="shared" si="75"/>
        <v>103</v>
      </c>
      <c r="X54" s="97">
        <f t="shared" si="76"/>
        <v>77</v>
      </c>
      <c r="Y54" s="97">
        <f t="shared" si="77"/>
        <v>77</v>
      </c>
      <c r="Z54" s="97">
        <f t="shared" si="78"/>
        <v>207</v>
      </c>
      <c r="AA54" s="97">
        <f t="shared" si="79"/>
        <v>137</v>
      </c>
      <c r="AB54" s="97">
        <f t="shared" si="80"/>
        <v>172</v>
      </c>
      <c r="AC54" s="97">
        <f t="shared" si="81"/>
        <v>172</v>
      </c>
      <c r="AE54" s="98">
        <v>51</v>
      </c>
      <c r="AF54" s="98">
        <f t="shared" si="82"/>
        <v>327</v>
      </c>
      <c r="AG54" s="98">
        <f t="shared" si="83"/>
        <v>130</v>
      </c>
      <c r="AH54" s="98">
        <f t="shared" si="84"/>
        <v>97</v>
      </c>
      <c r="AI54" s="98">
        <f t="shared" si="85"/>
        <v>97</v>
      </c>
      <c r="AJ54" s="98">
        <f t="shared" si="86"/>
        <v>261</v>
      </c>
      <c r="AK54" s="98">
        <f t="shared" si="87"/>
        <v>173</v>
      </c>
      <c r="AL54" s="98">
        <f t="shared" si="88"/>
        <v>216</v>
      </c>
      <c r="AM54" s="98">
        <f t="shared" si="89"/>
        <v>216</v>
      </c>
      <c r="AO54" s="100">
        <v>51</v>
      </c>
      <c r="AP54" s="100">
        <f t="shared" si="90"/>
        <v>420</v>
      </c>
      <c r="AQ54" s="100">
        <f t="shared" si="91"/>
        <v>167</v>
      </c>
      <c r="AR54" s="100">
        <f t="shared" si="92"/>
        <v>125</v>
      </c>
      <c r="AS54" s="100">
        <f t="shared" si="93"/>
        <v>125</v>
      </c>
      <c r="AT54" s="100">
        <f t="shared" si="94"/>
        <v>335</v>
      </c>
      <c r="AU54" s="100">
        <f t="shared" si="95"/>
        <v>222</v>
      </c>
      <c r="AV54" s="100">
        <f t="shared" si="96"/>
        <v>277</v>
      </c>
      <c r="AW54" s="100">
        <f t="shared" si="97"/>
        <v>277</v>
      </c>
      <c r="AY54" s="101">
        <v>51</v>
      </c>
      <c r="AZ54" s="101">
        <f t="shared" si="98"/>
        <v>537</v>
      </c>
      <c r="BA54" s="101">
        <f t="shared" si="99"/>
        <v>214</v>
      </c>
      <c r="BB54" s="101">
        <f t="shared" si="100"/>
        <v>160</v>
      </c>
      <c r="BC54" s="101">
        <f t="shared" si="101"/>
        <v>160</v>
      </c>
      <c r="BD54" s="101">
        <f t="shared" si="102"/>
        <v>428</v>
      </c>
      <c r="BE54" s="101">
        <f t="shared" si="103"/>
        <v>284</v>
      </c>
      <c r="BF54" s="101">
        <f t="shared" si="104"/>
        <v>355</v>
      </c>
      <c r="BG54" s="101">
        <f t="shared" si="105"/>
        <v>355</v>
      </c>
      <c r="BI54" s="102">
        <v>51</v>
      </c>
      <c r="BJ54" s="102">
        <f t="shared" si="106"/>
        <v>840</v>
      </c>
      <c r="BK54" s="102">
        <f t="shared" si="107"/>
        <v>335</v>
      </c>
      <c r="BL54" s="102">
        <f t="shared" si="108"/>
        <v>250</v>
      </c>
      <c r="BM54" s="102">
        <f t="shared" si="109"/>
        <v>250</v>
      </c>
      <c r="BN54" s="102">
        <f t="shared" si="110"/>
        <v>670</v>
      </c>
      <c r="BO54" s="102">
        <f t="shared" si="111"/>
        <v>445</v>
      </c>
      <c r="BP54" s="102">
        <f t="shared" si="112"/>
        <v>555</v>
      </c>
      <c r="BQ54" s="102">
        <f t="shared" si="113"/>
        <v>555</v>
      </c>
    </row>
    <row r="55" spans="1:69">
      <c r="A55" s="4">
        <v>52</v>
      </c>
      <c r="B55" s="4">
        <f>INT(VLOOKUP(A55,数值基线!$A$1:$K$206,3,0)*$B$2)</f>
        <v>174</v>
      </c>
      <c r="C55" s="4">
        <f t="shared" si="114"/>
        <v>69</v>
      </c>
      <c r="D55" s="4">
        <f t="shared" si="115"/>
        <v>52</v>
      </c>
      <c r="E55" s="4">
        <f t="shared" si="116"/>
        <v>52</v>
      </c>
      <c r="F55" s="4">
        <f>INT(VLOOKUP(A55,数值基线!$A$1:$K$206,4,0)*$F$2)</f>
        <v>139</v>
      </c>
      <c r="G55" s="4">
        <f t="shared" si="117"/>
        <v>92</v>
      </c>
      <c r="H55" s="4">
        <f t="shared" si="118"/>
        <v>115</v>
      </c>
      <c r="I55" s="4">
        <f t="shared" si="119"/>
        <v>115</v>
      </c>
      <c r="K55" s="106">
        <v>52</v>
      </c>
      <c r="L55" s="106">
        <f t="shared" si="66"/>
        <v>217</v>
      </c>
      <c r="M55" s="106">
        <f t="shared" si="67"/>
        <v>86</v>
      </c>
      <c r="N55" s="106">
        <f t="shared" si="68"/>
        <v>65</v>
      </c>
      <c r="O55" s="106">
        <f t="shared" si="69"/>
        <v>65</v>
      </c>
      <c r="P55" s="106">
        <f t="shared" si="70"/>
        <v>173</v>
      </c>
      <c r="Q55" s="106">
        <f t="shared" si="71"/>
        <v>115</v>
      </c>
      <c r="R55" s="106">
        <f t="shared" si="72"/>
        <v>143</v>
      </c>
      <c r="S55" s="106">
        <f t="shared" si="73"/>
        <v>143</v>
      </c>
      <c r="U55" s="97">
        <v>52</v>
      </c>
      <c r="V55" s="97">
        <f t="shared" si="74"/>
        <v>269</v>
      </c>
      <c r="W55" s="97">
        <f t="shared" si="75"/>
        <v>106</v>
      </c>
      <c r="X55" s="97">
        <f t="shared" si="76"/>
        <v>80</v>
      </c>
      <c r="Y55" s="97">
        <f t="shared" si="77"/>
        <v>80</v>
      </c>
      <c r="Z55" s="97">
        <f t="shared" si="78"/>
        <v>215</v>
      </c>
      <c r="AA55" s="97">
        <f t="shared" si="79"/>
        <v>142</v>
      </c>
      <c r="AB55" s="97">
        <f t="shared" si="80"/>
        <v>178</v>
      </c>
      <c r="AC55" s="97">
        <f t="shared" si="81"/>
        <v>178</v>
      </c>
      <c r="AE55" s="98">
        <v>52</v>
      </c>
      <c r="AF55" s="98">
        <f t="shared" si="82"/>
        <v>339</v>
      </c>
      <c r="AG55" s="98">
        <f t="shared" si="83"/>
        <v>134</v>
      </c>
      <c r="AH55" s="98">
        <f t="shared" si="84"/>
        <v>101</v>
      </c>
      <c r="AI55" s="98">
        <f t="shared" si="85"/>
        <v>101</v>
      </c>
      <c r="AJ55" s="98">
        <f t="shared" si="86"/>
        <v>271</v>
      </c>
      <c r="AK55" s="98">
        <f t="shared" si="87"/>
        <v>179</v>
      </c>
      <c r="AL55" s="98">
        <f t="shared" si="88"/>
        <v>224</v>
      </c>
      <c r="AM55" s="98">
        <f t="shared" si="89"/>
        <v>224</v>
      </c>
      <c r="AO55" s="100">
        <v>52</v>
      </c>
      <c r="AP55" s="100">
        <f t="shared" si="90"/>
        <v>435</v>
      </c>
      <c r="AQ55" s="100">
        <f t="shared" si="91"/>
        <v>172</v>
      </c>
      <c r="AR55" s="100">
        <f t="shared" si="92"/>
        <v>130</v>
      </c>
      <c r="AS55" s="100">
        <f t="shared" si="93"/>
        <v>130</v>
      </c>
      <c r="AT55" s="100">
        <f t="shared" si="94"/>
        <v>347</v>
      </c>
      <c r="AU55" s="100">
        <f t="shared" si="95"/>
        <v>230</v>
      </c>
      <c r="AV55" s="100">
        <f t="shared" si="96"/>
        <v>287</v>
      </c>
      <c r="AW55" s="100">
        <f t="shared" si="97"/>
        <v>287</v>
      </c>
      <c r="AY55" s="101">
        <v>52</v>
      </c>
      <c r="AZ55" s="101">
        <f t="shared" si="98"/>
        <v>556</v>
      </c>
      <c r="BA55" s="101">
        <f t="shared" si="99"/>
        <v>220</v>
      </c>
      <c r="BB55" s="101">
        <f t="shared" si="100"/>
        <v>166</v>
      </c>
      <c r="BC55" s="101">
        <f t="shared" si="101"/>
        <v>166</v>
      </c>
      <c r="BD55" s="101">
        <f t="shared" si="102"/>
        <v>444</v>
      </c>
      <c r="BE55" s="101">
        <f t="shared" si="103"/>
        <v>294</v>
      </c>
      <c r="BF55" s="101">
        <f t="shared" si="104"/>
        <v>368</v>
      </c>
      <c r="BG55" s="101">
        <f t="shared" si="105"/>
        <v>368</v>
      </c>
      <c r="BI55" s="102">
        <v>52</v>
      </c>
      <c r="BJ55" s="102">
        <f t="shared" si="106"/>
        <v>870</v>
      </c>
      <c r="BK55" s="102">
        <f t="shared" si="107"/>
        <v>345</v>
      </c>
      <c r="BL55" s="102">
        <f t="shared" si="108"/>
        <v>260</v>
      </c>
      <c r="BM55" s="102">
        <f t="shared" si="109"/>
        <v>260</v>
      </c>
      <c r="BN55" s="102">
        <f t="shared" si="110"/>
        <v>695</v>
      </c>
      <c r="BO55" s="102">
        <f t="shared" si="111"/>
        <v>460</v>
      </c>
      <c r="BP55" s="102">
        <f t="shared" si="112"/>
        <v>575</v>
      </c>
      <c r="BQ55" s="102">
        <f t="shared" si="113"/>
        <v>575</v>
      </c>
    </row>
    <row r="56" spans="1:69">
      <c r="A56" s="4">
        <v>53</v>
      </c>
      <c r="B56" s="4">
        <f>INT(VLOOKUP(A56,数值基线!$A$1:$K$206,3,0)*$B$2)</f>
        <v>180</v>
      </c>
      <c r="C56" s="4">
        <f t="shared" si="114"/>
        <v>72</v>
      </c>
      <c r="D56" s="4">
        <f t="shared" si="115"/>
        <v>54</v>
      </c>
      <c r="E56" s="4">
        <f t="shared" si="116"/>
        <v>54</v>
      </c>
      <c r="F56" s="4">
        <f>INT(VLOOKUP(A56,数值基线!$A$1:$K$206,4,0)*$F$2)</f>
        <v>144</v>
      </c>
      <c r="G56" s="4">
        <f t="shared" si="117"/>
        <v>96</v>
      </c>
      <c r="H56" s="4">
        <f t="shared" si="118"/>
        <v>120</v>
      </c>
      <c r="I56" s="4">
        <f t="shared" si="119"/>
        <v>120</v>
      </c>
      <c r="K56" s="106">
        <v>53</v>
      </c>
      <c r="L56" s="106">
        <f t="shared" si="66"/>
        <v>225</v>
      </c>
      <c r="M56" s="106">
        <f t="shared" si="67"/>
        <v>90</v>
      </c>
      <c r="N56" s="106">
        <f t="shared" si="68"/>
        <v>67</v>
      </c>
      <c r="O56" s="106">
        <f t="shared" si="69"/>
        <v>67</v>
      </c>
      <c r="P56" s="106">
        <f t="shared" si="70"/>
        <v>180</v>
      </c>
      <c r="Q56" s="106">
        <f t="shared" si="71"/>
        <v>120</v>
      </c>
      <c r="R56" s="106">
        <f t="shared" si="72"/>
        <v>150</v>
      </c>
      <c r="S56" s="106">
        <f t="shared" si="73"/>
        <v>150</v>
      </c>
      <c r="U56" s="97">
        <v>53</v>
      </c>
      <c r="V56" s="97">
        <f t="shared" si="74"/>
        <v>279</v>
      </c>
      <c r="W56" s="97">
        <f t="shared" si="75"/>
        <v>111</v>
      </c>
      <c r="X56" s="97">
        <f t="shared" si="76"/>
        <v>83</v>
      </c>
      <c r="Y56" s="97">
        <f t="shared" si="77"/>
        <v>83</v>
      </c>
      <c r="Z56" s="97">
        <f t="shared" si="78"/>
        <v>223</v>
      </c>
      <c r="AA56" s="97">
        <f t="shared" si="79"/>
        <v>148</v>
      </c>
      <c r="AB56" s="97">
        <f t="shared" si="80"/>
        <v>186</v>
      </c>
      <c r="AC56" s="97">
        <f t="shared" si="81"/>
        <v>186</v>
      </c>
      <c r="AE56" s="98">
        <v>53</v>
      </c>
      <c r="AF56" s="98">
        <f t="shared" si="82"/>
        <v>351</v>
      </c>
      <c r="AG56" s="98">
        <f t="shared" si="83"/>
        <v>140</v>
      </c>
      <c r="AH56" s="98">
        <f t="shared" si="84"/>
        <v>105</v>
      </c>
      <c r="AI56" s="98">
        <f t="shared" si="85"/>
        <v>105</v>
      </c>
      <c r="AJ56" s="98">
        <f t="shared" si="86"/>
        <v>280</v>
      </c>
      <c r="AK56" s="98">
        <f t="shared" si="87"/>
        <v>187</v>
      </c>
      <c r="AL56" s="98">
        <f t="shared" si="88"/>
        <v>234</v>
      </c>
      <c r="AM56" s="98">
        <f t="shared" si="89"/>
        <v>234</v>
      </c>
      <c r="AO56" s="100">
        <v>53</v>
      </c>
      <c r="AP56" s="100">
        <f t="shared" si="90"/>
        <v>450</v>
      </c>
      <c r="AQ56" s="100">
        <f t="shared" si="91"/>
        <v>180</v>
      </c>
      <c r="AR56" s="100">
        <f t="shared" si="92"/>
        <v>135</v>
      </c>
      <c r="AS56" s="100">
        <f t="shared" si="93"/>
        <v>135</v>
      </c>
      <c r="AT56" s="100">
        <f t="shared" si="94"/>
        <v>360</v>
      </c>
      <c r="AU56" s="100">
        <f t="shared" si="95"/>
        <v>240</v>
      </c>
      <c r="AV56" s="100">
        <f t="shared" si="96"/>
        <v>300</v>
      </c>
      <c r="AW56" s="100">
        <f t="shared" si="97"/>
        <v>300</v>
      </c>
      <c r="AY56" s="101">
        <v>53</v>
      </c>
      <c r="AZ56" s="101">
        <f t="shared" si="98"/>
        <v>576</v>
      </c>
      <c r="BA56" s="101">
        <f t="shared" si="99"/>
        <v>230</v>
      </c>
      <c r="BB56" s="101">
        <f t="shared" si="100"/>
        <v>172</v>
      </c>
      <c r="BC56" s="101">
        <f t="shared" si="101"/>
        <v>172</v>
      </c>
      <c r="BD56" s="101">
        <f t="shared" si="102"/>
        <v>460</v>
      </c>
      <c r="BE56" s="101">
        <f t="shared" si="103"/>
        <v>307</v>
      </c>
      <c r="BF56" s="101">
        <f t="shared" si="104"/>
        <v>384</v>
      </c>
      <c r="BG56" s="101">
        <f t="shared" si="105"/>
        <v>384</v>
      </c>
      <c r="BI56" s="102">
        <v>53</v>
      </c>
      <c r="BJ56" s="102">
        <f t="shared" si="106"/>
        <v>900</v>
      </c>
      <c r="BK56" s="102">
        <f t="shared" si="107"/>
        <v>360</v>
      </c>
      <c r="BL56" s="102">
        <f t="shared" si="108"/>
        <v>270</v>
      </c>
      <c r="BM56" s="102">
        <f t="shared" si="109"/>
        <v>270</v>
      </c>
      <c r="BN56" s="102">
        <f t="shared" si="110"/>
        <v>720</v>
      </c>
      <c r="BO56" s="102">
        <f t="shared" si="111"/>
        <v>480</v>
      </c>
      <c r="BP56" s="102">
        <f t="shared" si="112"/>
        <v>600</v>
      </c>
      <c r="BQ56" s="102">
        <f t="shared" si="113"/>
        <v>600</v>
      </c>
    </row>
    <row r="57" spans="1:69">
      <c r="A57" s="4">
        <v>54</v>
      </c>
      <c r="B57" s="4">
        <f>INT(VLOOKUP(A57,数值基线!$A$1:$K$206,3,0)*$B$2)</f>
        <v>186</v>
      </c>
      <c r="C57" s="4">
        <f t="shared" si="114"/>
        <v>74</v>
      </c>
      <c r="D57" s="4">
        <f t="shared" si="115"/>
        <v>55</v>
      </c>
      <c r="E57" s="4">
        <f t="shared" si="116"/>
        <v>55</v>
      </c>
      <c r="F57" s="4">
        <f>INT(VLOOKUP(A57,数值基线!$A$1:$K$206,4,0)*$F$2)</f>
        <v>148</v>
      </c>
      <c r="G57" s="4">
        <f t="shared" si="117"/>
        <v>98</v>
      </c>
      <c r="H57" s="4">
        <f t="shared" si="118"/>
        <v>123</v>
      </c>
      <c r="I57" s="4">
        <f t="shared" si="119"/>
        <v>123</v>
      </c>
      <c r="K57" s="106">
        <v>54</v>
      </c>
      <c r="L57" s="106">
        <f t="shared" si="66"/>
        <v>232</v>
      </c>
      <c r="M57" s="106">
        <f t="shared" si="67"/>
        <v>92</v>
      </c>
      <c r="N57" s="106">
        <f t="shared" si="68"/>
        <v>68</v>
      </c>
      <c r="O57" s="106">
        <f t="shared" si="69"/>
        <v>68</v>
      </c>
      <c r="P57" s="106">
        <f t="shared" si="70"/>
        <v>185</v>
      </c>
      <c r="Q57" s="106">
        <f t="shared" si="71"/>
        <v>122</v>
      </c>
      <c r="R57" s="106">
        <f t="shared" si="72"/>
        <v>153</v>
      </c>
      <c r="S57" s="106">
        <f t="shared" si="73"/>
        <v>153</v>
      </c>
      <c r="U57" s="97">
        <v>54</v>
      </c>
      <c r="V57" s="97">
        <f t="shared" si="74"/>
        <v>288</v>
      </c>
      <c r="W57" s="97">
        <f t="shared" si="75"/>
        <v>114</v>
      </c>
      <c r="X57" s="97">
        <f t="shared" si="76"/>
        <v>85</v>
      </c>
      <c r="Y57" s="97">
        <f t="shared" si="77"/>
        <v>85</v>
      </c>
      <c r="Z57" s="97">
        <f t="shared" si="78"/>
        <v>229</v>
      </c>
      <c r="AA57" s="97">
        <f t="shared" si="79"/>
        <v>151</v>
      </c>
      <c r="AB57" s="97">
        <f t="shared" si="80"/>
        <v>190</v>
      </c>
      <c r="AC57" s="97">
        <f t="shared" si="81"/>
        <v>190</v>
      </c>
      <c r="AE57" s="98">
        <v>54</v>
      </c>
      <c r="AF57" s="98">
        <f t="shared" si="82"/>
        <v>362</v>
      </c>
      <c r="AG57" s="98">
        <f t="shared" si="83"/>
        <v>144</v>
      </c>
      <c r="AH57" s="98">
        <f t="shared" si="84"/>
        <v>107</v>
      </c>
      <c r="AI57" s="98">
        <f t="shared" si="85"/>
        <v>107</v>
      </c>
      <c r="AJ57" s="98">
        <f t="shared" si="86"/>
        <v>288</v>
      </c>
      <c r="AK57" s="98">
        <f t="shared" si="87"/>
        <v>191</v>
      </c>
      <c r="AL57" s="98">
        <f t="shared" si="88"/>
        <v>239</v>
      </c>
      <c r="AM57" s="98">
        <f t="shared" si="89"/>
        <v>239</v>
      </c>
      <c r="AO57" s="100">
        <v>54</v>
      </c>
      <c r="AP57" s="100">
        <f t="shared" si="90"/>
        <v>465</v>
      </c>
      <c r="AQ57" s="100">
        <f t="shared" si="91"/>
        <v>185</v>
      </c>
      <c r="AR57" s="100">
        <f t="shared" si="92"/>
        <v>137</v>
      </c>
      <c r="AS57" s="100">
        <f t="shared" si="93"/>
        <v>137</v>
      </c>
      <c r="AT57" s="100">
        <f t="shared" si="94"/>
        <v>370</v>
      </c>
      <c r="AU57" s="100">
        <f t="shared" si="95"/>
        <v>245</v>
      </c>
      <c r="AV57" s="100">
        <f t="shared" si="96"/>
        <v>307</v>
      </c>
      <c r="AW57" s="100">
        <f t="shared" si="97"/>
        <v>307</v>
      </c>
      <c r="AY57" s="101">
        <v>54</v>
      </c>
      <c r="AZ57" s="101">
        <f t="shared" si="98"/>
        <v>595</v>
      </c>
      <c r="BA57" s="101">
        <f t="shared" si="99"/>
        <v>236</v>
      </c>
      <c r="BB57" s="101">
        <f t="shared" si="100"/>
        <v>176</v>
      </c>
      <c r="BC57" s="101">
        <f t="shared" si="101"/>
        <v>176</v>
      </c>
      <c r="BD57" s="101">
        <f t="shared" si="102"/>
        <v>473</v>
      </c>
      <c r="BE57" s="101">
        <f t="shared" si="103"/>
        <v>313</v>
      </c>
      <c r="BF57" s="101">
        <f t="shared" si="104"/>
        <v>393</v>
      </c>
      <c r="BG57" s="101">
        <f t="shared" si="105"/>
        <v>393</v>
      </c>
      <c r="BI57" s="102">
        <v>54</v>
      </c>
      <c r="BJ57" s="102">
        <f t="shared" si="106"/>
        <v>930</v>
      </c>
      <c r="BK57" s="102">
        <f t="shared" si="107"/>
        <v>370</v>
      </c>
      <c r="BL57" s="102">
        <f t="shared" si="108"/>
        <v>275</v>
      </c>
      <c r="BM57" s="102">
        <f t="shared" si="109"/>
        <v>275</v>
      </c>
      <c r="BN57" s="102">
        <f t="shared" si="110"/>
        <v>740</v>
      </c>
      <c r="BO57" s="102">
        <f t="shared" si="111"/>
        <v>490</v>
      </c>
      <c r="BP57" s="102">
        <f t="shared" si="112"/>
        <v>615</v>
      </c>
      <c r="BQ57" s="102">
        <f t="shared" si="113"/>
        <v>615</v>
      </c>
    </row>
    <row r="58" spans="1:69">
      <c r="A58" s="4">
        <v>55</v>
      </c>
      <c r="B58" s="4">
        <f>INT(VLOOKUP(A58,数值基线!$A$1:$K$206,3,0)*$B$2)</f>
        <v>192</v>
      </c>
      <c r="C58" s="4">
        <f t="shared" si="114"/>
        <v>76</v>
      </c>
      <c r="D58" s="4">
        <f t="shared" si="115"/>
        <v>57</v>
      </c>
      <c r="E58" s="4">
        <f t="shared" si="116"/>
        <v>57</v>
      </c>
      <c r="F58" s="4">
        <f>INT(VLOOKUP(A58,数值基线!$A$1:$K$206,4,0)*$F$2)</f>
        <v>153</v>
      </c>
      <c r="G58" s="4">
        <f t="shared" si="117"/>
        <v>102</v>
      </c>
      <c r="H58" s="4">
        <f t="shared" si="118"/>
        <v>127</v>
      </c>
      <c r="I58" s="4">
        <f t="shared" si="119"/>
        <v>127</v>
      </c>
      <c r="K58" s="106">
        <v>55</v>
      </c>
      <c r="L58" s="106">
        <f t="shared" si="66"/>
        <v>240</v>
      </c>
      <c r="M58" s="106">
        <f t="shared" si="67"/>
        <v>95</v>
      </c>
      <c r="N58" s="106">
        <f t="shared" si="68"/>
        <v>71</v>
      </c>
      <c r="O58" s="106">
        <f t="shared" si="69"/>
        <v>71</v>
      </c>
      <c r="P58" s="106">
        <f t="shared" si="70"/>
        <v>191</v>
      </c>
      <c r="Q58" s="106">
        <f t="shared" si="71"/>
        <v>127</v>
      </c>
      <c r="R58" s="106">
        <f t="shared" si="72"/>
        <v>158</v>
      </c>
      <c r="S58" s="106">
        <f t="shared" si="73"/>
        <v>158</v>
      </c>
      <c r="U58" s="97">
        <v>55</v>
      </c>
      <c r="V58" s="97">
        <f t="shared" si="74"/>
        <v>297</v>
      </c>
      <c r="W58" s="97">
        <f t="shared" si="75"/>
        <v>117</v>
      </c>
      <c r="X58" s="97">
        <f t="shared" si="76"/>
        <v>88</v>
      </c>
      <c r="Y58" s="97">
        <f t="shared" si="77"/>
        <v>88</v>
      </c>
      <c r="Z58" s="97">
        <f t="shared" si="78"/>
        <v>237</v>
      </c>
      <c r="AA58" s="97">
        <f t="shared" si="79"/>
        <v>158</v>
      </c>
      <c r="AB58" s="97">
        <f t="shared" si="80"/>
        <v>196</v>
      </c>
      <c r="AC58" s="97">
        <f t="shared" si="81"/>
        <v>196</v>
      </c>
      <c r="AE58" s="98">
        <v>55</v>
      </c>
      <c r="AF58" s="98">
        <f t="shared" si="82"/>
        <v>374</v>
      </c>
      <c r="AG58" s="98">
        <f t="shared" si="83"/>
        <v>148</v>
      </c>
      <c r="AH58" s="98">
        <f t="shared" si="84"/>
        <v>111</v>
      </c>
      <c r="AI58" s="98">
        <f t="shared" si="85"/>
        <v>111</v>
      </c>
      <c r="AJ58" s="98">
        <f t="shared" si="86"/>
        <v>298</v>
      </c>
      <c r="AK58" s="98">
        <f t="shared" si="87"/>
        <v>198</v>
      </c>
      <c r="AL58" s="98">
        <f t="shared" si="88"/>
        <v>247</v>
      </c>
      <c r="AM58" s="98">
        <f t="shared" si="89"/>
        <v>247</v>
      </c>
      <c r="AO58" s="100">
        <v>55</v>
      </c>
      <c r="AP58" s="100">
        <f t="shared" si="90"/>
        <v>480</v>
      </c>
      <c r="AQ58" s="100">
        <f t="shared" si="91"/>
        <v>190</v>
      </c>
      <c r="AR58" s="100">
        <f t="shared" si="92"/>
        <v>142</v>
      </c>
      <c r="AS58" s="100">
        <f t="shared" si="93"/>
        <v>142</v>
      </c>
      <c r="AT58" s="100">
        <f t="shared" si="94"/>
        <v>382</v>
      </c>
      <c r="AU58" s="100">
        <f t="shared" si="95"/>
        <v>255</v>
      </c>
      <c r="AV58" s="100">
        <f t="shared" si="96"/>
        <v>317</v>
      </c>
      <c r="AW58" s="100">
        <f t="shared" si="97"/>
        <v>317</v>
      </c>
      <c r="AY58" s="101">
        <v>55</v>
      </c>
      <c r="AZ58" s="101">
        <f t="shared" si="98"/>
        <v>614</v>
      </c>
      <c r="BA58" s="101">
        <f t="shared" si="99"/>
        <v>243</v>
      </c>
      <c r="BB58" s="101">
        <f t="shared" si="100"/>
        <v>182</v>
      </c>
      <c r="BC58" s="101">
        <f t="shared" si="101"/>
        <v>182</v>
      </c>
      <c r="BD58" s="101">
        <f t="shared" si="102"/>
        <v>489</v>
      </c>
      <c r="BE58" s="101">
        <f t="shared" si="103"/>
        <v>326</v>
      </c>
      <c r="BF58" s="101">
        <f t="shared" si="104"/>
        <v>406</v>
      </c>
      <c r="BG58" s="101">
        <f t="shared" si="105"/>
        <v>406</v>
      </c>
      <c r="BI58" s="102">
        <v>55</v>
      </c>
      <c r="BJ58" s="102">
        <f t="shared" si="106"/>
        <v>960</v>
      </c>
      <c r="BK58" s="102">
        <f t="shared" si="107"/>
        <v>380</v>
      </c>
      <c r="BL58" s="102">
        <f t="shared" si="108"/>
        <v>285</v>
      </c>
      <c r="BM58" s="102">
        <f t="shared" si="109"/>
        <v>285</v>
      </c>
      <c r="BN58" s="102">
        <f t="shared" si="110"/>
        <v>765</v>
      </c>
      <c r="BO58" s="102">
        <f t="shared" si="111"/>
        <v>510</v>
      </c>
      <c r="BP58" s="102">
        <f t="shared" si="112"/>
        <v>635</v>
      </c>
      <c r="BQ58" s="102">
        <f t="shared" si="113"/>
        <v>635</v>
      </c>
    </row>
    <row r="59" spans="1:69">
      <c r="A59" s="4">
        <v>56</v>
      </c>
      <c r="B59" s="4">
        <f>INT(VLOOKUP(A59,数值基线!$A$1:$K$206,3,0)*$B$2)</f>
        <v>199</v>
      </c>
      <c r="C59" s="4">
        <f t="shared" si="114"/>
        <v>79</v>
      </c>
      <c r="D59" s="4">
        <f t="shared" si="115"/>
        <v>59</v>
      </c>
      <c r="E59" s="4">
        <f t="shared" si="116"/>
        <v>59</v>
      </c>
      <c r="F59" s="4">
        <f>INT(VLOOKUP(A59,数值基线!$A$1:$K$206,4,0)*$F$2)</f>
        <v>159</v>
      </c>
      <c r="G59" s="4">
        <f t="shared" si="117"/>
        <v>106</v>
      </c>
      <c r="H59" s="4">
        <f t="shared" si="118"/>
        <v>132</v>
      </c>
      <c r="I59" s="4">
        <f t="shared" si="119"/>
        <v>132</v>
      </c>
      <c r="K59" s="106">
        <v>56</v>
      </c>
      <c r="L59" s="106">
        <f t="shared" si="66"/>
        <v>248</v>
      </c>
      <c r="M59" s="106">
        <f t="shared" si="67"/>
        <v>98</v>
      </c>
      <c r="N59" s="106">
        <f t="shared" si="68"/>
        <v>73</v>
      </c>
      <c r="O59" s="106">
        <f t="shared" si="69"/>
        <v>73</v>
      </c>
      <c r="P59" s="106">
        <f t="shared" si="70"/>
        <v>198</v>
      </c>
      <c r="Q59" s="106">
        <f t="shared" si="71"/>
        <v>132</v>
      </c>
      <c r="R59" s="106">
        <f t="shared" si="72"/>
        <v>165</v>
      </c>
      <c r="S59" s="106">
        <f t="shared" si="73"/>
        <v>165</v>
      </c>
      <c r="U59" s="97">
        <v>56</v>
      </c>
      <c r="V59" s="97">
        <f t="shared" si="74"/>
        <v>308</v>
      </c>
      <c r="W59" s="97">
        <f t="shared" si="75"/>
        <v>122</v>
      </c>
      <c r="X59" s="97">
        <f t="shared" si="76"/>
        <v>91</v>
      </c>
      <c r="Y59" s="97">
        <f t="shared" si="77"/>
        <v>91</v>
      </c>
      <c r="Z59" s="97">
        <f t="shared" si="78"/>
        <v>246</v>
      </c>
      <c r="AA59" s="97">
        <f t="shared" si="79"/>
        <v>164</v>
      </c>
      <c r="AB59" s="97">
        <f t="shared" si="80"/>
        <v>204</v>
      </c>
      <c r="AC59" s="97">
        <f t="shared" si="81"/>
        <v>204</v>
      </c>
      <c r="AE59" s="98">
        <v>56</v>
      </c>
      <c r="AF59" s="98">
        <f t="shared" si="82"/>
        <v>388</v>
      </c>
      <c r="AG59" s="98">
        <f t="shared" si="83"/>
        <v>154</v>
      </c>
      <c r="AH59" s="98">
        <f t="shared" si="84"/>
        <v>115</v>
      </c>
      <c r="AI59" s="98">
        <f t="shared" si="85"/>
        <v>115</v>
      </c>
      <c r="AJ59" s="98">
        <f t="shared" si="86"/>
        <v>310</v>
      </c>
      <c r="AK59" s="98">
        <f t="shared" si="87"/>
        <v>206</v>
      </c>
      <c r="AL59" s="98">
        <f t="shared" si="88"/>
        <v>257</v>
      </c>
      <c r="AM59" s="98">
        <f t="shared" si="89"/>
        <v>257</v>
      </c>
      <c r="AO59" s="100">
        <v>56</v>
      </c>
      <c r="AP59" s="100">
        <f t="shared" si="90"/>
        <v>497</v>
      </c>
      <c r="AQ59" s="100">
        <f t="shared" si="91"/>
        <v>197</v>
      </c>
      <c r="AR59" s="100">
        <f t="shared" si="92"/>
        <v>147</v>
      </c>
      <c r="AS59" s="100">
        <f t="shared" si="93"/>
        <v>147</v>
      </c>
      <c r="AT59" s="100">
        <f t="shared" si="94"/>
        <v>397</v>
      </c>
      <c r="AU59" s="100">
        <f t="shared" si="95"/>
        <v>265</v>
      </c>
      <c r="AV59" s="100">
        <f t="shared" si="96"/>
        <v>330</v>
      </c>
      <c r="AW59" s="100">
        <f t="shared" si="97"/>
        <v>330</v>
      </c>
      <c r="AY59" s="101">
        <v>56</v>
      </c>
      <c r="AZ59" s="101">
        <f t="shared" si="98"/>
        <v>636</v>
      </c>
      <c r="BA59" s="101">
        <f t="shared" si="99"/>
        <v>252</v>
      </c>
      <c r="BB59" s="101">
        <f t="shared" si="100"/>
        <v>188</v>
      </c>
      <c r="BC59" s="101">
        <f t="shared" si="101"/>
        <v>188</v>
      </c>
      <c r="BD59" s="101">
        <f t="shared" si="102"/>
        <v>508</v>
      </c>
      <c r="BE59" s="101">
        <f t="shared" si="103"/>
        <v>339</v>
      </c>
      <c r="BF59" s="101">
        <f t="shared" si="104"/>
        <v>422</v>
      </c>
      <c r="BG59" s="101">
        <f t="shared" si="105"/>
        <v>422</v>
      </c>
      <c r="BI59" s="102">
        <v>56</v>
      </c>
      <c r="BJ59" s="102">
        <f t="shared" si="106"/>
        <v>995</v>
      </c>
      <c r="BK59" s="102">
        <f t="shared" si="107"/>
        <v>395</v>
      </c>
      <c r="BL59" s="102">
        <f t="shared" si="108"/>
        <v>295</v>
      </c>
      <c r="BM59" s="102">
        <f t="shared" si="109"/>
        <v>295</v>
      </c>
      <c r="BN59" s="102">
        <f t="shared" si="110"/>
        <v>795</v>
      </c>
      <c r="BO59" s="102">
        <f t="shared" si="111"/>
        <v>530</v>
      </c>
      <c r="BP59" s="102">
        <f t="shared" si="112"/>
        <v>660</v>
      </c>
      <c r="BQ59" s="102">
        <f t="shared" si="113"/>
        <v>660</v>
      </c>
    </row>
    <row r="60" spans="1:69">
      <c r="A60" s="4">
        <v>57</v>
      </c>
      <c r="B60" s="4">
        <f>INT(VLOOKUP(A60,数值基线!$A$1:$K$206,3,0)*$B$2)</f>
        <v>205</v>
      </c>
      <c r="C60" s="4">
        <f t="shared" si="114"/>
        <v>82</v>
      </c>
      <c r="D60" s="4">
        <f t="shared" si="115"/>
        <v>61</v>
      </c>
      <c r="E60" s="4">
        <f t="shared" si="116"/>
        <v>61</v>
      </c>
      <c r="F60" s="4">
        <f>INT(VLOOKUP(A60,数值基线!$A$1:$K$206,4,0)*$F$2)</f>
        <v>164</v>
      </c>
      <c r="G60" s="4">
        <f t="shared" si="117"/>
        <v>109</v>
      </c>
      <c r="H60" s="4">
        <f t="shared" si="118"/>
        <v>136</v>
      </c>
      <c r="I60" s="4">
        <f t="shared" si="119"/>
        <v>136</v>
      </c>
      <c r="K60" s="106">
        <v>57</v>
      </c>
      <c r="L60" s="106">
        <f t="shared" si="66"/>
        <v>256</v>
      </c>
      <c r="M60" s="106">
        <f t="shared" si="67"/>
        <v>102</v>
      </c>
      <c r="N60" s="106">
        <f t="shared" si="68"/>
        <v>76</v>
      </c>
      <c r="O60" s="106">
        <f t="shared" si="69"/>
        <v>76</v>
      </c>
      <c r="P60" s="106">
        <f t="shared" si="70"/>
        <v>205</v>
      </c>
      <c r="Q60" s="106">
        <f t="shared" si="71"/>
        <v>136</v>
      </c>
      <c r="R60" s="106">
        <f t="shared" si="72"/>
        <v>170</v>
      </c>
      <c r="S60" s="106">
        <f t="shared" si="73"/>
        <v>170</v>
      </c>
      <c r="U60" s="97">
        <v>57</v>
      </c>
      <c r="V60" s="97">
        <f t="shared" si="74"/>
        <v>317</v>
      </c>
      <c r="W60" s="97">
        <f t="shared" si="75"/>
        <v>127</v>
      </c>
      <c r="X60" s="97">
        <f t="shared" si="76"/>
        <v>94</v>
      </c>
      <c r="Y60" s="97">
        <f t="shared" si="77"/>
        <v>94</v>
      </c>
      <c r="Z60" s="97">
        <f t="shared" si="78"/>
        <v>254</v>
      </c>
      <c r="AA60" s="97">
        <f t="shared" si="79"/>
        <v>168</v>
      </c>
      <c r="AB60" s="97">
        <f t="shared" si="80"/>
        <v>210</v>
      </c>
      <c r="AC60" s="97">
        <f t="shared" si="81"/>
        <v>210</v>
      </c>
      <c r="AE60" s="98">
        <v>57</v>
      </c>
      <c r="AF60" s="98">
        <f t="shared" si="82"/>
        <v>399</v>
      </c>
      <c r="AG60" s="98">
        <f t="shared" si="83"/>
        <v>159</v>
      </c>
      <c r="AH60" s="98">
        <f t="shared" si="84"/>
        <v>118</v>
      </c>
      <c r="AI60" s="98">
        <f t="shared" si="85"/>
        <v>118</v>
      </c>
      <c r="AJ60" s="98">
        <f t="shared" si="86"/>
        <v>319</v>
      </c>
      <c r="AK60" s="98">
        <f t="shared" si="87"/>
        <v>212</v>
      </c>
      <c r="AL60" s="98">
        <f t="shared" si="88"/>
        <v>265</v>
      </c>
      <c r="AM60" s="98">
        <f t="shared" si="89"/>
        <v>265</v>
      </c>
      <c r="AO60" s="100">
        <v>57</v>
      </c>
      <c r="AP60" s="100">
        <f t="shared" si="90"/>
        <v>512</v>
      </c>
      <c r="AQ60" s="100">
        <f t="shared" si="91"/>
        <v>205</v>
      </c>
      <c r="AR60" s="100">
        <f t="shared" si="92"/>
        <v>152</v>
      </c>
      <c r="AS60" s="100">
        <f t="shared" si="93"/>
        <v>152</v>
      </c>
      <c r="AT60" s="100">
        <f t="shared" si="94"/>
        <v>410</v>
      </c>
      <c r="AU60" s="100">
        <f t="shared" si="95"/>
        <v>272</v>
      </c>
      <c r="AV60" s="100">
        <f t="shared" si="96"/>
        <v>340</v>
      </c>
      <c r="AW60" s="100">
        <f t="shared" si="97"/>
        <v>340</v>
      </c>
      <c r="AY60" s="101">
        <v>57</v>
      </c>
      <c r="AZ60" s="101">
        <f t="shared" si="98"/>
        <v>656</v>
      </c>
      <c r="BA60" s="101">
        <f t="shared" si="99"/>
        <v>262</v>
      </c>
      <c r="BB60" s="101">
        <f t="shared" si="100"/>
        <v>195</v>
      </c>
      <c r="BC60" s="101">
        <f t="shared" si="101"/>
        <v>195</v>
      </c>
      <c r="BD60" s="101">
        <f t="shared" si="102"/>
        <v>524</v>
      </c>
      <c r="BE60" s="101">
        <f t="shared" si="103"/>
        <v>348</v>
      </c>
      <c r="BF60" s="101">
        <f t="shared" si="104"/>
        <v>435</v>
      </c>
      <c r="BG60" s="101">
        <f t="shared" si="105"/>
        <v>435</v>
      </c>
      <c r="BI60" s="102">
        <v>57</v>
      </c>
      <c r="BJ60" s="102">
        <f t="shared" si="106"/>
        <v>1025</v>
      </c>
      <c r="BK60" s="102">
        <f t="shared" si="107"/>
        <v>410</v>
      </c>
      <c r="BL60" s="102">
        <f t="shared" si="108"/>
        <v>305</v>
      </c>
      <c r="BM60" s="102">
        <f t="shared" si="109"/>
        <v>305</v>
      </c>
      <c r="BN60" s="102">
        <f t="shared" si="110"/>
        <v>820</v>
      </c>
      <c r="BO60" s="102">
        <f t="shared" si="111"/>
        <v>545</v>
      </c>
      <c r="BP60" s="102">
        <f t="shared" si="112"/>
        <v>680</v>
      </c>
      <c r="BQ60" s="102">
        <f t="shared" si="113"/>
        <v>680</v>
      </c>
    </row>
    <row r="61" spans="1:69">
      <c r="A61" s="4">
        <v>58</v>
      </c>
      <c r="B61" s="4">
        <f>INT(VLOOKUP(A61,数值基线!$A$1:$K$206,3,0)*$B$2)</f>
        <v>212</v>
      </c>
      <c r="C61" s="4">
        <f t="shared" si="114"/>
        <v>84</v>
      </c>
      <c r="D61" s="4">
        <f t="shared" si="115"/>
        <v>63</v>
      </c>
      <c r="E61" s="4">
        <f t="shared" si="116"/>
        <v>63</v>
      </c>
      <c r="F61" s="4">
        <f>INT(VLOOKUP(A61,数值基线!$A$1:$K$206,4,0)*$F$2)</f>
        <v>169</v>
      </c>
      <c r="G61" s="4">
        <f t="shared" si="117"/>
        <v>112</v>
      </c>
      <c r="H61" s="4">
        <f t="shared" si="118"/>
        <v>140</v>
      </c>
      <c r="I61" s="4">
        <f t="shared" si="119"/>
        <v>140</v>
      </c>
      <c r="K61" s="106">
        <v>58</v>
      </c>
      <c r="L61" s="106">
        <f t="shared" si="66"/>
        <v>265</v>
      </c>
      <c r="M61" s="106">
        <f t="shared" si="67"/>
        <v>105</v>
      </c>
      <c r="N61" s="106">
        <f t="shared" si="68"/>
        <v>78</v>
      </c>
      <c r="O61" s="106">
        <f t="shared" si="69"/>
        <v>78</v>
      </c>
      <c r="P61" s="106">
        <f t="shared" si="70"/>
        <v>211</v>
      </c>
      <c r="Q61" s="106">
        <f t="shared" si="71"/>
        <v>140</v>
      </c>
      <c r="R61" s="106">
        <f t="shared" si="72"/>
        <v>175</v>
      </c>
      <c r="S61" s="106">
        <f t="shared" si="73"/>
        <v>175</v>
      </c>
      <c r="U61" s="97">
        <v>58</v>
      </c>
      <c r="V61" s="97">
        <f t="shared" si="74"/>
        <v>328</v>
      </c>
      <c r="W61" s="97">
        <f t="shared" si="75"/>
        <v>130</v>
      </c>
      <c r="X61" s="97">
        <f t="shared" si="76"/>
        <v>97</v>
      </c>
      <c r="Y61" s="97">
        <f t="shared" si="77"/>
        <v>97</v>
      </c>
      <c r="Z61" s="97">
        <f t="shared" si="78"/>
        <v>261</v>
      </c>
      <c r="AA61" s="97">
        <f t="shared" si="79"/>
        <v>173</v>
      </c>
      <c r="AB61" s="97">
        <f t="shared" si="80"/>
        <v>217</v>
      </c>
      <c r="AC61" s="97">
        <f t="shared" si="81"/>
        <v>217</v>
      </c>
      <c r="AE61" s="98">
        <v>58</v>
      </c>
      <c r="AF61" s="98">
        <f t="shared" si="82"/>
        <v>413</v>
      </c>
      <c r="AG61" s="98">
        <f t="shared" si="83"/>
        <v>163</v>
      </c>
      <c r="AH61" s="98">
        <f t="shared" si="84"/>
        <v>122</v>
      </c>
      <c r="AI61" s="98">
        <f t="shared" si="85"/>
        <v>122</v>
      </c>
      <c r="AJ61" s="98">
        <f t="shared" si="86"/>
        <v>329</v>
      </c>
      <c r="AK61" s="98">
        <f t="shared" si="87"/>
        <v>218</v>
      </c>
      <c r="AL61" s="98">
        <f t="shared" si="88"/>
        <v>273</v>
      </c>
      <c r="AM61" s="98">
        <f t="shared" si="89"/>
        <v>273</v>
      </c>
      <c r="AO61" s="100">
        <v>58</v>
      </c>
      <c r="AP61" s="100">
        <f t="shared" si="90"/>
        <v>530</v>
      </c>
      <c r="AQ61" s="100">
        <f t="shared" si="91"/>
        <v>210</v>
      </c>
      <c r="AR61" s="100">
        <f t="shared" si="92"/>
        <v>157</v>
      </c>
      <c r="AS61" s="100">
        <f t="shared" si="93"/>
        <v>157</v>
      </c>
      <c r="AT61" s="100">
        <f t="shared" si="94"/>
        <v>422</v>
      </c>
      <c r="AU61" s="100">
        <f t="shared" si="95"/>
        <v>280</v>
      </c>
      <c r="AV61" s="100">
        <f t="shared" si="96"/>
        <v>350</v>
      </c>
      <c r="AW61" s="100">
        <f t="shared" si="97"/>
        <v>350</v>
      </c>
      <c r="AY61" s="101">
        <v>58</v>
      </c>
      <c r="AZ61" s="101">
        <f t="shared" si="98"/>
        <v>678</v>
      </c>
      <c r="BA61" s="101">
        <f t="shared" si="99"/>
        <v>268</v>
      </c>
      <c r="BB61" s="101">
        <f t="shared" si="100"/>
        <v>201</v>
      </c>
      <c r="BC61" s="101">
        <f t="shared" si="101"/>
        <v>201</v>
      </c>
      <c r="BD61" s="101">
        <f t="shared" si="102"/>
        <v>540</v>
      </c>
      <c r="BE61" s="101">
        <f t="shared" si="103"/>
        <v>358</v>
      </c>
      <c r="BF61" s="101">
        <f t="shared" si="104"/>
        <v>448</v>
      </c>
      <c r="BG61" s="101">
        <f t="shared" si="105"/>
        <v>448</v>
      </c>
      <c r="BI61" s="102">
        <v>58</v>
      </c>
      <c r="BJ61" s="102">
        <f t="shared" si="106"/>
        <v>1060</v>
      </c>
      <c r="BK61" s="102">
        <f t="shared" si="107"/>
        <v>420</v>
      </c>
      <c r="BL61" s="102">
        <f t="shared" si="108"/>
        <v>315</v>
      </c>
      <c r="BM61" s="102">
        <f t="shared" si="109"/>
        <v>315</v>
      </c>
      <c r="BN61" s="102">
        <f t="shared" si="110"/>
        <v>845</v>
      </c>
      <c r="BO61" s="102">
        <f t="shared" si="111"/>
        <v>560</v>
      </c>
      <c r="BP61" s="102">
        <f t="shared" si="112"/>
        <v>700</v>
      </c>
      <c r="BQ61" s="102">
        <f t="shared" si="113"/>
        <v>700</v>
      </c>
    </row>
    <row r="62" spans="1:69">
      <c r="A62" s="4">
        <v>59</v>
      </c>
      <c r="B62" s="4">
        <f>INT(VLOOKUP(A62,数值基线!$A$1:$K$206,3,0)*$B$2)</f>
        <v>218</v>
      </c>
      <c r="C62" s="4">
        <f t="shared" si="114"/>
        <v>87</v>
      </c>
      <c r="D62" s="4">
        <f t="shared" si="115"/>
        <v>65</v>
      </c>
      <c r="E62" s="4">
        <f t="shared" si="116"/>
        <v>65</v>
      </c>
      <c r="F62" s="4">
        <f>INT(VLOOKUP(A62,数值基线!$A$1:$K$206,4,0)*$F$2)</f>
        <v>174</v>
      </c>
      <c r="G62" s="4">
        <f t="shared" si="117"/>
        <v>116</v>
      </c>
      <c r="H62" s="4">
        <f t="shared" si="118"/>
        <v>145</v>
      </c>
      <c r="I62" s="4">
        <f t="shared" si="119"/>
        <v>145</v>
      </c>
      <c r="K62" s="106">
        <v>59</v>
      </c>
      <c r="L62" s="106">
        <f t="shared" si="66"/>
        <v>272</v>
      </c>
      <c r="M62" s="106">
        <f t="shared" si="67"/>
        <v>108</v>
      </c>
      <c r="N62" s="106">
        <f t="shared" si="68"/>
        <v>81</v>
      </c>
      <c r="O62" s="106">
        <f t="shared" si="69"/>
        <v>81</v>
      </c>
      <c r="P62" s="106">
        <f t="shared" si="70"/>
        <v>217</v>
      </c>
      <c r="Q62" s="106">
        <f t="shared" si="71"/>
        <v>145</v>
      </c>
      <c r="R62" s="106">
        <f t="shared" si="72"/>
        <v>181</v>
      </c>
      <c r="S62" s="106">
        <f t="shared" si="73"/>
        <v>181</v>
      </c>
      <c r="U62" s="97">
        <v>59</v>
      </c>
      <c r="V62" s="97">
        <f t="shared" si="74"/>
        <v>337</v>
      </c>
      <c r="W62" s="97">
        <f t="shared" si="75"/>
        <v>134</v>
      </c>
      <c r="X62" s="97">
        <f t="shared" si="76"/>
        <v>100</v>
      </c>
      <c r="Y62" s="97">
        <f t="shared" si="77"/>
        <v>100</v>
      </c>
      <c r="Z62" s="97">
        <f t="shared" si="78"/>
        <v>269</v>
      </c>
      <c r="AA62" s="97">
        <f t="shared" si="79"/>
        <v>179</v>
      </c>
      <c r="AB62" s="97">
        <f t="shared" si="80"/>
        <v>224</v>
      </c>
      <c r="AC62" s="97">
        <f t="shared" si="81"/>
        <v>224</v>
      </c>
      <c r="AE62" s="98">
        <v>59</v>
      </c>
      <c r="AF62" s="98">
        <f t="shared" si="82"/>
        <v>425</v>
      </c>
      <c r="AG62" s="98">
        <f t="shared" si="83"/>
        <v>169</v>
      </c>
      <c r="AH62" s="98">
        <f t="shared" si="84"/>
        <v>126</v>
      </c>
      <c r="AI62" s="98">
        <f t="shared" si="85"/>
        <v>126</v>
      </c>
      <c r="AJ62" s="98">
        <f t="shared" si="86"/>
        <v>339</v>
      </c>
      <c r="AK62" s="98">
        <f t="shared" si="87"/>
        <v>226</v>
      </c>
      <c r="AL62" s="98">
        <f t="shared" si="88"/>
        <v>282</v>
      </c>
      <c r="AM62" s="98">
        <f t="shared" si="89"/>
        <v>282</v>
      </c>
      <c r="AO62" s="100">
        <v>59</v>
      </c>
      <c r="AP62" s="100">
        <f t="shared" si="90"/>
        <v>545</v>
      </c>
      <c r="AQ62" s="100">
        <f t="shared" si="91"/>
        <v>217</v>
      </c>
      <c r="AR62" s="100">
        <f t="shared" si="92"/>
        <v>162</v>
      </c>
      <c r="AS62" s="100">
        <f t="shared" si="93"/>
        <v>162</v>
      </c>
      <c r="AT62" s="100">
        <f t="shared" si="94"/>
        <v>435</v>
      </c>
      <c r="AU62" s="100">
        <f t="shared" si="95"/>
        <v>290</v>
      </c>
      <c r="AV62" s="100">
        <f t="shared" si="96"/>
        <v>362</v>
      </c>
      <c r="AW62" s="100">
        <f t="shared" si="97"/>
        <v>362</v>
      </c>
      <c r="AY62" s="101">
        <v>59</v>
      </c>
      <c r="AZ62" s="101">
        <f t="shared" si="98"/>
        <v>697</v>
      </c>
      <c r="BA62" s="101">
        <f t="shared" si="99"/>
        <v>278</v>
      </c>
      <c r="BB62" s="101">
        <f t="shared" si="100"/>
        <v>208</v>
      </c>
      <c r="BC62" s="101">
        <f t="shared" si="101"/>
        <v>208</v>
      </c>
      <c r="BD62" s="101">
        <f t="shared" si="102"/>
        <v>556</v>
      </c>
      <c r="BE62" s="101">
        <f t="shared" si="103"/>
        <v>371</v>
      </c>
      <c r="BF62" s="101">
        <f t="shared" si="104"/>
        <v>464</v>
      </c>
      <c r="BG62" s="101">
        <f t="shared" si="105"/>
        <v>464</v>
      </c>
      <c r="BI62" s="102">
        <v>59</v>
      </c>
      <c r="BJ62" s="102">
        <f t="shared" si="106"/>
        <v>1090</v>
      </c>
      <c r="BK62" s="102">
        <f t="shared" si="107"/>
        <v>435</v>
      </c>
      <c r="BL62" s="102">
        <f t="shared" si="108"/>
        <v>325</v>
      </c>
      <c r="BM62" s="102">
        <f t="shared" si="109"/>
        <v>325</v>
      </c>
      <c r="BN62" s="102">
        <f t="shared" si="110"/>
        <v>870</v>
      </c>
      <c r="BO62" s="102">
        <f t="shared" si="111"/>
        <v>580</v>
      </c>
      <c r="BP62" s="102">
        <f t="shared" si="112"/>
        <v>725</v>
      </c>
      <c r="BQ62" s="102">
        <f t="shared" si="113"/>
        <v>725</v>
      </c>
    </row>
    <row r="63" spans="1:69">
      <c r="A63" s="4">
        <v>60</v>
      </c>
      <c r="B63" s="4">
        <f>INT(VLOOKUP(A63,数值基线!$A$1:$K$206,3,0)*$B$2)</f>
        <v>225</v>
      </c>
      <c r="C63" s="4">
        <f t="shared" si="114"/>
        <v>90</v>
      </c>
      <c r="D63" s="4">
        <f t="shared" si="115"/>
        <v>67</v>
      </c>
      <c r="E63" s="4">
        <f t="shared" si="116"/>
        <v>67</v>
      </c>
      <c r="F63" s="4">
        <f>INT(VLOOKUP(A63,数值基线!$A$1:$K$206,4,0)*$F$2)</f>
        <v>180</v>
      </c>
      <c r="G63" s="4">
        <f t="shared" si="117"/>
        <v>120</v>
      </c>
      <c r="H63" s="4">
        <f t="shared" si="118"/>
        <v>150</v>
      </c>
      <c r="I63" s="4">
        <f t="shared" si="119"/>
        <v>150</v>
      </c>
      <c r="K63" s="106">
        <v>60</v>
      </c>
      <c r="L63" s="106">
        <f t="shared" si="66"/>
        <v>281</v>
      </c>
      <c r="M63" s="106">
        <f t="shared" si="67"/>
        <v>112</v>
      </c>
      <c r="N63" s="106">
        <f t="shared" si="68"/>
        <v>83</v>
      </c>
      <c r="O63" s="106">
        <f t="shared" si="69"/>
        <v>83</v>
      </c>
      <c r="P63" s="106">
        <f t="shared" si="70"/>
        <v>225</v>
      </c>
      <c r="Q63" s="106">
        <f t="shared" si="71"/>
        <v>150</v>
      </c>
      <c r="R63" s="106">
        <f t="shared" si="72"/>
        <v>187</v>
      </c>
      <c r="S63" s="106">
        <f t="shared" si="73"/>
        <v>187</v>
      </c>
      <c r="U63" s="97">
        <v>60</v>
      </c>
      <c r="V63" s="97">
        <f t="shared" si="74"/>
        <v>348</v>
      </c>
      <c r="W63" s="97">
        <f t="shared" si="75"/>
        <v>139</v>
      </c>
      <c r="X63" s="97">
        <f t="shared" si="76"/>
        <v>103</v>
      </c>
      <c r="Y63" s="97">
        <f t="shared" si="77"/>
        <v>103</v>
      </c>
      <c r="Z63" s="97">
        <f t="shared" si="78"/>
        <v>279</v>
      </c>
      <c r="AA63" s="97">
        <f t="shared" si="79"/>
        <v>186</v>
      </c>
      <c r="AB63" s="97">
        <f t="shared" si="80"/>
        <v>232</v>
      </c>
      <c r="AC63" s="97">
        <f t="shared" si="81"/>
        <v>232</v>
      </c>
      <c r="AE63" s="98">
        <v>60</v>
      </c>
      <c r="AF63" s="98">
        <f t="shared" si="82"/>
        <v>438</v>
      </c>
      <c r="AG63" s="98">
        <f t="shared" si="83"/>
        <v>175</v>
      </c>
      <c r="AH63" s="98">
        <f t="shared" si="84"/>
        <v>130</v>
      </c>
      <c r="AI63" s="98">
        <f t="shared" si="85"/>
        <v>130</v>
      </c>
      <c r="AJ63" s="98">
        <f t="shared" si="86"/>
        <v>351</v>
      </c>
      <c r="AK63" s="98">
        <f t="shared" si="87"/>
        <v>234</v>
      </c>
      <c r="AL63" s="98">
        <f t="shared" si="88"/>
        <v>292</v>
      </c>
      <c r="AM63" s="98">
        <f t="shared" si="89"/>
        <v>292</v>
      </c>
      <c r="AO63" s="100">
        <v>60</v>
      </c>
      <c r="AP63" s="100">
        <f t="shared" si="90"/>
        <v>562</v>
      </c>
      <c r="AQ63" s="100">
        <f t="shared" si="91"/>
        <v>225</v>
      </c>
      <c r="AR63" s="100">
        <f t="shared" si="92"/>
        <v>167</v>
      </c>
      <c r="AS63" s="100">
        <f t="shared" si="93"/>
        <v>167</v>
      </c>
      <c r="AT63" s="100">
        <f t="shared" si="94"/>
        <v>450</v>
      </c>
      <c r="AU63" s="100">
        <f t="shared" si="95"/>
        <v>300</v>
      </c>
      <c r="AV63" s="100">
        <f t="shared" si="96"/>
        <v>375</v>
      </c>
      <c r="AW63" s="100">
        <f t="shared" si="97"/>
        <v>375</v>
      </c>
      <c r="AY63" s="101">
        <v>60</v>
      </c>
      <c r="AZ63" s="101">
        <f t="shared" si="98"/>
        <v>720</v>
      </c>
      <c r="BA63" s="101">
        <f t="shared" si="99"/>
        <v>288</v>
      </c>
      <c r="BB63" s="101">
        <f t="shared" si="100"/>
        <v>214</v>
      </c>
      <c r="BC63" s="101">
        <f t="shared" si="101"/>
        <v>214</v>
      </c>
      <c r="BD63" s="101">
        <f t="shared" si="102"/>
        <v>576</v>
      </c>
      <c r="BE63" s="101">
        <f t="shared" si="103"/>
        <v>384</v>
      </c>
      <c r="BF63" s="101">
        <f t="shared" si="104"/>
        <v>480</v>
      </c>
      <c r="BG63" s="101">
        <f t="shared" si="105"/>
        <v>480</v>
      </c>
      <c r="BI63" s="102">
        <v>60</v>
      </c>
      <c r="BJ63" s="102">
        <f t="shared" si="106"/>
        <v>1125</v>
      </c>
      <c r="BK63" s="102">
        <f t="shared" si="107"/>
        <v>450</v>
      </c>
      <c r="BL63" s="102">
        <f t="shared" si="108"/>
        <v>335</v>
      </c>
      <c r="BM63" s="102">
        <f t="shared" si="109"/>
        <v>335</v>
      </c>
      <c r="BN63" s="102">
        <f t="shared" si="110"/>
        <v>900</v>
      </c>
      <c r="BO63" s="102">
        <f t="shared" si="111"/>
        <v>600</v>
      </c>
      <c r="BP63" s="102">
        <f t="shared" si="112"/>
        <v>750</v>
      </c>
      <c r="BQ63" s="102">
        <f t="shared" si="113"/>
        <v>750</v>
      </c>
    </row>
    <row r="64" spans="1:69">
      <c r="A64" s="4">
        <v>61</v>
      </c>
      <c r="B64" s="4">
        <f>INT(VLOOKUP(A64,数值基线!$A$1:$K$206,3,0)*$B$2)</f>
        <v>232</v>
      </c>
      <c r="C64" s="4">
        <f t="shared" si="114"/>
        <v>92</v>
      </c>
      <c r="D64" s="4">
        <f t="shared" si="115"/>
        <v>69</v>
      </c>
      <c r="E64" s="4">
        <f t="shared" si="116"/>
        <v>69</v>
      </c>
      <c r="F64" s="4">
        <f>INT(VLOOKUP(A64,数值基线!$A$1:$K$206,4,0)*$F$2)</f>
        <v>185</v>
      </c>
      <c r="G64" s="4">
        <f t="shared" si="117"/>
        <v>123</v>
      </c>
      <c r="H64" s="4">
        <f t="shared" si="118"/>
        <v>154</v>
      </c>
      <c r="I64" s="4">
        <f t="shared" si="119"/>
        <v>154</v>
      </c>
      <c r="K64" s="106">
        <v>61</v>
      </c>
      <c r="L64" s="106">
        <f t="shared" si="66"/>
        <v>290</v>
      </c>
      <c r="M64" s="106">
        <f t="shared" si="67"/>
        <v>115</v>
      </c>
      <c r="N64" s="106">
        <f t="shared" si="68"/>
        <v>86</v>
      </c>
      <c r="O64" s="106">
        <f t="shared" si="69"/>
        <v>86</v>
      </c>
      <c r="P64" s="106">
        <f t="shared" si="70"/>
        <v>231</v>
      </c>
      <c r="Q64" s="106">
        <f t="shared" si="71"/>
        <v>153</v>
      </c>
      <c r="R64" s="106">
        <f t="shared" si="72"/>
        <v>192</v>
      </c>
      <c r="S64" s="106">
        <f t="shared" si="73"/>
        <v>192</v>
      </c>
      <c r="U64" s="97">
        <v>61</v>
      </c>
      <c r="V64" s="97">
        <f t="shared" si="74"/>
        <v>359</v>
      </c>
      <c r="W64" s="97">
        <f t="shared" si="75"/>
        <v>142</v>
      </c>
      <c r="X64" s="97">
        <f t="shared" si="76"/>
        <v>106</v>
      </c>
      <c r="Y64" s="97">
        <f t="shared" si="77"/>
        <v>106</v>
      </c>
      <c r="Z64" s="97">
        <f t="shared" si="78"/>
        <v>286</v>
      </c>
      <c r="AA64" s="97">
        <f t="shared" si="79"/>
        <v>190</v>
      </c>
      <c r="AB64" s="97">
        <f t="shared" si="80"/>
        <v>238</v>
      </c>
      <c r="AC64" s="97">
        <f t="shared" si="81"/>
        <v>238</v>
      </c>
      <c r="AE64" s="98">
        <v>61</v>
      </c>
      <c r="AF64" s="98">
        <f t="shared" si="82"/>
        <v>452</v>
      </c>
      <c r="AG64" s="98">
        <f t="shared" si="83"/>
        <v>179</v>
      </c>
      <c r="AH64" s="98">
        <f t="shared" si="84"/>
        <v>134</v>
      </c>
      <c r="AI64" s="98">
        <f t="shared" si="85"/>
        <v>134</v>
      </c>
      <c r="AJ64" s="98">
        <f t="shared" si="86"/>
        <v>360</v>
      </c>
      <c r="AK64" s="98">
        <f t="shared" si="87"/>
        <v>239</v>
      </c>
      <c r="AL64" s="98">
        <f t="shared" si="88"/>
        <v>300</v>
      </c>
      <c r="AM64" s="98">
        <f t="shared" si="89"/>
        <v>300</v>
      </c>
      <c r="AO64" s="100">
        <v>61</v>
      </c>
      <c r="AP64" s="100">
        <f t="shared" si="90"/>
        <v>580</v>
      </c>
      <c r="AQ64" s="100">
        <f t="shared" si="91"/>
        <v>230</v>
      </c>
      <c r="AR64" s="100">
        <f t="shared" si="92"/>
        <v>172</v>
      </c>
      <c r="AS64" s="100">
        <f t="shared" si="93"/>
        <v>172</v>
      </c>
      <c r="AT64" s="100">
        <f t="shared" si="94"/>
        <v>462</v>
      </c>
      <c r="AU64" s="100">
        <f t="shared" si="95"/>
        <v>307</v>
      </c>
      <c r="AV64" s="100">
        <f t="shared" si="96"/>
        <v>385</v>
      </c>
      <c r="AW64" s="100">
        <f t="shared" si="97"/>
        <v>385</v>
      </c>
      <c r="AY64" s="101">
        <v>61</v>
      </c>
      <c r="AZ64" s="101">
        <f t="shared" si="98"/>
        <v>742</v>
      </c>
      <c r="BA64" s="101">
        <f t="shared" si="99"/>
        <v>294</v>
      </c>
      <c r="BB64" s="101">
        <f t="shared" si="100"/>
        <v>220</v>
      </c>
      <c r="BC64" s="101">
        <f t="shared" si="101"/>
        <v>220</v>
      </c>
      <c r="BD64" s="101">
        <f t="shared" si="102"/>
        <v>592</v>
      </c>
      <c r="BE64" s="101">
        <f t="shared" si="103"/>
        <v>393</v>
      </c>
      <c r="BF64" s="101">
        <f t="shared" si="104"/>
        <v>492</v>
      </c>
      <c r="BG64" s="101">
        <f t="shared" si="105"/>
        <v>492</v>
      </c>
      <c r="BI64" s="102">
        <v>61</v>
      </c>
      <c r="BJ64" s="102">
        <f t="shared" si="106"/>
        <v>1160</v>
      </c>
      <c r="BK64" s="102">
        <f t="shared" si="107"/>
        <v>460</v>
      </c>
      <c r="BL64" s="102">
        <f t="shared" si="108"/>
        <v>345</v>
      </c>
      <c r="BM64" s="102">
        <f t="shared" si="109"/>
        <v>345</v>
      </c>
      <c r="BN64" s="102">
        <f t="shared" si="110"/>
        <v>925</v>
      </c>
      <c r="BO64" s="102">
        <f t="shared" si="111"/>
        <v>615</v>
      </c>
      <c r="BP64" s="102">
        <f t="shared" si="112"/>
        <v>770</v>
      </c>
      <c r="BQ64" s="102">
        <f t="shared" si="113"/>
        <v>770</v>
      </c>
    </row>
    <row r="65" spans="1:69">
      <c r="A65" s="4">
        <v>62</v>
      </c>
      <c r="B65" s="4">
        <f>INT(VLOOKUP(A65,数值基线!$A$1:$K$206,3,0)*$B$2)</f>
        <v>239</v>
      </c>
      <c r="C65" s="4">
        <f t="shared" si="114"/>
        <v>95</v>
      </c>
      <c r="D65" s="4">
        <f t="shared" si="115"/>
        <v>71</v>
      </c>
      <c r="E65" s="4">
        <f t="shared" si="116"/>
        <v>71</v>
      </c>
      <c r="F65" s="4">
        <f>INT(VLOOKUP(A65,数值基线!$A$1:$K$206,4,0)*$F$2)</f>
        <v>190</v>
      </c>
      <c r="G65" s="4">
        <f t="shared" si="117"/>
        <v>126</v>
      </c>
      <c r="H65" s="4">
        <f t="shared" si="118"/>
        <v>158</v>
      </c>
      <c r="I65" s="4">
        <f t="shared" si="119"/>
        <v>158</v>
      </c>
      <c r="K65" s="106">
        <v>62</v>
      </c>
      <c r="L65" s="106">
        <f t="shared" si="66"/>
        <v>298</v>
      </c>
      <c r="M65" s="106">
        <f t="shared" si="67"/>
        <v>118</v>
      </c>
      <c r="N65" s="106">
        <f t="shared" si="68"/>
        <v>88</v>
      </c>
      <c r="O65" s="106">
        <f t="shared" si="69"/>
        <v>88</v>
      </c>
      <c r="P65" s="106">
        <f t="shared" si="70"/>
        <v>237</v>
      </c>
      <c r="Q65" s="106">
        <f t="shared" si="71"/>
        <v>157</v>
      </c>
      <c r="R65" s="106">
        <f t="shared" si="72"/>
        <v>197</v>
      </c>
      <c r="S65" s="106">
        <f t="shared" si="73"/>
        <v>197</v>
      </c>
      <c r="U65" s="97">
        <v>62</v>
      </c>
      <c r="V65" s="97">
        <f t="shared" si="74"/>
        <v>370</v>
      </c>
      <c r="W65" s="97">
        <f t="shared" si="75"/>
        <v>147</v>
      </c>
      <c r="X65" s="97">
        <f t="shared" si="76"/>
        <v>110</v>
      </c>
      <c r="Y65" s="97">
        <f t="shared" si="77"/>
        <v>110</v>
      </c>
      <c r="Z65" s="97">
        <f t="shared" si="78"/>
        <v>294</v>
      </c>
      <c r="AA65" s="97">
        <f t="shared" si="79"/>
        <v>195</v>
      </c>
      <c r="AB65" s="97">
        <f t="shared" si="80"/>
        <v>244</v>
      </c>
      <c r="AC65" s="97">
        <f t="shared" si="81"/>
        <v>244</v>
      </c>
      <c r="AE65" s="98">
        <v>62</v>
      </c>
      <c r="AF65" s="98">
        <f t="shared" si="82"/>
        <v>466</v>
      </c>
      <c r="AG65" s="98">
        <f t="shared" si="83"/>
        <v>185</v>
      </c>
      <c r="AH65" s="98">
        <f t="shared" si="84"/>
        <v>138</v>
      </c>
      <c r="AI65" s="98">
        <f t="shared" si="85"/>
        <v>138</v>
      </c>
      <c r="AJ65" s="98">
        <f t="shared" si="86"/>
        <v>370</v>
      </c>
      <c r="AK65" s="98">
        <f t="shared" si="87"/>
        <v>245</v>
      </c>
      <c r="AL65" s="98">
        <f t="shared" si="88"/>
        <v>308</v>
      </c>
      <c r="AM65" s="98">
        <f t="shared" si="89"/>
        <v>308</v>
      </c>
      <c r="AO65" s="100">
        <v>62</v>
      </c>
      <c r="AP65" s="100">
        <f t="shared" si="90"/>
        <v>597</v>
      </c>
      <c r="AQ65" s="100">
        <f t="shared" si="91"/>
        <v>237</v>
      </c>
      <c r="AR65" s="100">
        <f t="shared" si="92"/>
        <v>177</v>
      </c>
      <c r="AS65" s="100">
        <f t="shared" si="93"/>
        <v>177</v>
      </c>
      <c r="AT65" s="100">
        <f t="shared" si="94"/>
        <v>475</v>
      </c>
      <c r="AU65" s="100">
        <f t="shared" si="95"/>
        <v>315</v>
      </c>
      <c r="AV65" s="100">
        <f t="shared" si="96"/>
        <v>395</v>
      </c>
      <c r="AW65" s="100">
        <f t="shared" si="97"/>
        <v>395</v>
      </c>
      <c r="AY65" s="101">
        <v>62</v>
      </c>
      <c r="AZ65" s="101">
        <f t="shared" si="98"/>
        <v>764</v>
      </c>
      <c r="BA65" s="101">
        <f t="shared" si="99"/>
        <v>304</v>
      </c>
      <c r="BB65" s="101">
        <f t="shared" si="100"/>
        <v>227</v>
      </c>
      <c r="BC65" s="101">
        <f t="shared" si="101"/>
        <v>227</v>
      </c>
      <c r="BD65" s="101">
        <f t="shared" si="102"/>
        <v>608</v>
      </c>
      <c r="BE65" s="101">
        <f t="shared" si="103"/>
        <v>403</v>
      </c>
      <c r="BF65" s="101">
        <f t="shared" si="104"/>
        <v>505</v>
      </c>
      <c r="BG65" s="101">
        <f t="shared" si="105"/>
        <v>505</v>
      </c>
      <c r="BI65" s="102">
        <v>62</v>
      </c>
      <c r="BJ65" s="102">
        <f t="shared" si="106"/>
        <v>1195</v>
      </c>
      <c r="BK65" s="102">
        <f t="shared" si="107"/>
        <v>475</v>
      </c>
      <c r="BL65" s="102">
        <f t="shared" si="108"/>
        <v>355</v>
      </c>
      <c r="BM65" s="102">
        <f t="shared" si="109"/>
        <v>355</v>
      </c>
      <c r="BN65" s="102">
        <f t="shared" si="110"/>
        <v>950</v>
      </c>
      <c r="BO65" s="102">
        <f t="shared" si="111"/>
        <v>630</v>
      </c>
      <c r="BP65" s="102">
        <f t="shared" si="112"/>
        <v>790</v>
      </c>
      <c r="BQ65" s="102">
        <f t="shared" si="113"/>
        <v>790</v>
      </c>
    </row>
    <row r="66" spans="1:69">
      <c r="A66" s="4">
        <v>63</v>
      </c>
      <c r="B66" s="4">
        <f>INT(VLOOKUP(A66,数值基线!$A$1:$K$206,3,0)*$B$2)</f>
        <v>246</v>
      </c>
      <c r="C66" s="4">
        <f t="shared" si="114"/>
        <v>98</v>
      </c>
      <c r="D66" s="4">
        <f t="shared" si="115"/>
        <v>73</v>
      </c>
      <c r="E66" s="4">
        <f t="shared" si="116"/>
        <v>73</v>
      </c>
      <c r="F66" s="4">
        <f>INT(VLOOKUP(A66,数值基线!$A$1:$K$206,4,0)*$F$2)</f>
        <v>196</v>
      </c>
      <c r="G66" s="4">
        <f t="shared" si="117"/>
        <v>130</v>
      </c>
      <c r="H66" s="4">
        <f t="shared" si="118"/>
        <v>163</v>
      </c>
      <c r="I66" s="4">
        <f t="shared" si="119"/>
        <v>163</v>
      </c>
      <c r="K66" s="106">
        <v>63</v>
      </c>
      <c r="L66" s="106">
        <f t="shared" si="66"/>
        <v>307</v>
      </c>
      <c r="M66" s="106">
        <f t="shared" si="67"/>
        <v>122</v>
      </c>
      <c r="N66" s="106">
        <f t="shared" si="68"/>
        <v>91</v>
      </c>
      <c r="O66" s="106">
        <f t="shared" si="69"/>
        <v>91</v>
      </c>
      <c r="P66" s="106">
        <f t="shared" si="70"/>
        <v>245</v>
      </c>
      <c r="Q66" s="106">
        <f t="shared" si="71"/>
        <v>162</v>
      </c>
      <c r="R66" s="106">
        <f t="shared" si="72"/>
        <v>203</v>
      </c>
      <c r="S66" s="106">
        <f t="shared" si="73"/>
        <v>203</v>
      </c>
      <c r="U66" s="97">
        <v>63</v>
      </c>
      <c r="V66" s="97">
        <f t="shared" si="74"/>
        <v>381</v>
      </c>
      <c r="W66" s="97">
        <f t="shared" si="75"/>
        <v>151</v>
      </c>
      <c r="X66" s="97">
        <f t="shared" si="76"/>
        <v>113</v>
      </c>
      <c r="Y66" s="97">
        <f t="shared" si="77"/>
        <v>113</v>
      </c>
      <c r="Z66" s="97">
        <f t="shared" si="78"/>
        <v>303</v>
      </c>
      <c r="AA66" s="97">
        <f t="shared" si="79"/>
        <v>201</v>
      </c>
      <c r="AB66" s="97">
        <f t="shared" si="80"/>
        <v>252</v>
      </c>
      <c r="AC66" s="97">
        <f t="shared" si="81"/>
        <v>252</v>
      </c>
      <c r="AE66" s="98">
        <v>63</v>
      </c>
      <c r="AF66" s="98">
        <f t="shared" si="82"/>
        <v>479</v>
      </c>
      <c r="AG66" s="98">
        <f t="shared" si="83"/>
        <v>191</v>
      </c>
      <c r="AH66" s="98">
        <f t="shared" si="84"/>
        <v>142</v>
      </c>
      <c r="AI66" s="98">
        <f t="shared" si="85"/>
        <v>142</v>
      </c>
      <c r="AJ66" s="98">
        <f t="shared" si="86"/>
        <v>382</v>
      </c>
      <c r="AK66" s="98">
        <f t="shared" si="87"/>
        <v>253</v>
      </c>
      <c r="AL66" s="98">
        <f t="shared" si="88"/>
        <v>317</v>
      </c>
      <c r="AM66" s="98">
        <f t="shared" si="89"/>
        <v>317</v>
      </c>
      <c r="AO66" s="100">
        <v>63</v>
      </c>
      <c r="AP66" s="100">
        <f t="shared" si="90"/>
        <v>615</v>
      </c>
      <c r="AQ66" s="100">
        <f t="shared" si="91"/>
        <v>245</v>
      </c>
      <c r="AR66" s="100">
        <f t="shared" si="92"/>
        <v>182</v>
      </c>
      <c r="AS66" s="100">
        <f t="shared" si="93"/>
        <v>182</v>
      </c>
      <c r="AT66" s="100">
        <f t="shared" si="94"/>
        <v>490</v>
      </c>
      <c r="AU66" s="100">
        <f t="shared" si="95"/>
        <v>325</v>
      </c>
      <c r="AV66" s="100">
        <f t="shared" si="96"/>
        <v>407</v>
      </c>
      <c r="AW66" s="100">
        <f t="shared" si="97"/>
        <v>407</v>
      </c>
      <c r="AY66" s="101">
        <v>63</v>
      </c>
      <c r="AZ66" s="101">
        <f t="shared" si="98"/>
        <v>787</v>
      </c>
      <c r="BA66" s="101">
        <f t="shared" si="99"/>
        <v>313</v>
      </c>
      <c r="BB66" s="101">
        <f t="shared" si="100"/>
        <v>233</v>
      </c>
      <c r="BC66" s="101">
        <f t="shared" si="101"/>
        <v>233</v>
      </c>
      <c r="BD66" s="101">
        <f t="shared" si="102"/>
        <v>627</v>
      </c>
      <c r="BE66" s="101">
        <f t="shared" si="103"/>
        <v>416</v>
      </c>
      <c r="BF66" s="101">
        <f t="shared" si="104"/>
        <v>521</v>
      </c>
      <c r="BG66" s="101">
        <f t="shared" si="105"/>
        <v>521</v>
      </c>
      <c r="BI66" s="102">
        <v>63</v>
      </c>
      <c r="BJ66" s="102">
        <f t="shared" si="106"/>
        <v>1230</v>
      </c>
      <c r="BK66" s="102">
        <f t="shared" si="107"/>
        <v>490</v>
      </c>
      <c r="BL66" s="102">
        <f t="shared" si="108"/>
        <v>365</v>
      </c>
      <c r="BM66" s="102">
        <f t="shared" si="109"/>
        <v>365</v>
      </c>
      <c r="BN66" s="102">
        <f t="shared" si="110"/>
        <v>980</v>
      </c>
      <c r="BO66" s="102">
        <f t="shared" si="111"/>
        <v>650</v>
      </c>
      <c r="BP66" s="102">
        <f t="shared" si="112"/>
        <v>815</v>
      </c>
      <c r="BQ66" s="102">
        <f t="shared" si="113"/>
        <v>815</v>
      </c>
    </row>
    <row r="67" spans="1:69">
      <c r="A67" s="4">
        <v>64</v>
      </c>
      <c r="B67" s="4">
        <f>INT(VLOOKUP(A67,数值基线!$A$1:$K$206,3,0)*$B$2)</f>
        <v>253</v>
      </c>
      <c r="C67" s="4">
        <f t="shared" si="114"/>
        <v>101</v>
      </c>
      <c r="D67" s="4">
        <f t="shared" si="115"/>
        <v>75</v>
      </c>
      <c r="E67" s="4">
        <f t="shared" si="116"/>
        <v>75</v>
      </c>
      <c r="F67" s="4">
        <f>INT(VLOOKUP(A67,数值基线!$A$1:$K$206,4,0)*$F$2)</f>
        <v>202</v>
      </c>
      <c r="G67" s="4">
        <f t="shared" si="117"/>
        <v>134</v>
      </c>
      <c r="H67" s="4">
        <f t="shared" si="118"/>
        <v>168</v>
      </c>
      <c r="I67" s="4">
        <f t="shared" si="119"/>
        <v>168</v>
      </c>
      <c r="K67" s="106">
        <v>64</v>
      </c>
      <c r="L67" s="106">
        <f t="shared" si="66"/>
        <v>316</v>
      </c>
      <c r="M67" s="106">
        <f t="shared" si="67"/>
        <v>126</v>
      </c>
      <c r="N67" s="106">
        <f t="shared" si="68"/>
        <v>93</v>
      </c>
      <c r="O67" s="106">
        <f t="shared" si="69"/>
        <v>93</v>
      </c>
      <c r="P67" s="106">
        <f t="shared" si="70"/>
        <v>252</v>
      </c>
      <c r="Q67" s="106">
        <f t="shared" si="71"/>
        <v>167</v>
      </c>
      <c r="R67" s="106">
        <f t="shared" si="72"/>
        <v>210</v>
      </c>
      <c r="S67" s="106">
        <f t="shared" si="73"/>
        <v>210</v>
      </c>
      <c r="U67" s="97">
        <v>64</v>
      </c>
      <c r="V67" s="97">
        <f t="shared" si="74"/>
        <v>392</v>
      </c>
      <c r="W67" s="97">
        <f t="shared" si="75"/>
        <v>156</v>
      </c>
      <c r="X67" s="97">
        <f t="shared" si="76"/>
        <v>116</v>
      </c>
      <c r="Y67" s="97">
        <f t="shared" si="77"/>
        <v>116</v>
      </c>
      <c r="Z67" s="97">
        <f t="shared" si="78"/>
        <v>313</v>
      </c>
      <c r="AA67" s="97">
        <f t="shared" si="79"/>
        <v>207</v>
      </c>
      <c r="AB67" s="97">
        <f t="shared" si="80"/>
        <v>260</v>
      </c>
      <c r="AC67" s="97">
        <f t="shared" si="81"/>
        <v>260</v>
      </c>
      <c r="AE67" s="98">
        <v>64</v>
      </c>
      <c r="AF67" s="98">
        <f t="shared" si="82"/>
        <v>493</v>
      </c>
      <c r="AG67" s="98">
        <f t="shared" si="83"/>
        <v>196</v>
      </c>
      <c r="AH67" s="98">
        <f t="shared" si="84"/>
        <v>146</v>
      </c>
      <c r="AI67" s="98">
        <f t="shared" si="85"/>
        <v>146</v>
      </c>
      <c r="AJ67" s="98">
        <f t="shared" si="86"/>
        <v>393</v>
      </c>
      <c r="AK67" s="98">
        <f t="shared" si="87"/>
        <v>261</v>
      </c>
      <c r="AL67" s="98">
        <f t="shared" si="88"/>
        <v>327</v>
      </c>
      <c r="AM67" s="98">
        <f t="shared" si="89"/>
        <v>327</v>
      </c>
      <c r="AO67" s="100">
        <v>64</v>
      </c>
      <c r="AP67" s="100">
        <f t="shared" si="90"/>
        <v>632</v>
      </c>
      <c r="AQ67" s="100">
        <f t="shared" si="91"/>
        <v>252</v>
      </c>
      <c r="AR67" s="100">
        <f t="shared" si="92"/>
        <v>187</v>
      </c>
      <c r="AS67" s="100">
        <f t="shared" si="93"/>
        <v>187</v>
      </c>
      <c r="AT67" s="100">
        <f t="shared" si="94"/>
        <v>505</v>
      </c>
      <c r="AU67" s="100">
        <f t="shared" si="95"/>
        <v>335</v>
      </c>
      <c r="AV67" s="100">
        <f t="shared" si="96"/>
        <v>420</v>
      </c>
      <c r="AW67" s="100">
        <f t="shared" si="97"/>
        <v>420</v>
      </c>
      <c r="AY67" s="101">
        <v>64</v>
      </c>
      <c r="AZ67" s="101">
        <f t="shared" si="98"/>
        <v>809</v>
      </c>
      <c r="BA67" s="101">
        <f t="shared" si="99"/>
        <v>323</v>
      </c>
      <c r="BB67" s="101">
        <f t="shared" si="100"/>
        <v>240</v>
      </c>
      <c r="BC67" s="101">
        <f t="shared" si="101"/>
        <v>240</v>
      </c>
      <c r="BD67" s="101">
        <f t="shared" si="102"/>
        <v>646</v>
      </c>
      <c r="BE67" s="101">
        <f t="shared" si="103"/>
        <v>428</v>
      </c>
      <c r="BF67" s="101">
        <f t="shared" si="104"/>
        <v>537</v>
      </c>
      <c r="BG67" s="101">
        <f t="shared" si="105"/>
        <v>537</v>
      </c>
      <c r="BI67" s="102">
        <v>64</v>
      </c>
      <c r="BJ67" s="102">
        <f t="shared" si="106"/>
        <v>1265</v>
      </c>
      <c r="BK67" s="102">
        <f t="shared" si="107"/>
        <v>505</v>
      </c>
      <c r="BL67" s="102">
        <f t="shared" si="108"/>
        <v>375</v>
      </c>
      <c r="BM67" s="102">
        <f t="shared" si="109"/>
        <v>375</v>
      </c>
      <c r="BN67" s="102">
        <f t="shared" si="110"/>
        <v>1010</v>
      </c>
      <c r="BO67" s="102">
        <f t="shared" si="111"/>
        <v>670</v>
      </c>
      <c r="BP67" s="102">
        <f t="shared" si="112"/>
        <v>840</v>
      </c>
      <c r="BQ67" s="102">
        <f t="shared" si="113"/>
        <v>840</v>
      </c>
    </row>
    <row r="68" spans="1:69">
      <c r="A68" s="4">
        <v>65</v>
      </c>
      <c r="B68" s="4">
        <f>INT(VLOOKUP(A68,数值基线!$A$1:$K$206,3,0)*$B$2)</f>
        <v>260</v>
      </c>
      <c r="C68" s="4">
        <f t="shared" si="114"/>
        <v>104</v>
      </c>
      <c r="D68" s="4">
        <f t="shared" si="115"/>
        <v>78</v>
      </c>
      <c r="E68" s="4">
        <f t="shared" si="116"/>
        <v>78</v>
      </c>
      <c r="F68" s="4">
        <f>INT(VLOOKUP(A68,数值基线!$A$1:$K$206,4,0)*$F$2)</f>
        <v>207</v>
      </c>
      <c r="G68" s="4">
        <f t="shared" si="117"/>
        <v>138</v>
      </c>
      <c r="H68" s="4">
        <f t="shared" si="118"/>
        <v>172</v>
      </c>
      <c r="I68" s="4">
        <f t="shared" si="119"/>
        <v>172</v>
      </c>
      <c r="K68" s="106">
        <v>65</v>
      </c>
      <c r="L68" s="106">
        <f t="shared" si="66"/>
        <v>325</v>
      </c>
      <c r="M68" s="106">
        <f t="shared" si="67"/>
        <v>130</v>
      </c>
      <c r="N68" s="106">
        <f t="shared" si="68"/>
        <v>97</v>
      </c>
      <c r="O68" s="106">
        <f t="shared" si="69"/>
        <v>97</v>
      </c>
      <c r="P68" s="106">
        <f t="shared" si="70"/>
        <v>258</v>
      </c>
      <c r="Q68" s="106">
        <f t="shared" si="71"/>
        <v>172</v>
      </c>
      <c r="R68" s="106">
        <f t="shared" si="72"/>
        <v>215</v>
      </c>
      <c r="S68" s="106">
        <f t="shared" si="73"/>
        <v>215</v>
      </c>
      <c r="U68" s="97">
        <v>65</v>
      </c>
      <c r="V68" s="97">
        <f t="shared" si="74"/>
        <v>403</v>
      </c>
      <c r="W68" s="97">
        <f t="shared" si="75"/>
        <v>161</v>
      </c>
      <c r="X68" s="97">
        <f t="shared" si="76"/>
        <v>120</v>
      </c>
      <c r="Y68" s="97">
        <f t="shared" si="77"/>
        <v>120</v>
      </c>
      <c r="Z68" s="97">
        <f t="shared" si="78"/>
        <v>320</v>
      </c>
      <c r="AA68" s="97">
        <f t="shared" si="79"/>
        <v>213</v>
      </c>
      <c r="AB68" s="97">
        <f t="shared" si="80"/>
        <v>266</v>
      </c>
      <c r="AC68" s="97">
        <f t="shared" si="81"/>
        <v>266</v>
      </c>
      <c r="AE68" s="98">
        <v>65</v>
      </c>
      <c r="AF68" s="98">
        <f t="shared" si="82"/>
        <v>507</v>
      </c>
      <c r="AG68" s="98">
        <f t="shared" si="83"/>
        <v>202</v>
      </c>
      <c r="AH68" s="98">
        <f t="shared" si="84"/>
        <v>152</v>
      </c>
      <c r="AI68" s="98">
        <f t="shared" si="85"/>
        <v>152</v>
      </c>
      <c r="AJ68" s="98">
        <f t="shared" si="86"/>
        <v>403</v>
      </c>
      <c r="AK68" s="98">
        <f t="shared" si="87"/>
        <v>269</v>
      </c>
      <c r="AL68" s="98">
        <f t="shared" si="88"/>
        <v>335</v>
      </c>
      <c r="AM68" s="98">
        <f t="shared" si="89"/>
        <v>335</v>
      </c>
      <c r="AO68" s="100">
        <v>65</v>
      </c>
      <c r="AP68" s="100">
        <f t="shared" si="90"/>
        <v>650</v>
      </c>
      <c r="AQ68" s="100">
        <f t="shared" si="91"/>
        <v>260</v>
      </c>
      <c r="AR68" s="100">
        <f t="shared" si="92"/>
        <v>195</v>
      </c>
      <c r="AS68" s="100">
        <f t="shared" si="93"/>
        <v>195</v>
      </c>
      <c r="AT68" s="100">
        <f t="shared" si="94"/>
        <v>517</v>
      </c>
      <c r="AU68" s="100">
        <f t="shared" si="95"/>
        <v>345</v>
      </c>
      <c r="AV68" s="100">
        <f t="shared" si="96"/>
        <v>430</v>
      </c>
      <c r="AW68" s="100">
        <f t="shared" si="97"/>
        <v>430</v>
      </c>
      <c r="AY68" s="101">
        <v>65</v>
      </c>
      <c r="AZ68" s="101">
        <f t="shared" si="98"/>
        <v>832</v>
      </c>
      <c r="BA68" s="101">
        <f t="shared" si="99"/>
        <v>332</v>
      </c>
      <c r="BB68" s="101">
        <f t="shared" si="100"/>
        <v>249</v>
      </c>
      <c r="BC68" s="101">
        <f t="shared" si="101"/>
        <v>249</v>
      </c>
      <c r="BD68" s="101">
        <f t="shared" si="102"/>
        <v>662</v>
      </c>
      <c r="BE68" s="101">
        <f t="shared" si="103"/>
        <v>441</v>
      </c>
      <c r="BF68" s="101">
        <f t="shared" si="104"/>
        <v>550</v>
      </c>
      <c r="BG68" s="101">
        <f t="shared" si="105"/>
        <v>550</v>
      </c>
      <c r="BI68" s="102">
        <v>65</v>
      </c>
      <c r="BJ68" s="102">
        <f t="shared" si="106"/>
        <v>1300</v>
      </c>
      <c r="BK68" s="102">
        <f t="shared" si="107"/>
        <v>520</v>
      </c>
      <c r="BL68" s="102">
        <f t="shared" si="108"/>
        <v>390</v>
      </c>
      <c r="BM68" s="102">
        <f t="shared" si="109"/>
        <v>390</v>
      </c>
      <c r="BN68" s="102">
        <f t="shared" si="110"/>
        <v>1035</v>
      </c>
      <c r="BO68" s="102">
        <f t="shared" si="111"/>
        <v>690</v>
      </c>
      <c r="BP68" s="102">
        <f t="shared" si="112"/>
        <v>860</v>
      </c>
      <c r="BQ68" s="102">
        <f t="shared" si="113"/>
        <v>860</v>
      </c>
    </row>
    <row r="69" spans="1:69">
      <c r="A69" s="4">
        <v>66</v>
      </c>
      <c r="B69" s="4">
        <f>INT(VLOOKUP(A69,数值基线!$A$1:$K$206,3,0)*$B$2)</f>
        <v>267</v>
      </c>
      <c r="C69" s="4">
        <f t="shared" si="114"/>
        <v>106</v>
      </c>
      <c r="D69" s="4">
        <f t="shared" si="115"/>
        <v>80</v>
      </c>
      <c r="E69" s="4">
        <f t="shared" si="116"/>
        <v>80</v>
      </c>
      <c r="F69" s="4">
        <f>INT(VLOOKUP(A69,数值基线!$A$1:$K$206,4,0)*$F$2)</f>
        <v>213</v>
      </c>
      <c r="G69" s="4">
        <f t="shared" si="117"/>
        <v>142</v>
      </c>
      <c r="H69" s="4">
        <f t="shared" si="118"/>
        <v>177</v>
      </c>
      <c r="I69" s="4">
        <f t="shared" si="119"/>
        <v>177</v>
      </c>
      <c r="K69" s="106">
        <v>66</v>
      </c>
      <c r="L69" s="106">
        <f t="shared" ref="L69:L100" si="120">INT(B69/$I$1*$S$1)</f>
        <v>333</v>
      </c>
      <c r="M69" s="106">
        <f t="shared" ref="M69:M100" si="121">INT(C69/$I$1*$S$1)</f>
        <v>132</v>
      </c>
      <c r="N69" s="106">
        <f t="shared" ref="N69:N100" si="122">INT(D69/$I$1*$S$1)</f>
        <v>100</v>
      </c>
      <c r="O69" s="106">
        <f t="shared" ref="O69:O100" si="123">INT(E69/$I$1*$S$1)</f>
        <v>100</v>
      </c>
      <c r="P69" s="106">
        <f t="shared" ref="P69:P100" si="124">INT(F69/$I$1*$S$1)</f>
        <v>266</v>
      </c>
      <c r="Q69" s="106">
        <f t="shared" ref="Q69:Q100" si="125">INT(G69/$I$1*$S$1)</f>
        <v>177</v>
      </c>
      <c r="R69" s="106">
        <f t="shared" ref="R69:R100" si="126">INT(H69/$I$1*$S$1)</f>
        <v>221</v>
      </c>
      <c r="S69" s="106">
        <f t="shared" ref="S69:S100" si="127">INT(I69/$I$1*$S$1)</f>
        <v>221</v>
      </c>
      <c r="U69" s="97">
        <v>66</v>
      </c>
      <c r="V69" s="97">
        <f t="shared" ref="V69:V100" si="128">INT(B69/$I$1*$AC$1)</f>
        <v>413</v>
      </c>
      <c r="W69" s="97">
        <f t="shared" ref="W69:W100" si="129">INT(C69/$I$1*$AC$1)</f>
        <v>164</v>
      </c>
      <c r="X69" s="97">
        <f t="shared" ref="X69:X100" si="130">INT(D69/$I$1*$AC$1)</f>
        <v>124</v>
      </c>
      <c r="Y69" s="97">
        <f t="shared" ref="Y69:Y100" si="131">INT(E69/$I$1*$AC$1)</f>
        <v>124</v>
      </c>
      <c r="Z69" s="97">
        <f t="shared" ref="Z69:Z100" si="132">INT(F69/$I$1*$AC$1)</f>
        <v>330</v>
      </c>
      <c r="AA69" s="97">
        <f t="shared" ref="AA69:AA100" si="133">INT(G69/$I$1*$AC$1)</f>
        <v>220</v>
      </c>
      <c r="AB69" s="97">
        <f t="shared" ref="AB69:AB100" si="134">INT(H69/$I$1*$AC$1)</f>
        <v>274</v>
      </c>
      <c r="AC69" s="97">
        <f t="shared" ref="AC69:AC100" si="135">INT(I69/$I$1*$AC$1)</f>
        <v>274</v>
      </c>
      <c r="AE69" s="98">
        <v>66</v>
      </c>
      <c r="AF69" s="98">
        <f t="shared" ref="AF69:AF100" si="136">INT(B69/$I$1*$AM$1)</f>
        <v>520</v>
      </c>
      <c r="AG69" s="98">
        <f t="shared" ref="AG69:AG100" si="137">INT(C69/$I$1*$AM$1)</f>
        <v>206</v>
      </c>
      <c r="AH69" s="98">
        <f t="shared" ref="AH69:AH100" si="138">INT(D69/$I$1*$AM$1)</f>
        <v>156</v>
      </c>
      <c r="AI69" s="98">
        <f t="shared" ref="AI69:AI100" si="139">INT(E69/$I$1*$AM$1)</f>
        <v>156</v>
      </c>
      <c r="AJ69" s="98">
        <f t="shared" ref="AJ69:AJ100" si="140">INT(F69/$I$1*$AM$1)</f>
        <v>415</v>
      </c>
      <c r="AK69" s="98">
        <f t="shared" ref="AK69:AK100" si="141">INT(G69/$I$1*$AM$1)</f>
        <v>276</v>
      </c>
      <c r="AL69" s="98">
        <f t="shared" ref="AL69:AL100" si="142">INT(H69/$I$1*$AM$1)</f>
        <v>345</v>
      </c>
      <c r="AM69" s="98">
        <f t="shared" ref="AM69:AM100" si="143">INT(I69/$I$1*$AM$1)</f>
        <v>345</v>
      </c>
      <c r="AO69" s="100">
        <v>66</v>
      </c>
      <c r="AP69" s="100">
        <f t="shared" ref="AP69:AP100" si="144">INT(B69/$I$1*$AW$1)</f>
        <v>667</v>
      </c>
      <c r="AQ69" s="100">
        <f t="shared" ref="AQ69:AQ100" si="145">INT(C69/$I$1*$AW$1)</f>
        <v>265</v>
      </c>
      <c r="AR69" s="100">
        <f t="shared" ref="AR69:AR100" si="146">INT(D69/$I$1*$AW$1)</f>
        <v>200</v>
      </c>
      <c r="AS69" s="100">
        <f t="shared" ref="AS69:AS100" si="147">INT(E69/$I$1*$AW$1)</f>
        <v>200</v>
      </c>
      <c r="AT69" s="100">
        <f t="shared" ref="AT69:AT100" si="148">INT(F69/$I$1*$AW$1)</f>
        <v>532</v>
      </c>
      <c r="AU69" s="100">
        <f t="shared" ref="AU69:AU100" si="149">INT(G69/$I$1*$AW$1)</f>
        <v>355</v>
      </c>
      <c r="AV69" s="100">
        <f t="shared" ref="AV69:AV100" si="150">INT(H69/$I$1*$AW$1)</f>
        <v>442</v>
      </c>
      <c r="AW69" s="100">
        <f t="shared" ref="AW69:AW100" si="151">INT(I69/$I$1*$AW$1)</f>
        <v>442</v>
      </c>
      <c r="AY69" s="101">
        <v>66</v>
      </c>
      <c r="AZ69" s="101">
        <f t="shared" ref="AZ69:AZ100" si="152">INT(B69/$I$1*$BG$1)</f>
        <v>854</v>
      </c>
      <c r="BA69" s="101">
        <f t="shared" ref="BA69:BA100" si="153">INT(C69/$I$1*$BG$1)</f>
        <v>339</v>
      </c>
      <c r="BB69" s="101">
        <f t="shared" ref="BB69:BB100" si="154">INT(D69/$I$1*$BG$1)</f>
        <v>256</v>
      </c>
      <c r="BC69" s="101">
        <f t="shared" ref="BC69:BC100" si="155">INT(E69/$I$1*$BG$1)</f>
        <v>256</v>
      </c>
      <c r="BD69" s="101">
        <f t="shared" ref="BD69:BD100" si="156">INT(F69/$I$1*$BG$1)</f>
        <v>681</v>
      </c>
      <c r="BE69" s="101">
        <f t="shared" ref="BE69:BE100" si="157">INT(G69/$I$1*$BG$1)</f>
        <v>454</v>
      </c>
      <c r="BF69" s="101">
        <f t="shared" ref="BF69:BF100" si="158">INT(H69/$I$1*$BG$1)</f>
        <v>566</v>
      </c>
      <c r="BG69" s="101">
        <f t="shared" ref="BG69:BG100" si="159">INT(I69/$I$1*$BG$1)</f>
        <v>566</v>
      </c>
      <c r="BI69" s="102">
        <v>66</v>
      </c>
      <c r="BJ69" s="102">
        <f t="shared" ref="BJ69:BJ100" si="160">INT(B69/$I$1*$BQ$1)</f>
        <v>1335</v>
      </c>
      <c r="BK69" s="102">
        <f t="shared" ref="BK69:BK100" si="161">INT(C69/$I$1*$BQ$1)</f>
        <v>530</v>
      </c>
      <c r="BL69" s="102">
        <f t="shared" ref="BL69:BL100" si="162">INT(D69/$I$1*$BQ$1)</f>
        <v>400</v>
      </c>
      <c r="BM69" s="102">
        <f t="shared" ref="BM69:BM100" si="163">INT(E69/$I$1*$BQ$1)</f>
        <v>400</v>
      </c>
      <c r="BN69" s="102">
        <f t="shared" ref="BN69:BN100" si="164">INT(F69/$I$1*$BQ$1)</f>
        <v>1065</v>
      </c>
      <c r="BO69" s="102">
        <f t="shared" ref="BO69:BO100" si="165">INT(G69/$I$1*$BQ$1)</f>
        <v>710</v>
      </c>
      <c r="BP69" s="102">
        <f t="shared" ref="BP69:BP100" si="166">INT(H69/$I$1*$BQ$1)</f>
        <v>885</v>
      </c>
      <c r="BQ69" s="102">
        <f t="shared" ref="BQ69:BQ100" si="167">INT(I69/$I$1*$BQ$1)</f>
        <v>885</v>
      </c>
    </row>
    <row r="70" spans="1:69">
      <c r="A70" s="4">
        <v>67</v>
      </c>
      <c r="B70" s="4">
        <f>INT(VLOOKUP(A70,数值基线!$A$1:$K$206,3,0)*$B$2)</f>
        <v>275</v>
      </c>
      <c r="C70" s="4">
        <f t="shared" si="114"/>
        <v>110</v>
      </c>
      <c r="D70" s="4">
        <f t="shared" si="115"/>
        <v>82</v>
      </c>
      <c r="E70" s="4">
        <f t="shared" si="116"/>
        <v>82</v>
      </c>
      <c r="F70" s="4">
        <f>INT(VLOOKUP(A70,数值基线!$A$1:$K$206,4,0)*$F$2)</f>
        <v>219</v>
      </c>
      <c r="G70" s="4">
        <f t="shared" si="117"/>
        <v>146</v>
      </c>
      <c r="H70" s="4">
        <f t="shared" si="118"/>
        <v>182</v>
      </c>
      <c r="I70" s="4">
        <f t="shared" si="119"/>
        <v>182</v>
      </c>
      <c r="K70" s="106">
        <v>67</v>
      </c>
      <c r="L70" s="106">
        <f t="shared" si="120"/>
        <v>343</v>
      </c>
      <c r="M70" s="106">
        <f t="shared" si="121"/>
        <v>137</v>
      </c>
      <c r="N70" s="106">
        <f t="shared" si="122"/>
        <v>102</v>
      </c>
      <c r="O70" s="106">
        <f t="shared" si="123"/>
        <v>102</v>
      </c>
      <c r="P70" s="106">
        <f t="shared" si="124"/>
        <v>273</v>
      </c>
      <c r="Q70" s="106">
        <f t="shared" si="125"/>
        <v>182</v>
      </c>
      <c r="R70" s="106">
        <f t="shared" si="126"/>
        <v>227</v>
      </c>
      <c r="S70" s="106">
        <f t="shared" si="127"/>
        <v>227</v>
      </c>
      <c r="U70" s="97">
        <v>67</v>
      </c>
      <c r="V70" s="97">
        <f t="shared" si="128"/>
        <v>426</v>
      </c>
      <c r="W70" s="97">
        <f t="shared" si="129"/>
        <v>170</v>
      </c>
      <c r="X70" s="97">
        <f t="shared" si="130"/>
        <v>127</v>
      </c>
      <c r="Y70" s="97">
        <f t="shared" si="131"/>
        <v>127</v>
      </c>
      <c r="Z70" s="97">
        <f t="shared" si="132"/>
        <v>339</v>
      </c>
      <c r="AA70" s="97">
        <f t="shared" si="133"/>
        <v>226</v>
      </c>
      <c r="AB70" s="97">
        <f t="shared" si="134"/>
        <v>282</v>
      </c>
      <c r="AC70" s="97">
        <f t="shared" si="135"/>
        <v>282</v>
      </c>
      <c r="AE70" s="98">
        <v>67</v>
      </c>
      <c r="AF70" s="98">
        <f t="shared" si="136"/>
        <v>536</v>
      </c>
      <c r="AG70" s="98">
        <f t="shared" si="137"/>
        <v>214</v>
      </c>
      <c r="AH70" s="98">
        <f t="shared" si="138"/>
        <v>159</v>
      </c>
      <c r="AI70" s="98">
        <f t="shared" si="139"/>
        <v>159</v>
      </c>
      <c r="AJ70" s="98">
        <f t="shared" si="140"/>
        <v>427</v>
      </c>
      <c r="AK70" s="98">
        <f t="shared" si="141"/>
        <v>284</v>
      </c>
      <c r="AL70" s="98">
        <f t="shared" si="142"/>
        <v>354</v>
      </c>
      <c r="AM70" s="98">
        <f t="shared" si="143"/>
        <v>354</v>
      </c>
      <c r="AO70" s="100">
        <v>67</v>
      </c>
      <c r="AP70" s="100">
        <f t="shared" si="144"/>
        <v>687</v>
      </c>
      <c r="AQ70" s="100">
        <f t="shared" si="145"/>
        <v>275</v>
      </c>
      <c r="AR70" s="100">
        <f t="shared" si="146"/>
        <v>205</v>
      </c>
      <c r="AS70" s="100">
        <f t="shared" si="147"/>
        <v>205</v>
      </c>
      <c r="AT70" s="100">
        <f t="shared" si="148"/>
        <v>547</v>
      </c>
      <c r="AU70" s="100">
        <f t="shared" si="149"/>
        <v>365</v>
      </c>
      <c r="AV70" s="100">
        <f t="shared" si="150"/>
        <v>455</v>
      </c>
      <c r="AW70" s="100">
        <f t="shared" si="151"/>
        <v>455</v>
      </c>
      <c r="AY70" s="101">
        <v>67</v>
      </c>
      <c r="AZ70" s="101">
        <f t="shared" si="152"/>
        <v>880</v>
      </c>
      <c r="BA70" s="101">
        <f t="shared" si="153"/>
        <v>352</v>
      </c>
      <c r="BB70" s="101">
        <f t="shared" si="154"/>
        <v>262</v>
      </c>
      <c r="BC70" s="101">
        <f t="shared" si="155"/>
        <v>262</v>
      </c>
      <c r="BD70" s="101">
        <f t="shared" si="156"/>
        <v>700</v>
      </c>
      <c r="BE70" s="101">
        <f t="shared" si="157"/>
        <v>467</v>
      </c>
      <c r="BF70" s="101">
        <f t="shared" si="158"/>
        <v>582</v>
      </c>
      <c r="BG70" s="101">
        <f t="shared" si="159"/>
        <v>582</v>
      </c>
      <c r="BI70" s="102">
        <v>67</v>
      </c>
      <c r="BJ70" s="102">
        <f t="shared" si="160"/>
        <v>1375</v>
      </c>
      <c r="BK70" s="102">
        <f t="shared" si="161"/>
        <v>550</v>
      </c>
      <c r="BL70" s="102">
        <f t="shared" si="162"/>
        <v>410</v>
      </c>
      <c r="BM70" s="102">
        <f t="shared" si="163"/>
        <v>410</v>
      </c>
      <c r="BN70" s="102">
        <f t="shared" si="164"/>
        <v>1095</v>
      </c>
      <c r="BO70" s="102">
        <f t="shared" si="165"/>
        <v>730</v>
      </c>
      <c r="BP70" s="102">
        <f t="shared" si="166"/>
        <v>910</v>
      </c>
      <c r="BQ70" s="102">
        <f t="shared" si="167"/>
        <v>910</v>
      </c>
    </row>
    <row r="71" spans="1:69">
      <c r="A71" s="4">
        <v>68</v>
      </c>
      <c r="B71" s="4">
        <f>INT(VLOOKUP(A71,数值基线!$A$1:$K$206,3,0)*$B$2)</f>
        <v>282</v>
      </c>
      <c r="C71" s="4">
        <f t="shared" si="114"/>
        <v>112</v>
      </c>
      <c r="D71" s="4">
        <f t="shared" si="115"/>
        <v>84</v>
      </c>
      <c r="E71" s="4">
        <f t="shared" si="116"/>
        <v>84</v>
      </c>
      <c r="F71" s="4">
        <f>INT(VLOOKUP(A71,数值基线!$A$1:$K$206,4,0)*$F$2)</f>
        <v>225</v>
      </c>
      <c r="G71" s="4">
        <f t="shared" si="117"/>
        <v>150</v>
      </c>
      <c r="H71" s="4">
        <f t="shared" si="118"/>
        <v>187</v>
      </c>
      <c r="I71" s="4">
        <f t="shared" si="119"/>
        <v>187</v>
      </c>
      <c r="K71" s="106">
        <v>68</v>
      </c>
      <c r="L71" s="106">
        <f t="shared" si="120"/>
        <v>352</v>
      </c>
      <c r="M71" s="106">
        <f t="shared" si="121"/>
        <v>140</v>
      </c>
      <c r="N71" s="106">
        <f t="shared" si="122"/>
        <v>105</v>
      </c>
      <c r="O71" s="106">
        <f t="shared" si="123"/>
        <v>105</v>
      </c>
      <c r="P71" s="106">
        <f t="shared" si="124"/>
        <v>281</v>
      </c>
      <c r="Q71" s="106">
        <f t="shared" si="125"/>
        <v>187</v>
      </c>
      <c r="R71" s="106">
        <f t="shared" si="126"/>
        <v>233</v>
      </c>
      <c r="S71" s="106">
        <f t="shared" si="127"/>
        <v>233</v>
      </c>
      <c r="U71" s="97">
        <v>68</v>
      </c>
      <c r="V71" s="97">
        <f t="shared" si="128"/>
        <v>437</v>
      </c>
      <c r="W71" s="97">
        <f t="shared" si="129"/>
        <v>173</v>
      </c>
      <c r="X71" s="97">
        <f t="shared" si="130"/>
        <v>130</v>
      </c>
      <c r="Y71" s="97">
        <f t="shared" si="131"/>
        <v>130</v>
      </c>
      <c r="Z71" s="97">
        <f t="shared" si="132"/>
        <v>348</v>
      </c>
      <c r="AA71" s="97">
        <f t="shared" si="133"/>
        <v>232</v>
      </c>
      <c r="AB71" s="97">
        <f t="shared" si="134"/>
        <v>289</v>
      </c>
      <c r="AC71" s="97">
        <f t="shared" si="135"/>
        <v>289</v>
      </c>
      <c r="AE71" s="98">
        <v>68</v>
      </c>
      <c r="AF71" s="98">
        <f t="shared" si="136"/>
        <v>549</v>
      </c>
      <c r="AG71" s="98">
        <f t="shared" si="137"/>
        <v>218</v>
      </c>
      <c r="AH71" s="98">
        <f t="shared" si="138"/>
        <v>163</v>
      </c>
      <c r="AI71" s="98">
        <f t="shared" si="139"/>
        <v>163</v>
      </c>
      <c r="AJ71" s="98">
        <f t="shared" si="140"/>
        <v>438</v>
      </c>
      <c r="AK71" s="98">
        <f t="shared" si="141"/>
        <v>292</v>
      </c>
      <c r="AL71" s="98">
        <f t="shared" si="142"/>
        <v>364</v>
      </c>
      <c r="AM71" s="98">
        <f t="shared" si="143"/>
        <v>364</v>
      </c>
      <c r="AO71" s="100">
        <v>68</v>
      </c>
      <c r="AP71" s="100">
        <f t="shared" si="144"/>
        <v>705</v>
      </c>
      <c r="AQ71" s="100">
        <f t="shared" si="145"/>
        <v>280</v>
      </c>
      <c r="AR71" s="100">
        <f t="shared" si="146"/>
        <v>210</v>
      </c>
      <c r="AS71" s="100">
        <f t="shared" si="147"/>
        <v>210</v>
      </c>
      <c r="AT71" s="100">
        <f t="shared" si="148"/>
        <v>562</v>
      </c>
      <c r="AU71" s="100">
        <f t="shared" si="149"/>
        <v>375</v>
      </c>
      <c r="AV71" s="100">
        <f t="shared" si="150"/>
        <v>467</v>
      </c>
      <c r="AW71" s="100">
        <f t="shared" si="151"/>
        <v>467</v>
      </c>
      <c r="AY71" s="101">
        <v>68</v>
      </c>
      <c r="AZ71" s="101">
        <f t="shared" si="152"/>
        <v>902</v>
      </c>
      <c r="BA71" s="101">
        <f t="shared" si="153"/>
        <v>358</v>
      </c>
      <c r="BB71" s="101">
        <f t="shared" si="154"/>
        <v>268</v>
      </c>
      <c r="BC71" s="101">
        <f t="shared" si="155"/>
        <v>268</v>
      </c>
      <c r="BD71" s="101">
        <f t="shared" si="156"/>
        <v>720</v>
      </c>
      <c r="BE71" s="101">
        <f t="shared" si="157"/>
        <v>480</v>
      </c>
      <c r="BF71" s="101">
        <f t="shared" si="158"/>
        <v>598</v>
      </c>
      <c r="BG71" s="101">
        <f t="shared" si="159"/>
        <v>598</v>
      </c>
      <c r="BI71" s="102">
        <v>68</v>
      </c>
      <c r="BJ71" s="102">
        <f t="shared" si="160"/>
        <v>1410</v>
      </c>
      <c r="BK71" s="102">
        <f t="shared" si="161"/>
        <v>560</v>
      </c>
      <c r="BL71" s="102">
        <f t="shared" si="162"/>
        <v>420</v>
      </c>
      <c r="BM71" s="102">
        <f t="shared" si="163"/>
        <v>420</v>
      </c>
      <c r="BN71" s="102">
        <f t="shared" si="164"/>
        <v>1125</v>
      </c>
      <c r="BO71" s="102">
        <f t="shared" si="165"/>
        <v>750</v>
      </c>
      <c r="BP71" s="102">
        <f t="shared" si="166"/>
        <v>935</v>
      </c>
      <c r="BQ71" s="102">
        <f t="shared" si="167"/>
        <v>935</v>
      </c>
    </row>
    <row r="72" spans="1:69">
      <c r="A72" s="4">
        <v>69</v>
      </c>
      <c r="B72" s="4">
        <f>INT(VLOOKUP(A72,数值基线!$A$1:$K$206,3,0)*$B$2)</f>
        <v>290</v>
      </c>
      <c r="C72" s="4">
        <f t="shared" si="114"/>
        <v>116</v>
      </c>
      <c r="D72" s="4">
        <f t="shared" si="115"/>
        <v>87</v>
      </c>
      <c r="E72" s="4">
        <f t="shared" si="116"/>
        <v>87</v>
      </c>
      <c r="F72" s="4">
        <f>INT(VLOOKUP(A72,数值基线!$A$1:$K$206,4,0)*$F$2)</f>
        <v>231</v>
      </c>
      <c r="G72" s="4">
        <f t="shared" si="117"/>
        <v>154</v>
      </c>
      <c r="H72" s="4">
        <f t="shared" si="118"/>
        <v>192</v>
      </c>
      <c r="I72" s="4">
        <f t="shared" si="119"/>
        <v>192</v>
      </c>
      <c r="K72" s="106">
        <v>69</v>
      </c>
      <c r="L72" s="106">
        <f t="shared" si="120"/>
        <v>362</v>
      </c>
      <c r="M72" s="106">
        <f t="shared" si="121"/>
        <v>145</v>
      </c>
      <c r="N72" s="106">
        <f t="shared" si="122"/>
        <v>108</v>
      </c>
      <c r="O72" s="106">
        <f t="shared" si="123"/>
        <v>108</v>
      </c>
      <c r="P72" s="106">
        <f t="shared" si="124"/>
        <v>288</v>
      </c>
      <c r="Q72" s="106">
        <f t="shared" si="125"/>
        <v>192</v>
      </c>
      <c r="R72" s="106">
        <f t="shared" si="126"/>
        <v>240</v>
      </c>
      <c r="S72" s="106">
        <f t="shared" si="127"/>
        <v>240</v>
      </c>
      <c r="U72" s="97">
        <v>69</v>
      </c>
      <c r="V72" s="97">
        <f t="shared" si="128"/>
        <v>449</v>
      </c>
      <c r="W72" s="97">
        <f t="shared" si="129"/>
        <v>179</v>
      </c>
      <c r="X72" s="97">
        <f t="shared" si="130"/>
        <v>134</v>
      </c>
      <c r="Y72" s="97">
        <f t="shared" si="131"/>
        <v>134</v>
      </c>
      <c r="Z72" s="97">
        <f t="shared" si="132"/>
        <v>358</v>
      </c>
      <c r="AA72" s="97">
        <f t="shared" si="133"/>
        <v>238</v>
      </c>
      <c r="AB72" s="97">
        <f t="shared" si="134"/>
        <v>297</v>
      </c>
      <c r="AC72" s="97">
        <f t="shared" si="135"/>
        <v>297</v>
      </c>
      <c r="AE72" s="98">
        <v>69</v>
      </c>
      <c r="AF72" s="98">
        <f t="shared" si="136"/>
        <v>565</v>
      </c>
      <c r="AG72" s="98">
        <f t="shared" si="137"/>
        <v>226</v>
      </c>
      <c r="AH72" s="98">
        <f t="shared" si="138"/>
        <v>169</v>
      </c>
      <c r="AI72" s="98">
        <f t="shared" si="139"/>
        <v>169</v>
      </c>
      <c r="AJ72" s="98">
        <f t="shared" si="140"/>
        <v>450</v>
      </c>
      <c r="AK72" s="98">
        <f t="shared" si="141"/>
        <v>300</v>
      </c>
      <c r="AL72" s="98">
        <f t="shared" si="142"/>
        <v>374</v>
      </c>
      <c r="AM72" s="98">
        <f t="shared" si="143"/>
        <v>374</v>
      </c>
      <c r="AO72" s="100">
        <v>69</v>
      </c>
      <c r="AP72" s="100">
        <f t="shared" si="144"/>
        <v>725</v>
      </c>
      <c r="AQ72" s="100">
        <f t="shared" si="145"/>
        <v>290</v>
      </c>
      <c r="AR72" s="100">
        <f t="shared" si="146"/>
        <v>217</v>
      </c>
      <c r="AS72" s="100">
        <f t="shared" si="147"/>
        <v>217</v>
      </c>
      <c r="AT72" s="100">
        <f t="shared" si="148"/>
        <v>577</v>
      </c>
      <c r="AU72" s="100">
        <f t="shared" si="149"/>
        <v>385</v>
      </c>
      <c r="AV72" s="100">
        <f t="shared" si="150"/>
        <v>480</v>
      </c>
      <c r="AW72" s="100">
        <f t="shared" si="151"/>
        <v>480</v>
      </c>
      <c r="AY72" s="101">
        <v>69</v>
      </c>
      <c r="AZ72" s="101">
        <f t="shared" si="152"/>
        <v>928</v>
      </c>
      <c r="BA72" s="101">
        <f t="shared" si="153"/>
        <v>371</v>
      </c>
      <c r="BB72" s="101">
        <f t="shared" si="154"/>
        <v>278</v>
      </c>
      <c r="BC72" s="101">
        <f t="shared" si="155"/>
        <v>278</v>
      </c>
      <c r="BD72" s="101">
        <f t="shared" si="156"/>
        <v>739</v>
      </c>
      <c r="BE72" s="101">
        <f t="shared" si="157"/>
        <v>492</v>
      </c>
      <c r="BF72" s="101">
        <f t="shared" si="158"/>
        <v>614</v>
      </c>
      <c r="BG72" s="101">
        <f t="shared" si="159"/>
        <v>614</v>
      </c>
      <c r="BI72" s="102">
        <v>69</v>
      </c>
      <c r="BJ72" s="102">
        <f t="shared" si="160"/>
        <v>1450</v>
      </c>
      <c r="BK72" s="102">
        <f t="shared" si="161"/>
        <v>580</v>
      </c>
      <c r="BL72" s="102">
        <f t="shared" si="162"/>
        <v>435</v>
      </c>
      <c r="BM72" s="102">
        <f t="shared" si="163"/>
        <v>435</v>
      </c>
      <c r="BN72" s="102">
        <f t="shared" si="164"/>
        <v>1155</v>
      </c>
      <c r="BO72" s="102">
        <f t="shared" si="165"/>
        <v>770</v>
      </c>
      <c r="BP72" s="102">
        <f t="shared" si="166"/>
        <v>960</v>
      </c>
      <c r="BQ72" s="102">
        <f t="shared" si="167"/>
        <v>960</v>
      </c>
    </row>
    <row r="73" spans="1:69">
      <c r="A73" s="4">
        <v>70</v>
      </c>
      <c r="B73" s="4">
        <f>INT(VLOOKUP(A73,数值基线!$A$1:$K$206,3,0)*$B$2)</f>
        <v>297</v>
      </c>
      <c r="C73" s="4">
        <f t="shared" si="114"/>
        <v>118</v>
      </c>
      <c r="D73" s="4">
        <f t="shared" si="115"/>
        <v>89</v>
      </c>
      <c r="E73" s="4">
        <f t="shared" si="116"/>
        <v>89</v>
      </c>
      <c r="F73" s="4">
        <f>INT(VLOOKUP(A73,数值基线!$A$1:$K$206,4,0)*$F$2)</f>
        <v>237</v>
      </c>
      <c r="G73" s="4">
        <f t="shared" si="117"/>
        <v>158</v>
      </c>
      <c r="H73" s="4">
        <f t="shared" si="118"/>
        <v>197</v>
      </c>
      <c r="I73" s="4">
        <f t="shared" si="119"/>
        <v>197</v>
      </c>
      <c r="K73" s="106">
        <v>70</v>
      </c>
      <c r="L73" s="106">
        <f t="shared" si="120"/>
        <v>371</v>
      </c>
      <c r="M73" s="106">
        <f t="shared" si="121"/>
        <v>147</v>
      </c>
      <c r="N73" s="106">
        <f t="shared" si="122"/>
        <v>111</v>
      </c>
      <c r="O73" s="106">
        <f t="shared" si="123"/>
        <v>111</v>
      </c>
      <c r="P73" s="106">
        <f t="shared" si="124"/>
        <v>296</v>
      </c>
      <c r="Q73" s="106">
        <f t="shared" si="125"/>
        <v>197</v>
      </c>
      <c r="R73" s="106">
        <f t="shared" si="126"/>
        <v>246</v>
      </c>
      <c r="S73" s="106">
        <f t="shared" si="127"/>
        <v>246</v>
      </c>
      <c r="U73" s="97">
        <v>70</v>
      </c>
      <c r="V73" s="97">
        <f t="shared" si="128"/>
        <v>460</v>
      </c>
      <c r="W73" s="97">
        <f t="shared" si="129"/>
        <v>182</v>
      </c>
      <c r="X73" s="97">
        <f t="shared" si="130"/>
        <v>137</v>
      </c>
      <c r="Y73" s="97">
        <f t="shared" si="131"/>
        <v>137</v>
      </c>
      <c r="Z73" s="97">
        <f t="shared" si="132"/>
        <v>367</v>
      </c>
      <c r="AA73" s="97">
        <f t="shared" si="133"/>
        <v>244</v>
      </c>
      <c r="AB73" s="97">
        <f t="shared" si="134"/>
        <v>305</v>
      </c>
      <c r="AC73" s="97">
        <f t="shared" si="135"/>
        <v>305</v>
      </c>
      <c r="AE73" s="98">
        <v>70</v>
      </c>
      <c r="AF73" s="98">
        <f t="shared" si="136"/>
        <v>579</v>
      </c>
      <c r="AG73" s="98">
        <f t="shared" si="137"/>
        <v>230</v>
      </c>
      <c r="AH73" s="98">
        <f t="shared" si="138"/>
        <v>173</v>
      </c>
      <c r="AI73" s="98">
        <f t="shared" si="139"/>
        <v>173</v>
      </c>
      <c r="AJ73" s="98">
        <f t="shared" si="140"/>
        <v>462</v>
      </c>
      <c r="AK73" s="98">
        <f t="shared" si="141"/>
        <v>308</v>
      </c>
      <c r="AL73" s="98">
        <f t="shared" si="142"/>
        <v>384</v>
      </c>
      <c r="AM73" s="98">
        <f t="shared" si="143"/>
        <v>384</v>
      </c>
      <c r="AO73" s="100">
        <v>70</v>
      </c>
      <c r="AP73" s="100">
        <f t="shared" si="144"/>
        <v>742</v>
      </c>
      <c r="AQ73" s="100">
        <f t="shared" si="145"/>
        <v>295</v>
      </c>
      <c r="AR73" s="100">
        <f t="shared" si="146"/>
        <v>222</v>
      </c>
      <c r="AS73" s="100">
        <f t="shared" si="147"/>
        <v>222</v>
      </c>
      <c r="AT73" s="100">
        <f t="shared" si="148"/>
        <v>592</v>
      </c>
      <c r="AU73" s="100">
        <f t="shared" si="149"/>
        <v>395</v>
      </c>
      <c r="AV73" s="100">
        <f t="shared" si="150"/>
        <v>492</v>
      </c>
      <c r="AW73" s="100">
        <f t="shared" si="151"/>
        <v>492</v>
      </c>
      <c r="AY73" s="101">
        <v>70</v>
      </c>
      <c r="AZ73" s="101">
        <f t="shared" si="152"/>
        <v>950</v>
      </c>
      <c r="BA73" s="101">
        <f t="shared" si="153"/>
        <v>377</v>
      </c>
      <c r="BB73" s="101">
        <f t="shared" si="154"/>
        <v>284</v>
      </c>
      <c r="BC73" s="101">
        <f t="shared" si="155"/>
        <v>284</v>
      </c>
      <c r="BD73" s="101">
        <f t="shared" si="156"/>
        <v>758</v>
      </c>
      <c r="BE73" s="101">
        <f t="shared" si="157"/>
        <v>505</v>
      </c>
      <c r="BF73" s="101">
        <f t="shared" si="158"/>
        <v>630</v>
      </c>
      <c r="BG73" s="101">
        <f t="shared" si="159"/>
        <v>630</v>
      </c>
      <c r="BI73" s="102">
        <v>70</v>
      </c>
      <c r="BJ73" s="102">
        <f t="shared" si="160"/>
        <v>1485</v>
      </c>
      <c r="BK73" s="102">
        <f t="shared" si="161"/>
        <v>590</v>
      </c>
      <c r="BL73" s="102">
        <f t="shared" si="162"/>
        <v>445</v>
      </c>
      <c r="BM73" s="102">
        <f t="shared" si="163"/>
        <v>445</v>
      </c>
      <c r="BN73" s="102">
        <f t="shared" si="164"/>
        <v>1185</v>
      </c>
      <c r="BO73" s="102">
        <f t="shared" si="165"/>
        <v>790</v>
      </c>
      <c r="BP73" s="102">
        <f t="shared" si="166"/>
        <v>985</v>
      </c>
      <c r="BQ73" s="102">
        <f t="shared" si="167"/>
        <v>985</v>
      </c>
    </row>
    <row r="74" spans="1:69">
      <c r="A74" s="4">
        <v>71</v>
      </c>
      <c r="B74" s="4">
        <f>INT(VLOOKUP(A74,数值基线!$A$1:$K$206,3,0)*$B$2)</f>
        <v>305</v>
      </c>
      <c r="C74" s="4">
        <f t="shared" si="114"/>
        <v>122</v>
      </c>
      <c r="D74" s="4">
        <f t="shared" si="115"/>
        <v>91</v>
      </c>
      <c r="E74" s="4">
        <f t="shared" si="116"/>
        <v>91</v>
      </c>
      <c r="F74" s="4">
        <f>INT(VLOOKUP(A74,数值基线!$A$1:$K$206,4,0)*$F$2)</f>
        <v>244</v>
      </c>
      <c r="G74" s="4">
        <f t="shared" si="117"/>
        <v>162</v>
      </c>
      <c r="H74" s="4">
        <f t="shared" si="118"/>
        <v>203</v>
      </c>
      <c r="I74" s="4">
        <f t="shared" si="119"/>
        <v>203</v>
      </c>
      <c r="K74" s="106">
        <v>71</v>
      </c>
      <c r="L74" s="106">
        <f t="shared" si="120"/>
        <v>381</v>
      </c>
      <c r="M74" s="106">
        <f t="shared" si="121"/>
        <v>152</v>
      </c>
      <c r="N74" s="106">
        <f t="shared" si="122"/>
        <v>113</v>
      </c>
      <c r="O74" s="106">
        <f t="shared" si="123"/>
        <v>113</v>
      </c>
      <c r="P74" s="106">
        <f t="shared" si="124"/>
        <v>305</v>
      </c>
      <c r="Q74" s="106">
        <f t="shared" si="125"/>
        <v>202</v>
      </c>
      <c r="R74" s="106">
        <f t="shared" si="126"/>
        <v>253</v>
      </c>
      <c r="S74" s="106">
        <f t="shared" si="127"/>
        <v>253</v>
      </c>
      <c r="U74" s="97">
        <v>71</v>
      </c>
      <c r="V74" s="97">
        <f t="shared" si="128"/>
        <v>472</v>
      </c>
      <c r="W74" s="97">
        <f t="shared" si="129"/>
        <v>189</v>
      </c>
      <c r="X74" s="97">
        <f t="shared" si="130"/>
        <v>141</v>
      </c>
      <c r="Y74" s="97">
        <f t="shared" si="131"/>
        <v>141</v>
      </c>
      <c r="Z74" s="97">
        <f t="shared" si="132"/>
        <v>378</v>
      </c>
      <c r="AA74" s="97">
        <f t="shared" si="133"/>
        <v>251</v>
      </c>
      <c r="AB74" s="97">
        <f t="shared" si="134"/>
        <v>314</v>
      </c>
      <c r="AC74" s="97">
        <f t="shared" si="135"/>
        <v>314</v>
      </c>
      <c r="AE74" s="98">
        <v>71</v>
      </c>
      <c r="AF74" s="98">
        <f t="shared" si="136"/>
        <v>594</v>
      </c>
      <c r="AG74" s="98">
        <f t="shared" si="137"/>
        <v>237</v>
      </c>
      <c r="AH74" s="98">
        <f t="shared" si="138"/>
        <v>177</v>
      </c>
      <c r="AI74" s="98">
        <f t="shared" si="139"/>
        <v>177</v>
      </c>
      <c r="AJ74" s="98">
        <f t="shared" si="140"/>
        <v>475</v>
      </c>
      <c r="AK74" s="98">
        <f t="shared" si="141"/>
        <v>315</v>
      </c>
      <c r="AL74" s="98">
        <f t="shared" si="142"/>
        <v>395</v>
      </c>
      <c r="AM74" s="98">
        <f t="shared" si="143"/>
        <v>395</v>
      </c>
      <c r="AO74" s="100">
        <v>71</v>
      </c>
      <c r="AP74" s="100">
        <f t="shared" si="144"/>
        <v>762</v>
      </c>
      <c r="AQ74" s="100">
        <f t="shared" si="145"/>
        <v>305</v>
      </c>
      <c r="AR74" s="100">
        <f t="shared" si="146"/>
        <v>227</v>
      </c>
      <c r="AS74" s="100">
        <f t="shared" si="147"/>
        <v>227</v>
      </c>
      <c r="AT74" s="100">
        <f t="shared" si="148"/>
        <v>610</v>
      </c>
      <c r="AU74" s="100">
        <f t="shared" si="149"/>
        <v>405</v>
      </c>
      <c r="AV74" s="100">
        <f t="shared" si="150"/>
        <v>507</v>
      </c>
      <c r="AW74" s="100">
        <f t="shared" si="151"/>
        <v>507</v>
      </c>
      <c r="AY74" s="101">
        <v>71</v>
      </c>
      <c r="AZ74" s="101">
        <f t="shared" si="152"/>
        <v>976</v>
      </c>
      <c r="BA74" s="101">
        <f t="shared" si="153"/>
        <v>390</v>
      </c>
      <c r="BB74" s="101">
        <f t="shared" si="154"/>
        <v>291</v>
      </c>
      <c r="BC74" s="101">
        <f t="shared" si="155"/>
        <v>291</v>
      </c>
      <c r="BD74" s="101">
        <f t="shared" si="156"/>
        <v>780</v>
      </c>
      <c r="BE74" s="101">
        <f t="shared" si="157"/>
        <v>518</v>
      </c>
      <c r="BF74" s="101">
        <f t="shared" si="158"/>
        <v>649</v>
      </c>
      <c r="BG74" s="101">
        <f t="shared" si="159"/>
        <v>649</v>
      </c>
      <c r="BI74" s="102">
        <v>71</v>
      </c>
      <c r="BJ74" s="102">
        <f t="shared" si="160"/>
        <v>1525</v>
      </c>
      <c r="BK74" s="102">
        <f t="shared" si="161"/>
        <v>610</v>
      </c>
      <c r="BL74" s="102">
        <f t="shared" si="162"/>
        <v>455</v>
      </c>
      <c r="BM74" s="102">
        <f t="shared" si="163"/>
        <v>455</v>
      </c>
      <c r="BN74" s="102">
        <f t="shared" si="164"/>
        <v>1220</v>
      </c>
      <c r="BO74" s="102">
        <f t="shared" si="165"/>
        <v>810</v>
      </c>
      <c r="BP74" s="102">
        <f t="shared" si="166"/>
        <v>1015</v>
      </c>
      <c r="BQ74" s="102">
        <f t="shared" si="167"/>
        <v>1015</v>
      </c>
    </row>
    <row r="75" spans="1:69">
      <c r="A75" s="4">
        <v>72</v>
      </c>
      <c r="B75" s="4">
        <f>INT(VLOOKUP(A75,数值基线!$A$1:$K$206,3,0)*$B$2)</f>
        <v>313</v>
      </c>
      <c r="C75" s="4">
        <f t="shared" si="114"/>
        <v>125</v>
      </c>
      <c r="D75" s="4">
        <f t="shared" si="115"/>
        <v>93</v>
      </c>
      <c r="E75" s="4">
        <f t="shared" si="116"/>
        <v>93</v>
      </c>
      <c r="F75" s="4">
        <f>INT(VLOOKUP(A75,数值基线!$A$1:$K$206,4,0)*$F$2)</f>
        <v>250</v>
      </c>
      <c r="G75" s="4">
        <f t="shared" si="117"/>
        <v>166</v>
      </c>
      <c r="H75" s="4">
        <f t="shared" si="118"/>
        <v>208</v>
      </c>
      <c r="I75" s="4">
        <f t="shared" si="119"/>
        <v>208</v>
      </c>
      <c r="K75" s="106">
        <v>72</v>
      </c>
      <c r="L75" s="106">
        <f t="shared" si="120"/>
        <v>391</v>
      </c>
      <c r="M75" s="106">
        <f t="shared" si="121"/>
        <v>156</v>
      </c>
      <c r="N75" s="106">
        <f t="shared" si="122"/>
        <v>116</v>
      </c>
      <c r="O75" s="106">
        <f t="shared" si="123"/>
        <v>116</v>
      </c>
      <c r="P75" s="106">
        <f t="shared" si="124"/>
        <v>312</v>
      </c>
      <c r="Q75" s="106">
        <f t="shared" si="125"/>
        <v>207</v>
      </c>
      <c r="R75" s="106">
        <f t="shared" si="126"/>
        <v>260</v>
      </c>
      <c r="S75" s="106">
        <f t="shared" si="127"/>
        <v>260</v>
      </c>
      <c r="U75" s="97">
        <v>72</v>
      </c>
      <c r="V75" s="97">
        <f t="shared" si="128"/>
        <v>485</v>
      </c>
      <c r="W75" s="97">
        <f t="shared" si="129"/>
        <v>193</v>
      </c>
      <c r="X75" s="97">
        <f t="shared" si="130"/>
        <v>144</v>
      </c>
      <c r="Y75" s="97">
        <f t="shared" si="131"/>
        <v>144</v>
      </c>
      <c r="Z75" s="97">
        <f t="shared" si="132"/>
        <v>387</v>
      </c>
      <c r="AA75" s="97">
        <f t="shared" si="133"/>
        <v>257</v>
      </c>
      <c r="AB75" s="97">
        <f t="shared" si="134"/>
        <v>322</v>
      </c>
      <c r="AC75" s="97">
        <f t="shared" si="135"/>
        <v>322</v>
      </c>
      <c r="AE75" s="98">
        <v>72</v>
      </c>
      <c r="AF75" s="98">
        <f t="shared" si="136"/>
        <v>610</v>
      </c>
      <c r="AG75" s="98">
        <f t="shared" si="137"/>
        <v>243</v>
      </c>
      <c r="AH75" s="98">
        <f t="shared" si="138"/>
        <v>181</v>
      </c>
      <c r="AI75" s="98">
        <f t="shared" si="139"/>
        <v>181</v>
      </c>
      <c r="AJ75" s="98">
        <f t="shared" si="140"/>
        <v>487</v>
      </c>
      <c r="AK75" s="98">
        <f t="shared" si="141"/>
        <v>323</v>
      </c>
      <c r="AL75" s="98">
        <f t="shared" si="142"/>
        <v>405</v>
      </c>
      <c r="AM75" s="98">
        <f t="shared" si="143"/>
        <v>405</v>
      </c>
      <c r="AO75" s="100">
        <v>72</v>
      </c>
      <c r="AP75" s="100">
        <f t="shared" si="144"/>
        <v>782</v>
      </c>
      <c r="AQ75" s="100">
        <f t="shared" si="145"/>
        <v>312</v>
      </c>
      <c r="AR75" s="100">
        <f t="shared" si="146"/>
        <v>232</v>
      </c>
      <c r="AS75" s="100">
        <f t="shared" si="147"/>
        <v>232</v>
      </c>
      <c r="AT75" s="100">
        <f t="shared" si="148"/>
        <v>625</v>
      </c>
      <c r="AU75" s="100">
        <f t="shared" si="149"/>
        <v>415</v>
      </c>
      <c r="AV75" s="100">
        <f t="shared" si="150"/>
        <v>520</v>
      </c>
      <c r="AW75" s="100">
        <f t="shared" si="151"/>
        <v>520</v>
      </c>
      <c r="AY75" s="101">
        <v>72</v>
      </c>
      <c r="AZ75" s="101">
        <f t="shared" si="152"/>
        <v>1001</v>
      </c>
      <c r="BA75" s="101">
        <f t="shared" si="153"/>
        <v>400</v>
      </c>
      <c r="BB75" s="101">
        <f t="shared" si="154"/>
        <v>297</v>
      </c>
      <c r="BC75" s="101">
        <f t="shared" si="155"/>
        <v>297</v>
      </c>
      <c r="BD75" s="101">
        <f t="shared" si="156"/>
        <v>800</v>
      </c>
      <c r="BE75" s="101">
        <f t="shared" si="157"/>
        <v>531</v>
      </c>
      <c r="BF75" s="101">
        <f t="shared" si="158"/>
        <v>665</v>
      </c>
      <c r="BG75" s="101">
        <f t="shared" si="159"/>
        <v>665</v>
      </c>
      <c r="BI75" s="102">
        <v>72</v>
      </c>
      <c r="BJ75" s="102">
        <f t="shared" si="160"/>
        <v>1565</v>
      </c>
      <c r="BK75" s="102">
        <f t="shared" si="161"/>
        <v>625</v>
      </c>
      <c r="BL75" s="102">
        <f t="shared" si="162"/>
        <v>465</v>
      </c>
      <c r="BM75" s="102">
        <f t="shared" si="163"/>
        <v>465</v>
      </c>
      <c r="BN75" s="102">
        <f t="shared" si="164"/>
        <v>1250</v>
      </c>
      <c r="BO75" s="102">
        <f t="shared" si="165"/>
        <v>830</v>
      </c>
      <c r="BP75" s="102">
        <f t="shared" si="166"/>
        <v>1040</v>
      </c>
      <c r="BQ75" s="102">
        <f t="shared" si="167"/>
        <v>1040</v>
      </c>
    </row>
    <row r="76" spans="1:69">
      <c r="A76" s="4">
        <v>73</v>
      </c>
      <c r="B76" s="4">
        <f>INT(VLOOKUP(A76,数值基线!$A$1:$K$206,3,0)*$B$2)</f>
        <v>321</v>
      </c>
      <c r="C76" s="4">
        <f t="shared" si="114"/>
        <v>128</v>
      </c>
      <c r="D76" s="4">
        <f t="shared" si="115"/>
        <v>96</v>
      </c>
      <c r="E76" s="4">
        <f t="shared" si="116"/>
        <v>96</v>
      </c>
      <c r="F76" s="4">
        <f>INT(VLOOKUP(A76,数值基线!$A$1:$K$206,4,0)*$F$2)</f>
        <v>256</v>
      </c>
      <c r="G76" s="4">
        <f t="shared" si="117"/>
        <v>170</v>
      </c>
      <c r="H76" s="4">
        <f t="shared" si="118"/>
        <v>213</v>
      </c>
      <c r="I76" s="4">
        <f t="shared" si="119"/>
        <v>213</v>
      </c>
      <c r="K76" s="106">
        <v>73</v>
      </c>
      <c r="L76" s="106">
        <f t="shared" si="120"/>
        <v>401</v>
      </c>
      <c r="M76" s="106">
        <f t="shared" si="121"/>
        <v>160</v>
      </c>
      <c r="N76" s="106">
        <f t="shared" si="122"/>
        <v>120</v>
      </c>
      <c r="O76" s="106">
        <f t="shared" si="123"/>
        <v>120</v>
      </c>
      <c r="P76" s="106">
        <f t="shared" si="124"/>
        <v>320</v>
      </c>
      <c r="Q76" s="106">
        <f t="shared" si="125"/>
        <v>212</v>
      </c>
      <c r="R76" s="106">
        <f t="shared" si="126"/>
        <v>266</v>
      </c>
      <c r="S76" s="106">
        <f t="shared" si="127"/>
        <v>266</v>
      </c>
      <c r="U76" s="97">
        <v>73</v>
      </c>
      <c r="V76" s="97">
        <f t="shared" si="128"/>
        <v>497</v>
      </c>
      <c r="W76" s="97">
        <f t="shared" si="129"/>
        <v>198</v>
      </c>
      <c r="X76" s="97">
        <f t="shared" si="130"/>
        <v>148</v>
      </c>
      <c r="Y76" s="97">
        <f t="shared" si="131"/>
        <v>148</v>
      </c>
      <c r="Z76" s="97">
        <f t="shared" si="132"/>
        <v>396</v>
      </c>
      <c r="AA76" s="97">
        <f t="shared" si="133"/>
        <v>263</v>
      </c>
      <c r="AB76" s="97">
        <f t="shared" si="134"/>
        <v>330</v>
      </c>
      <c r="AC76" s="97">
        <f t="shared" si="135"/>
        <v>330</v>
      </c>
      <c r="AE76" s="98">
        <v>73</v>
      </c>
      <c r="AF76" s="98">
        <f t="shared" si="136"/>
        <v>625</v>
      </c>
      <c r="AG76" s="98">
        <f t="shared" si="137"/>
        <v>249</v>
      </c>
      <c r="AH76" s="98">
        <f t="shared" si="138"/>
        <v>187</v>
      </c>
      <c r="AI76" s="98">
        <f t="shared" si="139"/>
        <v>187</v>
      </c>
      <c r="AJ76" s="98">
        <f t="shared" si="140"/>
        <v>499</v>
      </c>
      <c r="AK76" s="98">
        <f t="shared" si="141"/>
        <v>331</v>
      </c>
      <c r="AL76" s="98">
        <f t="shared" si="142"/>
        <v>415</v>
      </c>
      <c r="AM76" s="98">
        <f t="shared" si="143"/>
        <v>415</v>
      </c>
      <c r="AO76" s="100">
        <v>73</v>
      </c>
      <c r="AP76" s="100">
        <f t="shared" si="144"/>
        <v>802</v>
      </c>
      <c r="AQ76" s="100">
        <f t="shared" si="145"/>
        <v>320</v>
      </c>
      <c r="AR76" s="100">
        <f t="shared" si="146"/>
        <v>240</v>
      </c>
      <c r="AS76" s="100">
        <f t="shared" si="147"/>
        <v>240</v>
      </c>
      <c r="AT76" s="100">
        <f t="shared" si="148"/>
        <v>640</v>
      </c>
      <c r="AU76" s="100">
        <f t="shared" si="149"/>
        <v>425</v>
      </c>
      <c r="AV76" s="100">
        <f t="shared" si="150"/>
        <v>532</v>
      </c>
      <c r="AW76" s="100">
        <f t="shared" si="151"/>
        <v>532</v>
      </c>
      <c r="AY76" s="101">
        <v>73</v>
      </c>
      <c r="AZ76" s="101">
        <f t="shared" si="152"/>
        <v>1027</v>
      </c>
      <c r="BA76" s="101">
        <f t="shared" si="153"/>
        <v>409</v>
      </c>
      <c r="BB76" s="101">
        <f t="shared" si="154"/>
        <v>307</v>
      </c>
      <c r="BC76" s="101">
        <f t="shared" si="155"/>
        <v>307</v>
      </c>
      <c r="BD76" s="101">
        <f t="shared" si="156"/>
        <v>819</v>
      </c>
      <c r="BE76" s="101">
        <f t="shared" si="157"/>
        <v>544</v>
      </c>
      <c r="BF76" s="101">
        <f t="shared" si="158"/>
        <v>681</v>
      </c>
      <c r="BG76" s="101">
        <f t="shared" si="159"/>
        <v>681</v>
      </c>
      <c r="BI76" s="102">
        <v>73</v>
      </c>
      <c r="BJ76" s="102">
        <f t="shared" si="160"/>
        <v>1605</v>
      </c>
      <c r="BK76" s="102">
        <f t="shared" si="161"/>
        <v>640</v>
      </c>
      <c r="BL76" s="102">
        <f t="shared" si="162"/>
        <v>480</v>
      </c>
      <c r="BM76" s="102">
        <f t="shared" si="163"/>
        <v>480</v>
      </c>
      <c r="BN76" s="102">
        <f t="shared" si="164"/>
        <v>1280</v>
      </c>
      <c r="BO76" s="102">
        <f t="shared" si="165"/>
        <v>850</v>
      </c>
      <c r="BP76" s="102">
        <f t="shared" si="166"/>
        <v>1065</v>
      </c>
      <c r="BQ76" s="102">
        <f t="shared" si="167"/>
        <v>1065</v>
      </c>
    </row>
    <row r="77" spans="1:69">
      <c r="A77" s="4">
        <v>74</v>
      </c>
      <c r="B77" s="4">
        <f>INT(VLOOKUP(A77,数值基线!$A$1:$K$206,3,0)*$B$2)</f>
        <v>329</v>
      </c>
      <c r="C77" s="4">
        <f t="shared" si="114"/>
        <v>131</v>
      </c>
      <c r="D77" s="4">
        <f t="shared" si="115"/>
        <v>98</v>
      </c>
      <c r="E77" s="4">
        <f t="shared" si="116"/>
        <v>98</v>
      </c>
      <c r="F77" s="4">
        <f>INT(VLOOKUP(A77,数值基线!$A$1:$K$206,4,0)*$F$2)</f>
        <v>263</v>
      </c>
      <c r="G77" s="4">
        <f t="shared" si="117"/>
        <v>175</v>
      </c>
      <c r="H77" s="4">
        <f t="shared" si="118"/>
        <v>219</v>
      </c>
      <c r="I77" s="4">
        <f t="shared" si="119"/>
        <v>219</v>
      </c>
      <c r="K77" s="106">
        <v>74</v>
      </c>
      <c r="L77" s="106">
        <f t="shared" si="120"/>
        <v>411</v>
      </c>
      <c r="M77" s="106">
        <f t="shared" si="121"/>
        <v>163</v>
      </c>
      <c r="N77" s="106">
        <f t="shared" si="122"/>
        <v>122</v>
      </c>
      <c r="O77" s="106">
        <f t="shared" si="123"/>
        <v>122</v>
      </c>
      <c r="P77" s="106">
        <f t="shared" si="124"/>
        <v>328</v>
      </c>
      <c r="Q77" s="106">
        <f t="shared" si="125"/>
        <v>218</v>
      </c>
      <c r="R77" s="106">
        <f t="shared" si="126"/>
        <v>273</v>
      </c>
      <c r="S77" s="106">
        <f t="shared" si="127"/>
        <v>273</v>
      </c>
      <c r="U77" s="97">
        <v>74</v>
      </c>
      <c r="V77" s="97">
        <f t="shared" si="128"/>
        <v>509</v>
      </c>
      <c r="W77" s="97">
        <f t="shared" si="129"/>
        <v>203</v>
      </c>
      <c r="X77" s="97">
        <f t="shared" si="130"/>
        <v>151</v>
      </c>
      <c r="Y77" s="97">
        <f t="shared" si="131"/>
        <v>151</v>
      </c>
      <c r="Z77" s="97">
        <f t="shared" si="132"/>
        <v>407</v>
      </c>
      <c r="AA77" s="97">
        <f t="shared" si="133"/>
        <v>271</v>
      </c>
      <c r="AB77" s="97">
        <f t="shared" si="134"/>
        <v>339</v>
      </c>
      <c r="AC77" s="97">
        <f t="shared" si="135"/>
        <v>339</v>
      </c>
      <c r="AE77" s="98">
        <v>74</v>
      </c>
      <c r="AF77" s="98">
        <f t="shared" si="136"/>
        <v>641</v>
      </c>
      <c r="AG77" s="98">
        <f t="shared" si="137"/>
        <v>255</v>
      </c>
      <c r="AH77" s="98">
        <f t="shared" si="138"/>
        <v>191</v>
      </c>
      <c r="AI77" s="98">
        <f t="shared" si="139"/>
        <v>191</v>
      </c>
      <c r="AJ77" s="98">
        <f t="shared" si="140"/>
        <v>512</v>
      </c>
      <c r="AK77" s="98">
        <f t="shared" si="141"/>
        <v>341</v>
      </c>
      <c r="AL77" s="98">
        <f t="shared" si="142"/>
        <v>427</v>
      </c>
      <c r="AM77" s="98">
        <f t="shared" si="143"/>
        <v>427</v>
      </c>
      <c r="AO77" s="100">
        <v>74</v>
      </c>
      <c r="AP77" s="100">
        <f t="shared" si="144"/>
        <v>822</v>
      </c>
      <c r="AQ77" s="100">
        <f t="shared" si="145"/>
        <v>327</v>
      </c>
      <c r="AR77" s="100">
        <f t="shared" si="146"/>
        <v>245</v>
      </c>
      <c r="AS77" s="100">
        <f t="shared" si="147"/>
        <v>245</v>
      </c>
      <c r="AT77" s="100">
        <f t="shared" si="148"/>
        <v>657</v>
      </c>
      <c r="AU77" s="100">
        <f t="shared" si="149"/>
        <v>437</v>
      </c>
      <c r="AV77" s="100">
        <f t="shared" si="150"/>
        <v>547</v>
      </c>
      <c r="AW77" s="100">
        <f t="shared" si="151"/>
        <v>547</v>
      </c>
      <c r="AY77" s="101">
        <v>74</v>
      </c>
      <c r="AZ77" s="101">
        <f t="shared" si="152"/>
        <v>1052</v>
      </c>
      <c r="BA77" s="101">
        <f t="shared" si="153"/>
        <v>419</v>
      </c>
      <c r="BB77" s="101">
        <f t="shared" si="154"/>
        <v>313</v>
      </c>
      <c r="BC77" s="101">
        <f t="shared" si="155"/>
        <v>313</v>
      </c>
      <c r="BD77" s="101">
        <f t="shared" si="156"/>
        <v>841</v>
      </c>
      <c r="BE77" s="101">
        <f t="shared" si="157"/>
        <v>560</v>
      </c>
      <c r="BF77" s="101">
        <f t="shared" si="158"/>
        <v>700</v>
      </c>
      <c r="BG77" s="101">
        <f t="shared" si="159"/>
        <v>700</v>
      </c>
      <c r="BI77" s="102">
        <v>74</v>
      </c>
      <c r="BJ77" s="102">
        <f t="shared" si="160"/>
        <v>1645</v>
      </c>
      <c r="BK77" s="102">
        <f t="shared" si="161"/>
        <v>655</v>
      </c>
      <c r="BL77" s="102">
        <f t="shared" si="162"/>
        <v>490</v>
      </c>
      <c r="BM77" s="102">
        <f t="shared" si="163"/>
        <v>490</v>
      </c>
      <c r="BN77" s="102">
        <f t="shared" si="164"/>
        <v>1315</v>
      </c>
      <c r="BO77" s="102">
        <f t="shared" si="165"/>
        <v>875</v>
      </c>
      <c r="BP77" s="102">
        <f t="shared" si="166"/>
        <v>1095</v>
      </c>
      <c r="BQ77" s="102">
        <f t="shared" si="167"/>
        <v>1095</v>
      </c>
    </row>
    <row r="78" spans="1:69">
      <c r="A78" s="4">
        <v>75</v>
      </c>
      <c r="B78" s="4">
        <f>INT(VLOOKUP(A78,数值基线!$A$1:$K$206,3,0)*$B$2)</f>
        <v>337</v>
      </c>
      <c r="C78" s="4">
        <f t="shared" ref="C78:C109" si="168">INT(B78/$B$2*$C$2)</f>
        <v>134</v>
      </c>
      <c r="D78" s="4">
        <f t="shared" ref="D78:D109" si="169">INT(B78/$B$2*$D$2)</f>
        <v>101</v>
      </c>
      <c r="E78" s="4">
        <f t="shared" ref="E78:E109" si="170">INT(B78/$B$2*$E$2)</f>
        <v>101</v>
      </c>
      <c r="F78" s="4">
        <f>INT(VLOOKUP(A78,数值基线!$A$1:$K$206,4,0)*$F$2)</f>
        <v>270</v>
      </c>
      <c r="G78" s="4">
        <f t="shared" ref="G78:G109" si="171">INT(F78/$F$2*$G$2)</f>
        <v>180</v>
      </c>
      <c r="H78" s="4">
        <f t="shared" ref="H78:H109" si="172">INT(F78/$F$2*$H$2)</f>
        <v>225</v>
      </c>
      <c r="I78" s="4">
        <f t="shared" ref="I78:I109" si="173">INT(F78/$F$2*$I$2)</f>
        <v>225</v>
      </c>
      <c r="K78" s="106">
        <v>75</v>
      </c>
      <c r="L78" s="106">
        <f t="shared" si="120"/>
        <v>421</v>
      </c>
      <c r="M78" s="106">
        <f t="shared" si="121"/>
        <v>167</v>
      </c>
      <c r="N78" s="106">
        <f t="shared" si="122"/>
        <v>126</v>
      </c>
      <c r="O78" s="106">
        <f t="shared" si="123"/>
        <v>126</v>
      </c>
      <c r="P78" s="106">
        <f t="shared" si="124"/>
        <v>337</v>
      </c>
      <c r="Q78" s="106">
        <f t="shared" si="125"/>
        <v>225</v>
      </c>
      <c r="R78" s="106">
        <f t="shared" si="126"/>
        <v>281</v>
      </c>
      <c r="S78" s="106">
        <f t="shared" si="127"/>
        <v>281</v>
      </c>
      <c r="U78" s="97">
        <v>75</v>
      </c>
      <c r="V78" s="97">
        <f t="shared" si="128"/>
        <v>522</v>
      </c>
      <c r="W78" s="97">
        <f t="shared" si="129"/>
        <v>207</v>
      </c>
      <c r="X78" s="97">
        <f t="shared" si="130"/>
        <v>156</v>
      </c>
      <c r="Y78" s="97">
        <f t="shared" si="131"/>
        <v>156</v>
      </c>
      <c r="Z78" s="97">
        <f t="shared" si="132"/>
        <v>418</v>
      </c>
      <c r="AA78" s="97">
        <f t="shared" si="133"/>
        <v>279</v>
      </c>
      <c r="AB78" s="97">
        <f t="shared" si="134"/>
        <v>348</v>
      </c>
      <c r="AC78" s="97">
        <f t="shared" si="135"/>
        <v>348</v>
      </c>
      <c r="AE78" s="98">
        <v>75</v>
      </c>
      <c r="AF78" s="98">
        <f t="shared" si="136"/>
        <v>657</v>
      </c>
      <c r="AG78" s="98">
        <f t="shared" si="137"/>
        <v>261</v>
      </c>
      <c r="AH78" s="98">
        <f t="shared" si="138"/>
        <v>196</v>
      </c>
      <c r="AI78" s="98">
        <f t="shared" si="139"/>
        <v>196</v>
      </c>
      <c r="AJ78" s="98">
        <f t="shared" si="140"/>
        <v>526</v>
      </c>
      <c r="AK78" s="98">
        <f t="shared" si="141"/>
        <v>351</v>
      </c>
      <c r="AL78" s="98">
        <f t="shared" si="142"/>
        <v>438</v>
      </c>
      <c r="AM78" s="98">
        <f t="shared" si="143"/>
        <v>438</v>
      </c>
      <c r="AO78" s="100">
        <v>75</v>
      </c>
      <c r="AP78" s="100">
        <f t="shared" si="144"/>
        <v>842</v>
      </c>
      <c r="AQ78" s="100">
        <f t="shared" si="145"/>
        <v>335</v>
      </c>
      <c r="AR78" s="100">
        <f t="shared" si="146"/>
        <v>252</v>
      </c>
      <c r="AS78" s="100">
        <f t="shared" si="147"/>
        <v>252</v>
      </c>
      <c r="AT78" s="100">
        <f t="shared" si="148"/>
        <v>675</v>
      </c>
      <c r="AU78" s="100">
        <f t="shared" si="149"/>
        <v>450</v>
      </c>
      <c r="AV78" s="100">
        <f t="shared" si="150"/>
        <v>562</v>
      </c>
      <c r="AW78" s="100">
        <f t="shared" si="151"/>
        <v>562</v>
      </c>
      <c r="AY78" s="101">
        <v>75</v>
      </c>
      <c r="AZ78" s="101">
        <f t="shared" si="152"/>
        <v>1078</v>
      </c>
      <c r="BA78" s="101">
        <f t="shared" si="153"/>
        <v>428</v>
      </c>
      <c r="BB78" s="101">
        <f t="shared" si="154"/>
        <v>323</v>
      </c>
      <c r="BC78" s="101">
        <f t="shared" si="155"/>
        <v>323</v>
      </c>
      <c r="BD78" s="101">
        <f t="shared" si="156"/>
        <v>864</v>
      </c>
      <c r="BE78" s="101">
        <f t="shared" si="157"/>
        <v>576</v>
      </c>
      <c r="BF78" s="101">
        <f t="shared" si="158"/>
        <v>720</v>
      </c>
      <c r="BG78" s="101">
        <f t="shared" si="159"/>
        <v>720</v>
      </c>
      <c r="BI78" s="102">
        <v>75</v>
      </c>
      <c r="BJ78" s="102">
        <f t="shared" si="160"/>
        <v>1685</v>
      </c>
      <c r="BK78" s="102">
        <f t="shared" si="161"/>
        <v>670</v>
      </c>
      <c r="BL78" s="102">
        <f t="shared" si="162"/>
        <v>505</v>
      </c>
      <c r="BM78" s="102">
        <f t="shared" si="163"/>
        <v>505</v>
      </c>
      <c r="BN78" s="102">
        <f t="shared" si="164"/>
        <v>1350</v>
      </c>
      <c r="BO78" s="102">
        <f t="shared" si="165"/>
        <v>900</v>
      </c>
      <c r="BP78" s="102">
        <f t="shared" si="166"/>
        <v>1125</v>
      </c>
      <c r="BQ78" s="102">
        <f t="shared" si="167"/>
        <v>1125</v>
      </c>
    </row>
    <row r="79" spans="1:69">
      <c r="A79" s="4">
        <v>76</v>
      </c>
      <c r="B79" s="4">
        <f>INT(VLOOKUP(A79,数值基线!$A$1:$K$206,3,0)*$B$2)</f>
        <v>346</v>
      </c>
      <c r="C79" s="4">
        <f t="shared" si="168"/>
        <v>138</v>
      </c>
      <c r="D79" s="4">
        <f t="shared" si="169"/>
        <v>103</v>
      </c>
      <c r="E79" s="4">
        <f t="shared" si="170"/>
        <v>103</v>
      </c>
      <c r="F79" s="4">
        <f>INT(VLOOKUP(A79,数值基线!$A$1:$K$206,4,0)*$F$2)</f>
        <v>276</v>
      </c>
      <c r="G79" s="4">
        <f t="shared" si="171"/>
        <v>184</v>
      </c>
      <c r="H79" s="4">
        <f t="shared" si="172"/>
        <v>230</v>
      </c>
      <c r="I79" s="4">
        <f t="shared" si="173"/>
        <v>230</v>
      </c>
      <c r="K79" s="106">
        <v>76</v>
      </c>
      <c r="L79" s="106">
        <f t="shared" si="120"/>
        <v>432</v>
      </c>
      <c r="M79" s="106">
        <f t="shared" si="121"/>
        <v>172</v>
      </c>
      <c r="N79" s="106">
        <f t="shared" si="122"/>
        <v>128</v>
      </c>
      <c r="O79" s="106">
        <f t="shared" si="123"/>
        <v>128</v>
      </c>
      <c r="P79" s="106">
        <f t="shared" si="124"/>
        <v>345</v>
      </c>
      <c r="Q79" s="106">
        <f t="shared" si="125"/>
        <v>230</v>
      </c>
      <c r="R79" s="106">
        <f t="shared" si="126"/>
        <v>287</v>
      </c>
      <c r="S79" s="106">
        <f t="shared" si="127"/>
        <v>287</v>
      </c>
      <c r="U79" s="97">
        <v>76</v>
      </c>
      <c r="V79" s="97">
        <f t="shared" si="128"/>
        <v>536</v>
      </c>
      <c r="W79" s="97">
        <f t="shared" si="129"/>
        <v>213</v>
      </c>
      <c r="X79" s="97">
        <f t="shared" si="130"/>
        <v>159</v>
      </c>
      <c r="Y79" s="97">
        <f t="shared" si="131"/>
        <v>159</v>
      </c>
      <c r="Z79" s="97">
        <f t="shared" si="132"/>
        <v>427</v>
      </c>
      <c r="AA79" s="97">
        <f t="shared" si="133"/>
        <v>285</v>
      </c>
      <c r="AB79" s="97">
        <f t="shared" si="134"/>
        <v>356</v>
      </c>
      <c r="AC79" s="97">
        <f t="shared" si="135"/>
        <v>356</v>
      </c>
      <c r="AE79" s="98">
        <v>76</v>
      </c>
      <c r="AF79" s="98">
        <f t="shared" si="136"/>
        <v>674</v>
      </c>
      <c r="AG79" s="98">
        <f t="shared" si="137"/>
        <v>269</v>
      </c>
      <c r="AH79" s="98">
        <f t="shared" si="138"/>
        <v>200</v>
      </c>
      <c r="AI79" s="98">
        <f t="shared" si="139"/>
        <v>200</v>
      </c>
      <c r="AJ79" s="98">
        <f t="shared" si="140"/>
        <v>538</v>
      </c>
      <c r="AK79" s="98">
        <f t="shared" si="141"/>
        <v>358</v>
      </c>
      <c r="AL79" s="98">
        <f t="shared" si="142"/>
        <v>448</v>
      </c>
      <c r="AM79" s="98">
        <f t="shared" si="143"/>
        <v>448</v>
      </c>
      <c r="AO79" s="100">
        <v>76</v>
      </c>
      <c r="AP79" s="100">
        <f t="shared" si="144"/>
        <v>865</v>
      </c>
      <c r="AQ79" s="100">
        <f t="shared" si="145"/>
        <v>345</v>
      </c>
      <c r="AR79" s="100">
        <f t="shared" si="146"/>
        <v>257</v>
      </c>
      <c r="AS79" s="100">
        <f t="shared" si="147"/>
        <v>257</v>
      </c>
      <c r="AT79" s="100">
        <f t="shared" si="148"/>
        <v>690</v>
      </c>
      <c r="AU79" s="100">
        <f t="shared" si="149"/>
        <v>460</v>
      </c>
      <c r="AV79" s="100">
        <f t="shared" si="150"/>
        <v>575</v>
      </c>
      <c r="AW79" s="100">
        <f t="shared" si="151"/>
        <v>575</v>
      </c>
      <c r="AY79" s="101">
        <v>76</v>
      </c>
      <c r="AZ79" s="101">
        <f t="shared" si="152"/>
        <v>1107</v>
      </c>
      <c r="BA79" s="101">
        <f t="shared" si="153"/>
        <v>441</v>
      </c>
      <c r="BB79" s="101">
        <f t="shared" si="154"/>
        <v>329</v>
      </c>
      <c r="BC79" s="101">
        <f t="shared" si="155"/>
        <v>329</v>
      </c>
      <c r="BD79" s="101">
        <f t="shared" si="156"/>
        <v>883</v>
      </c>
      <c r="BE79" s="101">
        <f t="shared" si="157"/>
        <v>588</v>
      </c>
      <c r="BF79" s="101">
        <f t="shared" si="158"/>
        <v>736</v>
      </c>
      <c r="BG79" s="101">
        <f t="shared" si="159"/>
        <v>736</v>
      </c>
      <c r="BI79" s="102">
        <v>76</v>
      </c>
      <c r="BJ79" s="102">
        <f t="shared" si="160"/>
        <v>1730</v>
      </c>
      <c r="BK79" s="102">
        <f t="shared" si="161"/>
        <v>690</v>
      </c>
      <c r="BL79" s="102">
        <f t="shared" si="162"/>
        <v>515</v>
      </c>
      <c r="BM79" s="102">
        <f t="shared" si="163"/>
        <v>515</v>
      </c>
      <c r="BN79" s="102">
        <f t="shared" si="164"/>
        <v>1380</v>
      </c>
      <c r="BO79" s="102">
        <f t="shared" si="165"/>
        <v>920</v>
      </c>
      <c r="BP79" s="102">
        <f t="shared" si="166"/>
        <v>1150</v>
      </c>
      <c r="BQ79" s="102">
        <f t="shared" si="167"/>
        <v>1150</v>
      </c>
    </row>
    <row r="80" spans="1:69">
      <c r="A80" s="4">
        <v>77</v>
      </c>
      <c r="B80" s="4">
        <f>INT(VLOOKUP(A80,数值基线!$A$1:$K$206,3,0)*$B$2)</f>
        <v>354</v>
      </c>
      <c r="C80" s="4">
        <f t="shared" si="168"/>
        <v>141</v>
      </c>
      <c r="D80" s="4">
        <f t="shared" si="169"/>
        <v>106</v>
      </c>
      <c r="E80" s="4">
        <f t="shared" si="170"/>
        <v>106</v>
      </c>
      <c r="F80" s="4">
        <f>INT(VLOOKUP(A80,数值基线!$A$1:$K$206,4,0)*$F$2)</f>
        <v>283</v>
      </c>
      <c r="G80" s="4">
        <f t="shared" si="171"/>
        <v>188</v>
      </c>
      <c r="H80" s="4">
        <f t="shared" si="172"/>
        <v>235</v>
      </c>
      <c r="I80" s="4">
        <f t="shared" si="173"/>
        <v>235</v>
      </c>
      <c r="K80" s="106">
        <v>77</v>
      </c>
      <c r="L80" s="106">
        <f t="shared" si="120"/>
        <v>442</v>
      </c>
      <c r="M80" s="106">
        <f t="shared" si="121"/>
        <v>176</v>
      </c>
      <c r="N80" s="106">
        <f t="shared" si="122"/>
        <v>132</v>
      </c>
      <c r="O80" s="106">
        <f t="shared" si="123"/>
        <v>132</v>
      </c>
      <c r="P80" s="106">
        <f t="shared" si="124"/>
        <v>353</v>
      </c>
      <c r="Q80" s="106">
        <f t="shared" si="125"/>
        <v>235</v>
      </c>
      <c r="R80" s="106">
        <f t="shared" si="126"/>
        <v>293</v>
      </c>
      <c r="S80" s="106">
        <f t="shared" si="127"/>
        <v>293</v>
      </c>
      <c r="U80" s="97">
        <v>77</v>
      </c>
      <c r="V80" s="97">
        <f t="shared" si="128"/>
        <v>548</v>
      </c>
      <c r="W80" s="97">
        <f t="shared" si="129"/>
        <v>218</v>
      </c>
      <c r="X80" s="97">
        <f t="shared" si="130"/>
        <v>164</v>
      </c>
      <c r="Y80" s="97">
        <f t="shared" si="131"/>
        <v>164</v>
      </c>
      <c r="Z80" s="97">
        <f t="shared" si="132"/>
        <v>438</v>
      </c>
      <c r="AA80" s="97">
        <f t="shared" si="133"/>
        <v>291</v>
      </c>
      <c r="AB80" s="97">
        <f t="shared" si="134"/>
        <v>364</v>
      </c>
      <c r="AC80" s="97">
        <f t="shared" si="135"/>
        <v>364</v>
      </c>
      <c r="AE80" s="98">
        <v>77</v>
      </c>
      <c r="AF80" s="98">
        <f t="shared" si="136"/>
        <v>690</v>
      </c>
      <c r="AG80" s="98">
        <f t="shared" si="137"/>
        <v>274</v>
      </c>
      <c r="AH80" s="98">
        <f t="shared" si="138"/>
        <v>206</v>
      </c>
      <c r="AI80" s="98">
        <f t="shared" si="139"/>
        <v>206</v>
      </c>
      <c r="AJ80" s="98">
        <f t="shared" si="140"/>
        <v>551</v>
      </c>
      <c r="AK80" s="98">
        <f t="shared" si="141"/>
        <v>366</v>
      </c>
      <c r="AL80" s="98">
        <f t="shared" si="142"/>
        <v>458</v>
      </c>
      <c r="AM80" s="98">
        <f t="shared" si="143"/>
        <v>458</v>
      </c>
      <c r="AO80" s="100">
        <v>77</v>
      </c>
      <c r="AP80" s="100">
        <f t="shared" si="144"/>
        <v>885</v>
      </c>
      <c r="AQ80" s="100">
        <f t="shared" si="145"/>
        <v>352</v>
      </c>
      <c r="AR80" s="100">
        <f t="shared" si="146"/>
        <v>265</v>
      </c>
      <c r="AS80" s="100">
        <f t="shared" si="147"/>
        <v>265</v>
      </c>
      <c r="AT80" s="100">
        <f t="shared" si="148"/>
        <v>707</v>
      </c>
      <c r="AU80" s="100">
        <f t="shared" si="149"/>
        <v>470</v>
      </c>
      <c r="AV80" s="100">
        <f t="shared" si="150"/>
        <v>587</v>
      </c>
      <c r="AW80" s="100">
        <f t="shared" si="151"/>
        <v>587</v>
      </c>
      <c r="AY80" s="101">
        <v>77</v>
      </c>
      <c r="AZ80" s="101">
        <f t="shared" si="152"/>
        <v>1132</v>
      </c>
      <c r="BA80" s="101">
        <f t="shared" si="153"/>
        <v>451</v>
      </c>
      <c r="BB80" s="101">
        <f t="shared" si="154"/>
        <v>339</v>
      </c>
      <c r="BC80" s="101">
        <f t="shared" si="155"/>
        <v>339</v>
      </c>
      <c r="BD80" s="101">
        <f t="shared" si="156"/>
        <v>905</v>
      </c>
      <c r="BE80" s="101">
        <f t="shared" si="157"/>
        <v>601</v>
      </c>
      <c r="BF80" s="101">
        <f t="shared" si="158"/>
        <v>752</v>
      </c>
      <c r="BG80" s="101">
        <f t="shared" si="159"/>
        <v>752</v>
      </c>
      <c r="BI80" s="102">
        <v>77</v>
      </c>
      <c r="BJ80" s="102">
        <f t="shared" si="160"/>
        <v>1770</v>
      </c>
      <c r="BK80" s="102">
        <f t="shared" si="161"/>
        <v>705</v>
      </c>
      <c r="BL80" s="102">
        <f t="shared" si="162"/>
        <v>530</v>
      </c>
      <c r="BM80" s="102">
        <f t="shared" si="163"/>
        <v>530</v>
      </c>
      <c r="BN80" s="102">
        <f t="shared" si="164"/>
        <v>1415</v>
      </c>
      <c r="BO80" s="102">
        <f t="shared" si="165"/>
        <v>940</v>
      </c>
      <c r="BP80" s="102">
        <f t="shared" si="166"/>
        <v>1175</v>
      </c>
      <c r="BQ80" s="102">
        <f t="shared" si="167"/>
        <v>1175</v>
      </c>
    </row>
    <row r="81" spans="1:69">
      <c r="A81" s="4">
        <v>78</v>
      </c>
      <c r="B81" s="4">
        <f>INT(VLOOKUP(A81,数值基线!$A$1:$K$206,3,0)*$B$2)</f>
        <v>363</v>
      </c>
      <c r="C81" s="4">
        <f t="shared" si="168"/>
        <v>145</v>
      </c>
      <c r="D81" s="4">
        <f t="shared" si="169"/>
        <v>108</v>
      </c>
      <c r="E81" s="4">
        <f t="shared" si="170"/>
        <v>108</v>
      </c>
      <c r="F81" s="4">
        <f>INT(VLOOKUP(A81,数值基线!$A$1:$K$206,4,0)*$F$2)</f>
        <v>290</v>
      </c>
      <c r="G81" s="4">
        <f t="shared" si="171"/>
        <v>193</v>
      </c>
      <c r="H81" s="4">
        <f t="shared" si="172"/>
        <v>241</v>
      </c>
      <c r="I81" s="4">
        <f t="shared" si="173"/>
        <v>241</v>
      </c>
      <c r="K81" s="106">
        <v>78</v>
      </c>
      <c r="L81" s="106">
        <f t="shared" si="120"/>
        <v>453</v>
      </c>
      <c r="M81" s="106">
        <f t="shared" si="121"/>
        <v>181</v>
      </c>
      <c r="N81" s="106">
        <f t="shared" si="122"/>
        <v>135</v>
      </c>
      <c r="O81" s="106">
        <f t="shared" si="123"/>
        <v>135</v>
      </c>
      <c r="P81" s="106">
        <f t="shared" si="124"/>
        <v>362</v>
      </c>
      <c r="Q81" s="106">
        <f t="shared" si="125"/>
        <v>241</v>
      </c>
      <c r="R81" s="106">
        <f t="shared" si="126"/>
        <v>301</v>
      </c>
      <c r="S81" s="106">
        <f t="shared" si="127"/>
        <v>301</v>
      </c>
      <c r="U81" s="97">
        <v>78</v>
      </c>
      <c r="V81" s="97">
        <f t="shared" si="128"/>
        <v>562</v>
      </c>
      <c r="W81" s="97">
        <f t="shared" si="129"/>
        <v>224</v>
      </c>
      <c r="X81" s="97">
        <f t="shared" si="130"/>
        <v>167</v>
      </c>
      <c r="Y81" s="97">
        <f t="shared" si="131"/>
        <v>167</v>
      </c>
      <c r="Z81" s="97">
        <f t="shared" si="132"/>
        <v>449</v>
      </c>
      <c r="AA81" s="97">
        <f t="shared" si="133"/>
        <v>299</v>
      </c>
      <c r="AB81" s="97">
        <f t="shared" si="134"/>
        <v>373</v>
      </c>
      <c r="AC81" s="97">
        <f t="shared" si="135"/>
        <v>373</v>
      </c>
      <c r="AE81" s="98">
        <v>78</v>
      </c>
      <c r="AF81" s="98">
        <f t="shared" si="136"/>
        <v>707</v>
      </c>
      <c r="AG81" s="98">
        <f t="shared" si="137"/>
        <v>282</v>
      </c>
      <c r="AH81" s="98">
        <f t="shared" si="138"/>
        <v>210</v>
      </c>
      <c r="AI81" s="98">
        <f t="shared" si="139"/>
        <v>210</v>
      </c>
      <c r="AJ81" s="98">
        <f t="shared" si="140"/>
        <v>565</v>
      </c>
      <c r="AK81" s="98">
        <f t="shared" si="141"/>
        <v>376</v>
      </c>
      <c r="AL81" s="98">
        <f t="shared" si="142"/>
        <v>469</v>
      </c>
      <c r="AM81" s="98">
        <f t="shared" si="143"/>
        <v>469</v>
      </c>
      <c r="AO81" s="100">
        <v>78</v>
      </c>
      <c r="AP81" s="100">
        <f t="shared" si="144"/>
        <v>907</v>
      </c>
      <c r="AQ81" s="100">
        <f t="shared" si="145"/>
        <v>362</v>
      </c>
      <c r="AR81" s="100">
        <f t="shared" si="146"/>
        <v>270</v>
      </c>
      <c r="AS81" s="100">
        <f t="shared" si="147"/>
        <v>270</v>
      </c>
      <c r="AT81" s="100">
        <f t="shared" si="148"/>
        <v>725</v>
      </c>
      <c r="AU81" s="100">
        <f t="shared" si="149"/>
        <v>482</v>
      </c>
      <c r="AV81" s="100">
        <f t="shared" si="150"/>
        <v>602</v>
      </c>
      <c r="AW81" s="100">
        <f t="shared" si="151"/>
        <v>602</v>
      </c>
      <c r="AY81" s="101">
        <v>78</v>
      </c>
      <c r="AZ81" s="101">
        <f t="shared" si="152"/>
        <v>1161</v>
      </c>
      <c r="BA81" s="101">
        <f t="shared" si="153"/>
        <v>464</v>
      </c>
      <c r="BB81" s="101">
        <f t="shared" si="154"/>
        <v>345</v>
      </c>
      <c r="BC81" s="101">
        <f t="shared" si="155"/>
        <v>345</v>
      </c>
      <c r="BD81" s="101">
        <f t="shared" si="156"/>
        <v>928</v>
      </c>
      <c r="BE81" s="101">
        <f t="shared" si="157"/>
        <v>617</v>
      </c>
      <c r="BF81" s="101">
        <f t="shared" si="158"/>
        <v>771</v>
      </c>
      <c r="BG81" s="101">
        <f t="shared" si="159"/>
        <v>771</v>
      </c>
      <c r="BI81" s="102">
        <v>78</v>
      </c>
      <c r="BJ81" s="102">
        <f t="shared" si="160"/>
        <v>1815</v>
      </c>
      <c r="BK81" s="102">
        <f t="shared" si="161"/>
        <v>725</v>
      </c>
      <c r="BL81" s="102">
        <f t="shared" si="162"/>
        <v>540</v>
      </c>
      <c r="BM81" s="102">
        <f t="shared" si="163"/>
        <v>540</v>
      </c>
      <c r="BN81" s="102">
        <f t="shared" si="164"/>
        <v>1450</v>
      </c>
      <c r="BO81" s="102">
        <f t="shared" si="165"/>
        <v>965</v>
      </c>
      <c r="BP81" s="102">
        <f t="shared" si="166"/>
        <v>1205</v>
      </c>
      <c r="BQ81" s="102">
        <f t="shared" si="167"/>
        <v>1205</v>
      </c>
    </row>
    <row r="82" spans="1:69">
      <c r="A82" s="4">
        <v>79</v>
      </c>
      <c r="B82" s="4">
        <f>INT(VLOOKUP(A82,数值基线!$A$1:$K$206,3,0)*$B$2)</f>
        <v>371</v>
      </c>
      <c r="C82" s="4">
        <f t="shared" si="168"/>
        <v>148</v>
      </c>
      <c r="D82" s="4">
        <f t="shared" si="169"/>
        <v>111</v>
      </c>
      <c r="E82" s="4">
        <f t="shared" si="170"/>
        <v>111</v>
      </c>
      <c r="F82" s="4">
        <f>INT(VLOOKUP(A82,数值基线!$A$1:$K$206,4,0)*$F$2)</f>
        <v>297</v>
      </c>
      <c r="G82" s="4">
        <f t="shared" si="171"/>
        <v>198</v>
      </c>
      <c r="H82" s="4">
        <f t="shared" si="172"/>
        <v>247</v>
      </c>
      <c r="I82" s="4">
        <f t="shared" si="173"/>
        <v>247</v>
      </c>
      <c r="K82" s="106">
        <v>79</v>
      </c>
      <c r="L82" s="106">
        <f t="shared" si="120"/>
        <v>463</v>
      </c>
      <c r="M82" s="106">
        <f t="shared" si="121"/>
        <v>185</v>
      </c>
      <c r="N82" s="106">
        <f t="shared" si="122"/>
        <v>138</v>
      </c>
      <c r="O82" s="106">
        <f t="shared" si="123"/>
        <v>138</v>
      </c>
      <c r="P82" s="106">
        <f t="shared" si="124"/>
        <v>371</v>
      </c>
      <c r="Q82" s="106">
        <f t="shared" si="125"/>
        <v>247</v>
      </c>
      <c r="R82" s="106">
        <f t="shared" si="126"/>
        <v>308</v>
      </c>
      <c r="S82" s="106">
        <f t="shared" si="127"/>
        <v>308</v>
      </c>
      <c r="U82" s="97">
        <v>79</v>
      </c>
      <c r="V82" s="97">
        <f t="shared" si="128"/>
        <v>575</v>
      </c>
      <c r="W82" s="97">
        <f t="shared" si="129"/>
        <v>229</v>
      </c>
      <c r="X82" s="97">
        <f t="shared" si="130"/>
        <v>172</v>
      </c>
      <c r="Y82" s="97">
        <f t="shared" si="131"/>
        <v>172</v>
      </c>
      <c r="Z82" s="97">
        <f t="shared" si="132"/>
        <v>460</v>
      </c>
      <c r="AA82" s="97">
        <f t="shared" si="133"/>
        <v>306</v>
      </c>
      <c r="AB82" s="97">
        <f t="shared" si="134"/>
        <v>382</v>
      </c>
      <c r="AC82" s="97">
        <f t="shared" si="135"/>
        <v>382</v>
      </c>
      <c r="AE82" s="98">
        <v>79</v>
      </c>
      <c r="AF82" s="98">
        <f t="shared" si="136"/>
        <v>723</v>
      </c>
      <c r="AG82" s="98">
        <f t="shared" si="137"/>
        <v>288</v>
      </c>
      <c r="AH82" s="98">
        <f t="shared" si="138"/>
        <v>216</v>
      </c>
      <c r="AI82" s="98">
        <f t="shared" si="139"/>
        <v>216</v>
      </c>
      <c r="AJ82" s="98">
        <f t="shared" si="140"/>
        <v>579</v>
      </c>
      <c r="AK82" s="98">
        <f t="shared" si="141"/>
        <v>386</v>
      </c>
      <c r="AL82" s="98">
        <f t="shared" si="142"/>
        <v>481</v>
      </c>
      <c r="AM82" s="98">
        <f t="shared" si="143"/>
        <v>481</v>
      </c>
      <c r="AO82" s="100">
        <v>79</v>
      </c>
      <c r="AP82" s="100">
        <f t="shared" si="144"/>
        <v>927</v>
      </c>
      <c r="AQ82" s="100">
        <f t="shared" si="145"/>
        <v>370</v>
      </c>
      <c r="AR82" s="100">
        <f t="shared" si="146"/>
        <v>277</v>
      </c>
      <c r="AS82" s="100">
        <f t="shared" si="147"/>
        <v>277</v>
      </c>
      <c r="AT82" s="100">
        <f t="shared" si="148"/>
        <v>742</v>
      </c>
      <c r="AU82" s="100">
        <f t="shared" si="149"/>
        <v>495</v>
      </c>
      <c r="AV82" s="100">
        <f t="shared" si="150"/>
        <v>617</v>
      </c>
      <c r="AW82" s="100">
        <f t="shared" si="151"/>
        <v>617</v>
      </c>
      <c r="AY82" s="101">
        <v>79</v>
      </c>
      <c r="AZ82" s="101">
        <f t="shared" si="152"/>
        <v>1187</v>
      </c>
      <c r="BA82" s="101">
        <f t="shared" si="153"/>
        <v>473</v>
      </c>
      <c r="BB82" s="101">
        <f t="shared" si="154"/>
        <v>355</v>
      </c>
      <c r="BC82" s="101">
        <f t="shared" si="155"/>
        <v>355</v>
      </c>
      <c r="BD82" s="101">
        <f t="shared" si="156"/>
        <v>950</v>
      </c>
      <c r="BE82" s="101">
        <f t="shared" si="157"/>
        <v>633</v>
      </c>
      <c r="BF82" s="101">
        <f t="shared" si="158"/>
        <v>790</v>
      </c>
      <c r="BG82" s="101">
        <f t="shared" si="159"/>
        <v>790</v>
      </c>
      <c r="BI82" s="102">
        <v>79</v>
      </c>
      <c r="BJ82" s="102">
        <f t="shared" si="160"/>
        <v>1855</v>
      </c>
      <c r="BK82" s="102">
        <f t="shared" si="161"/>
        <v>740</v>
      </c>
      <c r="BL82" s="102">
        <f t="shared" si="162"/>
        <v>555</v>
      </c>
      <c r="BM82" s="102">
        <f t="shared" si="163"/>
        <v>555</v>
      </c>
      <c r="BN82" s="102">
        <f t="shared" si="164"/>
        <v>1485</v>
      </c>
      <c r="BO82" s="102">
        <f t="shared" si="165"/>
        <v>990</v>
      </c>
      <c r="BP82" s="102">
        <f t="shared" si="166"/>
        <v>1235</v>
      </c>
      <c r="BQ82" s="102">
        <f t="shared" si="167"/>
        <v>1235</v>
      </c>
    </row>
    <row r="83" spans="1:69">
      <c r="A83" s="4">
        <v>80</v>
      </c>
      <c r="B83" s="4">
        <f>INT(VLOOKUP(A83,数值基线!$A$1:$K$206,3,0)*$B$2)</f>
        <v>380</v>
      </c>
      <c r="C83" s="4">
        <f t="shared" si="168"/>
        <v>152</v>
      </c>
      <c r="D83" s="4">
        <f t="shared" si="169"/>
        <v>114</v>
      </c>
      <c r="E83" s="4">
        <f t="shared" si="170"/>
        <v>114</v>
      </c>
      <c r="F83" s="4">
        <f>INT(VLOOKUP(A83,数值基线!$A$1:$K$206,4,0)*$F$2)</f>
        <v>303</v>
      </c>
      <c r="G83" s="4">
        <f t="shared" si="171"/>
        <v>202</v>
      </c>
      <c r="H83" s="4">
        <f t="shared" si="172"/>
        <v>252</v>
      </c>
      <c r="I83" s="4">
        <f t="shared" si="173"/>
        <v>252</v>
      </c>
      <c r="K83" s="106">
        <v>80</v>
      </c>
      <c r="L83" s="106">
        <f t="shared" si="120"/>
        <v>475</v>
      </c>
      <c r="M83" s="106">
        <f t="shared" si="121"/>
        <v>190</v>
      </c>
      <c r="N83" s="106">
        <f t="shared" si="122"/>
        <v>142</v>
      </c>
      <c r="O83" s="106">
        <f t="shared" si="123"/>
        <v>142</v>
      </c>
      <c r="P83" s="106">
        <f t="shared" si="124"/>
        <v>378</v>
      </c>
      <c r="Q83" s="106">
        <f t="shared" si="125"/>
        <v>252</v>
      </c>
      <c r="R83" s="106">
        <f t="shared" si="126"/>
        <v>315</v>
      </c>
      <c r="S83" s="106">
        <f t="shared" si="127"/>
        <v>315</v>
      </c>
      <c r="U83" s="97">
        <v>80</v>
      </c>
      <c r="V83" s="97">
        <f t="shared" si="128"/>
        <v>589</v>
      </c>
      <c r="W83" s="97">
        <f t="shared" si="129"/>
        <v>235</v>
      </c>
      <c r="X83" s="97">
        <f t="shared" si="130"/>
        <v>176</v>
      </c>
      <c r="Y83" s="97">
        <f t="shared" si="131"/>
        <v>176</v>
      </c>
      <c r="Z83" s="97">
        <f t="shared" si="132"/>
        <v>469</v>
      </c>
      <c r="AA83" s="97">
        <f t="shared" si="133"/>
        <v>313</v>
      </c>
      <c r="AB83" s="97">
        <f t="shared" si="134"/>
        <v>390</v>
      </c>
      <c r="AC83" s="97">
        <f t="shared" si="135"/>
        <v>390</v>
      </c>
      <c r="AE83" s="98">
        <v>80</v>
      </c>
      <c r="AF83" s="98">
        <f t="shared" si="136"/>
        <v>741</v>
      </c>
      <c r="AG83" s="98">
        <f t="shared" si="137"/>
        <v>296</v>
      </c>
      <c r="AH83" s="98">
        <f t="shared" si="138"/>
        <v>222</v>
      </c>
      <c r="AI83" s="98">
        <f t="shared" si="139"/>
        <v>222</v>
      </c>
      <c r="AJ83" s="98">
        <f t="shared" si="140"/>
        <v>590</v>
      </c>
      <c r="AK83" s="98">
        <f t="shared" si="141"/>
        <v>393</v>
      </c>
      <c r="AL83" s="98">
        <f t="shared" si="142"/>
        <v>491</v>
      </c>
      <c r="AM83" s="98">
        <f t="shared" si="143"/>
        <v>491</v>
      </c>
      <c r="AO83" s="100">
        <v>80</v>
      </c>
      <c r="AP83" s="100">
        <f t="shared" si="144"/>
        <v>950</v>
      </c>
      <c r="AQ83" s="100">
        <f t="shared" si="145"/>
        <v>380</v>
      </c>
      <c r="AR83" s="100">
        <f t="shared" si="146"/>
        <v>285</v>
      </c>
      <c r="AS83" s="100">
        <f t="shared" si="147"/>
        <v>285</v>
      </c>
      <c r="AT83" s="100">
        <f t="shared" si="148"/>
        <v>757</v>
      </c>
      <c r="AU83" s="100">
        <f t="shared" si="149"/>
        <v>505</v>
      </c>
      <c r="AV83" s="100">
        <f t="shared" si="150"/>
        <v>630</v>
      </c>
      <c r="AW83" s="100">
        <f t="shared" si="151"/>
        <v>630</v>
      </c>
      <c r="AY83" s="101">
        <v>80</v>
      </c>
      <c r="AZ83" s="101">
        <f t="shared" si="152"/>
        <v>1216</v>
      </c>
      <c r="BA83" s="101">
        <f t="shared" si="153"/>
        <v>486</v>
      </c>
      <c r="BB83" s="101">
        <f t="shared" si="154"/>
        <v>364</v>
      </c>
      <c r="BC83" s="101">
        <f t="shared" si="155"/>
        <v>364</v>
      </c>
      <c r="BD83" s="101">
        <f t="shared" si="156"/>
        <v>969</v>
      </c>
      <c r="BE83" s="101">
        <f t="shared" si="157"/>
        <v>646</v>
      </c>
      <c r="BF83" s="101">
        <f t="shared" si="158"/>
        <v>806</v>
      </c>
      <c r="BG83" s="101">
        <f t="shared" si="159"/>
        <v>806</v>
      </c>
      <c r="BI83" s="102">
        <v>80</v>
      </c>
      <c r="BJ83" s="102">
        <f t="shared" si="160"/>
        <v>1900</v>
      </c>
      <c r="BK83" s="102">
        <f t="shared" si="161"/>
        <v>760</v>
      </c>
      <c r="BL83" s="102">
        <f t="shared" si="162"/>
        <v>570</v>
      </c>
      <c r="BM83" s="102">
        <f t="shared" si="163"/>
        <v>570</v>
      </c>
      <c r="BN83" s="102">
        <f t="shared" si="164"/>
        <v>1515</v>
      </c>
      <c r="BO83" s="102">
        <f t="shared" si="165"/>
        <v>1010</v>
      </c>
      <c r="BP83" s="102">
        <f t="shared" si="166"/>
        <v>1260</v>
      </c>
      <c r="BQ83" s="102">
        <f t="shared" si="167"/>
        <v>1260</v>
      </c>
    </row>
    <row r="84" spans="1:69">
      <c r="A84" s="4">
        <v>81</v>
      </c>
      <c r="B84" s="4">
        <f>INT(VLOOKUP(A84,数值基线!$A$1:$K$206,3,0)*$B$2)</f>
        <v>389</v>
      </c>
      <c r="C84" s="4">
        <f t="shared" si="168"/>
        <v>155</v>
      </c>
      <c r="D84" s="4">
        <f t="shared" si="169"/>
        <v>116</v>
      </c>
      <c r="E84" s="4">
        <f t="shared" si="170"/>
        <v>116</v>
      </c>
      <c r="F84" s="4">
        <f>INT(VLOOKUP(A84,数值基线!$A$1:$K$206,4,0)*$F$2)</f>
        <v>310</v>
      </c>
      <c r="G84" s="4">
        <f t="shared" si="171"/>
        <v>206</v>
      </c>
      <c r="H84" s="4">
        <f t="shared" si="172"/>
        <v>258</v>
      </c>
      <c r="I84" s="4">
        <f t="shared" si="173"/>
        <v>258</v>
      </c>
      <c r="K84" s="106">
        <v>81</v>
      </c>
      <c r="L84" s="106">
        <f t="shared" si="120"/>
        <v>486</v>
      </c>
      <c r="M84" s="106">
        <f t="shared" si="121"/>
        <v>193</v>
      </c>
      <c r="N84" s="106">
        <f t="shared" si="122"/>
        <v>145</v>
      </c>
      <c r="O84" s="106">
        <f t="shared" si="123"/>
        <v>145</v>
      </c>
      <c r="P84" s="106">
        <f t="shared" si="124"/>
        <v>387</v>
      </c>
      <c r="Q84" s="106">
        <f t="shared" si="125"/>
        <v>257</v>
      </c>
      <c r="R84" s="106">
        <f t="shared" si="126"/>
        <v>322</v>
      </c>
      <c r="S84" s="106">
        <f t="shared" si="127"/>
        <v>322</v>
      </c>
      <c r="U84" s="97">
        <v>81</v>
      </c>
      <c r="V84" s="97">
        <f t="shared" si="128"/>
        <v>602</v>
      </c>
      <c r="W84" s="97">
        <f t="shared" si="129"/>
        <v>240</v>
      </c>
      <c r="X84" s="97">
        <f t="shared" si="130"/>
        <v>179</v>
      </c>
      <c r="Y84" s="97">
        <f t="shared" si="131"/>
        <v>179</v>
      </c>
      <c r="Z84" s="97">
        <f t="shared" si="132"/>
        <v>480</v>
      </c>
      <c r="AA84" s="97">
        <f t="shared" si="133"/>
        <v>319</v>
      </c>
      <c r="AB84" s="97">
        <f t="shared" si="134"/>
        <v>399</v>
      </c>
      <c r="AC84" s="97">
        <f t="shared" si="135"/>
        <v>399</v>
      </c>
      <c r="AE84" s="98">
        <v>81</v>
      </c>
      <c r="AF84" s="98">
        <f t="shared" si="136"/>
        <v>758</v>
      </c>
      <c r="AG84" s="98">
        <f t="shared" si="137"/>
        <v>302</v>
      </c>
      <c r="AH84" s="98">
        <f t="shared" si="138"/>
        <v>226</v>
      </c>
      <c r="AI84" s="98">
        <f t="shared" si="139"/>
        <v>226</v>
      </c>
      <c r="AJ84" s="98">
        <f t="shared" si="140"/>
        <v>604</v>
      </c>
      <c r="AK84" s="98">
        <f t="shared" si="141"/>
        <v>401</v>
      </c>
      <c r="AL84" s="98">
        <f t="shared" si="142"/>
        <v>503</v>
      </c>
      <c r="AM84" s="98">
        <f t="shared" si="143"/>
        <v>503</v>
      </c>
      <c r="AO84" s="100">
        <v>81</v>
      </c>
      <c r="AP84" s="100">
        <f t="shared" si="144"/>
        <v>972</v>
      </c>
      <c r="AQ84" s="100">
        <f t="shared" si="145"/>
        <v>387</v>
      </c>
      <c r="AR84" s="100">
        <f t="shared" si="146"/>
        <v>290</v>
      </c>
      <c r="AS84" s="100">
        <f t="shared" si="147"/>
        <v>290</v>
      </c>
      <c r="AT84" s="100">
        <f t="shared" si="148"/>
        <v>775</v>
      </c>
      <c r="AU84" s="100">
        <f t="shared" si="149"/>
        <v>515</v>
      </c>
      <c r="AV84" s="100">
        <f t="shared" si="150"/>
        <v>645</v>
      </c>
      <c r="AW84" s="100">
        <f t="shared" si="151"/>
        <v>645</v>
      </c>
      <c r="AY84" s="101">
        <v>81</v>
      </c>
      <c r="AZ84" s="101">
        <f t="shared" si="152"/>
        <v>1244</v>
      </c>
      <c r="BA84" s="101">
        <f t="shared" si="153"/>
        <v>496</v>
      </c>
      <c r="BB84" s="101">
        <f t="shared" si="154"/>
        <v>371</v>
      </c>
      <c r="BC84" s="101">
        <f t="shared" si="155"/>
        <v>371</v>
      </c>
      <c r="BD84" s="101">
        <f t="shared" si="156"/>
        <v>992</v>
      </c>
      <c r="BE84" s="101">
        <f t="shared" si="157"/>
        <v>659</v>
      </c>
      <c r="BF84" s="101">
        <f t="shared" si="158"/>
        <v>825</v>
      </c>
      <c r="BG84" s="101">
        <f t="shared" si="159"/>
        <v>825</v>
      </c>
      <c r="BI84" s="102">
        <v>81</v>
      </c>
      <c r="BJ84" s="102">
        <f t="shared" si="160"/>
        <v>1945</v>
      </c>
      <c r="BK84" s="102">
        <f t="shared" si="161"/>
        <v>775</v>
      </c>
      <c r="BL84" s="102">
        <f t="shared" si="162"/>
        <v>580</v>
      </c>
      <c r="BM84" s="102">
        <f t="shared" si="163"/>
        <v>580</v>
      </c>
      <c r="BN84" s="102">
        <f t="shared" si="164"/>
        <v>1550</v>
      </c>
      <c r="BO84" s="102">
        <f t="shared" si="165"/>
        <v>1030</v>
      </c>
      <c r="BP84" s="102">
        <f t="shared" si="166"/>
        <v>1290</v>
      </c>
      <c r="BQ84" s="102">
        <f t="shared" si="167"/>
        <v>1290</v>
      </c>
    </row>
    <row r="85" spans="1:69">
      <c r="A85" s="4">
        <v>82</v>
      </c>
      <c r="B85" s="4">
        <f>INT(VLOOKUP(A85,数值基线!$A$1:$K$206,3,0)*$B$2)</f>
        <v>398</v>
      </c>
      <c r="C85" s="4">
        <f t="shared" si="168"/>
        <v>159</v>
      </c>
      <c r="D85" s="4">
        <f t="shared" si="169"/>
        <v>119</v>
      </c>
      <c r="E85" s="4">
        <f t="shared" si="170"/>
        <v>119</v>
      </c>
      <c r="F85" s="4">
        <f>INT(VLOOKUP(A85,数值基线!$A$1:$K$206,4,0)*$F$2)</f>
        <v>318</v>
      </c>
      <c r="G85" s="4">
        <f t="shared" si="171"/>
        <v>212</v>
      </c>
      <c r="H85" s="4">
        <f t="shared" si="172"/>
        <v>265</v>
      </c>
      <c r="I85" s="4">
        <f t="shared" si="173"/>
        <v>265</v>
      </c>
      <c r="K85" s="106">
        <v>82</v>
      </c>
      <c r="L85" s="106">
        <f t="shared" si="120"/>
        <v>497</v>
      </c>
      <c r="M85" s="106">
        <f t="shared" si="121"/>
        <v>198</v>
      </c>
      <c r="N85" s="106">
        <f t="shared" si="122"/>
        <v>148</v>
      </c>
      <c r="O85" s="106">
        <f t="shared" si="123"/>
        <v>148</v>
      </c>
      <c r="P85" s="106">
        <f t="shared" si="124"/>
        <v>397</v>
      </c>
      <c r="Q85" s="106">
        <f t="shared" si="125"/>
        <v>265</v>
      </c>
      <c r="R85" s="106">
        <f t="shared" si="126"/>
        <v>331</v>
      </c>
      <c r="S85" s="106">
        <f t="shared" si="127"/>
        <v>331</v>
      </c>
      <c r="U85" s="97">
        <v>82</v>
      </c>
      <c r="V85" s="97">
        <f t="shared" si="128"/>
        <v>616</v>
      </c>
      <c r="W85" s="97">
        <f t="shared" si="129"/>
        <v>246</v>
      </c>
      <c r="X85" s="97">
        <f t="shared" si="130"/>
        <v>184</v>
      </c>
      <c r="Y85" s="97">
        <f t="shared" si="131"/>
        <v>184</v>
      </c>
      <c r="Z85" s="97">
        <f t="shared" si="132"/>
        <v>492</v>
      </c>
      <c r="AA85" s="97">
        <f t="shared" si="133"/>
        <v>328</v>
      </c>
      <c r="AB85" s="97">
        <f t="shared" si="134"/>
        <v>410</v>
      </c>
      <c r="AC85" s="97">
        <f t="shared" si="135"/>
        <v>410</v>
      </c>
      <c r="AE85" s="98">
        <v>82</v>
      </c>
      <c r="AF85" s="98">
        <f t="shared" si="136"/>
        <v>776</v>
      </c>
      <c r="AG85" s="98">
        <f t="shared" si="137"/>
        <v>310</v>
      </c>
      <c r="AH85" s="98">
        <f t="shared" si="138"/>
        <v>232</v>
      </c>
      <c r="AI85" s="98">
        <f t="shared" si="139"/>
        <v>232</v>
      </c>
      <c r="AJ85" s="98">
        <f t="shared" si="140"/>
        <v>620</v>
      </c>
      <c r="AK85" s="98">
        <f t="shared" si="141"/>
        <v>413</v>
      </c>
      <c r="AL85" s="98">
        <f t="shared" si="142"/>
        <v>516</v>
      </c>
      <c r="AM85" s="98">
        <f t="shared" si="143"/>
        <v>516</v>
      </c>
      <c r="AO85" s="100">
        <v>82</v>
      </c>
      <c r="AP85" s="100">
        <f t="shared" si="144"/>
        <v>995</v>
      </c>
      <c r="AQ85" s="100">
        <f t="shared" si="145"/>
        <v>397</v>
      </c>
      <c r="AR85" s="100">
        <f t="shared" si="146"/>
        <v>297</v>
      </c>
      <c r="AS85" s="100">
        <f t="shared" si="147"/>
        <v>297</v>
      </c>
      <c r="AT85" s="100">
        <f t="shared" si="148"/>
        <v>795</v>
      </c>
      <c r="AU85" s="100">
        <f t="shared" si="149"/>
        <v>530</v>
      </c>
      <c r="AV85" s="100">
        <f t="shared" si="150"/>
        <v>662</v>
      </c>
      <c r="AW85" s="100">
        <f t="shared" si="151"/>
        <v>662</v>
      </c>
      <c r="AY85" s="101">
        <v>82</v>
      </c>
      <c r="AZ85" s="101">
        <f t="shared" si="152"/>
        <v>1273</v>
      </c>
      <c r="BA85" s="101">
        <f t="shared" si="153"/>
        <v>508</v>
      </c>
      <c r="BB85" s="101">
        <f t="shared" si="154"/>
        <v>380</v>
      </c>
      <c r="BC85" s="101">
        <f t="shared" si="155"/>
        <v>380</v>
      </c>
      <c r="BD85" s="101">
        <f t="shared" si="156"/>
        <v>1017</v>
      </c>
      <c r="BE85" s="101">
        <f t="shared" si="157"/>
        <v>678</v>
      </c>
      <c r="BF85" s="101">
        <f t="shared" si="158"/>
        <v>848</v>
      </c>
      <c r="BG85" s="101">
        <f t="shared" si="159"/>
        <v>848</v>
      </c>
      <c r="BI85" s="102">
        <v>82</v>
      </c>
      <c r="BJ85" s="102">
        <f t="shared" si="160"/>
        <v>1990</v>
      </c>
      <c r="BK85" s="102">
        <f t="shared" si="161"/>
        <v>795</v>
      </c>
      <c r="BL85" s="102">
        <f t="shared" si="162"/>
        <v>595</v>
      </c>
      <c r="BM85" s="102">
        <f t="shared" si="163"/>
        <v>595</v>
      </c>
      <c r="BN85" s="102">
        <f t="shared" si="164"/>
        <v>1590</v>
      </c>
      <c r="BO85" s="102">
        <f t="shared" si="165"/>
        <v>1060</v>
      </c>
      <c r="BP85" s="102">
        <f t="shared" si="166"/>
        <v>1325</v>
      </c>
      <c r="BQ85" s="102">
        <f t="shared" si="167"/>
        <v>1325</v>
      </c>
    </row>
    <row r="86" spans="1:69">
      <c r="A86" s="4">
        <v>83</v>
      </c>
      <c r="B86" s="4">
        <f>INT(VLOOKUP(A86,数值基线!$A$1:$K$206,3,0)*$B$2)</f>
        <v>407</v>
      </c>
      <c r="C86" s="4">
        <f t="shared" si="168"/>
        <v>162</v>
      </c>
      <c r="D86" s="4">
        <f t="shared" si="169"/>
        <v>122</v>
      </c>
      <c r="E86" s="4">
        <f t="shared" si="170"/>
        <v>122</v>
      </c>
      <c r="F86" s="4">
        <f>INT(VLOOKUP(A86,数值基线!$A$1:$K$206,4,0)*$F$2)</f>
        <v>325</v>
      </c>
      <c r="G86" s="4">
        <f t="shared" si="171"/>
        <v>216</v>
      </c>
      <c r="H86" s="4">
        <f t="shared" si="172"/>
        <v>270</v>
      </c>
      <c r="I86" s="4">
        <f t="shared" si="173"/>
        <v>270</v>
      </c>
      <c r="K86" s="106">
        <v>83</v>
      </c>
      <c r="L86" s="106">
        <f t="shared" si="120"/>
        <v>508</v>
      </c>
      <c r="M86" s="106">
        <f t="shared" si="121"/>
        <v>202</v>
      </c>
      <c r="N86" s="106">
        <f t="shared" si="122"/>
        <v>152</v>
      </c>
      <c r="O86" s="106">
        <f t="shared" si="123"/>
        <v>152</v>
      </c>
      <c r="P86" s="106">
        <f t="shared" si="124"/>
        <v>406</v>
      </c>
      <c r="Q86" s="106">
        <f t="shared" si="125"/>
        <v>270</v>
      </c>
      <c r="R86" s="106">
        <f t="shared" si="126"/>
        <v>337</v>
      </c>
      <c r="S86" s="106">
        <f t="shared" si="127"/>
        <v>337</v>
      </c>
      <c r="U86" s="97">
        <v>83</v>
      </c>
      <c r="V86" s="97">
        <f t="shared" si="128"/>
        <v>630</v>
      </c>
      <c r="W86" s="97">
        <f t="shared" si="129"/>
        <v>251</v>
      </c>
      <c r="X86" s="97">
        <f t="shared" si="130"/>
        <v>189</v>
      </c>
      <c r="Y86" s="97">
        <f t="shared" si="131"/>
        <v>189</v>
      </c>
      <c r="Z86" s="97">
        <f t="shared" si="132"/>
        <v>503</v>
      </c>
      <c r="AA86" s="97">
        <f t="shared" si="133"/>
        <v>334</v>
      </c>
      <c r="AB86" s="97">
        <f t="shared" si="134"/>
        <v>418</v>
      </c>
      <c r="AC86" s="97">
        <f t="shared" si="135"/>
        <v>418</v>
      </c>
      <c r="AE86" s="98">
        <v>83</v>
      </c>
      <c r="AF86" s="98">
        <f t="shared" si="136"/>
        <v>793</v>
      </c>
      <c r="AG86" s="98">
        <f t="shared" si="137"/>
        <v>315</v>
      </c>
      <c r="AH86" s="98">
        <f t="shared" si="138"/>
        <v>237</v>
      </c>
      <c r="AI86" s="98">
        <f t="shared" si="139"/>
        <v>237</v>
      </c>
      <c r="AJ86" s="98">
        <f t="shared" si="140"/>
        <v>633</v>
      </c>
      <c r="AK86" s="98">
        <f t="shared" si="141"/>
        <v>421</v>
      </c>
      <c r="AL86" s="98">
        <f t="shared" si="142"/>
        <v>526</v>
      </c>
      <c r="AM86" s="98">
        <f t="shared" si="143"/>
        <v>526</v>
      </c>
      <c r="AO86" s="100">
        <v>83</v>
      </c>
      <c r="AP86" s="100">
        <f t="shared" si="144"/>
        <v>1017</v>
      </c>
      <c r="AQ86" s="100">
        <f t="shared" si="145"/>
        <v>405</v>
      </c>
      <c r="AR86" s="100">
        <f t="shared" si="146"/>
        <v>305</v>
      </c>
      <c r="AS86" s="100">
        <f t="shared" si="147"/>
        <v>305</v>
      </c>
      <c r="AT86" s="100">
        <f t="shared" si="148"/>
        <v>812</v>
      </c>
      <c r="AU86" s="100">
        <f t="shared" si="149"/>
        <v>540</v>
      </c>
      <c r="AV86" s="100">
        <f t="shared" si="150"/>
        <v>675</v>
      </c>
      <c r="AW86" s="100">
        <f t="shared" si="151"/>
        <v>675</v>
      </c>
      <c r="AY86" s="101">
        <v>83</v>
      </c>
      <c r="AZ86" s="101">
        <f t="shared" si="152"/>
        <v>1302</v>
      </c>
      <c r="BA86" s="101">
        <f t="shared" si="153"/>
        <v>518</v>
      </c>
      <c r="BB86" s="101">
        <f t="shared" si="154"/>
        <v>390</v>
      </c>
      <c r="BC86" s="101">
        <f t="shared" si="155"/>
        <v>390</v>
      </c>
      <c r="BD86" s="101">
        <f t="shared" si="156"/>
        <v>1040</v>
      </c>
      <c r="BE86" s="101">
        <f t="shared" si="157"/>
        <v>691</v>
      </c>
      <c r="BF86" s="101">
        <f t="shared" si="158"/>
        <v>864</v>
      </c>
      <c r="BG86" s="101">
        <f t="shared" si="159"/>
        <v>864</v>
      </c>
      <c r="BI86" s="102">
        <v>83</v>
      </c>
      <c r="BJ86" s="102">
        <f t="shared" si="160"/>
        <v>2035</v>
      </c>
      <c r="BK86" s="102">
        <f t="shared" si="161"/>
        <v>810</v>
      </c>
      <c r="BL86" s="102">
        <f t="shared" si="162"/>
        <v>610</v>
      </c>
      <c r="BM86" s="102">
        <f t="shared" si="163"/>
        <v>610</v>
      </c>
      <c r="BN86" s="102">
        <f t="shared" si="164"/>
        <v>1625</v>
      </c>
      <c r="BO86" s="102">
        <f t="shared" si="165"/>
        <v>1080</v>
      </c>
      <c r="BP86" s="102">
        <f t="shared" si="166"/>
        <v>1350</v>
      </c>
      <c r="BQ86" s="102">
        <f t="shared" si="167"/>
        <v>1350</v>
      </c>
    </row>
    <row r="87" spans="1:69">
      <c r="A87" s="4">
        <v>84</v>
      </c>
      <c r="B87" s="4">
        <f>INT(VLOOKUP(A87,数值基线!$A$1:$K$206,3,0)*$B$2)</f>
        <v>416</v>
      </c>
      <c r="C87" s="4">
        <f t="shared" si="168"/>
        <v>166</v>
      </c>
      <c r="D87" s="4">
        <f t="shared" si="169"/>
        <v>124</v>
      </c>
      <c r="E87" s="4">
        <f t="shared" si="170"/>
        <v>124</v>
      </c>
      <c r="F87" s="4">
        <f>INT(VLOOKUP(A87,数值基线!$A$1:$K$206,4,0)*$F$2)</f>
        <v>332</v>
      </c>
      <c r="G87" s="4">
        <f t="shared" si="171"/>
        <v>221</v>
      </c>
      <c r="H87" s="4">
        <f t="shared" si="172"/>
        <v>276</v>
      </c>
      <c r="I87" s="4">
        <f t="shared" si="173"/>
        <v>276</v>
      </c>
      <c r="K87" s="106">
        <v>84</v>
      </c>
      <c r="L87" s="106">
        <f t="shared" si="120"/>
        <v>520</v>
      </c>
      <c r="M87" s="106">
        <f t="shared" si="121"/>
        <v>207</v>
      </c>
      <c r="N87" s="106">
        <f t="shared" si="122"/>
        <v>155</v>
      </c>
      <c r="O87" s="106">
        <f t="shared" si="123"/>
        <v>155</v>
      </c>
      <c r="P87" s="106">
        <f t="shared" si="124"/>
        <v>415</v>
      </c>
      <c r="Q87" s="106">
        <f t="shared" si="125"/>
        <v>276</v>
      </c>
      <c r="R87" s="106">
        <f t="shared" si="126"/>
        <v>345</v>
      </c>
      <c r="S87" s="106">
        <f t="shared" si="127"/>
        <v>345</v>
      </c>
      <c r="U87" s="97">
        <v>84</v>
      </c>
      <c r="V87" s="97">
        <f t="shared" si="128"/>
        <v>644</v>
      </c>
      <c r="W87" s="97">
        <f t="shared" si="129"/>
        <v>257</v>
      </c>
      <c r="X87" s="97">
        <f t="shared" si="130"/>
        <v>192</v>
      </c>
      <c r="Y87" s="97">
        <f t="shared" si="131"/>
        <v>192</v>
      </c>
      <c r="Z87" s="97">
        <f t="shared" si="132"/>
        <v>514</v>
      </c>
      <c r="AA87" s="97">
        <f t="shared" si="133"/>
        <v>342</v>
      </c>
      <c r="AB87" s="97">
        <f t="shared" si="134"/>
        <v>427</v>
      </c>
      <c r="AC87" s="97">
        <f t="shared" si="135"/>
        <v>427</v>
      </c>
      <c r="AE87" s="98">
        <v>84</v>
      </c>
      <c r="AF87" s="98">
        <f t="shared" si="136"/>
        <v>811</v>
      </c>
      <c r="AG87" s="98">
        <f t="shared" si="137"/>
        <v>323</v>
      </c>
      <c r="AH87" s="98">
        <f t="shared" si="138"/>
        <v>241</v>
      </c>
      <c r="AI87" s="98">
        <f t="shared" si="139"/>
        <v>241</v>
      </c>
      <c r="AJ87" s="98">
        <f t="shared" si="140"/>
        <v>647</v>
      </c>
      <c r="AK87" s="98">
        <f t="shared" si="141"/>
        <v>430</v>
      </c>
      <c r="AL87" s="98">
        <f t="shared" si="142"/>
        <v>538</v>
      </c>
      <c r="AM87" s="98">
        <f t="shared" si="143"/>
        <v>538</v>
      </c>
      <c r="AO87" s="100">
        <v>84</v>
      </c>
      <c r="AP87" s="100">
        <f t="shared" si="144"/>
        <v>1040</v>
      </c>
      <c r="AQ87" s="100">
        <f t="shared" si="145"/>
        <v>415</v>
      </c>
      <c r="AR87" s="100">
        <f t="shared" si="146"/>
        <v>310</v>
      </c>
      <c r="AS87" s="100">
        <f t="shared" si="147"/>
        <v>310</v>
      </c>
      <c r="AT87" s="100">
        <f t="shared" si="148"/>
        <v>830</v>
      </c>
      <c r="AU87" s="100">
        <f t="shared" si="149"/>
        <v>552</v>
      </c>
      <c r="AV87" s="100">
        <f t="shared" si="150"/>
        <v>690</v>
      </c>
      <c r="AW87" s="100">
        <f t="shared" si="151"/>
        <v>690</v>
      </c>
      <c r="AY87" s="101">
        <v>84</v>
      </c>
      <c r="AZ87" s="101">
        <f t="shared" si="152"/>
        <v>1331</v>
      </c>
      <c r="BA87" s="101">
        <f t="shared" si="153"/>
        <v>531</v>
      </c>
      <c r="BB87" s="101">
        <f t="shared" si="154"/>
        <v>396</v>
      </c>
      <c r="BC87" s="101">
        <f t="shared" si="155"/>
        <v>396</v>
      </c>
      <c r="BD87" s="101">
        <f t="shared" si="156"/>
        <v>1062</v>
      </c>
      <c r="BE87" s="101">
        <f t="shared" si="157"/>
        <v>707</v>
      </c>
      <c r="BF87" s="101">
        <f t="shared" si="158"/>
        <v>883</v>
      </c>
      <c r="BG87" s="101">
        <f t="shared" si="159"/>
        <v>883</v>
      </c>
      <c r="BI87" s="102">
        <v>84</v>
      </c>
      <c r="BJ87" s="102">
        <f t="shared" si="160"/>
        <v>2080</v>
      </c>
      <c r="BK87" s="102">
        <f t="shared" si="161"/>
        <v>830</v>
      </c>
      <c r="BL87" s="102">
        <f t="shared" si="162"/>
        <v>620</v>
      </c>
      <c r="BM87" s="102">
        <f t="shared" si="163"/>
        <v>620</v>
      </c>
      <c r="BN87" s="102">
        <f t="shared" si="164"/>
        <v>1660</v>
      </c>
      <c r="BO87" s="102">
        <f t="shared" si="165"/>
        <v>1105</v>
      </c>
      <c r="BP87" s="102">
        <f t="shared" si="166"/>
        <v>1380</v>
      </c>
      <c r="BQ87" s="102">
        <f t="shared" si="167"/>
        <v>1380</v>
      </c>
    </row>
    <row r="88" spans="1:69">
      <c r="A88" s="4">
        <v>85</v>
      </c>
      <c r="B88" s="4">
        <f>INT(VLOOKUP(A88,数值基线!$A$1:$K$206,3,0)*$B$2)</f>
        <v>425</v>
      </c>
      <c r="C88" s="4">
        <f t="shared" si="168"/>
        <v>170</v>
      </c>
      <c r="D88" s="4">
        <f t="shared" si="169"/>
        <v>127</v>
      </c>
      <c r="E88" s="4">
        <f t="shared" si="170"/>
        <v>127</v>
      </c>
      <c r="F88" s="4">
        <f>INT(VLOOKUP(A88,数值基线!$A$1:$K$206,4,0)*$F$2)</f>
        <v>339</v>
      </c>
      <c r="G88" s="4">
        <f t="shared" si="171"/>
        <v>226</v>
      </c>
      <c r="H88" s="4">
        <f t="shared" si="172"/>
        <v>282</v>
      </c>
      <c r="I88" s="4">
        <f t="shared" si="173"/>
        <v>282</v>
      </c>
      <c r="K88" s="106">
        <v>85</v>
      </c>
      <c r="L88" s="106">
        <f t="shared" si="120"/>
        <v>531</v>
      </c>
      <c r="M88" s="106">
        <f t="shared" si="121"/>
        <v>212</v>
      </c>
      <c r="N88" s="106">
        <f t="shared" si="122"/>
        <v>158</v>
      </c>
      <c r="O88" s="106">
        <f t="shared" si="123"/>
        <v>158</v>
      </c>
      <c r="P88" s="106">
        <f t="shared" si="124"/>
        <v>423</v>
      </c>
      <c r="Q88" s="106">
        <f t="shared" si="125"/>
        <v>282</v>
      </c>
      <c r="R88" s="106">
        <f t="shared" si="126"/>
        <v>352</v>
      </c>
      <c r="S88" s="106">
        <f t="shared" si="127"/>
        <v>352</v>
      </c>
      <c r="U88" s="97">
        <v>85</v>
      </c>
      <c r="V88" s="97">
        <f t="shared" si="128"/>
        <v>658</v>
      </c>
      <c r="W88" s="97">
        <f t="shared" si="129"/>
        <v>263</v>
      </c>
      <c r="X88" s="97">
        <f t="shared" si="130"/>
        <v>196</v>
      </c>
      <c r="Y88" s="97">
        <f t="shared" si="131"/>
        <v>196</v>
      </c>
      <c r="Z88" s="97">
        <f t="shared" si="132"/>
        <v>525</v>
      </c>
      <c r="AA88" s="97">
        <f t="shared" si="133"/>
        <v>350</v>
      </c>
      <c r="AB88" s="97">
        <f t="shared" si="134"/>
        <v>437</v>
      </c>
      <c r="AC88" s="97">
        <f t="shared" si="135"/>
        <v>437</v>
      </c>
      <c r="AE88" s="98">
        <v>85</v>
      </c>
      <c r="AF88" s="98">
        <f t="shared" si="136"/>
        <v>828</v>
      </c>
      <c r="AG88" s="98">
        <f t="shared" si="137"/>
        <v>331</v>
      </c>
      <c r="AH88" s="98">
        <f t="shared" si="138"/>
        <v>247</v>
      </c>
      <c r="AI88" s="98">
        <f t="shared" si="139"/>
        <v>247</v>
      </c>
      <c r="AJ88" s="98">
        <f t="shared" si="140"/>
        <v>661</v>
      </c>
      <c r="AK88" s="98">
        <f t="shared" si="141"/>
        <v>440</v>
      </c>
      <c r="AL88" s="98">
        <f t="shared" si="142"/>
        <v>549</v>
      </c>
      <c r="AM88" s="98">
        <f t="shared" si="143"/>
        <v>549</v>
      </c>
      <c r="AO88" s="100">
        <v>85</v>
      </c>
      <c r="AP88" s="100">
        <f t="shared" si="144"/>
        <v>1062</v>
      </c>
      <c r="AQ88" s="100">
        <f t="shared" si="145"/>
        <v>425</v>
      </c>
      <c r="AR88" s="100">
        <f t="shared" si="146"/>
        <v>317</v>
      </c>
      <c r="AS88" s="100">
        <f t="shared" si="147"/>
        <v>317</v>
      </c>
      <c r="AT88" s="100">
        <f t="shared" si="148"/>
        <v>847</v>
      </c>
      <c r="AU88" s="100">
        <f t="shared" si="149"/>
        <v>565</v>
      </c>
      <c r="AV88" s="100">
        <f t="shared" si="150"/>
        <v>705</v>
      </c>
      <c r="AW88" s="100">
        <f t="shared" si="151"/>
        <v>705</v>
      </c>
      <c r="AY88" s="101">
        <v>85</v>
      </c>
      <c r="AZ88" s="101">
        <f t="shared" si="152"/>
        <v>1360</v>
      </c>
      <c r="BA88" s="101">
        <f t="shared" si="153"/>
        <v>544</v>
      </c>
      <c r="BB88" s="101">
        <f t="shared" si="154"/>
        <v>406</v>
      </c>
      <c r="BC88" s="101">
        <f t="shared" si="155"/>
        <v>406</v>
      </c>
      <c r="BD88" s="101">
        <f t="shared" si="156"/>
        <v>1084</v>
      </c>
      <c r="BE88" s="101">
        <f t="shared" si="157"/>
        <v>723</v>
      </c>
      <c r="BF88" s="101">
        <f t="shared" si="158"/>
        <v>902</v>
      </c>
      <c r="BG88" s="101">
        <f t="shared" si="159"/>
        <v>902</v>
      </c>
      <c r="BI88" s="102">
        <v>85</v>
      </c>
      <c r="BJ88" s="102">
        <f t="shared" si="160"/>
        <v>2125</v>
      </c>
      <c r="BK88" s="102">
        <f t="shared" si="161"/>
        <v>850</v>
      </c>
      <c r="BL88" s="102">
        <f t="shared" si="162"/>
        <v>635</v>
      </c>
      <c r="BM88" s="102">
        <f t="shared" si="163"/>
        <v>635</v>
      </c>
      <c r="BN88" s="102">
        <f t="shared" si="164"/>
        <v>1695</v>
      </c>
      <c r="BO88" s="102">
        <f t="shared" si="165"/>
        <v>1130</v>
      </c>
      <c r="BP88" s="102">
        <f t="shared" si="166"/>
        <v>1410</v>
      </c>
      <c r="BQ88" s="102">
        <f t="shared" si="167"/>
        <v>1410</v>
      </c>
    </row>
    <row r="89" spans="1:69">
      <c r="A89" s="4">
        <v>86</v>
      </c>
      <c r="B89" s="4">
        <f>INT(VLOOKUP(A89,数值基线!$A$1:$K$206,3,0)*$B$2)</f>
        <v>434</v>
      </c>
      <c r="C89" s="4">
        <f t="shared" si="168"/>
        <v>173</v>
      </c>
      <c r="D89" s="4">
        <f t="shared" si="169"/>
        <v>130</v>
      </c>
      <c r="E89" s="4">
        <f t="shared" si="170"/>
        <v>130</v>
      </c>
      <c r="F89" s="4">
        <f>INT(VLOOKUP(A89,数值基线!$A$1:$K$206,4,0)*$F$2)</f>
        <v>347</v>
      </c>
      <c r="G89" s="4">
        <f t="shared" si="171"/>
        <v>231</v>
      </c>
      <c r="H89" s="4">
        <f t="shared" si="172"/>
        <v>289</v>
      </c>
      <c r="I89" s="4">
        <f t="shared" si="173"/>
        <v>289</v>
      </c>
      <c r="K89" s="106">
        <v>86</v>
      </c>
      <c r="L89" s="106">
        <f t="shared" si="120"/>
        <v>542</v>
      </c>
      <c r="M89" s="106">
        <f t="shared" si="121"/>
        <v>216</v>
      </c>
      <c r="N89" s="106">
        <f t="shared" si="122"/>
        <v>162</v>
      </c>
      <c r="O89" s="106">
        <f t="shared" si="123"/>
        <v>162</v>
      </c>
      <c r="P89" s="106">
        <f t="shared" si="124"/>
        <v>433</v>
      </c>
      <c r="Q89" s="106">
        <f t="shared" si="125"/>
        <v>288</v>
      </c>
      <c r="R89" s="106">
        <f t="shared" si="126"/>
        <v>361</v>
      </c>
      <c r="S89" s="106">
        <f t="shared" si="127"/>
        <v>361</v>
      </c>
      <c r="U89" s="97">
        <v>86</v>
      </c>
      <c r="V89" s="97">
        <f t="shared" si="128"/>
        <v>672</v>
      </c>
      <c r="W89" s="97">
        <f t="shared" si="129"/>
        <v>268</v>
      </c>
      <c r="X89" s="97">
        <f t="shared" si="130"/>
        <v>201</v>
      </c>
      <c r="Y89" s="97">
        <f t="shared" si="131"/>
        <v>201</v>
      </c>
      <c r="Z89" s="97">
        <f t="shared" si="132"/>
        <v>537</v>
      </c>
      <c r="AA89" s="97">
        <f t="shared" si="133"/>
        <v>358</v>
      </c>
      <c r="AB89" s="97">
        <f t="shared" si="134"/>
        <v>447</v>
      </c>
      <c r="AC89" s="97">
        <f t="shared" si="135"/>
        <v>447</v>
      </c>
      <c r="AE89" s="98">
        <v>86</v>
      </c>
      <c r="AF89" s="98">
        <f t="shared" si="136"/>
        <v>846</v>
      </c>
      <c r="AG89" s="98">
        <f t="shared" si="137"/>
        <v>337</v>
      </c>
      <c r="AH89" s="98">
        <f t="shared" si="138"/>
        <v>253</v>
      </c>
      <c r="AI89" s="98">
        <f t="shared" si="139"/>
        <v>253</v>
      </c>
      <c r="AJ89" s="98">
        <f t="shared" si="140"/>
        <v>676</v>
      </c>
      <c r="AK89" s="98">
        <f t="shared" si="141"/>
        <v>450</v>
      </c>
      <c r="AL89" s="98">
        <f t="shared" si="142"/>
        <v>563</v>
      </c>
      <c r="AM89" s="98">
        <f t="shared" si="143"/>
        <v>563</v>
      </c>
      <c r="AO89" s="100">
        <v>86</v>
      </c>
      <c r="AP89" s="100">
        <f t="shared" si="144"/>
        <v>1085</v>
      </c>
      <c r="AQ89" s="100">
        <f t="shared" si="145"/>
        <v>432</v>
      </c>
      <c r="AR89" s="100">
        <f t="shared" si="146"/>
        <v>325</v>
      </c>
      <c r="AS89" s="100">
        <f t="shared" si="147"/>
        <v>325</v>
      </c>
      <c r="AT89" s="100">
        <f t="shared" si="148"/>
        <v>867</v>
      </c>
      <c r="AU89" s="100">
        <f t="shared" si="149"/>
        <v>577</v>
      </c>
      <c r="AV89" s="100">
        <f t="shared" si="150"/>
        <v>722</v>
      </c>
      <c r="AW89" s="100">
        <f t="shared" si="151"/>
        <v>722</v>
      </c>
      <c r="AY89" s="101">
        <v>86</v>
      </c>
      <c r="AZ89" s="101">
        <f t="shared" si="152"/>
        <v>1388</v>
      </c>
      <c r="BA89" s="101">
        <f t="shared" si="153"/>
        <v>553</v>
      </c>
      <c r="BB89" s="101">
        <f t="shared" si="154"/>
        <v>416</v>
      </c>
      <c r="BC89" s="101">
        <f t="shared" si="155"/>
        <v>416</v>
      </c>
      <c r="BD89" s="101">
        <f t="shared" si="156"/>
        <v>1110</v>
      </c>
      <c r="BE89" s="101">
        <f t="shared" si="157"/>
        <v>739</v>
      </c>
      <c r="BF89" s="101">
        <f t="shared" si="158"/>
        <v>924</v>
      </c>
      <c r="BG89" s="101">
        <f t="shared" si="159"/>
        <v>924</v>
      </c>
      <c r="BI89" s="102">
        <v>86</v>
      </c>
      <c r="BJ89" s="102">
        <f t="shared" si="160"/>
        <v>2170</v>
      </c>
      <c r="BK89" s="102">
        <f t="shared" si="161"/>
        <v>865</v>
      </c>
      <c r="BL89" s="102">
        <f t="shared" si="162"/>
        <v>650</v>
      </c>
      <c r="BM89" s="102">
        <f t="shared" si="163"/>
        <v>650</v>
      </c>
      <c r="BN89" s="102">
        <f t="shared" si="164"/>
        <v>1735</v>
      </c>
      <c r="BO89" s="102">
        <f t="shared" si="165"/>
        <v>1155</v>
      </c>
      <c r="BP89" s="102">
        <f t="shared" si="166"/>
        <v>1445</v>
      </c>
      <c r="BQ89" s="102">
        <f t="shared" si="167"/>
        <v>1445</v>
      </c>
    </row>
    <row r="90" spans="1:69">
      <c r="A90" s="4">
        <v>87</v>
      </c>
      <c r="B90" s="4">
        <f>INT(VLOOKUP(A90,数值基线!$A$1:$K$206,3,0)*$B$2)</f>
        <v>444</v>
      </c>
      <c r="C90" s="4">
        <f t="shared" si="168"/>
        <v>177</v>
      </c>
      <c r="D90" s="4">
        <f t="shared" si="169"/>
        <v>133</v>
      </c>
      <c r="E90" s="4">
        <f t="shared" si="170"/>
        <v>133</v>
      </c>
      <c r="F90" s="4">
        <f>INT(VLOOKUP(A90,数值基线!$A$1:$K$206,4,0)*$F$2)</f>
        <v>355</v>
      </c>
      <c r="G90" s="4">
        <f t="shared" si="171"/>
        <v>236</v>
      </c>
      <c r="H90" s="4">
        <f t="shared" si="172"/>
        <v>295</v>
      </c>
      <c r="I90" s="4">
        <f t="shared" si="173"/>
        <v>295</v>
      </c>
      <c r="K90" s="106">
        <v>87</v>
      </c>
      <c r="L90" s="106">
        <f t="shared" si="120"/>
        <v>555</v>
      </c>
      <c r="M90" s="106">
        <f t="shared" si="121"/>
        <v>221</v>
      </c>
      <c r="N90" s="106">
        <f t="shared" si="122"/>
        <v>166</v>
      </c>
      <c r="O90" s="106">
        <f t="shared" si="123"/>
        <v>166</v>
      </c>
      <c r="P90" s="106">
        <f t="shared" si="124"/>
        <v>443</v>
      </c>
      <c r="Q90" s="106">
        <f t="shared" si="125"/>
        <v>295</v>
      </c>
      <c r="R90" s="106">
        <f t="shared" si="126"/>
        <v>368</v>
      </c>
      <c r="S90" s="106">
        <f t="shared" si="127"/>
        <v>368</v>
      </c>
      <c r="U90" s="97">
        <v>87</v>
      </c>
      <c r="V90" s="97">
        <f t="shared" si="128"/>
        <v>688</v>
      </c>
      <c r="W90" s="97">
        <f t="shared" si="129"/>
        <v>274</v>
      </c>
      <c r="X90" s="97">
        <f t="shared" si="130"/>
        <v>206</v>
      </c>
      <c r="Y90" s="97">
        <f t="shared" si="131"/>
        <v>206</v>
      </c>
      <c r="Z90" s="97">
        <f t="shared" si="132"/>
        <v>550</v>
      </c>
      <c r="AA90" s="97">
        <f t="shared" si="133"/>
        <v>365</v>
      </c>
      <c r="AB90" s="97">
        <f t="shared" si="134"/>
        <v>457</v>
      </c>
      <c r="AC90" s="97">
        <f t="shared" si="135"/>
        <v>457</v>
      </c>
      <c r="AE90" s="98">
        <v>87</v>
      </c>
      <c r="AF90" s="98">
        <f t="shared" si="136"/>
        <v>865</v>
      </c>
      <c r="AG90" s="98">
        <f t="shared" si="137"/>
        <v>345</v>
      </c>
      <c r="AH90" s="98">
        <f t="shared" si="138"/>
        <v>259</v>
      </c>
      <c r="AI90" s="98">
        <f t="shared" si="139"/>
        <v>259</v>
      </c>
      <c r="AJ90" s="98">
        <f t="shared" si="140"/>
        <v>692</v>
      </c>
      <c r="AK90" s="98">
        <f t="shared" si="141"/>
        <v>460</v>
      </c>
      <c r="AL90" s="98">
        <f t="shared" si="142"/>
        <v>575</v>
      </c>
      <c r="AM90" s="98">
        <f t="shared" si="143"/>
        <v>575</v>
      </c>
      <c r="AO90" s="100">
        <v>87</v>
      </c>
      <c r="AP90" s="100">
        <f t="shared" si="144"/>
        <v>1110</v>
      </c>
      <c r="AQ90" s="100">
        <f t="shared" si="145"/>
        <v>442</v>
      </c>
      <c r="AR90" s="100">
        <f t="shared" si="146"/>
        <v>332</v>
      </c>
      <c r="AS90" s="100">
        <f t="shared" si="147"/>
        <v>332</v>
      </c>
      <c r="AT90" s="100">
        <f t="shared" si="148"/>
        <v>887</v>
      </c>
      <c r="AU90" s="100">
        <f t="shared" si="149"/>
        <v>590</v>
      </c>
      <c r="AV90" s="100">
        <f t="shared" si="150"/>
        <v>737</v>
      </c>
      <c r="AW90" s="100">
        <f t="shared" si="151"/>
        <v>737</v>
      </c>
      <c r="AY90" s="101">
        <v>87</v>
      </c>
      <c r="AZ90" s="101">
        <f t="shared" si="152"/>
        <v>1420</v>
      </c>
      <c r="BA90" s="101">
        <f t="shared" si="153"/>
        <v>566</v>
      </c>
      <c r="BB90" s="101">
        <f t="shared" si="154"/>
        <v>425</v>
      </c>
      <c r="BC90" s="101">
        <f t="shared" si="155"/>
        <v>425</v>
      </c>
      <c r="BD90" s="101">
        <f t="shared" si="156"/>
        <v>1136</v>
      </c>
      <c r="BE90" s="101">
        <f t="shared" si="157"/>
        <v>755</v>
      </c>
      <c r="BF90" s="101">
        <f t="shared" si="158"/>
        <v>944</v>
      </c>
      <c r="BG90" s="101">
        <f t="shared" si="159"/>
        <v>944</v>
      </c>
      <c r="BI90" s="102">
        <v>87</v>
      </c>
      <c r="BJ90" s="102">
        <f t="shared" si="160"/>
        <v>2220</v>
      </c>
      <c r="BK90" s="102">
        <f t="shared" si="161"/>
        <v>885</v>
      </c>
      <c r="BL90" s="102">
        <f t="shared" si="162"/>
        <v>665</v>
      </c>
      <c r="BM90" s="102">
        <f t="shared" si="163"/>
        <v>665</v>
      </c>
      <c r="BN90" s="102">
        <f t="shared" si="164"/>
        <v>1775</v>
      </c>
      <c r="BO90" s="102">
        <f t="shared" si="165"/>
        <v>1180</v>
      </c>
      <c r="BP90" s="102">
        <f t="shared" si="166"/>
        <v>1475</v>
      </c>
      <c r="BQ90" s="102">
        <f t="shared" si="167"/>
        <v>1475</v>
      </c>
    </row>
    <row r="91" spans="1:69">
      <c r="A91" s="4">
        <v>88</v>
      </c>
      <c r="B91" s="4">
        <f>INT(VLOOKUP(A91,数值基线!$A$1:$K$206,3,0)*$B$2)</f>
        <v>453</v>
      </c>
      <c r="C91" s="4">
        <f t="shared" si="168"/>
        <v>181</v>
      </c>
      <c r="D91" s="4">
        <f t="shared" si="169"/>
        <v>135</v>
      </c>
      <c r="E91" s="4">
        <f t="shared" si="170"/>
        <v>135</v>
      </c>
      <c r="F91" s="4">
        <f>INT(VLOOKUP(A91,数值基线!$A$1:$K$206,4,0)*$F$2)</f>
        <v>362</v>
      </c>
      <c r="G91" s="4">
        <f t="shared" si="171"/>
        <v>241</v>
      </c>
      <c r="H91" s="4">
        <f t="shared" si="172"/>
        <v>301</v>
      </c>
      <c r="I91" s="4">
        <f t="shared" si="173"/>
        <v>301</v>
      </c>
      <c r="K91" s="106">
        <v>88</v>
      </c>
      <c r="L91" s="106">
        <f t="shared" si="120"/>
        <v>566</v>
      </c>
      <c r="M91" s="106">
        <f t="shared" si="121"/>
        <v>226</v>
      </c>
      <c r="N91" s="106">
        <f t="shared" si="122"/>
        <v>168</v>
      </c>
      <c r="O91" s="106">
        <f t="shared" si="123"/>
        <v>168</v>
      </c>
      <c r="P91" s="106">
        <f t="shared" si="124"/>
        <v>452</v>
      </c>
      <c r="Q91" s="106">
        <f t="shared" si="125"/>
        <v>301</v>
      </c>
      <c r="R91" s="106">
        <f t="shared" si="126"/>
        <v>376</v>
      </c>
      <c r="S91" s="106">
        <f t="shared" si="127"/>
        <v>376</v>
      </c>
      <c r="U91" s="97">
        <v>88</v>
      </c>
      <c r="V91" s="97">
        <f t="shared" si="128"/>
        <v>702</v>
      </c>
      <c r="W91" s="97">
        <f t="shared" si="129"/>
        <v>280</v>
      </c>
      <c r="X91" s="97">
        <f t="shared" si="130"/>
        <v>209</v>
      </c>
      <c r="Y91" s="97">
        <f t="shared" si="131"/>
        <v>209</v>
      </c>
      <c r="Z91" s="97">
        <f t="shared" si="132"/>
        <v>561</v>
      </c>
      <c r="AA91" s="97">
        <f t="shared" si="133"/>
        <v>373</v>
      </c>
      <c r="AB91" s="97">
        <f t="shared" si="134"/>
        <v>466</v>
      </c>
      <c r="AC91" s="97">
        <f t="shared" si="135"/>
        <v>466</v>
      </c>
      <c r="AE91" s="98">
        <v>88</v>
      </c>
      <c r="AF91" s="98">
        <f t="shared" si="136"/>
        <v>883</v>
      </c>
      <c r="AG91" s="98">
        <f t="shared" si="137"/>
        <v>352</v>
      </c>
      <c r="AH91" s="98">
        <f t="shared" si="138"/>
        <v>263</v>
      </c>
      <c r="AI91" s="98">
        <f t="shared" si="139"/>
        <v>263</v>
      </c>
      <c r="AJ91" s="98">
        <f t="shared" si="140"/>
        <v>705</v>
      </c>
      <c r="AK91" s="98">
        <f t="shared" si="141"/>
        <v>469</v>
      </c>
      <c r="AL91" s="98">
        <f t="shared" si="142"/>
        <v>586</v>
      </c>
      <c r="AM91" s="98">
        <f t="shared" si="143"/>
        <v>586</v>
      </c>
      <c r="AO91" s="100">
        <v>88</v>
      </c>
      <c r="AP91" s="100">
        <f t="shared" si="144"/>
        <v>1132</v>
      </c>
      <c r="AQ91" s="100">
        <f t="shared" si="145"/>
        <v>452</v>
      </c>
      <c r="AR91" s="100">
        <f t="shared" si="146"/>
        <v>337</v>
      </c>
      <c r="AS91" s="100">
        <f t="shared" si="147"/>
        <v>337</v>
      </c>
      <c r="AT91" s="100">
        <f t="shared" si="148"/>
        <v>905</v>
      </c>
      <c r="AU91" s="100">
        <f t="shared" si="149"/>
        <v>602</v>
      </c>
      <c r="AV91" s="100">
        <f t="shared" si="150"/>
        <v>752</v>
      </c>
      <c r="AW91" s="100">
        <f t="shared" si="151"/>
        <v>752</v>
      </c>
      <c r="AY91" s="101">
        <v>88</v>
      </c>
      <c r="AZ91" s="101">
        <f t="shared" si="152"/>
        <v>1449</v>
      </c>
      <c r="BA91" s="101">
        <f t="shared" si="153"/>
        <v>579</v>
      </c>
      <c r="BB91" s="101">
        <f t="shared" si="154"/>
        <v>432</v>
      </c>
      <c r="BC91" s="101">
        <f t="shared" si="155"/>
        <v>432</v>
      </c>
      <c r="BD91" s="101">
        <f t="shared" si="156"/>
        <v>1158</v>
      </c>
      <c r="BE91" s="101">
        <f t="shared" si="157"/>
        <v>771</v>
      </c>
      <c r="BF91" s="101">
        <f t="shared" si="158"/>
        <v>963</v>
      </c>
      <c r="BG91" s="101">
        <f t="shared" si="159"/>
        <v>963</v>
      </c>
      <c r="BI91" s="102">
        <v>88</v>
      </c>
      <c r="BJ91" s="102">
        <f t="shared" si="160"/>
        <v>2265</v>
      </c>
      <c r="BK91" s="102">
        <f t="shared" si="161"/>
        <v>905</v>
      </c>
      <c r="BL91" s="102">
        <f t="shared" si="162"/>
        <v>675</v>
      </c>
      <c r="BM91" s="102">
        <f t="shared" si="163"/>
        <v>675</v>
      </c>
      <c r="BN91" s="102">
        <f t="shared" si="164"/>
        <v>1810</v>
      </c>
      <c r="BO91" s="102">
        <f t="shared" si="165"/>
        <v>1205</v>
      </c>
      <c r="BP91" s="102">
        <f t="shared" si="166"/>
        <v>1505</v>
      </c>
      <c r="BQ91" s="102">
        <f t="shared" si="167"/>
        <v>1505</v>
      </c>
    </row>
    <row r="92" spans="1:69">
      <c r="A92" s="4">
        <v>89</v>
      </c>
      <c r="B92" s="4">
        <f>INT(VLOOKUP(A92,数值基线!$A$1:$K$206,3,0)*$B$2)</f>
        <v>463</v>
      </c>
      <c r="C92" s="4">
        <f t="shared" si="168"/>
        <v>185</v>
      </c>
      <c r="D92" s="4">
        <f t="shared" si="169"/>
        <v>138</v>
      </c>
      <c r="E92" s="4">
        <f t="shared" si="170"/>
        <v>138</v>
      </c>
      <c r="F92" s="4">
        <f>INT(VLOOKUP(A92,数值基线!$A$1:$K$206,4,0)*$F$2)</f>
        <v>370</v>
      </c>
      <c r="G92" s="4">
        <f t="shared" si="171"/>
        <v>246</v>
      </c>
      <c r="H92" s="4">
        <f t="shared" si="172"/>
        <v>308</v>
      </c>
      <c r="I92" s="4">
        <f t="shared" si="173"/>
        <v>308</v>
      </c>
      <c r="K92" s="106">
        <v>89</v>
      </c>
      <c r="L92" s="106">
        <f t="shared" si="120"/>
        <v>578</v>
      </c>
      <c r="M92" s="106">
        <f t="shared" si="121"/>
        <v>231</v>
      </c>
      <c r="N92" s="106">
        <f t="shared" si="122"/>
        <v>172</v>
      </c>
      <c r="O92" s="106">
        <f t="shared" si="123"/>
        <v>172</v>
      </c>
      <c r="P92" s="106">
        <f t="shared" si="124"/>
        <v>462</v>
      </c>
      <c r="Q92" s="106">
        <f t="shared" si="125"/>
        <v>307</v>
      </c>
      <c r="R92" s="106">
        <f t="shared" si="126"/>
        <v>385</v>
      </c>
      <c r="S92" s="106">
        <f t="shared" si="127"/>
        <v>385</v>
      </c>
      <c r="U92" s="97">
        <v>89</v>
      </c>
      <c r="V92" s="97">
        <f t="shared" si="128"/>
        <v>717</v>
      </c>
      <c r="W92" s="97">
        <f t="shared" si="129"/>
        <v>286</v>
      </c>
      <c r="X92" s="97">
        <f t="shared" si="130"/>
        <v>213</v>
      </c>
      <c r="Y92" s="97">
        <f t="shared" si="131"/>
        <v>213</v>
      </c>
      <c r="Z92" s="97">
        <f t="shared" si="132"/>
        <v>573</v>
      </c>
      <c r="AA92" s="97">
        <f t="shared" si="133"/>
        <v>381</v>
      </c>
      <c r="AB92" s="97">
        <f t="shared" si="134"/>
        <v>477</v>
      </c>
      <c r="AC92" s="97">
        <f t="shared" si="135"/>
        <v>477</v>
      </c>
      <c r="AE92" s="98">
        <v>89</v>
      </c>
      <c r="AF92" s="98">
        <f t="shared" si="136"/>
        <v>902</v>
      </c>
      <c r="AG92" s="98">
        <f t="shared" si="137"/>
        <v>360</v>
      </c>
      <c r="AH92" s="98">
        <f t="shared" si="138"/>
        <v>269</v>
      </c>
      <c r="AI92" s="98">
        <f t="shared" si="139"/>
        <v>269</v>
      </c>
      <c r="AJ92" s="98">
        <f t="shared" si="140"/>
        <v>721</v>
      </c>
      <c r="AK92" s="98">
        <f t="shared" si="141"/>
        <v>479</v>
      </c>
      <c r="AL92" s="98">
        <f t="shared" si="142"/>
        <v>600</v>
      </c>
      <c r="AM92" s="98">
        <f t="shared" si="143"/>
        <v>600</v>
      </c>
      <c r="AO92" s="100">
        <v>89</v>
      </c>
      <c r="AP92" s="100">
        <f t="shared" si="144"/>
        <v>1157</v>
      </c>
      <c r="AQ92" s="100">
        <f t="shared" si="145"/>
        <v>462</v>
      </c>
      <c r="AR92" s="100">
        <f t="shared" si="146"/>
        <v>345</v>
      </c>
      <c r="AS92" s="100">
        <f t="shared" si="147"/>
        <v>345</v>
      </c>
      <c r="AT92" s="100">
        <f t="shared" si="148"/>
        <v>925</v>
      </c>
      <c r="AU92" s="100">
        <f t="shared" si="149"/>
        <v>615</v>
      </c>
      <c r="AV92" s="100">
        <f t="shared" si="150"/>
        <v>770</v>
      </c>
      <c r="AW92" s="100">
        <f t="shared" si="151"/>
        <v>770</v>
      </c>
      <c r="AY92" s="101">
        <v>89</v>
      </c>
      <c r="AZ92" s="101">
        <f t="shared" si="152"/>
        <v>1481</v>
      </c>
      <c r="BA92" s="101">
        <f t="shared" si="153"/>
        <v>592</v>
      </c>
      <c r="BB92" s="101">
        <f t="shared" si="154"/>
        <v>441</v>
      </c>
      <c r="BC92" s="101">
        <f t="shared" si="155"/>
        <v>441</v>
      </c>
      <c r="BD92" s="101">
        <f t="shared" si="156"/>
        <v>1184</v>
      </c>
      <c r="BE92" s="101">
        <f t="shared" si="157"/>
        <v>787</v>
      </c>
      <c r="BF92" s="101">
        <f t="shared" si="158"/>
        <v>985</v>
      </c>
      <c r="BG92" s="101">
        <f t="shared" si="159"/>
        <v>985</v>
      </c>
      <c r="BI92" s="102">
        <v>89</v>
      </c>
      <c r="BJ92" s="102">
        <f t="shared" si="160"/>
        <v>2315</v>
      </c>
      <c r="BK92" s="102">
        <f t="shared" si="161"/>
        <v>925</v>
      </c>
      <c r="BL92" s="102">
        <f t="shared" si="162"/>
        <v>690</v>
      </c>
      <c r="BM92" s="102">
        <f t="shared" si="163"/>
        <v>690</v>
      </c>
      <c r="BN92" s="102">
        <f t="shared" si="164"/>
        <v>1850</v>
      </c>
      <c r="BO92" s="102">
        <f t="shared" si="165"/>
        <v>1230</v>
      </c>
      <c r="BP92" s="102">
        <f t="shared" si="166"/>
        <v>1540</v>
      </c>
      <c r="BQ92" s="102">
        <f t="shared" si="167"/>
        <v>1540</v>
      </c>
    </row>
    <row r="93" spans="1:69">
      <c r="A93" s="4">
        <v>90</v>
      </c>
      <c r="B93" s="4">
        <f>INT(VLOOKUP(A93,数值基线!$A$1:$K$206,3,0)*$B$2)</f>
        <v>472</v>
      </c>
      <c r="C93" s="4">
        <f t="shared" si="168"/>
        <v>188</v>
      </c>
      <c r="D93" s="4">
        <f t="shared" si="169"/>
        <v>141</v>
      </c>
      <c r="E93" s="4">
        <f t="shared" si="170"/>
        <v>141</v>
      </c>
      <c r="F93" s="4">
        <f>INT(VLOOKUP(A93,数值基线!$A$1:$K$206,4,0)*$F$2)</f>
        <v>378</v>
      </c>
      <c r="G93" s="4">
        <f t="shared" si="171"/>
        <v>252</v>
      </c>
      <c r="H93" s="4">
        <f t="shared" si="172"/>
        <v>315</v>
      </c>
      <c r="I93" s="4">
        <f t="shared" si="173"/>
        <v>315</v>
      </c>
      <c r="K93" s="106">
        <v>90</v>
      </c>
      <c r="L93" s="106">
        <f t="shared" si="120"/>
        <v>590</v>
      </c>
      <c r="M93" s="106">
        <f t="shared" si="121"/>
        <v>235</v>
      </c>
      <c r="N93" s="106">
        <f t="shared" si="122"/>
        <v>176</v>
      </c>
      <c r="O93" s="106">
        <f t="shared" si="123"/>
        <v>176</v>
      </c>
      <c r="P93" s="106">
        <f t="shared" si="124"/>
        <v>472</v>
      </c>
      <c r="Q93" s="106">
        <f t="shared" si="125"/>
        <v>315</v>
      </c>
      <c r="R93" s="106">
        <f t="shared" si="126"/>
        <v>393</v>
      </c>
      <c r="S93" s="106">
        <f t="shared" si="127"/>
        <v>393</v>
      </c>
      <c r="U93" s="97">
        <v>90</v>
      </c>
      <c r="V93" s="97">
        <f t="shared" si="128"/>
        <v>731</v>
      </c>
      <c r="W93" s="97">
        <f t="shared" si="129"/>
        <v>291</v>
      </c>
      <c r="X93" s="97">
        <f t="shared" si="130"/>
        <v>218</v>
      </c>
      <c r="Y93" s="97">
        <f t="shared" si="131"/>
        <v>218</v>
      </c>
      <c r="Z93" s="97">
        <f t="shared" si="132"/>
        <v>585</v>
      </c>
      <c r="AA93" s="97">
        <f t="shared" si="133"/>
        <v>390</v>
      </c>
      <c r="AB93" s="97">
        <f t="shared" si="134"/>
        <v>488</v>
      </c>
      <c r="AC93" s="97">
        <f t="shared" si="135"/>
        <v>488</v>
      </c>
      <c r="AE93" s="98">
        <v>90</v>
      </c>
      <c r="AF93" s="98">
        <f t="shared" si="136"/>
        <v>920</v>
      </c>
      <c r="AG93" s="98">
        <f t="shared" si="137"/>
        <v>366</v>
      </c>
      <c r="AH93" s="98">
        <f t="shared" si="138"/>
        <v>274</v>
      </c>
      <c r="AI93" s="98">
        <f t="shared" si="139"/>
        <v>274</v>
      </c>
      <c r="AJ93" s="98">
        <f t="shared" si="140"/>
        <v>737</v>
      </c>
      <c r="AK93" s="98">
        <f t="shared" si="141"/>
        <v>491</v>
      </c>
      <c r="AL93" s="98">
        <f t="shared" si="142"/>
        <v>614</v>
      </c>
      <c r="AM93" s="98">
        <f t="shared" si="143"/>
        <v>614</v>
      </c>
      <c r="AO93" s="100">
        <v>90</v>
      </c>
      <c r="AP93" s="100">
        <f t="shared" si="144"/>
        <v>1180</v>
      </c>
      <c r="AQ93" s="100">
        <f t="shared" si="145"/>
        <v>470</v>
      </c>
      <c r="AR93" s="100">
        <f t="shared" si="146"/>
        <v>352</v>
      </c>
      <c r="AS93" s="100">
        <f t="shared" si="147"/>
        <v>352</v>
      </c>
      <c r="AT93" s="100">
        <f t="shared" si="148"/>
        <v>945</v>
      </c>
      <c r="AU93" s="100">
        <f t="shared" si="149"/>
        <v>630</v>
      </c>
      <c r="AV93" s="100">
        <f t="shared" si="150"/>
        <v>787</v>
      </c>
      <c r="AW93" s="100">
        <f t="shared" si="151"/>
        <v>787</v>
      </c>
      <c r="AY93" s="101">
        <v>90</v>
      </c>
      <c r="AZ93" s="101">
        <f t="shared" si="152"/>
        <v>1510</v>
      </c>
      <c r="BA93" s="101">
        <f t="shared" si="153"/>
        <v>601</v>
      </c>
      <c r="BB93" s="101">
        <f t="shared" si="154"/>
        <v>451</v>
      </c>
      <c r="BC93" s="101">
        <f t="shared" si="155"/>
        <v>451</v>
      </c>
      <c r="BD93" s="101">
        <f t="shared" si="156"/>
        <v>1209</v>
      </c>
      <c r="BE93" s="101">
        <f t="shared" si="157"/>
        <v>806</v>
      </c>
      <c r="BF93" s="101">
        <f t="shared" si="158"/>
        <v>1008</v>
      </c>
      <c r="BG93" s="101">
        <f t="shared" si="159"/>
        <v>1008</v>
      </c>
      <c r="BI93" s="102">
        <v>90</v>
      </c>
      <c r="BJ93" s="102">
        <f t="shared" si="160"/>
        <v>2360</v>
      </c>
      <c r="BK93" s="102">
        <f t="shared" si="161"/>
        <v>940</v>
      </c>
      <c r="BL93" s="102">
        <f t="shared" si="162"/>
        <v>705</v>
      </c>
      <c r="BM93" s="102">
        <f t="shared" si="163"/>
        <v>705</v>
      </c>
      <c r="BN93" s="102">
        <f t="shared" si="164"/>
        <v>1890</v>
      </c>
      <c r="BO93" s="102">
        <f t="shared" si="165"/>
        <v>1260</v>
      </c>
      <c r="BP93" s="102">
        <f t="shared" si="166"/>
        <v>1575</v>
      </c>
      <c r="BQ93" s="102">
        <f t="shared" si="167"/>
        <v>1575</v>
      </c>
    </row>
    <row r="94" spans="1:69">
      <c r="A94" s="4">
        <v>91</v>
      </c>
      <c r="B94" s="4">
        <f>INT(VLOOKUP(A94,数值基线!$A$1:$K$206,3,0)*$B$2)</f>
        <v>482</v>
      </c>
      <c r="C94" s="4">
        <f t="shared" si="168"/>
        <v>192</v>
      </c>
      <c r="D94" s="4">
        <f t="shared" si="169"/>
        <v>144</v>
      </c>
      <c r="E94" s="4">
        <f t="shared" si="170"/>
        <v>144</v>
      </c>
      <c r="F94" s="4">
        <f>INT(VLOOKUP(A94,数值基线!$A$1:$K$206,4,0)*$F$2)</f>
        <v>385</v>
      </c>
      <c r="G94" s="4">
        <f t="shared" si="171"/>
        <v>256</v>
      </c>
      <c r="H94" s="4">
        <f t="shared" si="172"/>
        <v>320</v>
      </c>
      <c r="I94" s="4">
        <f t="shared" si="173"/>
        <v>320</v>
      </c>
      <c r="K94" s="106">
        <v>91</v>
      </c>
      <c r="L94" s="106">
        <f t="shared" si="120"/>
        <v>602</v>
      </c>
      <c r="M94" s="106">
        <f t="shared" si="121"/>
        <v>240</v>
      </c>
      <c r="N94" s="106">
        <f t="shared" si="122"/>
        <v>180</v>
      </c>
      <c r="O94" s="106">
        <f t="shared" si="123"/>
        <v>180</v>
      </c>
      <c r="P94" s="106">
        <f t="shared" si="124"/>
        <v>481</v>
      </c>
      <c r="Q94" s="106">
        <f t="shared" si="125"/>
        <v>320</v>
      </c>
      <c r="R94" s="106">
        <f t="shared" si="126"/>
        <v>400</v>
      </c>
      <c r="S94" s="106">
        <f t="shared" si="127"/>
        <v>400</v>
      </c>
      <c r="U94" s="97">
        <v>91</v>
      </c>
      <c r="V94" s="97">
        <f t="shared" si="128"/>
        <v>747</v>
      </c>
      <c r="W94" s="97">
        <f t="shared" si="129"/>
        <v>297</v>
      </c>
      <c r="X94" s="97">
        <f t="shared" si="130"/>
        <v>223</v>
      </c>
      <c r="Y94" s="97">
        <f t="shared" si="131"/>
        <v>223</v>
      </c>
      <c r="Z94" s="97">
        <f t="shared" si="132"/>
        <v>596</v>
      </c>
      <c r="AA94" s="97">
        <f t="shared" si="133"/>
        <v>396</v>
      </c>
      <c r="AB94" s="97">
        <f t="shared" si="134"/>
        <v>496</v>
      </c>
      <c r="AC94" s="97">
        <f t="shared" si="135"/>
        <v>496</v>
      </c>
      <c r="AE94" s="98">
        <v>91</v>
      </c>
      <c r="AF94" s="98">
        <f t="shared" si="136"/>
        <v>939</v>
      </c>
      <c r="AG94" s="98">
        <f t="shared" si="137"/>
        <v>374</v>
      </c>
      <c r="AH94" s="98">
        <f t="shared" si="138"/>
        <v>280</v>
      </c>
      <c r="AI94" s="98">
        <f t="shared" si="139"/>
        <v>280</v>
      </c>
      <c r="AJ94" s="98">
        <f t="shared" si="140"/>
        <v>750</v>
      </c>
      <c r="AK94" s="98">
        <f t="shared" si="141"/>
        <v>499</v>
      </c>
      <c r="AL94" s="98">
        <f t="shared" si="142"/>
        <v>624</v>
      </c>
      <c r="AM94" s="98">
        <f t="shared" si="143"/>
        <v>624</v>
      </c>
      <c r="AO94" s="100">
        <v>91</v>
      </c>
      <c r="AP94" s="100">
        <f t="shared" si="144"/>
        <v>1205</v>
      </c>
      <c r="AQ94" s="100">
        <f t="shared" si="145"/>
        <v>480</v>
      </c>
      <c r="AR94" s="100">
        <f t="shared" si="146"/>
        <v>360</v>
      </c>
      <c r="AS94" s="100">
        <f t="shared" si="147"/>
        <v>360</v>
      </c>
      <c r="AT94" s="100">
        <f t="shared" si="148"/>
        <v>962</v>
      </c>
      <c r="AU94" s="100">
        <f t="shared" si="149"/>
        <v>640</v>
      </c>
      <c r="AV94" s="100">
        <f t="shared" si="150"/>
        <v>800</v>
      </c>
      <c r="AW94" s="100">
        <f t="shared" si="151"/>
        <v>800</v>
      </c>
      <c r="AY94" s="101">
        <v>91</v>
      </c>
      <c r="AZ94" s="101">
        <f t="shared" si="152"/>
        <v>1542</v>
      </c>
      <c r="BA94" s="101">
        <f t="shared" si="153"/>
        <v>614</v>
      </c>
      <c r="BB94" s="101">
        <f t="shared" si="154"/>
        <v>460</v>
      </c>
      <c r="BC94" s="101">
        <f t="shared" si="155"/>
        <v>460</v>
      </c>
      <c r="BD94" s="101">
        <f t="shared" si="156"/>
        <v>1232</v>
      </c>
      <c r="BE94" s="101">
        <f t="shared" si="157"/>
        <v>819</v>
      </c>
      <c r="BF94" s="101">
        <f t="shared" si="158"/>
        <v>1024</v>
      </c>
      <c r="BG94" s="101">
        <f t="shared" si="159"/>
        <v>1024</v>
      </c>
      <c r="BI94" s="102">
        <v>91</v>
      </c>
      <c r="BJ94" s="102">
        <f t="shared" si="160"/>
        <v>2410</v>
      </c>
      <c r="BK94" s="102">
        <f t="shared" si="161"/>
        <v>960</v>
      </c>
      <c r="BL94" s="102">
        <f t="shared" si="162"/>
        <v>720</v>
      </c>
      <c r="BM94" s="102">
        <f t="shared" si="163"/>
        <v>720</v>
      </c>
      <c r="BN94" s="102">
        <f t="shared" si="164"/>
        <v>1925</v>
      </c>
      <c r="BO94" s="102">
        <f t="shared" si="165"/>
        <v>1280</v>
      </c>
      <c r="BP94" s="102">
        <f t="shared" si="166"/>
        <v>1600</v>
      </c>
      <c r="BQ94" s="102">
        <f t="shared" si="167"/>
        <v>1600</v>
      </c>
    </row>
    <row r="95" spans="1:69">
      <c r="A95" s="4">
        <v>92</v>
      </c>
      <c r="B95" s="4">
        <f>INT(VLOOKUP(A95,数值基线!$A$1:$K$206,3,0)*$B$2)</f>
        <v>492</v>
      </c>
      <c r="C95" s="4">
        <f t="shared" si="168"/>
        <v>196</v>
      </c>
      <c r="D95" s="4">
        <f t="shared" si="169"/>
        <v>147</v>
      </c>
      <c r="E95" s="4">
        <f t="shared" si="170"/>
        <v>147</v>
      </c>
      <c r="F95" s="4">
        <f>INT(VLOOKUP(A95,数值基线!$A$1:$K$206,4,0)*$F$2)</f>
        <v>393</v>
      </c>
      <c r="G95" s="4">
        <f t="shared" si="171"/>
        <v>262</v>
      </c>
      <c r="H95" s="4">
        <f t="shared" si="172"/>
        <v>327</v>
      </c>
      <c r="I95" s="4">
        <f t="shared" si="173"/>
        <v>327</v>
      </c>
      <c r="K95" s="106">
        <v>92</v>
      </c>
      <c r="L95" s="106">
        <f t="shared" si="120"/>
        <v>615</v>
      </c>
      <c r="M95" s="106">
        <f t="shared" si="121"/>
        <v>245</v>
      </c>
      <c r="N95" s="106">
        <f t="shared" si="122"/>
        <v>183</v>
      </c>
      <c r="O95" s="106">
        <f t="shared" si="123"/>
        <v>183</v>
      </c>
      <c r="P95" s="106">
        <f t="shared" si="124"/>
        <v>491</v>
      </c>
      <c r="Q95" s="106">
        <f t="shared" si="125"/>
        <v>327</v>
      </c>
      <c r="R95" s="106">
        <f t="shared" si="126"/>
        <v>408</v>
      </c>
      <c r="S95" s="106">
        <f t="shared" si="127"/>
        <v>408</v>
      </c>
      <c r="U95" s="97">
        <v>92</v>
      </c>
      <c r="V95" s="97">
        <f t="shared" si="128"/>
        <v>762</v>
      </c>
      <c r="W95" s="97">
        <f t="shared" si="129"/>
        <v>303</v>
      </c>
      <c r="X95" s="97">
        <f t="shared" si="130"/>
        <v>227</v>
      </c>
      <c r="Y95" s="97">
        <f t="shared" si="131"/>
        <v>227</v>
      </c>
      <c r="Z95" s="97">
        <f t="shared" si="132"/>
        <v>609</v>
      </c>
      <c r="AA95" s="97">
        <f t="shared" si="133"/>
        <v>406</v>
      </c>
      <c r="AB95" s="97">
        <f t="shared" si="134"/>
        <v>506</v>
      </c>
      <c r="AC95" s="97">
        <f t="shared" si="135"/>
        <v>506</v>
      </c>
      <c r="AE95" s="98">
        <v>92</v>
      </c>
      <c r="AF95" s="98">
        <f t="shared" si="136"/>
        <v>959</v>
      </c>
      <c r="AG95" s="98">
        <f t="shared" si="137"/>
        <v>382</v>
      </c>
      <c r="AH95" s="98">
        <f t="shared" si="138"/>
        <v>286</v>
      </c>
      <c r="AI95" s="98">
        <f t="shared" si="139"/>
        <v>286</v>
      </c>
      <c r="AJ95" s="98">
        <f t="shared" si="140"/>
        <v>766</v>
      </c>
      <c r="AK95" s="98">
        <f t="shared" si="141"/>
        <v>510</v>
      </c>
      <c r="AL95" s="98">
        <f t="shared" si="142"/>
        <v>637</v>
      </c>
      <c r="AM95" s="98">
        <f t="shared" si="143"/>
        <v>637</v>
      </c>
      <c r="AO95" s="100">
        <v>92</v>
      </c>
      <c r="AP95" s="100">
        <f t="shared" si="144"/>
        <v>1230</v>
      </c>
      <c r="AQ95" s="100">
        <f t="shared" si="145"/>
        <v>490</v>
      </c>
      <c r="AR95" s="100">
        <f t="shared" si="146"/>
        <v>367</v>
      </c>
      <c r="AS95" s="100">
        <f t="shared" si="147"/>
        <v>367</v>
      </c>
      <c r="AT95" s="100">
        <f t="shared" si="148"/>
        <v>982</v>
      </c>
      <c r="AU95" s="100">
        <f t="shared" si="149"/>
        <v>655</v>
      </c>
      <c r="AV95" s="100">
        <f t="shared" si="150"/>
        <v>817</v>
      </c>
      <c r="AW95" s="100">
        <f t="shared" si="151"/>
        <v>817</v>
      </c>
      <c r="AY95" s="101">
        <v>92</v>
      </c>
      <c r="AZ95" s="101">
        <f t="shared" si="152"/>
        <v>1574</v>
      </c>
      <c r="BA95" s="101">
        <f t="shared" si="153"/>
        <v>627</v>
      </c>
      <c r="BB95" s="101">
        <f t="shared" si="154"/>
        <v>470</v>
      </c>
      <c r="BC95" s="101">
        <f t="shared" si="155"/>
        <v>470</v>
      </c>
      <c r="BD95" s="101">
        <f t="shared" si="156"/>
        <v>1257</v>
      </c>
      <c r="BE95" s="101">
        <f t="shared" si="157"/>
        <v>838</v>
      </c>
      <c r="BF95" s="101">
        <f t="shared" si="158"/>
        <v>1046</v>
      </c>
      <c r="BG95" s="101">
        <f t="shared" si="159"/>
        <v>1046</v>
      </c>
      <c r="BI95" s="102">
        <v>92</v>
      </c>
      <c r="BJ95" s="102">
        <f t="shared" si="160"/>
        <v>2460</v>
      </c>
      <c r="BK95" s="102">
        <f t="shared" si="161"/>
        <v>980</v>
      </c>
      <c r="BL95" s="102">
        <f t="shared" si="162"/>
        <v>735</v>
      </c>
      <c r="BM95" s="102">
        <f t="shared" si="163"/>
        <v>735</v>
      </c>
      <c r="BN95" s="102">
        <f t="shared" si="164"/>
        <v>1965</v>
      </c>
      <c r="BO95" s="102">
        <f t="shared" si="165"/>
        <v>1310</v>
      </c>
      <c r="BP95" s="102">
        <f t="shared" si="166"/>
        <v>1635</v>
      </c>
      <c r="BQ95" s="102">
        <f t="shared" si="167"/>
        <v>1635</v>
      </c>
    </row>
    <row r="96" spans="1:69">
      <c r="A96" s="4">
        <v>93</v>
      </c>
      <c r="B96" s="4">
        <f>INT(VLOOKUP(A96,数值基线!$A$1:$K$206,3,0)*$B$2)</f>
        <v>502</v>
      </c>
      <c r="C96" s="4">
        <f t="shared" si="168"/>
        <v>200</v>
      </c>
      <c r="D96" s="4">
        <f t="shared" si="169"/>
        <v>150</v>
      </c>
      <c r="E96" s="4">
        <f t="shared" si="170"/>
        <v>150</v>
      </c>
      <c r="F96" s="4">
        <f>INT(VLOOKUP(A96,数值基线!$A$1:$K$206,4,0)*$F$2)</f>
        <v>402</v>
      </c>
      <c r="G96" s="4">
        <f t="shared" si="171"/>
        <v>268</v>
      </c>
      <c r="H96" s="4">
        <f t="shared" si="172"/>
        <v>335</v>
      </c>
      <c r="I96" s="4">
        <f t="shared" si="173"/>
        <v>335</v>
      </c>
      <c r="K96" s="106">
        <v>93</v>
      </c>
      <c r="L96" s="106">
        <f t="shared" si="120"/>
        <v>627</v>
      </c>
      <c r="M96" s="106">
        <f t="shared" si="121"/>
        <v>250</v>
      </c>
      <c r="N96" s="106">
        <f t="shared" si="122"/>
        <v>187</v>
      </c>
      <c r="O96" s="106">
        <f t="shared" si="123"/>
        <v>187</v>
      </c>
      <c r="P96" s="106">
        <f t="shared" si="124"/>
        <v>502</v>
      </c>
      <c r="Q96" s="106">
        <f t="shared" si="125"/>
        <v>335</v>
      </c>
      <c r="R96" s="106">
        <f t="shared" si="126"/>
        <v>418</v>
      </c>
      <c r="S96" s="106">
        <f t="shared" si="127"/>
        <v>418</v>
      </c>
      <c r="U96" s="97">
        <v>93</v>
      </c>
      <c r="V96" s="97">
        <f t="shared" si="128"/>
        <v>778</v>
      </c>
      <c r="W96" s="97">
        <f t="shared" si="129"/>
        <v>310</v>
      </c>
      <c r="X96" s="97">
        <f t="shared" si="130"/>
        <v>232</v>
      </c>
      <c r="Y96" s="97">
        <f t="shared" si="131"/>
        <v>232</v>
      </c>
      <c r="Z96" s="97">
        <f t="shared" si="132"/>
        <v>623</v>
      </c>
      <c r="AA96" s="97">
        <f t="shared" si="133"/>
        <v>415</v>
      </c>
      <c r="AB96" s="97">
        <f t="shared" si="134"/>
        <v>519</v>
      </c>
      <c r="AC96" s="97">
        <f t="shared" si="135"/>
        <v>519</v>
      </c>
      <c r="AE96" s="98">
        <v>93</v>
      </c>
      <c r="AF96" s="98">
        <f t="shared" si="136"/>
        <v>978</v>
      </c>
      <c r="AG96" s="98">
        <f t="shared" si="137"/>
        <v>390</v>
      </c>
      <c r="AH96" s="98">
        <f t="shared" si="138"/>
        <v>292</v>
      </c>
      <c r="AI96" s="98">
        <f t="shared" si="139"/>
        <v>292</v>
      </c>
      <c r="AJ96" s="98">
        <f t="shared" si="140"/>
        <v>783</v>
      </c>
      <c r="AK96" s="98">
        <f t="shared" si="141"/>
        <v>522</v>
      </c>
      <c r="AL96" s="98">
        <f t="shared" si="142"/>
        <v>653</v>
      </c>
      <c r="AM96" s="98">
        <f t="shared" si="143"/>
        <v>653</v>
      </c>
      <c r="AO96" s="100">
        <v>93</v>
      </c>
      <c r="AP96" s="100">
        <f t="shared" si="144"/>
        <v>1255</v>
      </c>
      <c r="AQ96" s="100">
        <f t="shared" si="145"/>
        <v>500</v>
      </c>
      <c r="AR96" s="100">
        <f t="shared" si="146"/>
        <v>375</v>
      </c>
      <c r="AS96" s="100">
        <f t="shared" si="147"/>
        <v>375</v>
      </c>
      <c r="AT96" s="100">
        <f t="shared" si="148"/>
        <v>1005</v>
      </c>
      <c r="AU96" s="100">
        <f t="shared" si="149"/>
        <v>670</v>
      </c>
      <c r="AV96" s="100">
        <f t="shared" si="150"/>
        <v>837</v>
      </c>
      <c r="AW96" s="100">
        <f t="shared" si="151"/>
        <v>837</v>
      </c>
      <c r="AY96" s="101">
        <v>93</v>
      </c>
      <c r="AZ96" s="101">
        <f t="shared" si="152"/>
        <v>1606</v>
      </c>
      <c r="BA96" s="101">
        <f t="shared" si="153"/>
        <v>640</v>
      </c>
      <c r="BB96" s="101">
        <f t="shared" si="154"/>
        <v>480</v>
      </c>
      <c r="BC96" s="101">
        <f t="shared" si="155"/>
        <v>480</v>
      </c>
      <c r="BD96" s="101">
        <f t="shared" si="156"/>
        <v>1286</v>
      </c>
      <c r="BE96" s="101">
        <f t="shared" si="157"/>
        <v>857</v>
      </c>
      <c r="BF96" s="101">
        <f t="shared" si="158"/>
        <v>1072</v>
      </c>
      <c r="BG96" s="101">
        <f t="shared" si="159"/>
        <v>1072</v>
      </c>
      <c r="BI96" s="102">
        <v>93</v>
      </c>
      <c r="BJ96" s="102">
        <f t="shared" si="160"/>
        <v>2510</v>
      </c>
      <c r="BK96" s="102">
        <f t="shared" si="161"/>
        <v>1000</v>
      </c>
      <c r="BL96" s="102">
        <f t="shared" si="162"/>
        <v>750</v>
      </c>
      <c r="BM96" s="102">
        <f t="shared" si="163"/>
        <v>750</v>
      </c>
      <c r="BN96" s="102">
        <f t="shared" si="164"/>
        <v>2010</v>
      </c>
      <c r="BO96" s="102">
        <f t="shared" si="165"/>
        <v>1340</v>
      </c>
      <c r="BP96" s="102">
        <f t="shared" si="166"/>
        <v>1675</v>
      </c>
      <c r="BQ96" s="102">
        <f t="shared" si="167"/>
        <v>1675</v>
      </c>
    </row>
    <row r="97" spans="1:69">
      <c r="A97" s="4">
        <v>94</v>
      </c>
      <c r="B97" s="4">
        <f>INT(VLOOKUP(A97,数值基线!$A$1:$K$206,3,0)*$B$2)</f>
        <v>512</v>
      </c>
      <c r="C97" s="4">
        <f t="shared" si="168"/>
        <v>204</v>
      </c>
      <c r="D97" s="4">
        <f t="shared" si="169"/>
        <v>153</v>
      </c>
      <c r="E97" s="4">
        <f t="shared" si="170"/>
        <v>153</v>
      </c>
      <c r="F97" s="4">
        <f>INT(VLOOKUP(A97,数值基线!$A$1:$K$206,4,0)*$F$2)</f>
        <v>409</v>
      </c>
      <c r="G97" s="4">
        <f t="shared" si="171"/>
        <v>272</v>
      </c>
      <c r="H97" s="4">
        <f t="shared" si="172"/>
        <v>340</v>
      </c>
      <c r="I97" s="4">
        <f t="shared" si="173"/>
        <v>340</v>
      </c>
      <c r="K97" s="106">
        <v>94</v>
      </c>
      <c r="L97" s="106">
        <f t="shared" si="120"/>
        <v>640</v>
      </c>
      <c r="M97" s="106">
        <f t="shared" si="121"/>
        <v>255</v>
      </c>
      <c r="N97" s="106">
        <f t="shared" si="122"/>
        <v>191</v>
      </c>
      <c r="O97" s="106">
        <f t="shared" si="123"/>
        <v>191</v>
      </c>
      <c r="P97" s="106">
        <f t="shared" si="124"/>
        <v>511</v>
      </c>
      <c r="Q97" s="106">
        <f t="shared" si="125"/>
        <v>340</v>
      </c>
      <c r="R97" s="106">
        <f t="shared" si="126"/>
        <v>425</v>
      </c>
      <c r="S97" s="106">
        <f t="shared" si="127"/>
        <v>425</v>
      </c>
      <c r="U97" s="97">
        <v>94</v>
      </c>
      <c r="V97" s="97">
        <f t="shared" si="128"/>
        <v>793</v>
      </c>
      <c r="W97" s="97">
        <f t="shared" si="129"/>
        <v>316</v>
      </c>
      <c r="X97" s="97">
        <f t="shared" si="130"/>
        <v>237</v>
      </c>
      <c r="Y97" s="97">
        <f t="shared" si="131"/>
        <v>237</v>
      </c>
      <c r="Z97" s="97">
        <f t="shared" si="132"/>
        <v>633</v>
      </c>
      <c r="AA97" s="97">
        <f t="shared" si="133"/>
        <v>421</v>
      </c>
      <c r="AB97" s="97">
        <f t="shared" si="134"/>
        <v>527</v>
      </c>
      <c r="AC97" s="97">
        <f t="shared" si="135"/>
        <v>527</v>
      </c>
      <c r="AE97" s="98">
        <v>94</v>
      </c>
      <c r="AF97" s="98">
        <f t="shared" si="136"/>
        <v>998</v>
      </c>
      <c r="AG97" s="98">
        <f t="shared" si="137"/>
        <v>397</v>
      </c>
      <c r="AH97" s="98">
        <f t="shared" si="138"/>
        <v>298</v>
      </c>
      <c r="AI97" s="98">
        <f t="shared" si="139"/>
        <v>298</v>
      </c>
      <c r="AJ97" s="98">
        <f t="shared" si="140"/>
        <v>797</v>
      </c>
      <c r="AK97" s="98">
        <f t="shared" si="141"/>
        <v>530</v>
      </c>
      <c r="AL97" s="98">
        <f t="shared" si="142"/>
        <v>663</v>
      </c>
      <c r="AM97" s="98">
        <f t="shared" si="143"/>
        <v>663</v>
      </c>
      <c r="AO97" s="100">
        <v>94</v>
      </c>
      <c r="AP97" s="100">
        <f t="shared" si="144"/>
        <v>1280</v>
      </c>
      <c r="AQ97" s="100">
        <f t="shared" si="145"/>
        <v>510</v>
      </c>
      <c r="AR97" s="100">
        <f t="shared" si="146"/>
        <v>382</v>
      </c>
      <c r="AS97" s="100">
        <f t="shared" si="147"/>
        <v>382</v>
      </c>
      <c r="AT97" s="100">
        <f t="shared" si="148"/>
        <v>1022</v>
      </c>
      <c r="AU97" s="100">
        <f t="shared" si="149"/>
        <v>680</v>
      </c>
      <c r="AV97" s="100">
        <f t="shared" si="150"/>
        <v>850</v>
      </c>
      <c r="AW97" s="100">
        <f t="shared" si="151"/>
        <v>850</v>
      </c>
      <c r="AY97" s="101">
        <v>94</v>
      </c>
      <c r="AZ97" s="101">
        <f t="shared" si="152"/>
        <v>1638</v>
      </c>
      <c r="BA97" s="101">
        <f t="shared" si="153"/>
        <v>652</v>
      </c>
      <c r="BB97" s="101">
        <f t="shared" si="154"/>
        <v>489</v>
      </c>
      <c r="BC97" s="101">
        <f t="shared" si="155"/>
        <v>489</v>
      </c>
      <c r="BD97" s="101">
        <f t="shared" si="156"/>
        <v>1308</v>
      </c>
      <c r="BE97" s="101">
        <f t="shared" si="157"/>
        <v>870</v>
      </c>
      <c r="BF97" s="101">
        <f t="shared" si="158"/>
        <v>1088</v>
      </c>
      <c r="BG97" s="101">
        <f t="shared" si="159"/>
        <v>1088</v>
      </c>
      <c r="BI97" s="102">
        <v>94</v>
      </c>
      <c r="BJ97" s="102">
        <f t="shared" si="160"/>
        <v>2560</v>
      </c>
      <c r="BK97" s="102">
        <f t="shared" si="161"/>
        <v>1020</v>
      </c>
      <c r="BL97" s="102">
        <f t="shared" si="162"/>
        <v>765</v>
      </c>
      <c r="BM97" s="102">
        <f t="shared" si="163"/>
        <v>765</v>
      </c>
      <c r="BN97" s="102">
        <f t="shared" si="164"/>
        <v>2045</v>
      </c>
      <c r="BO97" s="102">
        <f t="shared" si="165"/>
        <v>1360</v>
      </c>
      <c r="BP97" s="102">
        <f t="shared" si="166"/>
        <v>1700</v>
      </c>
      <c r="BQ97" s="102">
        <f t="shared" si="167"/>
        <v>1700</v>
      </c>
    </row>
    <row r="98" spans="1:69">
      <c r="A98" s="4">
        <v>95</v>
      </c>
      <c r="B98" s="4">
        <f>INT(VLOOKUP(A98,数值基线!$A$1:$K$206,3,0)*$B$2)</f>
        <v>522</v>
      </c>
      <c r="C98" s="4">
        <f t="shared" si="168"/>
        <v>208</v>
      </c>
      <c r="D98" s="4">
        <f t="shared" si="169"/>
        <v>156</v>
      </c>
      <c r="E98" s="4">
        <f t="shared" si="170"/>
        <v>156</v>
      </c>
      <c r="F98" s="4">
        <f>INT(VLOOKUP(A98,数值基线!$A$1:$K$206,4,0)*$F$2)</f>
        <v>417</v>
      </c>
      <c r="G98" s="4">
        <f t="shared" si="171"/>
        <v>278</v>
      </c>
      <c r="H98" s="4">
        <f t="shared" si="172"/>
        <v>347</v>
      </c>
      <c r="I98" s="4">
        <f t="shared" si="173"/>
        <v>347</v>
      </c>
      <c r="K98" s="106">
        <v>95</v>
      </c>
      <c r="L98" s="106">
        <f t="shared" si="120"/>
        <v>652</v>
      </c>
      <c r="M98" s="106">
        <f t="shared" si="121"/>
        <v>260</v>
      </c>
      <c r="N98" s="106">
        <f t="shared" si="122"/>
        <v>195</v>
      </c>
      <c r="O98" s="106">
        <f t="shared" si="123"/>
        <v>195</v>
      </c>
      <c r="P98" s="106">
        <f t="shared" si="124"/>
        <v>521</v>
      </c>
      <c r="Q98" s="106">
        <f t="shared" si="125"/>
        <v>347</v>
      </c>
      <c r="R98" s="106">
        <f t="shared" si="126"/>
        <v>433</v>
      </c>
      <c r="S98" s="106">
        <f t="shared" si="127"/>
        <v>433</v>
      </c>
      <c r="U98" s="97">
        <v>95</v>
      </c>
      <c r="V98" s="97">
        <f t="shared" si="128"/>
        <v>809</v>
      </c>
      <c r="W98" s="97">
        <f t="shared" si="129"/>
        <v>322</v>
      </c>
      <c r="X98" s="97">
        <f t="shared" si="130"/>
        <v>241</v>
      </c>
      <c r="Y98" s="97">
        <f t="shared" si="131"/>
        <v>241</v>
      </c>
      <c r="Z98" s="97">
        <f t="shared" si="132"/>
        <v>646</v>
      </c>
      <c r="AA98" s="97">
        <f t="shared" si="133"/>
        <v>430</v>
      </c>
      <c r="AB98" s="97">
        <f t="shared" si="134"/>
        <v>537</v>
      </c>
      <c r="AC98" s="97">
        <f t="shared" si="135"/>
        <v>537</v>
      </c>
      <c r="AE98" s="98">
        <v>95</v>
      </c>
      <c r="AF98" s="98">
        <f t="shared" si="136"/>
        <v>1017</v>
      </c>
      <c r="AG98" s="98">
        <f t="shared" si="137"/>
        <v>405</v>
      </c>
      <c r="AH98" s="98">
        <f t="shared" si="138"/>
        <v>304</v>
      </c>
      <c r="AI98" s="98">
        <f t="shared" si="139"/>
        <v>304</v>
      </c>
      <c r="AJ98" s="98">
        <f t="shared" si="140"/>
        <v>813</v>
      </c>
      <c r="AK98" s="98">
        <f t="shared" si="141"/>
        <v>542</v>
      </c>
      <c r="AL98" s="98">
        <f t="shared" si="142"/>
        <v>676</v>
      </c>
      <c r="AM98" s="98">
        <f t="shared" si="143"/>
        <v>676</v>
      </c>
      <c r="AO98" s="100">
        <v>95</v>
      </c>
      <c r="AP98" s="100">
        <f t="shared" si="144"/>
        <v>1305</v>
      </c>
      <c r="AQ98" s="100">
        <f t="shared" si="145"/>
        <v>520</v>
      </c>
      <c r="AR98" s="100">
        <f t="shared" si="146"/>
        <v>390</v>
      </c>
      <c r="AS98" s="100">
        <f t="shared" si="147"/>
        <v>390</v>
      </c>
      <c r="AT98" s="100">
        <f t="shared" si="148"/>
        <v>1042</v>
      </c>
      <c r="AU98" s="100">
        <f t="shared" si="149"/>
        <v>695</v>
      </c>
      <c r="AV98" s="100">
        <f t="shared" si="150"/>
        <v>867</v>
      </c>
      <c r="AW98" s="100">
        <f t="shared" si="151"/>
        <v>867</v>
      </c>
      <c r="AY98" s="101">
        <v>95</v>
      </c>
      <c r="AZ98" s="101">
        <f t="shared" si="152"/>
        <v>1670</v>
      </c>
      <c r="BA98" s="101">
        <f t="shared" si="153"/>
        <v>665</v>
      </c>
      <c r="BB98" s="101">
        <f t="shared" si="154"/>
        <v>499</v>
      </c>
      <c r="BC98" s="101">
        <f t="shared" si="155"/>
        <v>499</v>
      </c>
      <c r="BD98" s="101">
        <f t="shared" si="156"/>
        <v>1334</v>
      </c>
      <c r="BE98" s="101">
        <f t="shared" si="157"/>
        <v>889</v>
      </c>
      <c r="BF98" s="101">
        <f t="shared" si="158"/>
        <v>1110</v>
      </c>
      <c r="BG98" s="101">
        <f t="shared" si="159"/>
        <v>1110</v>
      </c>
      <c r="BI98" s="102">
        <v>95</v>
      </c>
      <c r="BJ98" s="102">
        <f t="shared" si="160"/>
        <v>2610</v>
      </c>
      <c r="BK98" s="102">
        <f t="shared" si="161"/>
        <v>1040</v>
      </c>
      <c r="BL98" s="102">
        <f t="shared" si="162"/>
        <v>780</v>
      </c>
      <c r="BM98" s="102">
        <f t="shared" si="163"/>
        <v>780</v>
      </c>
      <c r="BN98" s="102">
        <f t="shared" si="164"/>
        <v>2085</v>
      </c>
      <c r="BO98" s="102">
        <f t="shared" si="165"/>
        <v>1390</v>
      </c>
      <c r="BP98" s="102">
        <f t="shared" si="166"/>
        <v>1735</v>
      </c>
      <c r="BQ98" s="102">
        <f t="shared" si="167"/>
        <v>1735</v>
      </c>
    </row>
    <row r="99" spans="1:69">
      <c r="A99" s="4">
        <v>96</v>
      </c>
      <c r="B99" s="4">
        <f>INT(VLOOKUP(A99,数值基线!$A$1:$K$206,3,0)*$B$2)</f>
        <v>533</v>
      </c>
      <c r="C99" s="4">
        <f t="shared" si="168"/>
        <v>213</v>
      </c>
      <c r="D99" s="4">
        <f t="shared" si="169"/>
        <v>159</v>
      </c>
      <c r="E99" s="4">
        <f t="shared" si="170"/>
        <v>159</v>
      </c>
      <c r="F99" s="4">
        <f>INT(VLOOKUP(A99,数值基线!$A$1:$K$206,4,0)*$F$2)</f>
        <v>426</v>
      </c>
      <c r="G99" s="4">
        <f t="shared" si="171"/>
        <v>284</v>
      </c>
      <c r="H99" s="4">
        <f t="shared" si="172"/>
        <v>355</v>
      </c>
      <c r="I99" s="4">
        <f t="shared" si="173"/>
        <v>355</v>
      </c>
      <c r="K99" s="106">
        <v>96</v>
      </c>
      <c r="L99" s="106">
        <f t="shared" si="120"/>
        <v>666</v>
      </c>
      <c r="M99" s="106">
        <f t="shared" si="121"/>
        <v>266</v>
      </c>
      <c r="N99" s="106">
        <f t="shared" si="122"/>
        <v>198</v>
      </c>
      <c r="O99" s="106">
        <f t="shared" si="123"/>
        <v>198</v>
      </c>
      <c r="P99" s="106">
        <f t="shared" si="124"/>
        <v>532</v>
      </c>
      <c r="Q99" s="106">
        <f t="shared" si="125"/>
        <v>355</v>
      </c>
      <c r="R99" s="106">
        <f t="shared" si="126"/>
        <v>443</v>
      </c>
      <c r="S99" s="106">
        <f t="shared" si="127"/>
        <v>443</v>
      </c>
      <c r="U99" s="97">
        <v>96</v>
      </c>
      <c r="V99" s="97">
        <f t="shared" si="128"/>
        <v>826</v>
      </c>
      <c r="W99" s="97">
        <f t="shared" si="129"/>
        <v>330</v>
      </c>
      <c r="X99" s="97">
        <f t="shared" si="130"/>
        <v>246</v>
      </c>
      <c r="Y99" s="97">
        <f t="shared" si="131"/>
        <v>246</v>
      </c>
      <c r="Z99" s="97">
        <f t="shared" si="132"/>
        <v>660</v>
      </c>
      <c r="AA99" s="97">
        <f t="shared" si="133"/>
        <v>440</v>
      </c>
      <c r="AB99" s="97">
        <f t="shared" si="134"/>
        <v>550</v>
      </c>
      <c r="AC99" s="97">
        <f t="shared" si="135"/>
        <v>550</v>
      </c>
      <c r="AE99" s="98">
        <v>96</v>
      </c>
      <c r="AF99" s="98">
        <f t="shared" si="136"/>
        <v>1039</v>
      </c>
      <c r="AG99" s="98">
        <f t="shared" si="137"/>
        <v>415</v>
      </c>
      <c r="AH99" s="98">
        <f t="shared" si="138"/>
        <v>310</v>
      </c>
      <c r="AI99" s="98">
        <f t="shared" si="139"/>
        <v>310</v>
      </c>
      <c r="AJ99" s="98">
        <f t="shared" si="140"/>
        <v>830</v>
      </c>
      <c r="AK99" s="98">
        <f t="shared" si="141"/>
        <v>553</v>
      </c>
      <c r="AL99" s="98">
        <f t="shared" si="142"/>
        <v>692</v>
      </c>
      <c r="AM99" s="98">
        <f t="shared" si="143"/>
        <v>692</v>
      </c>
      <c r="AO99" s="100">
        <v>96</v>
      </c>
      <c r="AP99" s="100">
        <f t="shared" si="144"/>
        <v>1332</v>
      </c>
      <c r="AQ99" s="100">
        <f t="shared" si="145"/>
        <v>532</v>
      </c>
      <c r="AR99" s="100">
        <f t="shared" si="146"/>
        <v>397</v>
      </c>
      <c r="AS99" s="100">
        <f t="shared" si="147"/>
        <v>397</v>
      </c>
      <c r="AT99" s="100">
        <f t="shared" si="148"/>
        <v>1065</v>
      </c>
      <c r="AU99" s="100">
        <f t="shared" si="149"/>
        <v>710</v>
      </c>
      <c r="AV99" s="100">
        <f t="shared" si="150"/>
        <v>887</v>
      </c>
      <c r="AW99" s="100">
        <f t="shared" si="151"/>
        <v>887</v>
      </c>
      <c r="AY99" s="101">
        <v>96</v>
      </c>
      <c r="AZ99" s="101">
        <f t="shared" si="152"/>
        <v>1705</v>
      </c>
      <c r="BA99" s="101">
        <f t="shared" si="153"/>
        <v>681</v>
      </c>
      <c r="BB99" s="101">
        <f t="shared" si="154"/>
        <v>508</v>
      </c>
      <c r="BC99" s="101">
        <f t="shared" si="155"/>
        <v>508</v>
      </c>
      <c r="BD99" s="101">
        <f t="shared" si="156"/>
        <v>1363</v>
      </c>
      <c r="BE99" s="101">
        <f t="shared" si="157"/>
        <v>908</v>
      </c>
      <c r="BF99" s="101">
        <f t="shared" si="158"/>
        <v>1136</v>
      </c>
      <c r="BG99" s="101">
        <f t="shared" si="159"/>
        <v>1136</v>
      </c>
      <c r="BI99" s="102">
        <v>96</v>
      </c>
      <c r="BJ99" s="102">
        <f t="shared" si="160"/>
        <v>2665</v>
      </c>
      <c r="BK99" s="102">
        <f t="shared" si="161"/>
        <v>1065</v>
      </c>
      <c r="BL99" s="102">
        <f t="shared" si="162"/>
        <v>795</v>
      </c>
      <c r="BM99" s="102">
        <f t="shared" si="163"/>
        <v>795</v>
      </c>
      <c r="BN99" s="102">
        <f t="shared" si="164"/>
        <v>2130</v>
      </c>
      <c r="BO99" s="102">
        <f t="shared" si="165"/>
        <v>1420</v>
      </c>
      <c r="BP99" s="102">
        <f t="shared" si="166"/>
        <v>1775</v>
      </c>
      <c r="BQ99" s="102">
        <f t="shared" si="167"/>
        <v>1775</v>
      </c>
    </row>
    <row r="100" spans="1:69">
      <c r="A100" s="4">
        <v>97</v>
      </c>
      <c r="B100" s="4">
        <f>INT(VLOOKUP(A100,数值基线!$A$1:$K$206,3,0)*$B$2)</f>
        <v>543</v>
      </c>
      <c r="C100" s="4">
        <f t="shared" si="168"/>
        <v>217</v>
      </c>
      <c r="D100" s="4">
        <f t="shared" si="169"/>
        <v>162</v>
      </c>
      <c r="E100" s="4">
        <f t="shared" si="170"/>
        <v>162</v>
      </c>
      <c r="F100" s="4">
        <f>INT(VLOOKUP(A100,数值基线!$A$1:$K$206,4,0)*$F$2)</f>
        <v>434</v>
      </c>
      <c r="G100" s="4">
        <f t="shared" si="171"/>
        <v>289</v>
      </c>
      <c r="H100" s="4">
        <f t="shared" si="172"/>
        <v>361</v>
      </c>
      <c r="I100" s="4">
        <f t="shared" si="173"/>
        <v>361</v>
      </c>
      <c r="K100" s="106">
        <v>97</v>
      </c>
      <c r="L100" s="106">
        <f t="shared" si="120"/>
        <v>678</v>
      </c>
      <c r="M100" s="106">
        <f t="shared" si="121"/>
        <v>271</v>
      </c>
      <c r="N100" s="106">
        <f t="shared" si="122"/>
        <v>202</v>
      </c>
      <c r="O100" s="106">
        <f t="shared" si="123"/>
        <v>202</v>
      </c>
      <c r="P100" s="106">
        <f t="shared" si="124"/>
        <v>542</v>
      </c>
      <c r="Q100" s="106">
        <f t="shared" si="125"/>
        <v>361</v>
      </c>
      <c r="R100" s="106">
        <f t="shared" si="126"/>
        <v>451</v>
      </c>
      <c r="S100" s="106">
        <f t="shared" si="127"/>
        <v>451</v>
      </c>
      <c r="U100" s="97">
        <v>97</v>
      </c>
      <c r="V100" s="97">
        <f t="shared" si="128"/>
        <v>841</v>
      </c>
      <c r="W100" s="97">
        <f t="shared" si="129"/>
        <v>336</v>
      </c>
      <c r="X100" s="97">
        <f t="shared" si="130"/>
        <v>251</v>
      </c>
      <c r="Y100" s="97">
        <f t="shared" si="131"/>
        <v>251</v>
      </c>
      <c r="Z100" s="97">
        <f t="shared" si="132"/>
        <v>672</v>
      </c>
      <c r="AA100" s="97">
        <f t="shared" si="133"/>
        <v>447</v>
      </c>
      <c r="AB100" s="97">
        <f t="shared" si="134"/>
        <v>559</v>
      </c>
      <c r="AC100" s="97">
        <f t="shared" si="135"/>
        <v>559</v>
      </c>
      <c r="AE100" s="98">
        <v>97</v>
      </c>
      <c r="AF100" s="98">
        <f t="shared" si="136"/>
        <v>1058</v>
      </c>
      <c r="AG100" s="98">
        <f t="shared" si="137"/>
        <v>423</v>
      </c>
      <c r="AH100" s="98">
        <f t="shared" si="138"/>
        <v>315</v>
      </c>
      <c r="AI100" s="98">
        <f t="shared" si="139"/>
        <v>315</v>
      </c>
      <c r="AJ100" s="98">
        <f t="shared" si="140"/>
        <v>846</v>
      </c>
      <c r="AK100" s="98">
        <f t="shared" si="141"/>
        <v>563</v>
      </c>
      <c r="AL100" s="98">
        <f t="shared" si="142"/>
        <v>703</v>
      </c>
      <c r="AM100" s="98">
        <f t="shared" si="143"/>
        <v>703</v>
      </c>
      <c r="AO100" s="100">
        <v>97</v>
      </c>
      <c r="AP100" s="100">
        <f t="shared" si="144"/>
        <v>1357</v>
      </c>
      <c r="AQ100" s="100">
        <f t="shared" si="145"/>
        <v>542</v>
      </c>
      <c r="AR100" s="100">
        <f t="shared" si="146"/>
        <v>405</v>
      </c>
      <c r="AS100" s="100">
        <f t="shared" si="147"/>
        <v>405</v>
      </c>
      <c r="AT100" s="100">
        <f t="shared" si="148"/>
        <v>1085</v>
      </c>
      <c r="AU100" s="100">
        <f t="shared" si="149"/>
        <v>722</v>
      </c>
      <c r="AV100" s="100">
        <f t="shared" si="150"/>
        <v>902</v>
      </c>
      <c r="AW100" s="100">
        <f t="shared" si="151"/>
        <v>902</v>
      </c>
      <c r="AY100" s="101">
        <v>97</v>
      </c>
      <c r="AZ100" s="101">
        <f t="shared" si="152"/>
        <v>1737</v>
      </c>
      <c r="BA100" s="101">
        <f t="shared" si="153"/>
        <v>694</v>
      </c>
      <c r="BB100" s="101">
        <f t="shared" si="154"/>
        <v>518</v>
      </c>
      <c r="BC100" s="101">
        <f t="shared" si="155"/>
        <v>518</v>
      </c>
      <c r="BD100" s="101">
        <f t="shared" si="156"/>
        <v>1388</v>
      </c>
      <c r="BE100" s="101">
        <f t="shared" si="157"/>
        <v>924</v>
      </c>
      <c r="BF100" s="101">
        <f t="shared" si="158"/>
        <v>1155</v>
      </c>
      <c r="BG100" s="101">
        <f t="shared" si="159"/>
        <v>1155</v>
      </c>
      <c r="BI100" s="102">
        <v>97</v>
      </c>
      <c r="BJ100" s="102">
        <f t="shared" si="160"/>
        <v>2715</v>
      </c>
      <c r="BK100" s="102">
        <f t="shared" si="161"/>
        <v>1085</v>
      </c>
      <c r="BL100" s="102">
        <f t="shared" si="162"/>
        <v>810</v>
      </c>
      <c r="BM100" s="102">
        <f t="shared" si="163"/>
        <v>810</v>
      </c>
      <c r="BN100" s="102">
        <f t="shared" si="164"/>
        <v>2170</v>
      </c>
      <c r="BO100" s="102">
        <f t="shared" si="165"/>
        <v>1445</v>
      </c>
      <c r="BP100" s="102">
        <f t="shared" si="166"/>
        <v>1805</v>
      </c>
      <c r="BQ100" s="102">
        <f t="shared" si="167"/>
        <v>1805</v>
      </c>
    </row>
    <row r="101" spans="1:69">
      <c r="A101" s="4">
        <v>98</v>
      </c>
      <c r="B101" s="4">
        <f>INT(VLOOKUP(A101,数值基线!$A$1:$K$206,3,0)*$B$2)</f>
        <v>554</v>
      </c>
      <c r="C101" s="4">
        <f t="shared" si="168"/>
        <v>221</v>
      </c>
      <c r="D101" s="4">
        <f t="shared" si="169"/>
        <v>166</v>
      </c>
      <c r="E101" s="4">
        <f t="shared" si="170"/>
        <v>166</v>
      </c>
      <c r="F101" s="4">
        <f>INT(VLOOKUP(A101,数值基线!$A$1:$K$206,4,0)*$F$2)</f>
        <v>442</v>
      </c>
      <c r="G101" s="4">
        <f t="shared" si="171"/>
        <v>294</v>
      </c>
      <c r="H101" s="4">
        <f t="shared" si="172"/>
        <v>368</v>
      </c>
      <c r="I101" s="4">
        <f t="shared" si="173"/>
        <v>368</v>
      </c>
      <c r="K101" s="106">
        <v>98</v>
      </c>
      <c r="L101" s="106">
        <f t="shared" ref="L101:L132" si="174">INT(B101/$I$1*$S$1)</f>
        <v>692</v>
      </c>
      <c r="M101" s="106">
        <f t="shared" ref="M101:M132" si="175">INT(C101/$I$1*$S$1)</f>
        <v>276</v>
      </c>
      <c r="N101" s="106">
        <f t="shared" ref="N101:N132" si="176">INT(D101/$I$1*$S$1)</f>
        <v>207</v>
      </c>
      <c r="O101" s="106">
        <f t="shared" ref="O101:O132" si="177">INT(E101/$I$1*$S$1)</f>
        <v>207</v>
      </c>
      <c r="P101" s="106">
        <f t="shared" ref="P101:P132" si="178">INT(F101/$I$1*$S$1)</f>
        <v>552</v>
      </c>
      <c r="Q101" s="106">
        <f t="shared" ref="Q101:Q132" si="179">INT(G101/$I$1*$S$1)</f>
        <v>367</v>
      </c>
      <c r="R101" s="106">
        <f t="shared" ref="R101:R132" si="180">INT(H101/$I$1*$S$1)</f>
        <v>460</v>
      </c>
      <c r="S101" s="106">
        <f t="shared" ref="S101:S132" si="181">INT(I101/$I$1*$S$1)</f>
        <v>460</v>
      </c>
      <c r="U101" s="97">
        <v>98</v>
      </c>
      <c r="V101" s="97">
        <f t="shared" ref="V101:V132" si="182">INT(B101/$I$1*$AC$1)</f>
        <v>858</v>
      </c>
      <c r="W101" s="97">
        <f t="shared" ref="W101:W132" si="183">INT(C101/$I$1*$AC$1)</f>
        <v>342</v>
      </c>
      <c r="X101" s="97">
        <f t="shared" ref="X101:X132" si="184">INT(D101/$I$1*$AC$1)</f>
        <v>257</v>
      </c>
      <c r="Y101" s="97">
        <f t="shared" ref="Y101:Y132" si="185">INT(E101/$I$1*$AC$1)</f>
        <v>257</v>
      </c>
      <c r="Z101" s="97">
        <f t="shared" ref="Z101:Z132" si="186">INT(F101/$I$1*$AC$1)</f>
        <v>685</v>
      </c>
      <c r="AA101" s="97">
        <f t="shared" ref="AA101:AA132" si="187">INT(G101/$I$1*$AC$1)</f>
        <v>455</v>
      </c>
      <c r="AB101" s="97">
        <f t="shared" ref="AB101:AB132" si="188">INT(H101/$I$1*$AC$1)</f>
        <v>570</v>
      </c>
      <c r="AC101" s="97">
        <f t="shared" ref="AC101:AC132" si="189">INT(I101/$I$1*$AC$1)</f>
        <v>570</v>
      </c>
      <c r="AE101" s="98">
        <v>98</v>
      </c>
      <c r="AF101" s="98">
        <f t="shared" ref="AF101:AF132" si="190">INT(B101/$I$1*$AM$1)</f>
        <v>1080</v>
      </c>
      <c r="AG101" s="98">
        <f t="shared" ref="AG101:AG132" si="191">INT(C101/$I$1*$AM$1)</f>
        <v>430</v>
      </c>
      <c r="AH101" s="98">
        <f t="shared" ref="AH101:AH132" si="192">INT(D101/$I$1*$AM$1)</f>
        <v>323</v>
      </c>
      <c r="AI101" s="98">
        <f t="shared" ref="AI101:AI132" si="193">INT(E101/$I$1*$AM$1)</f>
        <v>323</v>
      </c>
      <c r="AJ101" s="98">
        <f t="shared" ref="AJ101:AJ132" si="194">INT(F101/$I$1*$AM$1)</f>
        <v>861</v>
      </c>
      <c r="AK101" s="98">
        <f t="shared" ref="AK101:AK132" si="195">INT(G101/$I$1*$AM$1)</f>
        <v>573</v>
      </c>
      <c r="AL101" s="98">
        <f t="shared" ref="AL101:AL132" si="196">INT(H101/$I$1*$AM$1)</f>
        <v>717</v>
      </c>
      <c r="AM101" s="98">
        <f t="shared" ref="AM101:AM132" si="197">INT(I101/$I$1*$AM$1)</f>
        <v>717</v>
      </c>
      <c r="AO101" s="100">
        <v>98</v>
      </c>
      <c r="AP101" s="100">
        <f t="shared" ref="AP101:AP132" si="198">INT(B101/$I$1*$AW$1)</f>
        <v>1385</v>
      </c>
      <c r="AQ101" s="100">
        <f t="shared" ref="AQ101:AQ132" si="199">INT(C101/$I$1*$AW$1)</f>
        <v>552</v>
      </c>
      <c r="AR101" s="100">
        <f t="shared" ref="AR101:AR132" si="200">INT(D101/$I$1*$AW$1)</f>
        <v>415</v>
      </c>
      <c r="AS101" s="100">
        <f t="shared" ref="AS101:AS132" si="201">INT(E101/$I$1*$AW$1)</f>
        <v>415</v>
      </c>
      <c r="AT101" s="100">
        <f t="shared" ref="AT101:AT132" si="202">INT(F101/$I$1*$AW$1)</f>
        <v>1105</v>
      </c>
      <c r="AU101" s="100">
        <f t="shared" ref="AU101:AU132" si="203">INT(G101/$I$1*$AW$1)</f>
        <v>735</v>
      </c>
      <c r="AV101" s="100">
        <f t="shared" ref="AV101:AV132" si="204">INT(H101/$I$1*$AW$1)</f>
        <v>920</v>
      </c>
      <c r="AW101" s="100">
        <f t="shared" ref="AW101:AW132" si="205">INT(I101/$I$1*$AW$1)</f>
        <v>920</v>
      </c>
      <c r="AY101" s="101">
        <v>98</v>
      </c>
      <c r="AZ101" s="101">
        <f t="shared" ref="AZ101:AZ132" si="206">INT(B101/$I$1*$BG$1)</f>
        <v>1772</v>
      </c>
      <c r="BA101" s="101">
        <f t="shared" ref="BA101:BA132" si="207">INT(C101/$I$1*$BG$1)</f>
        <v>707</v>
      </c>
      <c r="BB101" s="101">
        <f t="shared" ref="BB101:BB132" si="208">INT(D101/$I$1*$BG$1)</f>
        <v>531</v>
      </c>
      <c r="BC101" s="101">
        <f t="shared" ref="BC101:BC132" si="209">INT(E101/$I$1*$BG$1)</f>
        <v>531</v>
      </c>
      <c r="BD101" s="101">
        <f t="shared" ref="BD101:BD132" si="210">INT(F101/$I$1*$BG$1)</f>
        <v>1414</v>
      </c>
      <c r="BE101" s="101">
        <f t="shared" ref="BE101:BE132" si="211">INT(G101/$I$1*$BG$1)</f>
        <v>940</v>
      </c>
      <c r="BF101" s="101">
        <f t="shared" ref="BF101:BF132" si="212">INT(H101/$I$1*$BG$1)</f>
        <v>1177</v>
      </c>
      <c r="BG101" s="101">
        <f t="shared" ref="BG101:BG132" si="213">INT(I101/$I$1*$BG$1)</f>
        <v>1177</v>
      </c>
      <c r="BI101" s="102">
        <v>98</v>
      </c>
      <c r="BJ101" s="102">
        <f t="shared" ref="BJ101:BJ132" si="214">INT(B101/$I$1*$BQ$1)</f>
        <v>2770</v>
      </c>
      <c r="BK101" s="102">
        <f t="shared" ref="BK101:BK132" si="215">INT(C101/$I$1*$BQ$1)</f>
        <v>1105</v>
      </c>
      <c r="BL101" s="102">
        <f t="shared" ref="BL101:BL132" si="216">INT(D101/$I$1*$BQ$1)</f>
        <v>830</v>
      </c>
      <c r="BM101" s="102">
        <f t="shared" ref="BM101:BM132" si="217">INT(E101/$I$1*$BQ$1)</f>
        <v>830</v>
      </c>
      <c r="BN101" s="102">
        <f t="shared" ref="BN101:BN132" si="218">INT(F101/$I$1*$BQ$1)</f>
        <v>2210</v>
      </c>
      <c r="BO101" s="102">
        <f t="shared" ref="BO101:BO132" si="219">INT(G101/$I$1*$BQ$1)</f>
        <v>1470</v>
      </c>
      <c r="BP101" s="102">
        <f t="shared" ref="BP101:BP132" si="220">INT(H101/$I$1*$BQ$1)</f>
        <v>1840</v>
      </c>
      <c r="BQ101" s="102">
        <f t="shared" ref="BQ101:BQ132" si="221">INT(I101/$I$1*$BQ$1)</f>
        <v>1840</v>
      </c>
    </row>
    <row r="102" spans="1:69">
      <c r="A102" s="4">
        <v>99</v>
      </c>
      <c r="B102" s="4">
        <f>INT(VLOOKUP(A102,数值基线!$A$1:$K$206,3,0)*$B$2)</f>
        <v>564</v>
      </c>
      <c r="C102" s="4">
        <f t="shared" si="168"/>
        <v>225</v>
      </c>
      <c r="D102" s="4">
        <f t="shared" si="169"/>
        <v>169</v>
      </c>
      <c r="E102" s="4">
        <f t="shared" si="170"/>
        <v>169</v>
      </c>
      <c r="F102" s="4">
        <f>INT(VLOOKUP(A102,数值基线!$A$1:$K$206,4,0)*$F$2)</f>
        <v>451</v>
      </c>
      <c r="G102" s="4">
        <f t="shared" si="171"/>
        <v>300</v>
      </c>
      <c r="H102" s="4">
        <f t="shared" si="172"/>
        <v>375</v>
      </c>
      <c r="I102" s="4">
        <f t="shared" si="173"/>
        <v>375</v>
      </c>
      <c r="K102" s="106">
        <v>99</v>
      </c>
      <c r="L102" s="106">
        <f t="shared" si="174"/>
        <v>705</v>
      </c>
      <c r="M102" s="106">
        <f t="shared" si="175"/>
        <v>281</v>
      </c>
      <c r="N102" s="106">
        <f t="shared" si="176"/>
        <v>211</v>
      </c>
      <c r="O102" s="106">
        <f t="shared" si="177"/>
        <v>211</v>
      </c>
      <c r="P102" s="106">
        <f t="shared" si="178"/>
        <v>563</v>
      </c>
      <c r="Q102" s="106">
        <f t="shared" si="179"/>
        <v>375</v>
      </c>
      <c r="R102" s="106">
        <f t="shared" si="180"/>
        <v>468</v>
      </c>
      <c r="S102" s="106">
        <f t="shared" si="181"/>
        <v>468</v>
      </c>
      <c r="U102" s="97">
        <v>99</v>
      </c>
      <c r="V102" s="97">
        <f t="shared" si="182"/>
        <v>874</v>
      </c>
      <c r="W102" s="97">
        <f t="shared" si="183"/>
        <v>348</v>
      </c>
      <c r="X102" s="97">
        <f t="shared" si="184"/>
        <v>261</v>
      </c>
      <c r="Y102" s="97">
        <f t="shared" si="185"/>
        <v>261</v>
      </c>
      <c r="Z102" s="97">
        <f t="shared" si="186"/>
        <v>699</v>
      </c>
      <c r="AA102" s="97">
        <f t="shared" si="187"/>
        <v>465</v>
      </c>
      <c r="AB102" s="97">
        <f t="shared" si="188"/>
        <v>581</v>
      </c>
      <c r="AC102" s="97">
        <f t="shared" si="189"/>
        <v>581</v>
      </c>
      <c r="AE102" s="98">
        <v>99</v>
      </c>
      <c r="AF102" s="98">
        <f t="shared" si="190"/>
        <v>1099</v>
      </c>
      <c r="AG102" s="98">
        <f t="shared" si="191"/>
        <v>438</v>
      </c>
      <c r="AH102" s="98">
        <f t="shared" si="192"/>
        <v>329</v>
      </c>
      <c r="AI102" s="98">
        <f t="shared" si="193"/>
        <v>329</v>
      </c>
      <c r="AJ102" s="98">
        <f t="shared" si="194"/>
        <v>879</v>
      </c>
      <c r="AK102" s="98">
        <f t="shared" si="195"/>
        <v>585</v>
      </c>
      <c r="AL102" s="98">
        <f t="shared" si="196"/>
        <v>731</v>
      </c>
      <c r="AM102" s="98">
        <f t="shared" si="197"/>
        <v>731</v>
      </c>
      <c r="AO102" s="100">
        <v>99</v>
      </c>
      <c r="AP102" s="100">
        <f t="shared" si="198"/>
        <v>1410</v>
      </c>
      <c r="AQ102" s="100">
        <f t="shared" si="199"/>
        <v>562</v>
      </c>
      <c r="AR102" s="100">
        <f t="shared" si="200"/>
        <v>422</v>
      </c>
      <c r="AS102" s="100">
        <f t="shared" si="201"/>
        <v>422</v>
      </c>
      <c r="AT102" s="100">
        <f t="shared" si="202"/>
        <v>1127</v>
      </c>
      <c r="AU102" s="100">
        <f t="shared" si="203"/>
        <v>750</v>
      </c>
      <c r="AV102" s="100">
        <f t="shared" si="204"/>
        <v>937</v>
      </c>
      <c r="AW102" s="100">
        <f t="shared" si="205"/>
        <v>937</v>
      </c>
      <c r="AY102" s="101">
        <v>99</v>
      </c>
      <c r="AZ102" s="101">
        <f t="shared" si="206"/>
        <v>1804</v>
      </c>
      <c r="BA102" s="101">
        <f t="shared" si="207"/>
        <v>720</v>
      </c>
      <c r="BB102" s="101">
        <f t="shared" si="208"/>
        <v>540</v>
      </c>
      <c r="BC102" s="101">
        <f t="shared" si="209"/>
        <v>540</v>
      </c>
      <c r="BD102" s="101">
        <f t="shared" si="210"/>
        <v>1443</v>
      </c>
      <c r="BE102" s="101">
        <f t="shared" si="211"/>
        <v>960</v>
      </c>
      <c r="BF102" s="101">
        <f t="shared" si="212"/>
        <v>1200</v>
      </c>
      <c r="BG102" s="101">
        <f t="shared" si="213"/>
        <v>1200</v>
      </c>
      <c r="BI102" s="102">
        <v>99</v>
      </c>
      <c r="BJ102" s="102">
        <f t="shared" si="214"/>
        <v>2820</v>
      </c>
      <c r="BK102" s="102">
        <f t="shared" si="215"/>
        <v>1125</v>
      </c>
      <c r="BL102" s="102">
        <f t="shared" si="216"/>
        <v>845</v>
      </c>
      <c r="BM102" s="102">
        <f t="shared" si="217"/>
        <v>845</v>
      </c>
      <c r="BN102" s="102">
        <f t="shared" si="218"/>
        <v>2255</v>
      </c>
      <c r="BO102" s="102">
        <f t="shared" si="219"/>
        <v>1500</v>
      </c>
      <c r="BP102" s="102">
        <f t="shared" si="220"/>
        <v>1875</v>
      </c>
      <c r="BQ102" s="102">
        <f t="shared" si="221"/>
        <v>1875</v>
      </c>
    </row>
    <row r="103" spans="1:69">
      <c r="A103" s="4">
        <v>100</v>
      </c>
      <c r="B103" s="4">
        <f>INT(VLOOKUP(A103,数值基线!$A$1:$K$206,3,0)*$B$2)</f>
        <v>575</v>
      </c>
      <c r="C103" s="4">
        <f t="shared" si="168"/>
        <v>230</v>
      </c>
      <c r="D103" s="4">
        <f t="shared" si="169"/>
        <v>172</v>
      </c>
      <c r="E103" s="4">
        <f t="shared" si="170"/>
        <v>172</v>
      </c>
      <c r="F103" s="4">
        <f>INT(VLOOKUP(A103,数值基线!$A$1:$K$206,4,0)*$F$2)</f>
        <v>459</v>
      </c>
      <c r="G103" s="4">
        <f t="shared" si="171"/>
        <v>306</v>
      </c>
      <c r="H103" s="4">
        <f t="shared" si="172"/>
        <v>382</v>
      </c>
      <c r="I103" s="4">
        <f t="shared" si="173"/>
        <v>382</v>
      </c>
      <c r="K103" s="106">
        <v>100</v>
      </c>
      <c r="L103" s="106">
        <f t="shared" si="174"/>
        <v>718</v>
      </c>
      <c r="M103" s="106">
        <f t="shared" si="175"/>
        <v>287</v>
      </c>
      <c r="N103" s="106">
        <f t="shared" si="176"/>
        <v>215</v>
      </c>
      <c r="O103" s="106">
        <f t="shared" si="177"/>
        <v>215</v>
      </c>
      <c r="P103" s="106">
        <f t="shared" si="178"/>
        <v>573</v>
      </c>
      <c r="Q103" s="106">
        <f t="shared" si="179"/>
        <v>382</v>
      </c>
      <c r="R103" s="106">
        <f t="shared" si="180"/>
        <v>477</v>
      </c>
      <c r="S103" s="106">
        <f t="shared" si="181"/>
        <v>477</v>
      </c>
      <c r="U103" s="97">
        <v>100</v>
      </c>
      <c r="V103" s="97">
        <f t="shared" si="182"/>
        <v>891</v>
      </c>
      <c r="W103" s="97">
        <f t="shared" si="183"/>
        <v>356</v>
      </c>
      <c r="X103" s="97">
        <f t="shared" si="184"/>
        <v>266</v>
      </c>
      <c r="Y103" s="97">
        <f t="shared" si="185"/>
        <v>266</v>
      </c>
      <c r="Z103" s="97">
        <f t="shared" si="186"/>
        <v>711</v>
      </c>
      <c r="AA103" s="97">
        <f t="shared" si="187"/>
        <v>474</v>
      </c>
      <c r="AB103" s="97">
        <f t="shared" si="188"/>
        <v>592</v>
      </c>
      <c r="AC103" s="97">
        <f t="shared" si="189"/>
        <v>592</v>
      </c>
      <c r="AE103" s="98">
        <v>100</v>
      </c>
      <c r="AF103" s="98">
        <f t="shared" si="190"/>
        <v>1121</v>
      </c>
      <c r="AG103" s="98">
        <f t="shared" si="191"/>
        <v>448</v>
      </c>
      <c r="AH103" s="98">
        <f t="shared" si="192"/>
        <v>335</v>
      </c>
      <c r="AI103" s="98">
        <f t="shared" si="193"/>
        <v>335</v>
      </c>
      <c r="AJ103" s="98">
        <f t="shared" si="194"/>
        <v>895</v>
      </c>
      <c r="AK103" s="98">
        <f t="shared" si="195"/>
        <v>596</v>
      </c>
      <c r="AL103" s="98">
        <f t="shared" si="196"/>
        <v>744</v>
      </c>
      <c r="AM103" s="98">
        <f t="shared" si="197"/>
        <v>744</v>
      </c>
      <c r="AO103" s="100">
        <v>100</v>
      </c>
      <c r="AP103" s="100">
        <f t="shared" si="198"/>
        <v>1437</v>
      </c>
      <c r="AQ103" s="100">
        <f t="shared" si="199"/>
        <v>575</v>
      </c>
      <c r="AR103" s="100">
        <f t="shared" si="200"/>
        <v>430</v>
      </c>
      <c r="AS103" s="100">
        <f t="shared" si="201"/>
        <v>430</v>
      </c>
      <c r="AT103" s="100">
        <f t="shared" si="202"/>
        <v>1147</v>
      </c>
      <c r="AU103" s="100">
        <f t="shared" si="203"/>
        <v>765</v>
      </c>
      <c r="AV103" s="100">
        <f t="shared" si="204"/>
        <v>955</v>
      </c>
      <c r="AW103" s="100">
        <f t="shared" si="205"/>
        <v>955</v>
      </c>
      <c r="AY103" s="101">
        <v>100</v>
      </c>
      <c r="AZ103" s="101">
        <f t="shared" si="206"/>
        <v>1840</v>
      </c>
      <c r="BA103" s="101">
        <f t="shared" si="207"/>
        <v>736</v>
      </c>
      <c r="BB103" s="101">
        <f t="shared" si="208"/>
        <v>550</v>
      </c>
      <c r="BC103" s="101">
        <f t="shared" si="209"/>
        <v>550</v>
      </c>
      <c r="BD103" s="101">
        <f t="shared" si="210"/>
        <v>1468</v>
      </c>
      <c r="BE103" s="101">
        <f t="shared" si="211"/>
        <v>979</v>
      </c>
      <c r="BF103" s="101">
        <f t="shared" si="212"/>
        <v>1222</v>
      </c>
      <c r="BG103" s="101">
        <f t="shared" si="213"/>
        <v>1222</v>
      </c>
      <c r="BI103" s="102">
        <v>100</v>
      </c>
      <c r="BJ103" s="102">
        <f t="shared" si="214"/>
        <v>2875</v>
      </c>
      <c r="BK103" s="102">
        <f t="shared" si="215"/>
        <v>1150</v>
      </c>
      <c r="BL103" s="102">
        <f t="shared" si="216"/>
        <v>860</v>
      </c>
      <c r="BM103" s="102">
        <f t="shared" si="217"/>
        <v>860</v>
      </c>
      <c r="BN103" s="102">
        <f t="shared" si="218"/>
        <v>2295</v>
      </c>
      <c r="BO103" s="102">
        <f t="shared" si="219"/>
        <v>1530</v>
      </c>
      <c r="BP103" s="102">
        <f t="shared" si="220"/>
        <v>1910</v>
      </c>
      <c r="BQ103" s="102">
        <f t="shared" si="221"/>
        <v>1910</v>
      </c>
    </row>
    <row r="104" spans="1:69">
      <c r="A104" s="4">
        <v>101</v>
      </c>
      <c r="B104" s="4">
        <f>INT(VLOOKUP(A104,数值基线!$A$1:$K$206,3,0)*$B$2)</f>
        <v>586</v>
      </c>
      <c r="C104" s="4">
        <f t="shared" si="168"/>
        <v>234</v>
      </c>
      <c r="D104" s="4">
        <f t="shared" si="169"/>
        <v>175</v>
      </c>
      <c r="E104" s="4">
        <f t="shared" si="170"/>
        <v>175</v>
      </c>
      <c r="F104" s="4">
        <f>INT(VLOOKUP(A104,数值基线!$A$1:$K$206,4,0)*$F$2)</f>
        <v>468</v>
      </c>
      <c r="G104" s="4">
        <f t="shared" si="171"/>
        <v>312</v>
      </c>
      <c r="H104" s="4">
        <f t="shared" si="172"/>
        <v>390</v>
      </c>
      <c r="I104" s="4">
        <f t="shared" si="173"/>
        <v>390</v>
      </c>
      <c r="K104" s="106">
        <v>101</v>
      </c>
      <c r="L104" s="106">
        <f t="shared" si="174"/>
        <v>732</v>
      </c>
      <c r="M104" s="106">
        <f t="shared" si="175"/>
        <v>292</v>
      </c>
      <c r="N104" s="106">
        <f t="shared" si="176"/>
        <v>218</v>
      </c>
      <c r="O104" s="106">
        <f t="shared" si="177"/>
        <v>218</v>
      </c>
      <c r="P104" s="106">
        <f t="shared" si="178"/>
        <v>585</v>
      </c>
      <c r="Q104" s="106">
        <f t="shared" si="179"/>
        <v>390</v>
      </c>
      <c r="R104" s="106">
        <f t="shared" si="180"/>
        <v>487</v>
      </c>
      <c r="S104" s="106">
        <f t="shared" si="181"/>
        <v>487</v>
      </c>
      <c r="U104" s="97">
        <v>101</v>
      </c>
      <c r="V104" s="97">
        <f t="shared" si="182"/>
        <v>908</v>
      </c>
      <c r="W104" s="97">
        <f t="shared" si="183"/>
        <v>362</v>
      </c>
      <c r="X104" s="97">
        <f t="shared" si="184"/>
        <v>271</v>
      </c>
      <c r="Y104" s="97">
        <f t="shared" si="185"/>
        <v>271</v>
      </c>
      <c r="Z104" s="97">
        <f t="shared" si="186"/>
        <v>725</v>
      </c>
      <c r="AA104" s="97">
        <f t="shared" si="187"/>
        <v>483</v>
      </c>
      <c r="AB104" s="97">
        <f t="shared" si="188"/>
        <v>604</v>
      </c>
      <c r="AC104" s="97">
        <f t="shared" si="189"/>
        <v>604</v>
      </c>
      <c r="AE104" s="98">
        <v>101</v>
      </c>
      <c r="AF104" s="98">
        <f t="shared" si="190"/>
        <v>1142</v>
      </c>
      <c r="AG104" s="98">
        <f t="shared" si="191"/>
        <v>456</v>
      </c>
      <c r="AH104" s="98">
        <f t="shared" si="192"/>
        <v>341</v>
      </c>
      <c r="AI104" s="98">
        <f t="shared" si="193"/>
        <v>341</v>
      </c>
      <c r="AJ104" s="98">
        <f t="shared" si="194"/>
        <v>912</v>
      </c>
      <c r="AK104" s="98">
        <f t="shared" si="195"/>
        <v>608</v>
      </c>
      <c r="AL104" s="98">
        <f t="shared" si="196"/>
        <v>760</v>
      </c>
      <c r="AM104" s="98">
        <f t="shared" si="197"/>
        <v>760</v>
      </c>
      <c r="AO104" s="100">
        <v>101</v>
      </c>
      <c r="AP104" s="100">
        <f t="shared" si="198"/>
        <v>1465</v>
      </c>
      <c r="AQ104" s="100">
        <f t="shared" si="199"/>
        <v>585</v>
      </c>
      <c r="AR104" s="100">
        <f t="shared" si="200"/>
        <v>437</v>
      </c>
      <c r="AS104" s="100">
        <f t="shared" si="201"/>
        <v>437</v>
      </c>
      <c r="AT104" s="100">
        <f t="shared" si="202"/>
        <v>1170</v>
      </c>
      <c r="AU104" s="100">
        <f t="shared" si="203"/>
        <v>780</v>
      </c>
      <c r="AV104" s="100">
        <f t="shared" si="204"/>
        <v>975</v>
      </c>
      <c r="AW104" s="100">
        <f t="shared" si="205"/>
        <v>975</v>
      </c>
      <c r="AY104" s="101">
        <v>101</v>
      </c>
      <c r="AZ104" s="101">
        <f t="shared" si="206"/>
        <v>1875</v>
      </c>
      <c r="BA104" s="101">
        <f t="shared" si="207"/>
        <v>748</v>
      </c>
      <c r="BB104" s="101">
        <f t="shared" si="208"/>
        <v>560</v>
      </c>
      <c r="BC104" s="101">
        <f t="shared" si="209"/>
        <v>560</v>
      </c>
      <c r="BD104" s="101">
        <f t="shared" si="210"/>
        <v>1497</v>
      </c>
      <c r="BE104" s="101">
        <f t="shared" si="211"/>
        <v>998</v>
      </c>
      <c r="BF104" s="101">
        <f t="shared" si="212"/>
        <v>1248</v>
      </c>
      <c r="BG104" s="101">
        <f t="shared" si="213"/>
        <v>1248</v>
      </c>
      <c r="BI104" s="102">
        <v>101</v>
      </c>
      <c r="BJ104" s="102">
        <f t="shared" si="214"/>
        <v>2930</v>
      </c>
      <c r="BK104" s="102">
        <f t="shared" si="215"/>
        <v>1170</v>
      </c>
      <c r="BL104" s="102">
        <f t="shared" si="216"/>
        <v>875</v>
      </c>
      <c r="BM104" s="102">
        <f t="shared" si="217"/>
        <v>875</v>
      </c>
      <c r="BN104" s="102">
        <f t="shared" si="218"/>
        <v>2340</v>
      </c>
      <c r="BO104" s="102">
        <f t="shared" si="219"/>
        <v>1560</v>
      </c>
      <c r="BP104" s="102">
        <f t="shared" si="220"/>
        <v>1950</v>
      </c>
      <c r="BQ104" s="102">
        <f t="shared" si="221"/>
        <v>1950</v>
      </c>
    </row>
    <row r="105" spans="1:69">
      <c r="A105" s="4">
        <v>102</v>
      </c>
      <c r="B105" s="4">
        <f>INT(VLOOKUP(A105,数值基线!$A$1:$K$206,3,0)*$B$2)</f>
        <v>597</v>
      </c>
      <c r="C105" s="4">
        <f t="shared" si="168"/>
        <v>238</v>
      </c>
      <c r="D105" s="4">
        <f t="shared" si="169"/>
        <v>179</v>
      </c>
      <c r="E105" s="4">
        <f t="shared" si="170"/>
        <v>179</v>
      </c>
      <c r="F105" s="4">
        <f>INT(VLOOKUP(A105,数值基线!$A$1:$K$206,4,0)*$F$2)</f>
        <v>477</v>
      </c>
      <c r="G105" s="4">
        <f t="shared" si="171"/>
        <v>318</v>
      </c>
      <c r="H105" s="4">
        <f t="shared" si="172"/>
        <v>397</v>
      </c>
      <c r="I105" s="4">
        <f t="shared" si="173"/>
        <v>397</v>
      </c>
      <c r="K105" s="106">
        <v>102</v>
      </c>
      <c r="L105" s="106">
        <f t="shared" si="174"/>
        <v>746</v>
      </c>
      <c r="M105" s="106">
        <f t="shared" si="175"/>
        <v>297</v>
      </c>
      <c r="N105" s="106">
        <f t="shared" si="176"/>
        <v>223</v>
      </c>
      <c r="O105" s="106">
        <f t="shared" si="177"/>
        <v>223</v>
      </c>
      <c r="P105" s="106">
        <f t="shared" si="178"/>
        <v>596</v>
      </c>
      <c r="Q105" s="106">
        <f t="shared" si="179"/>
        <v>397</v>
      </c>
      <c r="R105" s="106">
        <f t="shared" si="180"/>
        <v>496</v>
      </c>
      <c r="S105" s="106">
        <f t="shared" si="181"/>
        <v>496</v>
      </c>
      <c r="U105" s="97">
        <v>102</v>
      </c>
      <c r="V105" s="97">
        <f t="shared" si="182"/>
        <v>925</v>
      </c>
      <c r="W105" s="97">
        <f t="shared" si="183"/>
        <v>368</v>
      </c>
      <c r="X105" s="97">
        <f t="shared" si="184"/>
        <v>277</v>
      </c>
      <c r="Y105" s="97">
        <f t="shared" si="185"/>
        <v>277</v>
      </c>
      <c r="Z105" s="97">
        <f t="shared" si="186"/>
        <v>739</v>
      </c>
      <c r="AA105" s="97">
        <f t="shared" si="187"/>
        <v>492</v>
      </c>
      <c r="AB105" s="97">
        <f t="shared" si="188"/>
        <v>615</v>
      </c>
      <c r="AC105" s="97">
        <f t="shared" si="189"/>
        <v>615</v>
      </c>
      <c r="AE105" s="98">
        <v>102</v>
      </c>
      <c r="AF105" s="98">
        <f t="shared" si="190"/>
        <v>1164</v>
      </c>
      <c r="AG105" s="98">
        <f t="shared" si="191"/>
        <v>464</v>
      </c>
      <c r="AH105" s="98">
        <f t="shared" si="192"/>
        <v>349</v>
      </c>
      <c r="AI105" s="98">
        <f t="shared" si="193"/>
        <v>349</v>
      </c>
      <c r="AJ105" s="98">
        <f t="shared" si="194"/>
        <v>930</v>
      </c>
      <c r="AK105" s="98">
        <f t="shared" si="195"/>
        <v>620</v>
      </c>
      <c r="AL105" s="98">
        <f t="shared" si="196"/>
        <v>774</v>
      </c>
      <c r="AM105" s="98">
        <f t="shared" si="197"/>
        <v>774</v>
      </c>
      <c r="AO105" s="100">
        <v>102</v>
      </c>
      <c r="AP105" s="100">
        <f t="shared" si="198"/>
        <v>1492</v>
      </c>
      <c r="AQ105" s="100">
        <f t="shared" si="199"/>
        <v>595</v>
      </c>
      <c r="AR105" s="100">
        <f t="shared" si="200"/>
        <v>447</v>
      </c>
      <c r="AS105" s="100">
        <f t="shared" si="201"/>
        <v>447</v>
      </c>
      <c r="AT105" s="100">
        <f t="shared" si="202"/>
        <v>1192</v>
      </c>
      <c r="AU105" s="100">
        <f t="shared" si="203"/>
        <v>795</v>
      </c>
      <c r="AV105" s="100">
        <f t="shared" si="204"/>
        <v>992</v>
      </c>
      <c r="AW105" s="100">
        <f t="shared" si="205"/>
        <v>992</v>
      </c>
      <c r="AY105" s="101">
        <v>102</v>
      </c>
      <c r="AZ105" s="101">
        <f t="shared" si="206"/>
        <v>1910</v>
      </c>
      <c r="BA105" s="101">
        <f t="shared" si="207"/>
        <v>761</v>
      </c>
      <c r="BB105" s="101">
        <f t="shared" si="208"/>
        <v>572</v>
      </c>
      <c r="BC105" s="101">
        <f t="shared" si="209"/>
        <v>572</v>
      </c>
      <c r="BD105" s="101">
        <f t="shared" si="210"/>
        <v>1526</v>
      </c>
      <c r="BE105" s="101">
        <f t="shared" si="211"/>
        <v>1017</v>
      </c>
      <c r="BF105" s="101">
        <f t="shared" si="212"/>
        <v>1270</v>
      </c>
      <c r="BG105" s="101">
        <f t="shared" si="213"/>
        <v>1270</v>
      </c>
      <c r="BI105" s="102">
        <v>102</v>
      </c>
      <c r="BJ105" s="102">
        <f t="shared" si="214"/>
        <v>2985</v>
      </c>
      <c r="BK105" s="102">
        <f t="shared" si="215"/>
        <v>1190</v>
      </c>
      <c r="BL105" s="102">
        <f t="shared" si="216"/>
        <v>895</v>
      </c>
      <c r="BM105" s="102">
        <f t="shared" si="217"/>
        <v>895</v>
      </c>
      <c r="BN105" s="102">
        <f t="shared" si="218"/>
        <v>2385</v>
      </c>
      <c r="BO105" s="102">
        <f t="shared" si="219"/>
        <v>1590</v>
      </c>
      <c r="BP105" s="102">
        <f t="shared" si="220"/>
        <v>1985</v>
      </c>
      <c r="BQ105" s="102">
        <f t="shared" si="221"/>
        <v>1985</v>
      </c>
    </row>
    <row r="106" spans="1:69">
      <c r="A106" s="4">
        <v>103</v>
      </c>
      <c r="B106" s="4">
        <f>INT(VLOOKUP(A106,数值基线!$A$1:$K$206,3,0)*$B$2)</f>
        <v>608</v>
      </c>
      <c r="C106" s="4">
        <f t="shared" si="168"/>
        <v>243</v>
      </c>
      <c r="D106" s="4">
        <f t="shared" si="169"/>
        <v>182</v>
      </c>
      <c r="E106" s="4">
        <f t="shared" si="170"/>
        <v>182</v>
      </c>
      <c r="F106" s="4">
        <f>INT(VLOOKUP(A106,数值基线!$A$1:$K$206,4,0)*$F$2)</f>
        <v>486</v>
      </c>
      <c r="G106" s="4">
        <f t="shared" si="171"/>
        <v>324</v>
      </c>
      <c r="H106" s="4">
        <f t="shared" si="172"/>
        <v>405</v>
      </c>
      <c r="I106" s="4">
        <f t="shared" si="173"/>
        <v>405</v>
      </c>
      <c r="K106" s="106">
        <v>103</v>
      </c>
      <c r="L106" s="106">
        <f t="shared" si="174"/>
        <v>760</v>
      </c>
      <c r="M106" s="106">
        <f t="shared" si="175"/>
        <v>303</v>
      </c>
      <c r="N106" s="106">
        <f t="shared" si="176"/>
        <v>227</v>
      </c>
      <c r="O106" s="106">
        <f t="shared" si="177"/>
        <v>227</v>
      </c>
      <c r="P106" s="106">
        <f t="shared" si="178"/>
        <v>607</v>
      </c>
      <c r="Q106" s="106">
        <f t="shared" si="179"/>
        <v>405</v>
      </c>
      <c r="R106" s="106">
        <f t="shared" si="180"/>
        <v>506</v>
      </c>
      <c r="S106" s="106">
        <f t="shared" si="181"/>
        <v>506</v>
      </c>
      <c r="U106" s="97">
        <v>103</v>
      </c>
      <c r="V106" s="97">
        <f t="shared" si="182"/>
        <v>942</v>
      </c>
      <c r="W106" s="97">
        <f t="shared" si="183"/>
        <v>376</v>
      </c>
      <c r="X106" s="97">
        <f t="shared" si="184"/>
        <v>282</v>
      </c>
      <c r="Y106" s="97">
        <f t="shared" si="185"/>
        <v>282</v>
      </c>
      <c r="Z106" s="97">
        <f t="shared" si="186"/>
        <v>753</v>
      </c>
      <c r="AA106" s="97">
        <f t="shared" si="187"/>
        <v>502</v>
      </c>
      <c r="AB106" s="97">
        <f t="shared" si="188"/>
        <v>627</v>
      </c>
      <c r="AC106" s="97">
        <f t="shared" si="189"/>
        <v>627</v>
      </c>
      <c r="AE106" s="98">
        <v>103</v>
      </c>
      <c r="AF106" s="98">
        <f t="shared" si="190"/>
        <v>1185</v>
      </c>
      <c r="AG106" s="98">
        <f t="shared" si="191"/>
        <v>473</v>
      </c>
      <c r="AH106" s="98">
        <f t="shared" si="192"/>
        <v>354</v>
      </c>
      <c r="AI106" s="98">
        <f t="shared" si="193"/>
        <v>354</v>
      </c>
      <c r="AJ106" s="98">
        <f t="shared" si="194"/>
        <v>947</v>
      </c>
      <c r="AK106" s="98">
        <f t="shared" si="195"/>
        <v>631</v>
      </c>
      <c r="AL106" s="98">
        <f t="shared" si="196"/>
        <v>789</v>
      </c>
      <c r="AM106" s="98">
        <f t="shared" si="197"/>
        <v>789</v>
      </c>
      <c r="AO106" s="100">
        <v>103</v>
      </c>
      <c r="AP106" s="100">
        <f t="shared" si="198"/>
        <v>1520</v>
      </c>
      <c r="AQ106" s="100">
        <f t="shared" si="199"/>
        <v>607</v>
      </c>
      <c r="AR106" s="100">
        <f t="shared" si="200"/>
        <v>455</v>
      </c>
      <c r="AS106" s="100">
        <f t="shared" si="201"/>
        <v>455</v>
      </c>
      <c r="AT106" s="100">
        <f t="shared" si="202"/>
        <v>1215</v>
      </c>
      <c r="AU106" s="100">
        <f t="shared" si="203"/>
        <v>810</v>
      </c>
      <c r="AV106" s="100">
        <f t="shared" si="204"/>
        <v>1012</v>
      </c>
      <c r="AW106" s="100">
        <f t="shared" si="205"/>
        <v>1012</v>
      </c>
      <c r="AY106" s="101">
        <v>103</v>
      </c>
      <c r="AZ106" s="101">
        <f t="shared" si="206"/>
        <v>1945</v>
      </c>
      <c r="BA106" s="101">
        <f t="shared" si="207"/>
        <v>777</v>
      </c>
      <c r="BB106" s="101">
        <f t="shared" si="208"/>
        <v>582</v>
      </c>
      <c r="BC106" s="101">
        <f t="shared" si="209"/>
        <v>582</v>
      </c>
      <c r="BD106" s="101">
        <f t="shared" si="210"/>
        <v>1555</v>
      </c>
      <c r="BE106" s="101">
        <f t="shared" si="211"/>
        <v>1036</v>
      </c>
      <c r="BF106" s="101">
        <f t="shared" si="212"/>
        <v>1296</v>
      </c>
      <c r="BG106" s="101">
        <f t="shared" si="213"/>
        <v>1296</v>
      </c>
      <c r="BI106" s="102">
        <v>103</v>
      </c>
      <c r="BJ106" s="102">
        <f t="shared" si="214"/>
        <v>3040</v>
      </c>
      <c r="BK106" s="102">
        <f t="shared" si="215"/>
        <v>1215</v>
      </c>
      <c r="BL106" s="102">
        <f t="shared" si="216"/>
        <v>910</v>
      </c>
      <c r="BM106" s="102">
        <f t="shared" si="217"/>
        <v>910</v>
      </c>
      <c r="BN106" s="102">
        <f t="shared" si="218"/>
        <v>2430</v>
      </c>
      <c r="BO106" s="102">
        <f t="shared" si="219"/>
        <v>1620</v>
      </c>
      <c r="BP106" s="102">
        <f t="shared" si="220"/>
        <v>2025</v>
      </c>
      <c r="BQ106" s="102">
        <f t="shared" si="221"/>
        <v>2025</v>
      </c>
    </row>
    <row r="107" spans="1:69">
      <c r="A107" s="4">
        <v>104</v>
      </c>
      <c r="B107" s="4">
        <f>INT(VLOOKUP(A107,数值基线!$A$1:$K$206,3,0)*$B$2)</f>
        <v>619</v>
      </c>
      <c r="C107" s="4">
        <f t="shared" si="168"/>
        <v>247</v>
      </c>
      <c r="D107" s="4">
        <f t="shared" si="169"/>
        <v>185</v>
      </c>
      <c r="E107" s="4">
        <f t="shared" si="170"/>
        <v>185</v>
      </c>
      <c r="F107" s="4">
        <f>INT(VLOOKUP(A107,数值基线!$A$1:$K$206,4,0)*$F$2)</f>
        <v>495</v>
      </c>
      <c r="G107" s="4">
        <f t="shared" si="171"/>
        <v>330</v>
      </c>
      <c r="H107" s="4">
        <f t="shared" si="172"/>
        <v>412</v>
      </c>
      <c r="I107" s="4">
        <f t="shared" si="173"/>
        <v>412</v>
      </c>
      <c r="K107" s="106">
        <v>104</v>
      </c>
      <c r="L107" s="106">
        <f t="shared" si="174"/>
        <v>773</v>
      </c>
      <c r="M107" s="106">
        <f t="shared" si="175"/>
        <v>308</v>
      </c>
      <c r="N107" s="106">
        <f t="shared" si="176"/>
        <v>231</v>
      </c>
      <c r="O107" s="106">
        <f t="shared" si="177"/>
        <v>231</v>
      </c>
      <c r="P107" s="106">
        <f t="shared" si="178"/>
        <v>618</v>
      </c>
      <c r="Q107" s="106">
        <f t="shared" si="179"/>
        <v>412</v>
      </c>
      <c r="R107" s="106">
        <f t="shared" si="180"/>
        <v>515</v>
      </c>
      <c r="S107" s="106">
        <f t="shared" si="181"/>
        <v>515</v>
      </c>
      <c r="U107" s="97">
        <v>104</v>
      </c>
      <c r="V107" s="97">
        <f t="shared" si="182"/>
        <v>959</v>
      </c>
      <c r="W107" s="97">
        <f t="shared" si="183"/>
        <v>382</v>
      </c>
      <c r="X107" s="97">
        <f t="shared" si="184"/>
        <v>286</v>
      </c>
      <c r="Y107" s="97">
        <f t="shared" si="185"/>
        <v>286</v>
      </c>
      <c r="Z107" s="97">
        <f t="shared" si="186"/>
        <v>767</v>
      </c>
      <c r="AA107" s="97">
        <f t="shared" si="187"/>
        <v>511</v>
      </c>
      <c r="AB107" s="97">
        <f t="shared" si="188"/>
        <v>638</v>
      </c>
      <c r="AC107" s="97">
        <f t="shared" si="189"/>
        <v>638</v>
      </c>
      <c r="AE107" s="98">
        <v>104</v>
      </c>
      <c r="AF107" s="98">
        <f t="shared" si="190"/>
        <v>1207</v>
      </c>
      <c r="AG107" s="98">
        <f t="shared" si="191"/>
        <v>481</v>
      </c>
      <c r="AH107" s="98">
        <f t="shared" si="192"/>
        <v>360</v>
      </c>
      <c r="AI107" s="98">
        <f t="shared" si="193"/>
        <v>360</v>
      </c>
      <c r="AJ107" s="98">
        <f t="shared" si="194"/>
        <v>965</v>
      </c>
      <c r="AK107" s="98">
        <f t="shared" si="195"/>
        <v>643</v>
      </c>
      <c r="AL107" s="98">
        <f t="shared" si="196"/>
        <v>803</v>
      </c>
      <c r="AM107" s="98">
        <f t="shared" si="197"/>
        <v>803</v>
      </c>
      <c r="AO107" s="100">
        <v>104</v>
      </c>
      <c r="AP107" s="100">
        <f t="shared" si="198"/>
        <v>1547</v>
      </c>
      <c r="AQ107" s="100">
        <f t="shared" si="199"/>
        <v>617</v>
      </c>
      <c r="AR107" s="100">
        <f t="shared" si="200"/>
        <v>462</v>
      </c>
      <c r="AS107" s="100">
        <f t="shared" si="201"/>
        <v>462</v>
      </c>
      <c r="AT107" s="100">
        <f t="shared" si="202"/>
        <v>1237</v>
      </c>
      <c r="AU107" s="100">
        <f t="shared" si="203"/>
        <v>825</v>
      </c>
      <c r="AV107" s="100">
        <f t="shared" si="204"/>
        <v>1030</v>
      </c>
      <c r="AW107" s="100">
        <f t="shared" si="205"/>
        <v>1030</v>
      </c>
      <c r="AY107" s="101">
        <v>104</v>
      </c>
      <c r="AZ107" s="101">
        <f t="shared" si="206"/>
        <v>1980</v>
      </c>
      <c r="BA107" s="101">
        <f t="shared" si="207"/>
        <v>790</v>
      </c>
      <c r="BB107" s="101">
        <f t="shared" si="208"/>
        <v>592</v>
      </c>
      <c r="BC107" s="101">
        <f t="shared" si="209"/>
        <v>592</v>
      </c>
      <c r="BD107" s="101">
        <f t="shared" si="210"/>
        <v>1584</v>
      </c>
      <c r="BE107" s="101">
        <f t="shared" si="211"/>
        <v>1056</v>
      </c>
      <c r="BF107" s="101">
        <f t="shared" si="212"/>
        <v>1318</v>
      </c>
      <c r="BG107" s="101">
        <f t="shared" si="213"/>
        <v>1318</v>
      </c>
      <c r="BI107" s="102">
        <v>104</v>
      </c>
      <c r="BJ107" s="102">
        <f t="shared" si="214"/>
        <v>3095</v>
      </c>
      <c r="BK107" s="102">
        <f t="shared" si="215"/>
        <v>1235</v>
      </c>
      <c r="BL107" s="102">
        <f t="shared" si="216"/>
        <v>925</v>
      </c>
      <c r="BM107" s="102">
        <f t="shared" si="217"/>
        <v>925</v>
      </c>
      <c r="BN107" s="102">
        <f t="shared" si="218"/>
        <v>2475</v>
      </c>
      <c r="BO107" s="102">
        <f t="shared" si="219"/>
        <v>1650</v>
      </c>
      <c r="BP107" s="102">
        <f t="shared" si="220"/>
        <v>2060</v>
      </c>
      <c r="BQ107" s="102">
        <f t="shared" si="221"/>
        <v>2060</v>
      </c>
    </row>
    <row r="108" spans="1:69">
      <c r="A108" s="4">
        <v>105</v>
      </c>
      <c r="B108" s="4">
        <f>INT(VLOOKUP(A108,数值基线!$A$1:$K$206,3,0)*$B$2)</f>
        <v>630</v>
      </c>
      <c r="C108" s="4">
        <f t="shared" si="168"/>
        <v>252</v>
      </c>
      <c r="D108" s="4">
        <f t="shared" si="169"/>
        <v>189</v>
      </c>
      <c r="E108" s="4">
        <f t="shared" si="170"/>
        <v>189</v>
      </c>
      <c r="F108" s="4">
        <f>INT(VLOOKUP(A108,数值基线!$A$1:$K$206,4,0)*$F$2)</f>
        <v>504</v>
      </c>
      <c r="G108" s="4">
        <f t="shared" si="171"/>
        <v>336</v>
      </c>
      <c r="H108" s="4">
        <f t="shared" si="172"/>
        <v>420</v>
      </c>
      <c r="I108" s="4">
        <f t="shared" si="173"/>
        <v>420</v>
      </c>
      <c r="K108" s="106">
        <v>105</v>
      </c>
      <c r="L108" s="106">
        <f t="shared" si="174"/>
        <v>787</v>
      </c>
      <c r="M108" s="106">
        <f t="shared" si="175"/>
        <v>315</v>
      </c>
      <c r="N108" s="106">
        <f t="shared" si="176"/>
        <v>236</v>
      </c>
      <c r="O108" s="106">
        <f t="shared" si="177"/>
        <v>236</v>
      </c>
      <c r="P108" s="106">
        <f t="shared" si="178"/>
        <v>630</v>
      </c>
      <c r="Q108" s="106">
        <f t="shared" si="179"/>
        <v>420</v>
      </c>
      <c r="R108" s="106">
        <f t="shared" si="180"/>
        <v>525</v>
      </c>
      <c r="S108" s="106">
        <f t="shared" si="181"/>
        <v>525</v>
      </c>
      <c r="U108" s="97">
        <v>105</v>
      </c>
      <c r="V108" s="97">
        <f t="shared" si="182"/>
        <v>976</v>
      </c>
      <c r="W108" s="97">
        <f t="shared" si="183"/>
        <v>390</v>
      </c>
      <c r="X108" s="97">
        <f t="shared" si="184"/>
        <v>292</v>
      </c>
      <c r="Y108" s="97">
        <f t="shared" si="185"/>
        <v>292</v>
      </c>
      <c r="Z108" s="97">
        <f t="shared" si="186"/>
        <v>781</v>
      </c>
      <c r="AA108" s="97">
        <f t="shared" si="187"/>
        <v>520</v>
      </c>
      <c r="AB108" s="97">
        <f t="shared" si="188"/>
        <v>651</v>
      </c>
      <c r="AC108" s="97">
        <f t="shared" si="189"/>
        <v>651</v>
      </c>
      <c r="AE108" s="98">
        <v>105</v>
      </c>
      <c r="AF108" s="98">
        <f t="shared" si="190"/>
        <v>1228</v>
      </c>
      <c r="AG108" s="98">
        <f t="shared" si="191"/>
        <v>491</v>
      </c>
      <c r="AH108" s="98">
        <f t="shared" si="192"/>
        <v>368</v>
      </c>
      <c r="AI108" s="98">
        <f t="shared" si="193"/>
        <v>368</v>
      </c>
      <c r="AJ108" s="98">
        <f t="shared" si="194"/>
        <v>982</v>
      </c>
      <c r="AK108" s="98">
        <f t="shared" si="195"/>
        <v>655</v>
      </c>
      <c r="AL108" s="98">
        <f t="shared" si="196"/>
        <v>819</v>
      </c>
      <c r="AM108" s="98">
        <f t="shared" si="197"/>
        <v>819</v>
      </c>
      <c r="AO108" s="100">
        <v>105</v>
      </c>
      <c r="AP108" s="100">
        <f t="shared" si="198"/>
        <v>1575</v>
      </c>
      <c r="AQ108" s="100">
        <f t="shared" si="199"/>
        <v>630</v>
      </c>
      <c r="AR108" s="100">
        <f t="shared" si="200"/>
        <v>472</v>
      </c>
      <c r="AS108" s="100">
        <f t="shared" si="201"/>
        <v>472</v>
      </c>
      <c r="AT108" s="100">
        <f t="shared" si="202"/>
        <v>1260</v>
      </c>
      <c r="AU108" s="100">
        <f t="shared" si="203"/>
        <v>840</v>
      </c>
      <c r="AV108" s="100">
        <f t="shared" si="204"/>
        <v>1050</v>
      </c>
      <c r="AW108" s="100">
        <f t="shared" si="205"/>
        <v>1050</v>
      </c>
      <c r="AY108" s="101">
        <v>105</v>
      </c>
      <c r="AZ108" s="101">
        <f t="shared" si="206"/>
        <v>2016</v>
      </c>
      <c r="BA108" s="101">
        <f t="shared" si="207"/>
        <v>806</v>
      </c>
      <c r="BB108" s="101">
        <f t="shared" si="208"/>
        <v>604</v>
      </c>
      <c r="BC108" s="101">
        <f t="shared" si="209"/>
        <v>604</v>
      </c>
      <c r="BD108" s="101">
        <f t="shared" si="210"/>
        <v>1612</v>
      </c>
      <c r="BE108" s="101">
        <f t="shared" si="211"/>
        <v>1075</v>
      </c>
      <c r="BF108" s="101">
        <f t="shared" si="212"/>
        <v>1344</v>
      </c>
      <c r="BG108" s="101">
        <f t="shared" si="213"/>
        <v>1344</v>
      </c>
      <c r="BI108" s="102">
        <v>105</v>
      </c>
      <c r="BJ108" s="102">
        <f t="shared" si="214"/>
        <v>3150</v>
      </c>
      <c r="BK108" s="102">
        <f t="shared" si="215"/>
        <v>1260</v>
      </c>
      <c r="BL108" s="102">
        <f t="shared" si="216"/>
        <v>945</v>
      </c>
      <c r="BM108" s="102">
        <f t="shared" si="217"/>
        <v>945</v>
      </c>
      <c r="BN108" s="102">
        <f t="shared" si="218"/>
        <v>2520</v>
      </c>
      <c r="BO108" s="102">
        <f t="shared" si="219"/>
        <v>1680</v>
      </c>
      <c r="BP108" s="102">
        <f t="shared" si="220"/>
        <v>2100</v>
      </c>
      <c r="BQ108" s="102">
        <f t="shared" si="221"/>
        <v>2100</v>
      </c>
    </row>
    <row r="109" spans="1:69">
      <c r="A109" s="4">
        <v>106</v>
      </c>
      <c r="B109" s="4">
        <f>INT(VLOOKUP(A109,数值基线!$A$1:$K$206,3,0)*$B$2)</f>
        <v>641</v>
      </c>
      <c r="C109" s="4">
        <f t="shared" si="168"/>
        <v>256</v>
      </c>
      <c r="D109" s="4">
        <f t="shared" si="169"/>
        <v>192</v>
      </c>
      <c r="E109" s="4">
        <f t="shared" si="170"/>
        <v>192</v>
      </c>
      <c r="F109" s="4">
        <f>INT(VLOOKUP(A109,数值基线!$A$1:$K$206,4,0)*$F$2)</f>
        <v>513</v>
      </c>
      <c r="G109" s="4">
        <f t="shared" si="171"/>
        <v>342</v>
      </c>
      <c r="H109" s="4">
        <f t="shared" si="172"/>
        <v>427</v>
      </c>
      <c r="I109" s="4">
        <f t="shared" si="173"/>
        <v>427</v>
      </c>
      <c r="K109" s="106">
        <v>106</v>
      </c>
      <c r="L109" s="106">
        <f t="shared" si="174"/>
        <v>801</v>
      </c>
      <c r="M109" s="106">
        <f t="shared" si="175"/>
        <v>320</v>
      </c>
      <c r="N109" s="106">
        <f t="shared" si="176"/>
        <v>240</v>
      </c>
      <c r="O109" s="106">
        <f t="shared" si="177"/>
        <v>240</v>
      </c>
      <c r="P109" s="106">
        <f t="shared" si="178"/>
        <v>641</v>
      </c>
      <c r="Q109" s="106">
        <f t="shared" si="179"/>
        <v>427</v>
      </c>
      <c r="R109" s="106">
        <f t="shared" si="180"/>
        <v>533</v>
      </c>
      <c r="S109" s="106">
        <f t="shared" si="181"/>
        <v>533</v>
      </c>
      <c r="U109" s="97">
        <v>106</v>
      </c>
      <c r="V109" s="97">
        <f t="shared" si="182"/>
        <v>993</v>
      </c>
      <c r="W109" s="97">
        <f t="shared" si="183"/>
        <v>396</v>
      </c>
      <c r="X109" s="97">
        <f t="shared" si="184"/>
        <v>297</v>
      </c>
      <c r="Y109" s="97">
        <f t="shared" si="185"/>
        <v>297</v>
      </c>
      <c r="Z109" s="97">
        <f t="shared" si="186"/>
        <v>795</v>
      </c>
      <c r="AA109" s="97">
        <f t="shared" si="187"/>
        <v>530</v>
      </c>
      <c r="AB109" s="97">
        <f t="shared" si="188"/>
        <v>661</v>
      </c>
      <c r="AC109" s="97">
        <f t="shared" si="189"/>
        <v>661</v>
      </c>
      <c r="AE109" s="98">
        <v>106</v>
      </c>
      <c r="AF109" s="98">
        <f t="shared" si="190"/>
        <v>1249</v>
      </c>
      <c r="AG109" s="98">
        <f t="shared" si="191"/>
        <v>499</v>
      </c>
      <c r="AH109" s="98">
        <f t="shared" si="192"/>
        <v>374</v>
      </c>
      <c r="AI109" s="98">
        <f t="shared" si="193"/>
        <v>374</v>
      </c>
      <c r="AJ109" s="98">
        <f t="shared" si="194"/>
        <v>1000</v>
      </c>
      <c r="AK109" s="98">
        <f t="shared" si="195"/>
        <v>666</v>
      </c>
      <c r="AL109" s="98">
        <f t="shared" si="196"/>
        <v>832</v>
      </c>
      <c r="AM109" s="98">
        <f t="shared" si="197"/>
        <v>832</v>
      </c>
      <c r="AO109" s="100">
        <v>106</v>
      </c>
      <c r="AP109" s="100">
        <f t="shared" si="198"/>
        <v>1602</v>
      </c>
      <c r="AQ109" s="100">
        <f t="shared" si="199"/>
        <v>640</v>
      </c>
      <c r="AR109" s="100">
        <f t="shared" si="200"/>
        <v>480</v>
      </c>
      <c r="AS109" s="100">
        <f t="shared" si="201"/>
        <v>480</v>
      </c>
      <c r="AT109" s="100">
        <f t="shared" si="202"/>
        <v>1282</v>
      </c>
      <c r="AU109" s="100">
        <f t="shared" si="203"/>
        <v>855</v>
      </c>
      <c r="AV109" s="100">
        <f t="shared" si="204"/>
        <v>1067</v>
      </c>
      <c r="AW109" s="100">
        <f t="shared" si="205"/>
        <v>1067</v>
      </c>
      <c r="AY109" s="101">
        <v>106</v>
      </c>
      <c r="AZ109" s="101">
        <f t="shared" si="206"/>
        <v>2051</v>
      </c>
      <c r="BA109" s="101">
        <f t="shared" si="207"/>
        <v>819</v>
      </c>
      <c r="BB109" s="101">
        <f t="shared" si="208"/>
        <v>614</v>
      </c>
      <c r="BC109" s="101">
        <f t="shared" si="209"/>
        <v>614</v>
      </c>
      <c r="BD109" s="101">
        <f t="shared" si="210"/>
        <v>1641</v>
      </c>
      <c r="BE109" s="101">
        <f t="shared" si="211"/>
        <v>1094</v>
      </c>
      <c r="BF109" s="101">
        <f t="shared" si="212"/>
        <v>1366</v>
      </c>
      <c r="BG109" s="101">
        <f t="shared" si="213"/>
        <v>1366</v>
      </c>
      <c r="BI109" s="102">
        <v>106</v>
      </c>
      <c r="BJ109" s="102">
        <f t="shared" si="214"/>
        <v>3205</v>
      </c>
      <c r="BK109" s="102">
        <f t="shared" si="215"/>
        <v>1280</v>
      </c>
      <c r="BL109" s="102">
        <f t="shared" si="216"/>
        <v>960</v>
      </c>
      <c r="BM109" s="102">
        <f t="shared" si="217"/>
        <v>960</v>
      </c>
      <c r="BN109" s="102">
        <f t="shared" si="218"/>
        <v>2565</v>
      </c>
      <c r="BO109" s="102">
        <f t="shared" si="219"/>
        <v>1710</v>
      </c>
      <c r="BP109" s="102">
        <f t="shared" si="220"/>
        <v>2135</v>
      </c>
      <c r="BQ109" s="102">
        <f t="shared" si="221"/>
        <v>2135</v>
      </c>
    </row>
    <row r="110" spans="1:69">
      <c r="A110" s="4">
        <v>107</v>
      </c>
      <c r="B110" s="4">
        <f>INT(VLOOKUP(A110,数值基线!$A$1:$K$206,3,0)*$B$2)</f>
        <v>653</v>
      </c>
      <c r="C110" s="4">
        <f t="shared" ref="C110:C141" si="222">INT(B110/$B$2*$C$2)</f>
        <v>261</v>
      </c>
      <c r="D110" s="4">
        <f t="shared" ref="D110:D141" si="223">INT(B110/$B$2*$D$2)</f>
        <v>195</v>
      </c>
      <c r="E110" s="4">
        <f t="shared" ref="E110:E141" si="224">INT(B110/$B$2*$E$2)</f>
        <v>195</v>
      </c>
      <c r="F110" s="4">
        <f>INT(VLOOKUP(A110,数值基线!$A$1:$K$206,4,0)*$F$2)</f>
        <v>522</v>
      </c>
      <c r="G110" s="4">
        <f t="shared" ref="G110:G141" si="225">INT(F110/$F$2*$G$2)</f>
        <v>348</v>
      </c>
      <c r="H110" s="4">
        <f t="shared" ref="H110:H141" si="226">INT(F110/$F$2*$H$2)</f>
        <v>435</v>
      </c>
      <c r="I110" s="4">
        <f t="shared" ref="I110:I141" si="227">INT(F110/$F$2*$I$2)</f>
        <v>435</v>
      </c>
      <c r="K110" s="106">
        <v>107</v>
      </c>
      <c r="L110" s="106">
        <f t="shared" si="174"/>
        <v>816</v>
      </c>
      <c r="M110" s="106">
        <f t="shared" si="175"/>
        <v>326</v>
      </c>
      <c r="N110" s="106">
        <f t="shared" si="176"/>
        <v>243</v>
      </c>
      <c r="O110" s="106">
        <f t="shared" si="177"/>
        <v>243</v>
      </c>
      <c r="P110" s="106">
        <f t="shared" si="178"/>
        <v>652</v>
      </c>
      <c r="Q110" s="106">
        <f t="shared" si="179"/>
        <v>435</v>
      </c>
      <c r="R110" s="106">
        <f t="shared" si="180"/>
        <v>543</v>
      </c>
      <c r="S110" s="106">
        <f t="shared" si="181"/>
        <v>543</v>
      </c>
      <c r="U110" s="97">
        <v>107</v>
      </c>
      <c r="V110" s="97">
        <f t="shared" si="182"/>
        <v>1012</v>
      </c>
      <c r="W110" s="97">
        <f t="shared" si="183"/>
        <v>404</v>
      </c>
      <c r="X110" s="97">
        <f t="shared" si="184"/>
        <v>302</v>
      </c>
      <c r="Y110" s="97">
        <f t="shared" si="185"/>
        <v>302</v>
      </c>
      <c r="Z110" s="97">
        <f t="shared" si="186"/>
        <v>809</v>
      </c>
      <c r="AA110" s="97">
        <f t="shared" si="187"/>
        <v>539</v>
      </c>
      <c r="AB110" s="97">
        <f t="shared" si="188"/>
        <v>674</v>
      </c>
      <c r="AC110" s="97">
        <f t="shared" si="189"/>
        <v>674</v>
      </c>
      <c r="AE110" s="98">
        <v>107</v>
      </c>
      <c r="AF110" s="98">
        <f t="shared" si="190"/>
        <v>1273</v>
      </c>
      <c r="AG110" s="98">
        <f t="shared" si="191"/>
        <v>508</v>
      </c>
      <c r="AH110" s="98">
        <f t="shared" si="192"/>
        <v>380</v>
      </c>
      <c r="AI110" s="98">
        <f t="shared" si="193"/>
        <v>380</v>
      </c>
      <c r="AJ110" s="98">
        <f t="shared" si="194"/>
        <v>1017</v>
      </c>
      <c r="AK110" s="98">
        <f t="shared" si="195"/>
        <v>678</v>
      </c>
      <c r="AL110" s="98">
        <f t="shared" si="196"/>
        <v>848</v>
      </c>
      <c r="AM110" s="98">
        <f t="shared" si="197"/>
        <v>848</v>
      </c>
      <c r="AO110" s="100">
        <v>107</v>
      </c>
      <c r="AP110" s="100">
        <f t="shared" si="198"/>
        <v>1632</v>
      </c>
      <c r="AQ110" s="100">
        <f t="shared" si="199"/>
        <v>652</v>
      </c>
      <c r="AR110" s="100">
        <f t="shared" si="200"/>
        <v>487</v>
      </c>
      <c r="AS110" s="100">
        <f t="shared" si="201"/>
        <v>487</v>
      </c>
      <c r="AT110" s="100">
        <f t="shared" si="202"/>
        <v>1305</v>
      </c>
      <c r="AU110" s="100">
        <f t="shared" si="203"/>
        <v>870</v>
      </c>
      <c r="AV110" s="100">
        <f t="shared" si="204"/>
        <v>1087</v>
      </c>
      <c r="AW110" s="100">
        <f t="shared" si="205"/>
        <v>1087</v>
      </c>
      <c r="AY110" s="101">
        <v>107</v>
      </c>
      <c r="AZ110" s="101">
        <f t="shared" si="206"/>
        <v>2089</v>
      </c>
      <c r="BA110" s="101">
        <f t="shared" si="207"/>
        <v>835</v>
      </c>
      <c r="BB110" s="101">
        <f t="shared" si="208"/>
        <v>624</v>
      </c>
      <c r="BC110" s="101">
        <f t="shared" si="209"/>
        <v>624</v>
      </c>
      <c r="BD110" s="101">
        <f t="shared" si="210"/>
        <v>1670</v>
      </c>
      <c r="BE110" s="101">
        <f t="shared" si="211"/>
        <v>1113</v>
      </c>
      <c r="BF110" s="101">
        <f t="shared" si="212"/>
        <v>1392</v>
      </c>
      <c r="BG110" s="101">
        <f t="shared" si="213"/>
        <v>1392</v>
      </c>
      <c r="BI110" s="102">
        <v>107</v>
      </c>
      <c r="BJ110" s="102">
        <f t="shared" si="214"/>
        <v>3265</v>
      </c>
      <c r="BK110" s="102">
        <f t="shared" si="215"/>
        <v>1305</v>
      </c>
      <c r="BL110" s="102">
        <f t="shared" si="216"/>
        <v>975</v>
      </c>
      <c r="BM110" s="102">
        <f t="shared" si="217"/>
        <v>975</v>
      </c>
      <c r="BN110" s="102">
        <f t="shared" si="218"/>
        <v>2610</v>
      </c>
      <c r="BO110" s="102">
        <f t="shared" si="219"/>
        <v>1740</v>
      </c>
      <c r="BP110" s="102">
        <f t="shared" si="220"/>
        <v>2175</v>
      </c>
      <c r="BQ110" s="102">
        <f t="shared" si="221"/>
        <v>2175</v>
      </c>
    </row>
    <row r="111" spans="1:69">
      <c r="A111" s="4">
        <v>108</v>
      </c>
      <c r="B111" s="4">
        <f>INT(VLOOKUP(A111,数值基线!$A$1:$K$206,3,0)*$B$2)</f>
        <v>664</v>
      </c>
      <c r="C111" s="4">
        <f t="shared" si="222"/>
        <v>265</v>
      </c>
      <c r="D111" s="4">
        <f t="shared" si="223"/>
        <v>199</v>
      </c>
      <c r="E111" s="4">
        <f t="shared" si="224"/>
        <v>199</v>
      </c>
      <c r="F111" s="4">
        <f>INT(VLOOKUP(A111,数值基线!$A$1:$K$206,4,0)*$F$2)</f>
        <v>531</v>
      </c>
      <c r="G111" s="4">
        <f t="shared" si="225"/>
        <v>354</v>
      </c>
      <c r="H111" s="4">
        <f t="shared" si="226"/>
        <v>442</v>
      </c>
      <c r="I111" s="4">
        <f t="shared" si="227"/>
        <v>442</v>
      </c>
      <c r="K111" s="106">
        <v>108</v>
      </c>
      <c r="L111" s="106">
        <f t="shared" si="174"/>
        <v>830</v>
      </c>
      <c r="M111" s="106">
        <f t="shared" si="175"/>
        <v>331</v>
      </c>
      <c r="N111" s="106">
        <f t="shared" si="176"/>
        <v>248</v>
      </c>
      <c r="O111" s="106">
        <f t="shared" si="177"/>
        <v>248</v>
      </c>
      <c r="P111" s="106">
        <f t="shared" si="178"/>
        <v>663</v>
      </c>
      <c r="Q111" s="106">
        <f t="shared" si="179"/>
        <v>442</v>
      </c>
      <c r="R111" s="106">
        <f t="shared" si="180"/>
        <v>552</v>
      </c>
      <c r="S111" s="106">
        <f t="shared" si="181"/>
        <v>552</v>
      </c>
      <c r="U111" s="97">
        <v>108</v>
      </c>
      <c r="V111" s="97">
        <f t="shared" si="182"/>
        <v>1029</v>
      </c>
      <c r="W111" s="97">
        <f t="shared" si="183"/>
        <v>410</v>
      </c>
      <c r="X111" s="97">
        <f t="shared" si="184"/>
        <v>308</v>
      </c>
      <c r="Y111" s="97">
        <f t="shared" si="185"/>
        <v>308</v>
      </c>
      <c r="Z111" s="97">
        <f t="shared" si="186"/>
        <v>823</v>
      </c>
      <c r="AA111" s="97">
        <f t="shared" si="187"/>
        <v>548</v>
      </c>
      <c r="AB111" s="97">
        <f t="shared" si="188"/>
        <v>685</v>
      </c>
      <c r="AC111" s="97">
        <f t="shared" si="189"/>
        <v>685</v>
      </c>
      <c r="AE111" s="98">
        <v>108</v>
      </c>
      <c r="AF111" s="98">
        <f t="shared" si="190"/>
        <v>1294</v>
      </c>
      <c r="AG111" s="98">
        <f t="shared" si="191"/>
        <v>516</v>
      </c>
      <c r="AH111" s="98">
        <f t="shared" si="192"/>
        <v>388</v>
      </c>
      <c r="AI111" s="98">
        <f t="shared" si="193"/>
        <v>388</v>
      </c>
      <c r="AJ111" s="98">
        <f t="shared" si="194"/>
        <v>1035</v>
      </c>
      <c r="AK111" s="98">
        <f t="shared" si="195"/>
        <v>690</v>
      </c>
      <c r="AL111" s="98">
        <f t="shared" si="196"/>
        <v>861</v>
      </c>
      <c r="AM111" s="98">
        <f t="shared" si="197"/>
        <v>861</v>
      </c>
      <c r="AO111" s="100">
        <v>108</v>
      </c>
      <c r="AP111" s="100">
        <f t="shared" si="198"/>
        <v>1660</v>
      </c>
      <c r="AQ111" s="100">
        <f t="shared" si="199"/>
        <v>662</v>
      </c>
      <c r="AR111" s="100">
        <f t="shared" si="200"/>
        <v>497</v>
      </c>
      <c r="AS111" s="100">
        <f t="shared" si="201"/>
        <v>497</v>
      </c>
      <c r="AT111" s="100">
        <f t="shared" si="202"/>
        <v>1327</v>
      </c>
      <c r="AU111" s="100">
        <f t="shared" si="203"/>
        <v>885</v>
      </c>
      <c r="AV111" s="100">
        <f t="shared" si="204"/>
        <v>1105</v>
      </c>
      <c r="AW111" s="100">
        <f t="shared" si="205"/>
        <v>1105</v>
      </c>
      <c r="AY111" s="101">
        <v>108</v>
      </c>
      <c r="AZ111" s="101">
        <f t="shared" si="206"/>
        <v>2124</v>
      </c>
      <c r="BA111" s="101">
        <f t="shared" si="207"/>
        <v>848</v>
      </c>
      <c r="BB111" s="101">
        <f t="shared" si="208"/>
        <v>636</v>
      </c>
      <c r="BC111" s="101">
        <f t="shared" si="209"/>
        <v>636</v>
      </c>
      <c r="BD111" s="101">
        <f t="shared" si="210"/>
        <v>1699</v>
      </c>
      <c r="BE111" s="101">
        <f t="shared" si="211"/>
        <v>1132</v>
      </c>
      <c r="BF111" s="101">
        <f t="shared" si="212"/>
        <v>1414</v>
      </c>
      <c r="BG111" s="101">
        <f t="shared" si="213"/>
        <v>1414</v>
      </c>
      <c r="BI111" s="102">
        <v>108</v>
      </c>
      <c r="BJ111" s="102">
        <f t="shared" si="214"/>
        <v>3320</v>
      </c>
      <c r="BK111" s="102">
        <f t="shared" si="215"/>
        <v>1325</v>
      </c>
      <c r="BL111" s="102">
        <f t="shared" si="216"/>
        <v>995</v>
      </c>
      <c r="BM111" s="102">
        <f t="shared" si="217"/>
        <v>995</v>
      </c>
      <c r="BN111" s="102">
        <f t="shared" si="218"/>
        <v>2655</v>
      </c>
      <c r="BO111" s="102">
        <f t="shared" si="219"/>
        <v>1770</v>
      </c>
      <c r="BP111" s="102">
        <f t="shared" si="220"/>
        <v>2210</v>
      </c>
      <c r="BQ111" s="102">
        <f t="shared" si="221"/>
        <v>2210</v>
      </c>
    </row>
    <row r="112" spans="1:69">
      <c r="A112" s="4">
        <v>109</v>
      </c>
      <c r="B112" s="4">
        <f>INT(VLOOKUP(A112,数值基线!$A$1:$K$206,3,0)*$B$2)</f>
        <v>676</v>
      </c>
      <c r="C112" s="4">
        <f t="shared" si="222"/>
        <v>270</v>
      </c>
      <c r="D112" s="4">
        <f t="shared" si="223"/>
        <v>202</v>
      </c>
      <c r="E112" s="4">
        <f t="shared" si="224"/>
        <v>202</v>
      </c>
      <c r="F112" s="4">
        <f>INT(VLOOKUP(A112,数值基线!$A$1:$K$206,4,0)*$F$2)</f>
        <v>540</v>
      </c>
      <c r="G112" s="4">
        <f t="shared" si="225"/>
        <v>360</v>
      </c>
      <c r="H112" s="4">
        <f t="shared" si="226"/>
        <v>450</v>
      </c>
      <c r="I112" s="4">
        <f t="shared" si="227"/>
        <v>450</v>
      </c>
      <c r="K112" s="106">
        <v>109</v>
      </c>
      <c r="L112" s="106">
        <f t="shared" si="174"/>
        <v>845</v>
      </c>
      <c r="M112" s="106">
        <f t="shared" si="175"/>
        <v>337</v>
      </c>
      <c r="N112" s="106">
        <f t="shared" si="176"/>
        <v>252</v>
      </c>
      <c r="O112" s="106">
        <f t="shared" si="177"/>
        <v>252</v>
      </c>
      <c r="P112" s="106">
        <f t="shared" si="178"/>
        <v>675</v>
      </c>
      <c r="Q112" s="106">
        <f t="shared" si="179"/>
        <v>450</v>
      </c>
      <c r="R112" s="106">
        <f t="shared" si="180"/>
        <v>562</v>
      </c>
      <c r="S112" s="106">
        <f t="shared" si="181"/>
        <v>562</v>
      </c>
      <c r="U112" s="97">
        <v>109</v>
      </c>
      <c r="V112" s="97">
        <f t="shared" si="182"/>
        <v>1047</v>
      </c>
      <c r="W112" s="97">
        <f t="shared" si="183"/>
        <v>418</v>
      </c>
      <c r="X112" s="97">
        <f t="shared" si="184"/>
        <v>313</v>
      </c>
      <c r="Y112" s="97">
        <f t="shared" si="185"/>
        <v>313</v>
      </c>
      <c r="Z112" s="97">
        <f t="shared" si="186"/>
        <v>837</v>
      </c>
      <c r="AA112" s="97">
        <f t="shared" si="187"/>
        <v>558</v>
      </c>
      <c r="AB112" s="97">
        <f t="shared" si="188"/>
        <v>697</v>
      </c>
      <c r="AC112" s="97">
        <f t="shared" si="189"/>
        <v>697</v>
      </c>
      <c r="AE112" s="98">
        <v>109</v>
      </c>
      <c r="AF112" s="98">
        <f t="shared" si="190"/>
        <v>1318</v>
      </c>
      <c r="AG112" s="98">
        <f t="shared" si="191"/>
        <v>526</v>
      </c>
      <c r="AH112" s="98">
        <f t="shared" si="192"/>
        <v>393</v>
      </c>
      <c r="AI112" s="98">
        <f t="shared" si="193"/>
        <v>393</v>
      </c>
      <c r="AJ112" s="98">
        <f t="shared" si="194"/>
        <v>1053</v>
      </c>
      <c r="AK112" s="98">
        <f t="shared" si="195"/>
        <v>702</v>
      </c>
      <c r="AL112" s="98">
        <f t="shared" si="196"/>
        <v>877</v>
      </c>
      <c r="AM112" s="98">
        <f t="shared" si="197"/>
        <v>877</v>
      </c>
      <c r="AO112" s="100">
        <v>109</v>
      </c>
      <c r="AP112" s="100">
        <f t="shared" si="198"/>
        <v>1690</v>
      </c>
      <c r="AQ112" s="100">
        <f t="shared" si="199"/>
        <v>675</v>
      </c>
      <c r="AR112" s="100">
        <f t="shared" si="200"/>
        <v>505</v>
      </c>
      <c r="AS112" s="100">
        <f t="shared" si="201"/>
        <v>505</v>
      </c>
      <c r="AT112" s="100">
        <f t="shared" si="202"/>
        <v>1350</v>
      </c>
      <c r="AU112" s="100">
        <f t="shared" si="203"/>
        <v>900</v>
      </c>
      <c r="AV112" s="100">
        <f t="shared" si="204"/>
        <v>1125</v>
      </c>
      <c r="AW112" s="100">
        <f t="shared" si="205"/>
        <v>1125</v>
      </c>
      <c r="AY112" s="101">
        <v>109</v>
      </c>
      <c r="AZ112" s="101">
        <f t="shared" si="206"/>
        <v>2163</v>
      </c>
      <c r="BA112" s="101">
        <f t="shared" si="207"/>
        <v>864</v>
      </c>
      <c r="BB112" s="101">
        <f t="shared" si="208"/>
        <v>646</v>
      </c>
      <c r="BC112" s="101">
        <f t="shared" si="209"/>
        <v>646</v>
      </c>
      <c r="BD112" s="101">
        <f t="shared" si="210"/>
        <v>1728</v>
      </c>
      <c r="BE112" s="101">
        <f t="shared" si="211"/>
        <v>1152</v>
      </c>
      <c r="BF112" s="101">
        <f t="shared" si="212"/>
        <v>1440</v>
      </c>
      <c r="BG112" s="101">
        <f t="shared" si="213"/>
        <v>1440</v>
      </c>
      <c r="BI112" s="102">
        <v>109</v>
      </c>
      <c r="BJ112" s="102">
        <f t="shared" si="214"/>
        <v>3380</v>
      </c>
      <c r="BK112" s="102">
        <f t="shared" si="215"/>
        <v>1350</v>
      </c>
      <c r="BL112" s="102">
        <f t="shared" si="216"/>
        <v>1010</v>
      </c>
      <c r="BM112" s="102">
        <f t="shared" si="217"/>
        <v>1010</v>
      </c>
      <c r="BN112" s="102">
        <f t="shared" si="218"/>
        <v>2700</v>
      </c>
      <c r="BO112" s="102">
        <f t="shared" si="219"/>
        <v>1800</v>
      </c>
      <c r="BP112" s="102">
        <f t="shared" si="220"/>
        <v>2250</v>
      </c>
      <c r="BQ112" s="102">
        <f t="shared" si="221"/>
        <v>2250</v>
      </c>
    </row>
    <row r="113" spans="1:69">
      <c r="A113" s="4">
        <v>110</v>
      </c>
      <c r="B113" s="4">
        <f>INT(VLOOKUP(A113,数值基线!$A$1:$K$206,3,0)*$B$2)</f>
        <v>687</v>
      </c>
      <c r="C113" s="4">
        <f t="shared" si="222"/>
        <v>274</v>
      </c>
      <c r="D113" s="4">
        <f t="shared" si="223"/>
        <v>206</v>
      </c>
      <c r="E113" s="4">
        <f t="shared" si="224"/>
        <v>206</v>
      </c>
      <c r="F113" s="4">
        <f>INT(VLOOKUP(A113,数值基线!$A$1:$K$206,4,0)*$F$2)</f>
        <v>549</v>
      </c>
      <c r="G113" s="4">
        <f t="shared" si="225"/>
        <v>366</v>
      </c>
      <c r="H113" s="4">
        <f t="shared" si="226"/>
        <v>457</v>
      </c>
      <c r="I113" s="4">
        <f t="shared" si="227"/>
        <v>457</v>
      </c>
      <c r="K113" s="106">
        <v>110</v>
      </c>
      <c r="L113" s="106">
        <f t="shared" si="174"/>
        <v>858</v>
      </c>
      <c r="M113" s="106">
        <f t="shared" si="175"/>
        <v>342</v>
      </c>
      <c r="N113" s="106">
        <f t="shared" si="176"/>
        <v>257</v>
      </c>
      <c r="O113" s="106">
        <f t="shared" si="177"/>
        <v>257</v>
      </c>
      <c r="P113" s="106">
        <f t="shared" si="178"/>
        <v>686</v>
      </c>
      <c r="Q113" s="106">
        <f t="shared" si="179"/>
        <v>457</v>
      </c>
      <c r="R113" s="106">
        <f t="shared" si="180"/>
        <v>571</v>
      </c>
      <c r="S113" s="106">
        <f t="shared" si="181"/>
        <v>571</v>
      </c>
      <c r="U113" s="97">
        <v>110</v>
      </c>
      <c r="V113" s="97">
        <f t="shared" si="182"/>
        <v>1064</v>
      </c>
      <c r="W113" s="97">
        <f t="shared" si="183"/>
        <v>424</v>
      </c>
      <c r="X113" s="97">
        <f t="shared" si="184"/>
        <v>319</v>
      </c>
      <c r="Y113" s="97">
        <f t="shared" si="185"/>
        <v>319</v>
      </c>
      <c r="Z113" s="97">
        <f t="shared" si="186"/>
        <v>850</v>
      </c>
      <c r="AA113" s="97">
        <f t="shared" si="187"/>
        <v>567</v>
      </c>
      <c r="AB113" s="97">
        <f t="shared" si="188"/>
        <v>708</v>
      </c>
      <c r="AC113" s="97">
        <f t="shared" si="189"/>
        <v>708</v>
      </c>
      <c r="AE113" s="98">
        <v>110</v>
      </c>
      <c r="AF113" s="98">
        <f t="shared" si="190"/>
        <v>1339</v>
      </c>
      <c r="AG113" s="98">
        <f t="shared" si="191"/>
        <v>534</v>
      </c>
      <c r="AH113" s="98">
        <f t="shared" si="192"/>
        <v>401</v>
      </c>
      <c r="AI113" s="98">
        <f t="shared" si="193"/>
        <v>401</v>
      </c>
      <c r="AJ113" s="98">
        <f t="shared" si="194"/>
        <v>1070</v>
      </c>
      <c r="AK113" s="98">
        <f t="shared" si="195"/>
        <v>713</v>
      </c>
      <c r="AL113" s="98">
        <f t="shared" si="196"/>
        <v>891</v>
      </c>
      <c r="AM113" s="98">
        <f t="shared" si="197"/>
        <v>891</v>
      </c>
      <c r="AO113" s="100">
        <v>110</v>
      </c>
      <c r="AP113" s="100">
        <f t="shared" si="198"/>
        <v>1717</v>
      </c>
      <c r="AQ113" s="100">
        <f t="shared" si="199"/>
        <v>685</v>
      </c>
      <c r="AR113" s="100">
        <f t="shared" si="200"/>
        <v>515</v>
      </c>
      <c r="AS113" s="100">
        <f t="shared" si="201"/>
        <v>515</v>
      </c>
      <c r="AT113" s="100">
        <f t="shared" si="202"/>
        <v>1372</v>
      </c>
      <c r="AU113" s="100">
        <f t="shared" si="203"/>
        <v>915</v>
      </c>
      <c r="AV113" s="100">
        <f t="shared" si="204"/>
        <v>1142</v>
      </c>
      <c r="AW113" s="100">
        <f t="shared" si="205"/>
        <v>1142</v>
      </c>
      <c r="AY113" s="101">
        <v>110</v>
      </c>
      <c r="AZ113" s="101">
        <f t="shared" si="206"/>
        <v>2198</v>
      </c>
      <c r="BA113" s="101">
        <f t="shared" si="207"/>
        <v>876</v>
      </c>
      <c r="BB113" s="101">
        <f t="shared" si="208"/>
        <v>659</v>
      </c>
      <c r="BC113" s="101">
        <f t="shared" si="209"/>
        <v>659</v>
      </c>
      <c r="BD113" s="101">
        <f t="shared" si="210"/>
        <v>1756</v>
      </c>
      <c r="BE113" s="101">
        <f t="shared" si="211"/>
        <v>1171</v>
      </c>
      <c r="BF113" s="101">
        <f t="shared" si="212"/>
        <v>1462</v>
      </c>
      <c r="BG113" s="101">
        <f t="shared" si="213"/>
        <v>1462</v>
      </c>
      <c r="BI113" s="102">
        <v>110</v>
      </c>
      <c r="BJ113" s="102">
        <f t="shared" si="214"/>
        <v>3435</v>
      </c>
      <c r="BK113" s="102">
        <f t="shared" si="215"/>
        <v>1370</v>
      </c>
      <c r="BL113" s="102">
        <f t="shared" si="216"/>
        <v>1030</v>
      </c>
      <c r="BM113" s="102">
        <f t="shared" si="217"/>
        <v>1030</v>
      </c>
      <c r="BN113" s="102">
        <f t="shared" si="218"/>
        <v>2745</v>
      </c>
      <c r="BO113" s="102">
        <f t="shared" si="219"/>
        <v>1830</v>
      </c>
      <c r="BP113" s="102">
        <f t="shared" si="220"/>
        <v>2285</v>
      </c>
      <c r="BQ113" s="102">
        <f t="shared" si="221"/>
        <v>2285</v>
      </c>
    </row>
    <row r="114" spans="1:69">
      <c r="A114" s="4">
        <v>111</v>
      </c>
      <c r="B114" s="4">
        <f>INT(VLOOKUP(A114,数值基线!$A$1:$K$206,3,0)*$B$2)</f>
        <v>699</v>
      </c>
      <c r="C114" s="4">
        <f t="shared" si="222"/>
        <v>279</v>
      </c>
      <c r="D114" s="4">
        <f t="shared" si="223"/>
        <v>209</v>
      </c>
      <c r="E114" s="4">
        <f t="shared" si="224"/>
        <v>209</v>
      </c>
      <c r="F114" s="4">
        <f>INT(VLOOKUP(A114,数值基线!$A$1:$K$206,4,0)*$F$2)</f>
        <v>559</v>
      </c>
      <c r="G114" s="4">
        <f t="shared" si="225"/>
        <v>372</v>
      </c>
      <c r="H114" s="4">
        <f t="shared" si="226"/>
        <v>465</v>
      </c>
      <c r="I114" s="4">
        <f t="shared" si="227"/>
        <v>465</v>
      </c>
      <c r="K114" s="106">
        <v>111</v>
      </c>
      <c r="L114" s="106">
        <f t="shared" si="174"/>
        <v>873</v>
      </c>
      <c r="M114" s="106">
        <f t="shared" si="175"/>
        <v>348</v>
      </c>
      <c r="N114" s="106">
        <f t="shared" si="176"/>
        <v>261</v>
      </c>
      <c r="O114" s="106">
        <f t="shared" si="177"/>
        <v>261</v>
      </c>
      <c r="P114" s="106">
        <f t="shared" si="178"/>
        <v>698</v>
      </c>
      <c r="Q114" s="106">
        <f t="shared" si="179"/>
        <v>465</v>
      </c>
      <c r="R114" s="106">
        <f t="shared" si="180"/>
        <v>581</v>
      </c>
      <c r="S114" s="106">
        <f t="shared" si="181"/>
        <v>581</v>
      </c>
      <c r="U114" s="97">
        <v>111</v>
      </c>
      <c r="V114" s="97">
        <f t="shared" si="182"/>
        <v>1083</v>
      </c>
      <c r="W114" s="97">
        <f t="shared" si="183"/>
        <v>432</v>
      </c>
      <c r="X114" s="97">
        <f t="shared" si="184"/>
        <v>323</v>
      </c>
      <c r="Y114" s="97">
        <f t="shared" si="185"/>
        <v>323</v>
      </c>
      <c r="Z114" s="97">
        <f t="shared" si="186"/>
        <v>866</v>
      </c>
      <c r="AA114" s="97">
        <f t="shared" si="187"/>
        <v>576</v>
      </c>
      <c r="AB114" s="97">
        <f t="shared" si="188"/>
        <v>720</v>
      </c>
      <c r="AC114" s="97">
        <f t="shared" si="189"/>
        <v>720</v>
      </c>
      <c r="AE114" s="98">
        <v>111</v>
      </c>
      <c r="AF114" s="98">
        <f t="shared" si="190"/>
        <v>1363</v>
      </c>
      <c r="AG114" s="98">
        <f t="shared" si="191"/>
        <v>544</v>
      </c>
      <c r="AH114" s="98">
        <f t="shared" si="192"/>
        <v>407</v>
      </c>
      <c r="AI114" s="98">
        <f t="shared" si="193"/>
        <v>407</v>
      </c>
      <c r="AJ114" s="98">
        <f t="shared" si="194"/>
        <v>1090</v>
      </c>
      <c r="AK114" s="98">
        <f t="shared" si="195"/>
        <v>725</v>
      </c>
      <c r="AL114" s="98">
        <f t="shared" si="196"/>
        <v>906</v>
      </c>
      <c r="AM114" s="98">
        <f t="shared" si="197"/>
        <v>906</v>
      </c>
      <c r="AO114" s="100">
        <v>111</v>
      </c>
      <c r="AP114" s="100">
        <f t="shared" si="198"/>
        <v>1747</v>
      </c>
      <c r="AQ114" s="100">
        <f t="shared" si="199"/>
        <v>697</v>
      </c>
      <c r="AR114" s="100">
        <f t="shared" si="200"/>
        <v>522</v>
      </c>
      <c r="AS114" s="100">
        <f t="shared" si="201"/>
        <v>522</v>
      </c>
      <c r="AT114" s="100">
        <f t="shared" si="202"/>
        <v>1397</v>
      </c>
      <c r="AU114" s="100">
        <f t="shared" si="203"/>
        <v>930</v>
      </c>
      <c r="AV114" s="100">
        <f t="shared" si="204"/>
        <v>1162</v>
      </c>
      <c r="AW114" s="100">
        <f t="shared" si="205"/>
        <v>1162</v>
      </c>
      <c r="AY114" s="101">
        <v>111</v>
      </c>
      <c r="AZ114" s="101">
        <f t="shared" si="206"/>
        <v>2236</v>
      </c>
      <c r="BA114" s="101">
        <f t="shared" si="207"/>
        <v>892</v>
      </c>
      <c r="BB114" s="101">
        <f t="shared" si="208"/>
        <v>668</v>
      </c>
      <c r="BC114" s="101">
        <f t="shared" si="209"/>
        <v>668</v>
      </c>
      <c r="BD114" s="101">
        <f t="shared" si="210"/>
        <v>1788</v>
      </c>
      <c r="BE114" s="101">
        <f t="shared" si="211"/>
        <v>1190</v>
      </c>
      <c r="BF114" s="101">
        <f t="shared" si="212"/>
        <v>1488</v>
      </c>
      <c r="BG114" s="101">
        <f t="shared" si="213"/>
        <v>1488</v>
      </c>
      <c r="BI114" s="102">
        <v>111</v>
      </c>
      <c r="BJ114" s="102">
        <f t="shared" si="214"/>
        <v>3495</v>
      </c>
      <c r="BK114" s="102">
        <f t="shared" si="215"/>
        <v>1395</v>
      </c>
      <c r="BL114" s="102">
        <f t="shared" si="216"/>
        <v>1045</v>
      </c>
      <c r="BM114" s="102">
        <f t="shared" si="217"/>
        <v>1045</v>
      </c>
      <c r="BN114" s="102">
        <f t="shared" si="218"/>
        <v>2795</v>
      </c>
      <c r="BO114" s="102">
        <f t="shared" si="219"/>
        <v>1860</v>
      </c>
      <c r="BP114" s="102">
        <f t="shared" si="220"/>
        <v>2325</v>
      </c>
      <c r="BQ114" s="102">
        <f t="shared" si="221"/>
        <v>2325</v>
      </c>
    </row>
    <row r="115" spans="1:69">
      <c r="A115" s="4">
        <v>112</v>
      </c>
      <c r="B115" s="4">
        <f>INT(VLOOKUP(A115,数值基线!$A$1:$K$206,3,0)*$B$2)</f>
        <v>711</v>
      </c>
      <c r="C115" s="4">
        <f t="shared" si="222"/>
        <v>284</v>
      </c>
      <c r="D115" s="4">
        <f t="shared" si="223"/>
        <v>213</v>
      </c>
      <c r="E115" s="4">
        <f t="shared" si="224"/>
        <v>213</v>
      </c>
      <c r="F115" s="4">
        <f>INT(VLOOKUP(A115,数值基线!$A$1:$K$206,4,0)*$F$2)</f>
        <v>568</v>
      </c>
      <c r="G115" s="4">
        <f t="shared" si="225"/>
        <v>378</v>
      </c>
      <c r="H115" s="4">
        <f t="shared" si="226"/>
        <v>473</v>
      </c>
      <c r="I115" s="4">
        <f t="shared" si="227"/>
        <v>473</v>
      </c>
      <c r="K115" s="106">
        <v>112</v>
      </c>
      <c r="L115" s="106">
        <f t="shared" si="174"/>
        <v>888</v>
      </c>
      <c r="M115" s="106">
        <f t="shared" si="175"/>
        <v>355</v>
      </c>
      <c r="N115" s="106">
        <f t="shared" si="176"/>
        <v>266</v>
      </c>
      <c r="O115" s="106">
        <f t="shared" si="177"/>
        <v>266</v>
      </c>
      <c r="P115" s="106">
        <f t="shared" si="178"/>
        <v>710</v>
      </c>
      <c r="Q115" s="106">
        <f t="shared" si="179"/>
        <v>472</v>
      </c>
      <c r="R115" s="106">
        <f t="shared" si="180"/>
        <v>591</v>
      </c>
      <c r="S115" s="106">
        <f t="shared" si="181"/>
        <v>591</v>
      </c>
      <c r="U115" s="97">
        <v>112</v>
      </c>
      <c r="V115" s="97">
        <f t="shared" si="182"/>
        <v>1102</v>
      </c>
      <c r="W115" s="97">
        <f t="shared" si="183"/>
        <v>440</v>
      </c>
      <c r="X115" s="97">
        <f t="shared" si="184"/>
        <v>330</v>
      </c>
      <c r="Y115" s="97">
        <f t="shared" si="185"/>
        <v>330</v>
      </c>
      <c r="Z115" s="97">
        <f t="shared" si="186"/>
        <v>880</v>
      </c>
      <c r="AA115" s="97">
        <f t="shared" si="187"/>
        <v>585</v>
      </c>
      <c r="AB115" s="97">
        <f t="shared" si="188"/>
        <v>733</v>
      </c>
      <c r="AC115" s="97">
        <f t="shared" si="189"/>
        <v>733</v>
      </c>
      <c r="AE115" s="98">
        <v>112</v>
      </c>
      <c r="AF115" s="98">
        <f t="shared" si="190"/>
        <v>1386</v>
      </c>
      <c r="AG115" s="98">
        <f t="shared" si="191"/>
        <v>553</v>
      </c>
      <c r="AH115" s="98">
        <f t="shared" si="192"/>
        <v>415</v>
      </c>
      <c r="AI115" s="98">
        <f t="shared" si="193"/>
        <v>415</v>
      </c>
      <c r="AJ115" s="98">
        <f t="shared" si="194"/>
        <v>1107</v>
      </c>
      <c r="AK115" s="98">
        <f t="shared" si="195"/>
        <v>737</v>
      </c>
      <c r="AL115" s="98">
        <f t="shared" si="196"/>
        <v>922</v>
      </c>
      <c r="AM115" s="98">
        <f t="shared" si="197"/>
        <v>922</v>
      </c>
      <c r="AO115" s="100">
        <v>112</v>
      </c>
      <c r="AP115" s="100">
        <f t="shared" si="198"/>
        <v>1777</v>
      </c>
      <c r="AQ115" s="100">
        <f t="shared" si="199"/>
        <v>710</v>
      </c>
      <c r="AR115" s="100">
        <f t="shared" si="200"/>
        <v>532</v>
      </c>
      <c r="AS115" s="100">
        <f t="shared" si="201"/>
        <v>532</v>
      </c>
      <c r="AT115" s="100">
        <f t="shared" si="202"/>
        <v>1420</v>
      </c>
      <c r="AU115" s="100">
        <f t="shared" si="203"/>
        <v>945</v>
      </c>
      <c r="AV115" s="100">
        <f t="shared" si="204"/>
        <v>1182</v>
      </c>
      <c r="AW115" s="100">
        <f t="shared" si="205"/>
        <v>1182</v>
      </c>
      <c r="AY115" s="101">
        <v>112</v>
      </c>
      <c r="AZ115" s="101">
        <f t="shared" si="206"/>
        <v>2275</v>
      </c>
      <c r="BA115" s="101">
        <f t="shared" si="207"/>
        <v>908</v>
      </c>
      <c r="BB115" s="101">
        <f t="shared" si="208"/>
        <v>681</v>
      </c>
      <c r="BC115" s="101">
        <f t="shared" si="209"/>
        <v>681</v>
      </c>
      <c r="BD115" s="101">
        <f t="shared" si="210"/>
        <v>1817</v>
      </c>
      <c r="BE115" s="101">
        <f t="shared" si="211"/>
        <v>1209</v>
      </c>
      <c r="BF115" s="101">
        <f t="shared" si="212"/>
        <v>1513</v>
      </c>
      <c r="BG115" s="101">
        <f t="shared" si="213"/>
        <v>1513</v>
      </c>
      <c r="BI115" s="102">
        <v>112</v>
      </c>
      <c r="BJ115" s="102">
        <f t="shared" si="214"/>
        <v>3555</v>
      </c>
      <c r="BK115" s="102">
        <f t="shared" si="215"/>
        <v>1420</v>
      </c>
      <c r="BL115" s="102">
        <f t="shared" si="216"/>
        <v>1065</v>
      </c>
      <c r="BM115" s="102">
        <f t="shared" si="217"/>
        <v>1065</v>
      </c>
      <c r="BN115" s="102">
        <f t="shared" si="218"/>
        <v>2840</v>
      </c>
      <c r="BO115" s="102">
        <f t="shared" si="219"/>
        <v>1890</v>
      </c>
      <c r="BP115" s="102">
        <f t="shared" si="220"/>
        <v>2365</v>
      </c>
      <c r="BQ115" s="102">
        <f t="shared" si="221"/>
        <v>2365</v>
      </c>
    </row>
    <row r="116" spans="1:69">
      <c r="A116" s="4">
        <v>113</v>
      </c>
      <c r="B116" s="4">
        <f>INT(VLOOKUP(A116,数值基线!$A$1:$K$206,3,0)*$B$2)</f>
        <v>723</v>
      </c>
      <c r="C116" s="4">
        <f t="shared" si="222"/>
        <v>289</v>
      </c>
      <c r="D116" s="4">
        <f t="shared" si="223"/>
        <v>216</v>
      </c>
      <c r="E116" s="4">
        <f t="shared" si="224"/>
        <v>216</v>
      </c>
      <c r="F116" s="4">
        <f>INT(VLOOKUP(A116,数值基线!$A$1:$K$206,4,0)*$F$2)</f>
        <v>578</v>
      </c>
      <c r="G116" s="4">
        <f t="shared" si="225"/>
        <v>385</v>
      </c>
      <c r="H116" s="4">
        <f t="shared" si="226"/>
        <v>481</v>
      </c>
      <c r="I116" s="4">
        <f t="shared" si="227"/>
        <v>481</v>
      </c>
      <c r="K116" s="106">
        <v>113</v>
      </c>
      <c r="L116" s="106">
        <f t="shared" si="174"/>
        <v>903</v>
      </c>
      <c r="M116" s="106">
        <f t="shared" si="175"/>
        <v>361</v>
      </c>
      <c r="N116" s="106">
        <f t="shared" si="176"/>
        <v>270</v>
      </c>
      <c r="O116" s="106">
        <f t="shared" si="177"/>
        <v>270</v>
      </c>
      <c r="P116" s="106">
        <f t="shared" si="178"/>
        <v>722</v>
      </c>
      <c r="Q116" s="106">
        <f t="shared" si="179"/>
        <v>481</v>
      </c>
      <c r="R116" s="106">
        <f t="shared" si="180"/>
        <v>601</v>
      </c>
      <c r="S116" s="106">
        <f t="shared" si="181"/>
        <v>601</v>
      </c>
      <c r="U116" s="97">
        <v>113</v>
      </c>
      <c r="V116" s="97">
        <f t="shared" si="182"/>
        <v>1120</v>
      </c>
      <c r="W116" s="97">
        <f t="shared" si="183"/>
        <v>447</v>
      </c>
      <c r="X116" s="97">
        <f t="shared" si="184"/>
        <v>334</v>
      </c>
      <c r="Y116" s="97">
        <f t="shared" si="185"/>
        <v>334</v>
      </c>
      <c r="Z116" s="97">
        <f t="shared" si="186"/>
        <v>895</v>
      </c>
      <c r="AA116" s="97">
        <f t="shared" si="187"/>
        <v>596</v>
      </c>
      <c r="AB116" s="97">
        <f t="shared" si="188"/>
        <v>745</v>
      </c>
      <c r="AC116" s="97">
        <f t="shared" si="189"/>
        <v>745</v>
      </c>
      <c r="AE116" s="98">
        <v>113</v>
      </c>
      <c r="AF116" s="98">
        <f t="shared" si="190"/>
        <v>1409</v>
      </c>
      <c r="AG116" s="98">
        <f t="shared" si="191"/>
        <v>563</v>
      </c>
      <c r="AH116" s="98">
        <f t="shared" si="192"/>
        <v>421</v>
      </c>
      <c r="AI116" s="98">
        <f t="shared" si="193"/>
        <v>421</v>
      </c>
      <c r="AJ116" s="98">
        <f t="shared" si="194"/>
        <v>1127</v>
      </c>
      <c r="AK116" s="98">
        <f t="shared" si="195"/>
        <v>750</v>
      </c>
      <c r="AL116" s="98">
        <f t="shared" si="196"/>
        <v>937</v>
      </c>
      <c r="AM116" s="98">
        <f t="shared" si="197"/>
        <v>937</v>
      </c>
      <c r="AO116" s="100">
        <v>113</v>
      </c>
      <c r="AP116" s="100">
        <f t="shared" si="198"/>
        <v>1807</v>
      </c>
      <c r="AQ116" s="100">
        <f t="shared" si="199"/>
        <v>722</v>
      </c>
      <c r="AR116" s="100">
        <f t="shared" si="200"/>
        <v>540</v>
      </c>
      <c r="AS116" s="100">
        <f t="shared" si="201"/>
        <v>540</v>
      </c>
      <c r="AT116" s="100">
        <f t="shared" si="202"/>
        <v>1445</v>
      </c>
      <c r="AU116" s="100">
        <f t="shared" si="203"/>
        <v>962</v>
      </c>
      <c r="AV116" s="100">
        <f t="shared" si="204"/>
        <v>1202</v>
      </c>
      <c r="AW116" s="100">
        <f t="shared" si="205"/>
        <v>1202</v>
      </c>
      <c r="AY116" s="101">
        <v>113</v>
      </c>
      <c r="AZ116" s="101">
        <f t="shared" si="206"/>
        <v>2313</v>
      </c>
      <c r="BA116" s="101">
        <f t="shared" si="207"/>
        <v>924</v>
      </c>
      <c r="BB116" s="101">
        <f t="shared" si="208"/>
        <v>691</v>
      </c>
      <c r="BC116" s="101">
        <f t="shared" si="209"/>
        <v>691</v>
      </c>
      <c r="BD116" s="101">
        <f t="shared" si="210"/>
        <v>1849</v>
      </c>
      <c r="BE116" s="101">
        <f t="shared" si="211"/>
        <v>1232</v>
      </c>
      <c r="BF116" s="101">
        <f t="shared" si="212"/>
        <v>1539</v>
      </c>
      <c r="BG116" s="101">
        <f t="shared" si="213"/>
        <v>1539</v>
      </c>
      <c r="BI116" s="102">
        <v>113</v>
      </c>
      <c r="BJ116" s="102">
        <f t="shared" si="214"/>
        <v>3615</v>
      </c>
      <c r="BK116" s="102">
        <f t="shared" si="215"/>
        <v>1445</v>
      </c>
      <c r="BL116" s="102">
        <f t="shared" si="216"/>
        <v>1080</v>
      </c>
      <c r="BM116" s="102">
        <f t="shared" si="217"/>
        <v>1080</v>
      </c>
      <c r="BN116" s="102">
        <f t="shared" si="218"/>
        <v>2890</v>
      </c>
      <c r="BO116" s="102">
        <f t="shared" si="219"/>
        <v>1925</v>
      </c>
      <c r="BP116" s="102">
        <f t="shared" si="220"/>
        <v>2405</v>
      </c>
      <c r="BQ116" s="102">
        <f t="shared" si="221"/>
        <v>2405</v>
      </c>
    </row>
    <row r="117" spans="1:69">
      <c r="A117" s="4">
        <v>114</v>
      </c>
      <c r="B117" s="4">
        <f>INT(VLOOKUP(A117,数值基线!$A$1:$K$206,3,0)*$B$2)</f>
        <v>735</v>
      </c>
      <c r="C117" s="4">
        <f t="shared" si="222"/>
        <v>294</v>
      </c>
      <c r="D117" s="4">
        <f t="shared" si="223"/>
        <v>220</v>
      </c>
      <c r="E117" s="4">
        <f t="shared" si="224"/>
        <v>220</v>
      </c>
      <c r="F117" s="4">
        <f>INT(VLOOKUP(A117,数值基线!$A$1:$K$206,4,0)*$F$2)</f>
        <v>588</v>
      </c>
      <c r="G117" s="4">
        <f t="shared" si="225"/>
        <v>392</v>
      </c>
      <c r="H117" s="4">
        <f t="shared" si="226"/>
        <v>490</v>
      </c>
      <c r="I117" s="4">
        <f t="shared" si="227"/>
        <v>490</v>
      </c>
      <c r="K117" s="106">
        <v>114</v>
      </c>
      <c r="L117" s="106">
        <f t="shared" si="174"/>
        <v>918</v>
      </c>
      <c r="M117" s="106">
        <f t="shared" si="175"/>
        <v>367</v>
      </c>
      <c r="N117" s="106">
        <f t="shared" si="176"/>
        <v>275</v>
      </c>
      <c r="O117" s="106">
        <f t="shared" si="177"/>
        <v>275</v>
      </c>
      <c r="P117" s="106">
        <f t="shared" si="178"/>
        <v>735</v>
      </c>
      <c r="Q117" s="106">
        <f t="shared" si="179"/>
        <v>490</v>
      </c>
      <c r="R117" s="106">
        <f t="shared" si="180"/>
        <v>612</v>
      </c>
      <c r="S117" s="106">
        <f t="shared" si="181"/>
        <v>612</v>
      </c>
      <c r="U117" s="97">
        <v>114</v>
      </c>
      <c r="V117" s="97">
        <f t="shared" si="182"/>
        <v>1139</v>
      </c>
      <c r="W117" s="97">
        <f t="shared" si="183"/>
        <v>455</v>
      </c>
      <c r="X117" s="97">
        <f t="shared" si="184"/>
        <v>341</v>
      </c>
      <c r="Y117" s="97">
        <f t="shared" si="185"/>
        <v>341</v>
      </c>
      <c r="Z117" s="97">
        <f t="shared" si="186"/>
        <v>911</v>
      </c>
      <c r="AA117" s="97">
        <f t="shared" si="187"/>
        <v>607</v>
      </c>
      <c r="AB117" s="97">
        <f t="shared" si="188"/>
        <v>759</v>
      </c>
      <c r="AC117" s="97">
        <f t="shared" si="189"/>
        <v>759</v>
      </c>
      <c r="AE117" s="98">
        <v>114</v>
      </c>
      <c r="AF117" s="98">
        <f t="shared" si="190"/>
        <v>1433</v>
      </c>
      <c r="AG117" s="98">
        <f t="shared" si="191"/>
        <v>573</v>
      </c>
      <c r="AH117" s="98">
        <f t="shared" si="192"/>
        <v>429</v>
      </c>
      <c r="AI117" s="98">
        <f t="shared" si="193"/>
        <v>429</v>
      </c>
      <c r="AJ117" s="98">
        <f t="shared" si="194"/>
        <v>1146</v>
      </c>
      <c r="AK117" s="98">
        <f t="shared" si="195"/>
        <v>764</v>
      </c>
      <c r="AL117" s="98">
        <f t="shared" si="196"/>
        <v>955</v>
      </c>
      <c r="AM117" s="98">
        <f t="shared" si="197"/>
        <v>955</v>
      </c>
      <c r="AO117" s="100">
        <v>114</v>
      </c>
      <c r="AP117" s="100">
        <f t="shared" si="198"/>
        <v>1837</v>
      </c>
      <c r="AQ117" s="100">
        <f t="shared" si="199"/>
        <v>735</v>
      </c>
      <c r="AR117" s="100">
        <f t="shared" si="200"/>
        <v>550</v>
      </c>
      <c r="AS117" s="100">
        <f t="shared" si="201"/>
        <v>550</v>
      </c>
      <c r="AT117" s="100">
        <f t="shared" si="202"/>
        <v>1470</v>
      </c>
      <c r="AU117" s="100">
        <f t="shared" si="203"/>
        <v>980</v>
      </c>
      <c r="AV117" s="100">
        <f t="shared" si="204"/>
        <v>1225</v>
      </c>
      <c r="AW117" s="100">
        <f t="shared" si="205"/>
        <v>1225</v>
      </c>
      <c r="AY117" s="101">
        <v>114</v>
      </c>
      <c r="AZ117" s="101">
        <f t="shared" si="206"/>
        <v>2352</v>
      </c>
      <c r="BA117" s="101">
        <f t="shared" si="207"/>
        <v>940</v>
      </c>
      <c r="BB117" s="101">
        <f t="shared" si="208"/>
        <v>704</v>
      </c>
      <c r="BC117" s="101">
        <f t="shared" si="209"/>
        <v>704</v>
      </c>
      <c r="BD117" s="101">
        <f t="shared" si="210"/>
        <v>1881</v>
      </c>
      <c r="BE117" s="101">
        <f t="shared" si="211"/>
        <v>1254</v>
      </c>
      <c r="BF117" s="101">
        <f t="shared" si="212"/>
        <v>1568</v>
      </c>
      <c r="BG117" s="101">
        <f t="shared" si="213"/>
        <v>1568</v>
      </c>
      <c r="BI117" s="102">
        <v>114</v>
      </c>
      <c r="BJ117" s="102">
        <f t="shared" si="214"/>
        <v>3675</v>
      </c>
      <c r="BK117" s="102">
        <f t="shared" si="215"/>
        <v>1470</v>
      </c>
      <c r="BL117" s="102">
        <f t="shared" si="216"/>
        <v>1100</v>
      </c>
      <c r="BM117" s="102">
        <f t="shared" si="217"/>
        <v>1100</v>
      </c>
      <c r="BN117" s="102">
        <f t="shared" si="218"/>
        <v>2940</v>
      </c>
      <c r="BO117" s="102">
        <f t="shared" si="219"/>
        <v>1960</v>
      </c>
      <c r="BP117" s="102">
        <f t="shared" si="220"/>
        <v>2450</v>
      </c>
      <c r="BQ117" s="102">
        <f t="shared" si="221"/>
        <v>2450</v>
      </c>
    </row>
    <row r="118" spans="1:69">
      <c r="A118" s="4">
        <v>115</v>
      </c>
      <c r="B118" s="4">
        <f>INT(VLOOKUP(A118,数值基线!$A$1:$K$206,3,0)*$B$2)</f>
        <v>747</v>
      </c>
      <c r="C118" s="4">
        <f t="shared" si="222"/>
        <v>298</v>
      </c>
      <c r="D118" s="4">
        <f t="shared" si="223"/>
        <v>224</v>
      </c>
      <c r="E118" s="4">
        <f t="shared" si="224"/>
        <v>224</v>
      </c>
      <c r="F118" s="4">
        <f>INT(VLOOKUP(A118,数值基线!$A$1:$K$206,4,0)*$F$2)</f>
        <v>597</v>
      </c>
      <c r="G118" s="4">
        <f t="shared" si="225"/>
        <v>398</v>
      </c>
      <c r="H118" s="4">
        <f t="shared" si="226"/>
        <v>497</v>
      </c>
      <c r="I118" s="4">
        <f t="shared" si="227"/>
        <v>497</v>
      </c>
      <c r="K118" s="106">
        <v>115</v>
      </c>
      <c r="L118" s="106">
        <f t="shared" si="174"/>
        <v>933</v>
      </c>
      <c r="M118" s="106">
        <f t="shared" si="175"/>
        <v>372</v>
      </c>
      <c r="N118" s="106">
        <f t="shared" si="176"/>
        <v>280</v>
      </c>
      <c r="O118" s="106">
        <f t="shared" si="177"/>
        <v>280</v>
      </c>
      <c r="P118" s="106">
        <f t="shared" si="178"/>
        <v>746</v>
      </c>
      <c r="Q118" s="106">
        <f t="shared" si="179"/>
        <v>497</v>
      </c>
      <c r="R118" s="106">
        <f t="shared" si="180"/>
        <v>621</v>
      </c>
      <c r="S118" s="106">
        <f t="shared" si="181"/>
        <v>621</v>
      </c>
      <c r="U118" s="97">
        <v>115</v>
      </c>
      <c r="V118" s="97">
        <f t="shared" si="182"/>
        <v>1157</v>
      </c>
      <c r="W118" s="97">
        <f t="shared" si="183"/>
        <v>461</v>
      </c>
      <c r="X118" s="97">
        <f t="shared" si="184"/>
        <v>347</v>
      </c>
      <c r="Y118" s="97">
        <f t="shared" si="185"/>
        <v>347</v>
      </c>
      <c r="Z118" s="97">
        <f t="shared" si="186"/>
        <v>925</v>
      </c>
      <c r="AA118" s="97">
        <f t="shared" si="187"/>
        <v>616</v>
      </c>
      <c r="AB118" s="97">
        <f t="shared" si="188"/>
        <v>770</v>
      </c>
      <c r="AC118" s="97">
        <f t="shared" si="189"/>
        <v>770</v>
      </c>
      <c r="AE118" s="98">
        <v>115</v>
      </c>
      <c r="AF118" s="98">
        <f t="shared" si="190"/>
        <v>1456</v>
      </c>
      <c r="AG118" s="98">
        <f t="shared" si="191"/>
        <v>581</v>
      </c>
      <c r="AH118" s="98">
        <f t="shared" si="192"/>
        <v>436</v>
      </c>
      <c r="AI118" s="98">
        <f t="shared" si="193"/>
        <v>436</v>
      </c>
      <c r="AJ118" s="98">
        <f t="shared" si="194"/>
        <v>1164</v>
      </c>
      <c r="AK118" s="98">
        <f t="shared" si="195"/>
        <v>776</v>
      </c>
      <c r="AL118" s="98">
        <f t="shared" si="196"/>
        <v>969</v>
      </c>
      <c r="AM118" s="98">
        <f t="shared" si="197"/>
        <v>969</v>
      </c>
      <c r="AO118" s="100">
        <v>115</v>
      </c>
      <c r="AP118" s="100">
        <f t="shared" si="198"/>
        <v>1867</v>
      </c>
      <c r="AQ118" s="100">
        <f t="shared" si="199"/>
        <v>745</v>
      </c>
      <c r="AR118" s="100">
        <f t="shared" si="200"/>
        <v>560</v>
      </c>
      <c r="AS118" s="100">
        <f t="shared" si="201"/>
        <v>560</v>
      </c>
      <c r="AT118" s="100">
        <f t="shared" si="202"/>
        <v>1492</v>
      </c>
      <c r="AU118" s="100">
        <f t="shared" si="203"/>
        <v>995</v>
      </c>
      <c r="AV118" s="100">
        <f t="shared" si="204"/>
        <v>1242</v>
      </c>
      <c r="AW118" s="100">
        <f t="shared" si="205"/>
        <v>1242</v>
      </c>
      <c r="AY118" s="101">
        <v>115</v>
      </c>
      <c r="AZ118" s="101">
        <f t="shared" si="206"/>
        <v>2390</v>
      </c>
      <c r="BA118" s="101">
        <f t="shared" si="207"/>
        <v>953</v>
      </c>
      <c r="BB118" s="101">
        <f t="shared" si="208"/>
        <v>716</v>
      </c>
      <c r="BC118" s="101">
        <f t="shared" si="209"/>
        <v>716</v>
      </c>
      <c r="BD118" s="101">
        <f t="shared" si="210"/>
        <v>1910</v>
      </c>
      <c r="BE118" s="101">
        <f t="shared" si="211"/>
        <v>1273</v>
      </c>
      <c r="BF118" s="101">
        <f t="shared" si="212"/>
        <v>1590</v>
      </c>
      <c r="BG118" s="101">
        <f t="shared" si="213"/>
        <v>1590</v>
      </c>
      <c r="BI118" s="102">
        <v>115</v>
      </c>
      <c r="BJ118" s="102">
        <f t="shared" si="214"/>
        <v>3735</v>
      </c>
      <c r="BK118" s="102">
        <f t="shared" si="215"/>
        <v>1490</v>
      </c>
      <c r="BL118" s="102">
        <f t="shared" si="216"/>
        <v>1120</v>
      </c>
      <c r="BM118" s="102">
        <f t="shared" si="217"/>
        <v>1120</v>
      </c>
      <c r="BN118" s="102">
        <f t="shared" si="218"/>
        <v>2985</v>
      </c>
      <c r="BO118" s="102">
        <f t="shared" si="219"/>
        <v>1990</v>
      </c>
      <c r="BP118" s="102">
        <f t="shared" si="220"/>
        <v>2485</v>
      </c>
      <c r="BQ118" s="102">
        <f t="shared" si="221"/>
        <v>2485</v>
      </c>
    </row>
    <row r="119" spans="1:69">
      <c r="A119" s="4">
        <v>116</v>
      </c>
      <c r="B119" s="4">
        <f>INT(VLOOKUP(A119,数值基线!$A$1:$K$206,3,0)*$B$2)</f>
        <v>760</v>
      </c>
      <c r="C119" s="4">
        <f t="shared" si="222"/>
        <v>304</v>
      </c>
      <c r="D119" s="4">
        <f t="shared" si="223"/>
        <v>228</v>
      </c>
      <c r="E119" s="4">
        <f t="shared" si="224"/>
        <v>228</v>
      </c>
      <c r="F119" s="4">
        <f>INT(VLOOKUP(A119,数值基线!$A$1:$K$206,4,0)*$F$2)</f>
        <v>607</v>
      </c>
      <c r="G119" s="4">
        <f t="shared" si="225"/>
        <v>404</v>
      </c>
      <c r="H119" s="4">
        <f t="shared" si="226"/>
        <v>505</v>
      </c>
      <c r="I119" s="4">
        <f t="shared" si="227"/>
        <v>505</v>
      </c>
      <c r="K119" s="106">
        <v>116</v>
      </c>
      <c r="L119" s="106">
        <f t="shared" si="174"/>
        <v>950</v>
      </c>
      <c r="M119" s="106">
        <f t="shared" si="175"/>
        <v>380</v>
      </c>
      <c r="N119" s="106">
        <f t="shared" si="176"/>
        <v>285</v>
      </c>
      <c r="O119" s="106">
        <f t="shared" si="177"/>
        <v>285</v>
      </c>
      <c r="P119" s="106">
        <f t="shared" si="178"/>
        <v>758</v>
      </c>
      <c r="Q119" s="106">
        <f t="shared" si="179"/>
        <v>505</v>
      </c>
      <c r="R119" s="106">
        <f t="shared" si="180"/>
        <v>631</v>
      </c>
      <c r="S119" s="106">
        <f t="shared" si="181"/>
        <v>631</v>
      </c>
      <c r="U119" s="97">
        <v>116</v>
      </c>
      <c r="V119" s="97">
        <f t="shared" si="182"/>
        <v>1178</v>
      </c>
      <c r="W119" s="97">
        <f t="shared" si="183"/>
        <v>471</v>
      </c>
      <c r="X119" s="97">
        <f t="shared" si="184"/>
        <v>353</v>
      </c>
      <c r="Y119" s="97">
        <f t="shared" si="185"/>
        <v>353</v>
      </c>
      <c r="Z119" s="97">
        <f t="shared" si="186"/>
        <v>940</v>
      </c>
      <c r="AA119" s="97">
        <f t="shared" si="187"/>
        <v>626</v>
      </c>
      <c r="AB119" s="97">
        <f t="shared" si="188"/>
        <v>782</v>
      </c>
      <c r="AC119" s="97">
        <f t="shared" si="189"/>
        <v>782</v>
      </c>
      <c r="AE119" s="98">
        <v>116</v>
      </c>
      <c r="AF119" s="98">
        <f t="shared" si="190"/>
        <v>1482</v>
      </c>
      <c r="AG119" s="98">
        <f t="shared" si="191"/>
        <v>592</v>
      </c>
      <c r="AH119" s="98">
        <f t="shared" si="192"/>
        <v>444</v>
      </c>
      <c r="AI119" s="98">
        <f t="shared" si="193"/>
        <v>444</v>
      </c>
      <c r="AJ119" s="98">
        <f t="shared" si="194"/>
        <v>1183</v>
      </c>
      <c r="AK119" s="98">
        <f t="shared" si="195"/>
        <v>787</v>
      </c>
      <c r="AL119" s="98">
        <f t="shared" si="196"/>
        <v>984</v>
      </c>
      <c r="AM119" s="98">
        <f t="shared" si="197"/>
        <v>984</v>
      </c>
      <c r="AO119" s="100">
        <v>116</v>
      </c>
      <c r="AP119" s="100">
        <f t="shared" si="198"/>
        <v>1900</v>
      </c>
      <c r="AQ119" s="100">
        <f t="shared" si="199"/>
        <v>760</v>
      </c>
      <c r="AR119" s="100">
        <f t="shared" si="200"/>
        <v>570</v>
      </c>
      <c r="AS119" s="100">
        <f t="shared" si="201"/>
        <v>570</v>
      </c>
      <c r="AT119" s="100">
        <f t="shared" si="202"/>
        <v>1517</v>
      </c>
      <c r="AU119" s="100">
        <f t="shared" si="203"/>
        <v>1010</v>
      </c>
      <c r="AV119" s="100">
        <f t="shared" si="204"/>
        <v>1262</v>
      </c>
      <c r="AW119" s="100">
        <f t="shared" si="205"/>
        <v>1262</v>
      </c>
      <c r="AY119" s="101">
        <v>116</v>
      </c>
      <c r="AZ119" s="101">
        <f t="shared" si="206"/>
        <v>2432</v>
      </c>
      <c r="BA119" s="101">
        <f t="shared" si="207"/>
        <v>972</v>
      </c>
      <c r="BB119" s="101">
        <f t="shared" si="208"/>
        <v>729</v>
      </c>
      <c r="BC119" s="101">
        <f t="shared" si="209"/>
        <v>729</v>
      </c>
      <c r="BD119" s="101">
        <f t="shared" si="210"/>
        <v>1942</v>
      </c>
      <c r="BE119" s="101">
        <f t="shared" si="211"/>
        <v>1292</v>
      </c>
      <c r="BF119" s="101">
        <f t="shared" si="212"/>
        <v>1616</v>
      </c>
      <c r="BG119" s="101">
        <f t="shared" si="213"/>
        <v>1616</v>
      </c>
      <c r="BI119" s="102">
        <v>116</v>
      </c>
      <c r="BJ119" s="102">
        <f t="shared" si="214"/>
        <v>3800</v>
      </c>
      <c r="BK119" s="102">
        <f t="shared" si="215"/>
        <v>1520</v>
      </c>
      <c r="BL119" s="102">
        <f t="shared" si="216"/>
        <v>1140</v>
      </c>
      <c r="BM119" s="102">
        <f t="shared" si="217"/>
        <v>1140</v>
      </c>
      <c r="BN119" s="102">
        <f t="shared" si="218"/>
        <v>3035</v>
      </c>
      <c r="BO119" s="102">
        <f t="shared" si="219"/>
        <v>2020</v>
      </c>
      <c r="BP119" s="102">
        <f t="shared" si="220"/>
        <v>2525</v>
      </c>
      <c r="BQ119" s="102">
        <f t="shared" si="221"/>
        <v>2525</v>
      </c>
    </row>
    <row r="120" spans="1:69">
      <c r="A120" s="4">
        <v>117</v>
      </c>
      <c r="B120" s="4">
        <f>INT(VLOOKUP(A120,数值基线!$A$1:$K$206,3,0)*$B$2)</f>
        <v>772</v>
      </c>
      <c r="C120" s="4">
        <f t="shared" si="222"/>
        <v>308</v>
      </c>
      <c r="D120" s="4">
        <f t="shared" si="223"/>
        <v>231</v>
      </c>
      <c r="E120" s="4">
        <f t="shared" si="224"/>
        <v>231</v>
      </c>
      <c r="F120" s="4">
        <f>INT(VLOOKUP(A120,数值基线!$A$1:$K$206,4,0)*$F$2)</f>
        <v>618</v>
      </c>
      <c r="G120" s="4">
        <f t="shared" si="225"/>
        <v>412</v>
      </c>
      <c r="H120" s="4">
        <f t="shared" si="226"/>
        <v>515</v>
      </c>
      <c r="I120" s="4">
        <f t="shared" si="227"/>
        <v>515</v>
      </c>
      <c r="K120" s="106">
        <v>117</v>
      </c>
      <c r="L120" s="106">
        <f t="shared" si="174"/>
        <v>965</v>
      </c>
      <c r="M120" s="106">
        <f t="shared" si="175"/>
        <v>385</v>
      </c>
      <c r="N120" s="106">
        <f t="shared" si="176"/>
        <v>288</v>
      </c>
      <c r="O120" s="106">
        <f t="shared" si="177"/>
        <v>288</v>
      </c>
      <c r="P120" s="106">
        <f t="shared" si="178"/>
        <v>772</v>
      </c>
      <c r="Q120" s="106">
        <f t="shared" si="179"/>
        <v>515</v>
      </c>
      <c r="R120" s="106">
        <f t="shared" si="180"/>
        <v>643</v>
      </c>
      <c r="S120" s="106">
        <f t="shared" si="181"/>
        <v>643</v>
      </c>
      <c r="U120" s="97">
        <v>117</v>
      </c>
      <c r="V120" s="97">
        <f t="shared" si="182"/>
        <v>1196</v>
      </c>
      <c r="W120" s="97">
        <f t="shared" si="183"/>
        <v>477</v>
      </c>
      <c r="X120" s="97">
        <f t="shared" si="184"/>
        <v>358</v>
      </c>
      <c r="Y120" s="97">
        <f t="shared" si="185"/>
        <v>358</v>
      </c>
      <c r="Z120" s="97">
        <f t="shared" si="186"/>
        <v>957</v>
      </c>
      <c r="AA120" s="97">
        <f t="shared" si="187"/>
        <v>638</v>
      </c>
      <c r="AB120" s="97">
        <f t="shared" si="188"/>
        <v>798</v>
      </c>
      <c r="AC120" s="97">
        <f t="shared" si="189"/>
        <v>798</v>
      </c>
      <c r="AE120" s="98">
        <v>117</v>
      </c>
      <c r="AF120" s="98">
        <f t="shared" si="190"/>
        <v>1505</v>
      </c>
      <c r="AG120" s="98">
        <f t="shared" si="191"/>
        <v>600</v>
      </c>
      <c r="AH120" s="98">
        <f t="shared" si="192"/>
        <v>450</v>
      </c>
      <c r="AI120" s="98">
        <f t="shared" si="193"/>
        <v>450</v>
      </c>
      <c r="AJ120" s="98">
        <f t="shared" si="194"/>
        <v>1205</v>
      </c>
      <c r="AK120" s="98">
        <f t="shared" si="195"/>
        <v>803</v>
      </c>
      <c r="AL120" s="98">
        <f t="shared" si="196"/>
        <v>1004</v>
      </c>
      <c r="AM120" s="98">
        <f t="shared" si="197"/>
        <v>1004</v>
      </c>
      <c r="AO120" s="100">
        <v>117</v>
      </c>
      <c r="AP120" s="100">
        <f t="shared" si="198"/>
        <v>1930</v>
      </c>
      <c r="AQ120" s="100">
        <f t="shared" si="199"/>
        <v>770</v>
      </c>
      <c r="AR120" s="100">
        <f t="shared" si="200"/>
        <v>577</v>
      </c>
      <c r="AS120" s="100">
        <f t="shared" si="201"/>
        <v>577</v>
      </c>
      <c r="AT120" s="100">
        <f t="shared" si="202"/>
        <v>1545</v>
      </c>
      <c r="AU120" s="100">
        <f t="shared" si="203"/>
        <v>1030</v>
      </c>
      <c r="AV120" s="100">
        <f t="shared" si="204"/>
        <v>1287</v>
      </c>
      <c r="AW120" s="100">
        <f t="shared" si="205"/>
        <v>1287</v>
      </c>
      <c r="AY120" s="101">
        <v>117</v>
      </c>
      <c r="AZ120" s="101">
        <f t="shared" si="206"/>
        <v>2470</v>
      </c>
      <c r="BA120" s="101">
        <f t="shared" si="207"/>
        <v>985</v>
      </c>
      <c r="BB120" s="101">
        <f t="shared" si="208"/>
        <v>739</v>
      </c>
      <c r="BC120" s="101">
        <f t="shared" si="209"/>
        <v>739</v>
      </c>
      <c r="BD120" s="101">
        <f t="shared" si="210"/>
        <v>1977</v>
      </c>
      <c r="BE120" s="101">
        <f t="shared" si="211"/>
        <v>1318</v>
      </c>
      <c r="BF120" s="101">
        <f t="shared" si="212"/>
        <v>1648</v>
      </c>
      <c r="BG120" s="101">
        <f t="shared" si="213"/>
        <v>1648</v>
      </c>
      <c r="BI120" s="102">
        <v>117</v>
      </c>
      <c r="BJ120" s="102">
        <f t="shared" si="214"/>
        <v>3860</v>
      </c>
      <c r="BK120" s="102">
        <f t="shared" si="215"/>
        <v>1540</v>
      </c>
      <c r="BL120" s="102">
        <f t="shared" si="216"/>
        <v>1155</v>
      </c>
      <c r="BM120" s="102">
        <f t="shared" si="217"/>
        <v>1155</v>
      </c>
      <c r="BN120" s="102">
        <f t="shared" si="218"/>
        <v>3090</v>
      </c>
      <c r="BO120" s="102">
        <f t="shared" si="219"/>
        <v>2060</v>
      </c>
      <c r="BP120" s="102">
        <f t="shared" si="220"/>
        <v>2575</v>
      </c>
      <c r="BQ120" s="102">
        <f t="shared" si="221"/>
        <v>2575</v>
      </c>
    </row>
    <row r="121" spans="1:69">
      <c r="A121" s="4">
        <v>118</v>
      </c>
      <c r="B121" s="4">
        <f>INT(VLOOKUP(A121,数值基线!$A$1:$K$206,3,0)*$B$2)</f>
        <v>785</v>
      </c>
      <c r="C121" s="4">
        <f t="shared" si="222"/>
        <v>314</v>
      </c>
      <c r="D121" s="4">
        <f t="shared" si="223"/>
        <v>235</v>
      </c>
      <c r="E121" s="4">
        <f t="shared" si="224"/>
        <v>235</v>
      </c>
      <c r="F121" s="4">
        <f>INT(VLOOKUP(A121,数值基线!$A$1:$K$206,4,0)*$F$2)</f>
        <v>627</v>
      </c>
      <c r="G121" s="4">
        <f t="shared" si="225"/>
        <v>418</v>
      </c>
      <c r="H121" s="4">
        <f t="shared" si="226"/>
        <v>522</v>
      </c>
      <c r="I121" s="4">
        <f t="shared" si="227"/>
        <v>522</v>
      </c>
      <c r="K121" s="106">
        <v>118</v>
      </c>
      <c r="L121" s="106">
        <f t="shared" si="174"/>
        <v>981</v>
      </c>
      <c r="M121" s="106">
        <f t="shared" si="175"/>
        <v>392</v>
      </c>
      <c r="N121" s="106">
        <f t="shared" si="176"/>
        <v>293</v>
      </c>
      <c r="O121" s="106">
        <f t="shared" si="177"/>
        <v>293</v>
      </c>
      <c r="P121" s="106">
        <f t="shared" si="178"/>
        <v>783</v>
      </c>
      <c r="Q121" s="106">
        <f t="shared" si="179"/>
        <v>522</v>
      </c>
      <c r="R121" s="106">
        <f t="shared" si="180"/>
        <v>652</v>
      </c>
      <c r="S121" s="106">
        <f t="shared" si="181"/>
        <v>652</v>
      </c>
      <c r="U121" s="97">
        <v>118</v>
      </c>
      <c r="V121" s="97">
        <f t="shared" si="182"/>
        <v>1216</v>
      </c>
      <c r="W121" s="97">
        <f t="shared" si="183"/>
        <v>486</v>
      </c>
      <c r="X121" s="97">
        <f t="shared" si="184"/>
        <v>364</v>
      </c>
      <c r="Y121" s="97">
        <f t="shared" si="185"/>
        <v>364</v>
      </c>
      <c r="Z121" s="97">
        <f t="shared" si="186"/>
        <v>971</v>
      </c>
      <c r="AA121" s="97">
        <f t="shared" si="187"/>
        <v>647</v>
      </c>
      <c r="AB121" s="97">
        <f t="shared" si="188"/>
        <v>809</v>
      </c>
      <c r="AC121" s="97">
        <f t="shared" si="189"/>
        <v>809</v>
      </c>
      <c r="AE121" s="98">
        <v>118</v>
      </c>
      <c r="AF121" s="98">
        <f t="shared" si="190"/>
        <v>1530</v>
      </c>
      <c r="AG121" s="98">
        <f t="shared" si="191"/>
        <v>612</v>
      </c>
      <c r="AH121" s="98">
        <f t="shared" si="192"/>
        <v>458</v>
      </c>
      <c r="AI121" s="98">
        <f t="shared" si="193"/>
        <v>458</v>
      </c>
      <c r="AJ121" s="98">
        <f t="shared" si="194"/>
        <v>1222</v>
      </c>
      <c r="AK121" s="98">
        <f t="shared" si="195"/>
        <v>815</v>
      </c>
      <c r="AL121" s="98">
        <f t="shared" si="196"/>
        <v>1017</v>
      </c>
      <c r="AM121" s="98">
        <f t="shared" si="197"/>
        <v>1017</v>
      </c>
      <c r="AO121" s="100">
        <v>118</v>
      </c>
      <c r="AP121" s="100">
        <f t="shared" si="198"/>
        <v>1962</v>
      </c>
      <c r="AQ121" s="100">
        <f t="shared" si="199"/>
        <v>785</v>
      </c>
      <c r="AR121" s="100">
        <f t="shared" si="200"/>
        <v>587</v>
      </c>
      <c r="AS121" s="100">
        <f t="shared" si="201"/>
        <v>587</v>
      </c>
      <c r="AT121" s="100">
        <f t="shared" si="202"/>
        <v>1567</v>
      </c>
      <c r="AU121" s="100">
        <f t="shared" si="203"/>
        <v>1045</v>
      </c>
      <c r="AV121" s="100">
        <f t="shared" si="204"/>
        <v>1305</v>
      </c>
      <c r="AW121" s="100">
        <f t="shared" si="205"/>
        <v>1305</v>
      </c>
      <c r="AY121" s="101">
        <v>118</v>
      </c>
      <c r="AZ121" s="101">
        <f t="shared" si="206"/>
        <v>2512</v>
      </c>
      <c r="BA121" s="101">
        <f t="shared" si="207"/>
        <v>1004</v>
      </c>
      <c r="BB121" s="101">
        <f t="shared" si="208"/>
        <v>752</v>
      </c>
      <c r="BC121" s="101">
        <f t="shared" si="209"/>
        <v>752</v>
      </c>
      <c r="BD121" s="101">
        <f t="shared" si="210"/>
        <v>2006</v>
      </c>
      <c r="BE121" s="101">
        <f t="shared" si="211"/>
        <v>1337</v>
      </c>
      <c r="BF121" s="101">
        <f t="shared" si="212"/>
        <v>1670</v>
      </c>
      <c r="BG121" s="101">
        <f t="shared" si="213"/>
        <v>1670</v>
      </c>
      <c r="BI121" s="102">
        <v>118</v>
      </c>
      <c r="BJ121" s="102">
        <f t="shared" si="214"/>
        <v>3925</v>
      </c>
      <c r="BK121" s="102">
        <f t="shared" si="215"/>
        <v>1570</v>
      </c>
      <c r="BL121" s="102">
        <f t="shared" si="216"/>
        <v>1175</v>
      </c>
      <c r="BM121" s="102">
        <f t="shared" si="217"/>
        <v>1175</v>
      </c>
      <c r="BN121" s="102">
        <f t="shared" si="218"/>
        <v>3135</v>
      </c>
      <c r="BO121" s="102">
        <f t="shared" si="219"/>
        <v>2090</v>
      </c>
      <c r="BP121" s="102">
        <f t="shared" si="220"/>
        <v>2610</v>
      </c>
      <c r="BQ121" s="102">
        <f t="shared" si="221"/>
        <v>2610</v>
      </c>
    </row>
    <row r="122" spans="1:69">
      <c r="A122" s="4">
        <v>119</v>
      </c>
      <c r="B122" s="4">
        <f>INT(VLOOKUP(A122,数值基线!$A$1:$K$206,3,0)*$B$2)</f>
        <v>797</v>
      </c>
      <c r="C122" s="4">
        <f t="shared" si="222"/>
        <v>318</v>
      </c>
      <c r="D122" s="4">
        <f t="shared" si="223"/>
        <v>239</v>
      </c>
      <c r="E122" s="4">
        <f t="shared" si="224"/>
        <v>239</v>
      </c>
      <c r="F122" s="4">
        <f>INT(VLOOKUP(A122,数值基线!$A$1:$K$206,4,0)*$F$2)</f>
        <v>637</v>
      </c>
      <c r="G122" s="4">
        <f t="shared" si="225"/>
        <v>424</v>
      </c>
      <c r="H122" s="4">
        <f t="shared" si="226"/>
        <v>530</v>
      </c>
      <c r="I122" s="4">
        <f t="shared" si="227"/>
        <v>530</v>
      </c>
      <c r="K122" s="106">
        <v>119</v>
      </c>
      <c r="L122" s="106">
        <f t="shared" si="174"/>
        <v>996</v>
      </c>
      <c r="M122" s="106">
        <f t="shared" si="175"/>
        <v>397</v>
      </c>
      <c r="N122" s="106">
        <f t="shared" si="176"/>
        <v>298</v>
      </c>
      <c r="O122" s="106">
        <f t="shared" si="177"/>
        <v>298</v>
      </c>
      <c r="P122" s="106">
        <f t="shared" si="178"/>
        <v>796</v>
      </c>
      <c r="Q122" s="106">
        <f t="shared" si="179"/>
        <v>530</v>
      </c>
      <c r="R122" s="106">
        <f t="shared" si="180"/>
        <v>662</v>
      </c>
      <c r="S122" s="106">
        <f t="shared" si="181"/>
        <v>662</v>
      </c>
      <c r="U122" s="97">
        <v>119</v>
      </c>
      <c r="V122" s="97">
        <f t="shared" si="182"/>
        <v>1235</v>
      </c>
      <c r="W122" s="97">
        <f t="shared" si="183"/>
        <v>492</v>
      </c>
      <c r="X122" s="97">
        <f t="shared" si="184"/>
        <v>370</v>
      </c>
      <c r="Y122" s="97">
        <f t="shared" si="185"/>
        <v>370</v>
      </c>
      <c r="Z122" s="97">
        <f t="shared" si="186"/>
        <v>987</v>
      </c>
      <c r="AA122" s="97">
        <f t="shared" si="187"/>
        <v>657</v>
      </c>
      <c r="AB122" s="97">
        <f t="shared" si="188"/>
        <v>821</v>
      </c>
      <c r="AC122" s="97">
        <f t="shared" si="189"/>
        <v>821</v>
      </c>
      <c r="AE122" s="98">
        <v>119</v>
      </c>
      <c r="AF122" s="98">
        <f t="shared" si="190"/>
        <v>1554</v>
      </c>
      <c r="AG122" s="98">
        <f t="shared" si="191"/>
        <v>620</v>
      </c>
      <c r="AH122" s="98">
        <f t="shared" si="192"/>
        <v>466</v>
      </c>
      <c r="AI122" s="98">
        <f t="shared" si="193"/>
        <v>466</v>
      </c>
      <c r="AJ122" s="98">
        <f t="shared" si="194"/>
        <v>1242</v>
      </c>
      <c r="AK122" s="98">
        <f t="shared" si="195"/>
        <v>826</v>
      </c>
      <c r="AL122" s="98">
        <f t="shared" si="196"/>
        <v>1033</v>
      </c>
      <c r="AM122" s="98">
        <f t="shared" si="197"/>
        <v>1033</v>
      </c>
      <c r="AO122" s="100">
        <v>119</v>
      </c>
      <c r="AP122" s="100">
        <f t="shared" si="198"/>
        <v>1992</v>
      </c>
      <c r="AQ122" s="100">
        <f t="shared" si="199"/>
        <v>795</v>
      </c>
      <c r="AR122" s="100">
        <f t="shared" si="200"/>
        <v>597</v>
      </c>
      <c r="AS122" s="100">
        <f t="shared" si="201"/>
        <v>597</v>
      </c>
      <c r="AT122" s="100">
        <f t="shared" si="202"/>
        <v>1592</v>
      </c>
      <c r="AU122" s="100">
        <f t="shared" si="203"/>
        <v>1060</v>
      </c>
      <c r="AV122" s="100">
        <f t="shared" si="204"/>
        <v>1325</v>
      </c>
      <c r="AW122" s="100">
        <f t="shared" si="205"/>
        <v>1325</v>
      </c>
      <c r="AY122" s="101">
        <v>119</v>
      </c>
      <c r="AZ122" s="101">
        <f t="shared" si="206"/>
        <v>2550</v>
      </c>
      <c r="BA122" s="101">
        <f t="shared" si="207"/>
        <v>1017</v>
      </c>
      <c r="BB122" s="101">
        <f t="shared" si="208"/>
        <v>764</v>
      </c>
      <c r="BC122" s="101">
        <f t="shared" si="209"/>
        <v>764</v>
      </c>
      <c r="BD122" s="101">
        <f t="shared" si="210"/>
        <v>2038</v>
      </c>
      <c r="BE122" s="101">
        <f t="shared" si="211"/>
        <v>1356</v>
      </c>
      <c r="BF122" s="101">
        <f t="shared" si="212"/>
        <v>1696</v>
      </c>
      <c r="BG122" s="101">
        <f t="shared" si="213"/>
        <v>1696</v>
      </c>
      <c r="BI122" s="102">
        <v>119</v>
      </c>
      <c r="BJ122" s="102">
        <f t="shared" si="214"/>
        <v>3985</v>
      </c>
      <c r="BK122" s="102">
        <f t="shared" si="215"/>
        <v>1590</v>
      </c>
      <c r="BL122" s="102">
        <f t="shared" si="216"/>
        <v>1195</v>
      </c>
      <c r="BM122" s="102">
        <f t="shared" si="217"/>
        <v>1195</v>
      </c>
      <c r="BN122" s="102">
        <f t="shared" si="218"/>
        <v>3185</v>
      </c>
      <c r="BO122" s="102">
        <f t="shared" si="219"/>
        <v>2120</v>
      </c>
      <c r="BP122" s="102">
        <f t="shared" si="220"/>
        <v>2650</v>
      </c>
      <c r="BQ122" s="102">
        <f t="shared" si="221"/>
        <v>2650</v>
      </c>
    </row>
    <row r="123" spans="1:69">
      <c r="A123" s="4">
        <v>120</v>
      </c>
      <c r="B123" s="4">
        <f>INT(VLOOKUP(A123,数值基线!$A$1:$K$206,3,0)*$B$2)</f>
        <v>810</v>
      </c>
      <c r="C123" s="4">
        <f t="shared" si="222"/>
        <v>324</v>
      </c>
      <c r="D123" s="4">
        <f t="shared" si="223"/>
        <v>243</v>
      </c>
      <c r="E123" s="4">
        <f t="shared" si="224"/>
        <v>243</v>
      </c>
      <c r="F123" s="4">
        <f>INT(VLOOKUP(A123,数值基线!$A$1:$K$206,4,0)*$F$2)</f>
        <v>648</v>
      </c>
      <c r="G123" s="4">
        <f t="shared" si="225"/>
        <v>432</v>
      </c>
      <c r="H123" s="4">
        <f t="shared" si="226"/>
        <v>540</v>
      </c>
      <c r="I123" s="4">
        <f t="shared" si="227"/>
        <v>540</v>
      </c>
      <c r="K123" s="106">
        <v>120</v>
      </c>
      <c r="L123" s="106">
        <f t="shared" si="174"/>
        <v>1012</v>
      </c>
      <c r="M123" s="106">
        <f t="shared" si="175"/>
        <v>405</v>
      </c>
      <c r="N123" s="106">
        <f t="shared" si="176"/>
        <v>303</v>
      </c>
      <c r="O123" s="106">
        <f t="shared" si="177"/>
        <v>303</v>
      </c>
      <c r="P123" s="106">
        <f t="shared" si="178"/>
        <v>810</v>
      </c>
      <c r="Q123" s="106">
        <f t="shared" si="179"/>
        <v>540</v>
      </c>
      <c r="R123" s="106">
        <f t="shared" si="180"/>
        <v>675</v>
      </c>
      <c r="S123" s="106">
        <f t="shared" si="181"/>
        <v>675</v>
      </c>
      <c r="U123" s="97">
        <v>120</v>
      </c>
      <c r="V123" s="97">
        <f t="shared" si="182"/>
        <v>1255</v>
      </c>
      <c r="W123" s="97">
        <f t="shared" si="183"/>
        <v>502</v>
      </c>
      <c r="X123" s="97">
        <f t="shared" si="184"/>
        <v>376</v>
      </c>
      <c r="Y123" s="97">
        <f t="shared" si="185"/>
        <v>376</v>
      </c>
      <c r="Z123" s="97">
        <f t="shared" si="186"/>
        <v>1004</v>
      </c>
      <c r="AA123" s="97">
        <f t="shared" si="187"/>
        <v>669</v>
      </c>
      <c r="AB123" s="97">
        <f t="shared" si="188"/>
        <v>837</v>
      </c>
      <c r="AC123" s="97">
        <f t="shared" si="189"/>
        <v>837</v>
      </c>
      <c r="AE123" s="98">
        <v>120</v>
      </c>
      <c r="AF123" s="98">
        <f t="shared" si="190"/>
        <v>1579</v>
      </c>
      <c r="AG123" s="98">
        <f t="shared" si="191"/>
        <v>631</v>
      </c>
      <c r="AH123" s="98">
        <f t="shared" si="192"/>
        <v>473</v>
      </c>
      <c r="AI123" s="98">
        <f t="shared" si="193"/>
        <v>473</v>
      </c>
      <c r="AJ123" s="98">
        <f t="shared" si="194"/>
        <v>1263</v>
      </c>
      <c r="AK123" s="98">
        <f t="shared" si="195"/>
        <v>842</v>
      </c>
      <c r="AL123" s="98">
        <f t="shared" si="196"/>
        <v>1053</v>
      </c>
      <c r="AM123" s="98">
        <f t="shared" si="197"/>
        <v>1053</v>
      </c>
      <c r="AO123" s="100">
        <v>120</v>
      </c>
      <c r="AP123" s="100">
        <f t="shared" si="198"/>
        <v>2025</v>
      </c>
      <c r="AQ123" s="100">
        <f t="shared" si="199"/>
        <v>810</v>
      </c>
      <c r="AR123" s="100">
        <f t="shared" si="200"/>
        <v>607</v>
      </c>
      <c r="AS123" s="100">
        <f t="shared" si="201"/>
        <v>607</v>
      </c>
      <c r="AT123" s="100">
        <f t="shared" si="202"/>
        <v>1620</v>
      </c>
      <c r="AU123" s="100">
        <f t="shared" si="203"/>
        <v>1080</v>
      </c>
      <c r="AV123" s="100">
        <f t="shared" si="204"/>
        <v>1350</v>
      </c>
      <c r="AW123" s="100">
        <f t="shared" si="205"/>
        <v>1350</v>
      </c>
      <c r="AY123" s="101">
        <v>120</v>
      </c>
      <c r="AZ123" s="101">
        <f t="shared" si="206"/>
        <v>2592</v>
      </c>
      <c r="BA123" s="101">
        <f t="shared" si="207"/>
        <v>1036</v>
      </c>
      <c r="BB123" s="101">
        <f t="shared" si="208"/>
        <v>777</v>
      </c>
      <c r="BC123" s="101">
        <f t="shared" si="209"/>
        <v>777</v>
      </c>
      <c r="BD123" s="101">
        <f t="shared" si="210"/>
        <v>2073</v>
      </c>
      <c r="BE123" s="101">
        <f t="shared" si="211"/>
        <v>1382</v>
      </c>
      <c r="BF123" s="101">
        <f t="shared" si="212"/>
        <v>1728</v>
      </c>
      <c r="BG123" s="101">
        <f t="shared" si="213"/>
        <v>1728</v>
      </c>
      <c r="BI123" s="102">
        <v>120</v>
      </c>
      <c r="BJ123" s="102">
        <f t="shared" si="214"/>
        <v>4050</v>
      </c>
      <c r="BK123" s="102">
        <f t="shared" si="215"/>
        <v>1620</v>
      </c>
      <c r="BL123" s="102">
        <f t="shared" si="216"/>
        <v>1215</v>
      </c>
      <c r="BM123" s="102">
        <f t="shared" si="217"/>
        <v>1215</v>
      </c>
      <c r="BN123" s="102">
        <f t="shared" si="218"/>
        <v>3240</v>
      </c>
      <c r="BO123" s="102">
        <f t="shared" si="219"/>
        <v>2160</v>
      </c>
      <c r="BP123" s="102">
        <f t="shared" si="220"/>
        <v>2700</v>
      </c>
      <c r="BQ123" s="102">
        <f t="shared" si="221"/>
        <v>2700</v>
      </c>
    </row>
    <row r="124" spans="1:69">
      <c r="A124" s="4">
        <v>121</v>
      </c>
      <c r="B124" s="4">
        <f>INT(VLOOKUP(A124,数值基线!$A$1:$K$206,3,0)*$B$2)</f>
        <v>823</v>
      </c>
      <c r="C124" s="4">
        <f t="shared" si="222"/>
        <v>329</v>
      </c>
      <c r="D124" s="4">
        <f t="shared" si="223"/>
        <v>246</v>
      </c>
      <c r="E124" s="4">
        <f t="shared" si="224"/>
        <v>246</v>
      </c>
      <c r="F124" s="4">
        <f>INT(VLOOKUP(A124,数值基线!$A$1:$K$206,4,0)*$F$2)</f>
        <v>658</v>
      </c>
      <c r="G124" s="4">
        <f t="shared" si="225"/>
        <v>438</v>
      </c>
      <c r="H124" s="4">
        <f t="shared" si="226"/>
        <v>548</v>
      </c>
      <c r="I124" s="4">
        <f t="shared" si="227"/>
        <v>548</v>
      </c>
      <c r="K124" s="106">
        <v>121</v>
      </c>
      <c r="L124" s="106">
        <f t="shared" si="174"/>
        <v>1028</v>
      </c>
      <c r="M124" s="106">
        <f t="shared" si="175"/>
        <v>411</v>
      </c>
      <c r="N124" s="106">
        <f t="shared" si="176"/>
        <v>307</v>
      </c>
      <c r="O124" s="106">
        <f t="shared" si="177"/>
        <v>307</v>
      </c>
      <c r="P124" s="106">
        <f t="shared" si="178"/>
        <v>822</v>
      </c>
      <c r="Q124" s="106">
        <f t="shared" si="179"/>
        <v>547</v>
      </c>
      <c r="R124" s="106">
        <f t="shared" si="180"/>
        <v>685</v>
      </c>
      <c r="S124" s="106">
        <f t="shared" si="181"/>
        <v>685</v>
      </c>
      <c r="U124" s="97">
        <v>121</v>
      </c>
      <c r="V124" s="97">
        <f t="shared" si="182"/>
        <v>1275</v>
      </c>
      <c r="W124" s="97">
        <f t="shared" si="183"/>
        <v>509</v>
      </c>
      <c r="X124" s="97">
        <f t="shared" si="184"/>
        <v>381</v>
      </c>
      <c r="Y124" s="97">
        <f t="shared" si="185"/>
        <v>381</v>
      </c>
      <c r="Z124" s="97">
        <f t="shared" si="186"/>
        <v>1019</v>
      </c>
      <c r="AA124" s="97">
        <f t="shared" si="187"/>
        <v>678</v>
      </c>
      <c r="AB124" s="97">
        <f t="shared" si="188"/>
        <v>849</v>
      </c>
      <c r="AC124" s="97">
        <f t="shared" si="189"/>
        <v>849</v>
      </c>
      <c r="AE124" s="98">
        <v>121</v>
      </c>
      <c r="AF124" s="98">
        <f t="shared" si="190"/>
        <v>1604</v>
      </c>
      <c r="AG124" s="98">
        <f t="shared" si="191"/>
        <v>641</v>
      </c>
      <c r="AH124" s="98">
        <f t="shared" si="192"/>
        <v>479</v>
      </c>
      <c r="AI124" s="98">
        <f t="shared" si="193"/>
        <v>479</v>
      </c>
      <c r="AJ124" s="98">
        <f t="shared" si="194"/>
        <v>1283</v>
      </c>
      <c r="AK124" s="98">
        <f t="shared" si="195"/>
        <v>854</v>
      </c>
      <c r="AL124" s="98">
        <f t="shared" si="196"/>
        <v>1068</v>
      </c>
      <c r="AM124" s="98">
        <f t="shared" si="197"/>
        <v>1068</v>
      </c>
      <c r="AO124" s="100">
        <v>121</v>
      </c>
      <c r="AP124" s="100">
        <f t="shared" si="198"/>
        <v>2057</v>
      </c>
      <c r="AQ124" s="100">
        <f t="shared" si="199"/>
        <v>822</v>
      </c>
      <c r="AR124" s="100">
        <f t="shared" si="200"/>
        <v>615</v>
      </c>
      <c r="AS124" s="100">
        <f t="shared" si="201"/>
        <v>615</v>
      </c>
      <c r="AT124" s="100">
        <f t="shared" si="202"/>
        <v>1645</v>
      </c>
      <c r="AU124" s="100">
        <f t="shared" si="203"/>
        <v>1095</v>
      </c>
      <c r="AV124" s="100">
        <f t="shared" si="204"/>
        <v>1370</v>
      </c>
      <c r="AW124" s="100">
        <f t="shared" si="205"/>
        <v>1370</v>
      </c>
      <c r="AY124" s="101">
        <v>121</v>
      </c>
      <c r="AZ124" s="101">
        <f t="shared" si="206"/>
        <v>2633</v>
      </c>
      <c r="BA124" s="101">
        <f t="shared" si="207"/>
        <v>1052</v>
      </c>
      <c r="BB124" s="101">
        <f t="shared" si="208"/>
        <v>787</v>
      </c>
      <c r="BC124" s="101">
        <f t="shared" si="209"/>
        <v>787</v>
      </c>
      <c r="BD124" s="101">
        <f t="shared" si="210"/>
        <v>2105</v>
      </c>
      <c r="BE124" s="101">
        <f t="shared" si="211"/>
        <v>1401</v>
      </c>
      <c r="BF124" s="101">
        <f t="shared" si="212"/>
        <v>1753</v>
      </c>
      <c r="BG124" s="101">
        <f t="shared" si="213"/>
        <v>1753</v>
      </c>
      <c r="BI124" s="102">
        <v>121</v>
      </c>
      <c r="BJ124" s="102">
        <f t="shared" si="214"/>
        <v>4115</v>
      </c>
      <c r="BK124" s="102">
        <f t="shared" si="215"/>
        <v>1645</v>
      </c>
      <c r="BL124" s="102">
        <f t="shared" si="216"/>
        <v>1230</v>
      </c>
      <c r="BM124" s="102">
        <f t="shared" si="217"/>
        <v>1230</v>
      </c>
      <c r="BN124" s="102">
        <f t="shared" si="218"/>
        <v>3290</v>
      </c>
      <c r="BO124" s="102">
        <f t="shared" si="219"/>
        <v>2190</v>
      </c>
      <c r="BP124" s="102">
        <f t="shared" si="220"/>
        <v>2740</v>
      </c>
      <c r="BQ124" s="102">
        <f t="shared" si="221"/>
        <v>2740</v>
      </c>
    </row>
    <row r="125" spans="1:69">
      <c r="A125" s="4">
        <v>122</v>
      </c>
      <c r="B125" s="4">
        <f>INT(VLOOKUP(A125,数值基线!$A$1:$K$206,3,0)*$B$2)</f>
        <v>836</v>
      </c>
      <c r="C125" s="4">
        <f t="shared" si="222"/>
        <v>334</v>
      </c>
      <c r="D125" s="4">
        <f t="shared" si="223"/>
        <v>250</v>
      </c>
      <c r="E125" s="4">
        <f t="shared" si="224"/>
        <v>250</v>
      </c>
      <c r="F125" s="4">
        <f>INT(VLOOKUP(A125,数值基线!$A$1:$K$206,4,0)*$F$2)</f>
        <v>668</v>
      </c>
      <c r="G125" s="4">
        <f t="shared" si="225"/>
        <v>445</v>
      </c>
      <c r="H125" s="4">
        <f t="shared" si="226"/>
        <v>556</v>
      </c>
      <c r="I125" s="4">
        <f t="shared" si="227"/>
        <v>556</v>
      </c>
      <c r="K125" s="106">
        <v>122</v>
      </c>
      <c r="L125" s="106">
        <f t="shared" si="174"/>
        <v>1045</v>
      </c>
      <c r="M125" s="106">
        <f t="shared" si="175"/>
        <v>417</v>
      </c>
      <c r="N125" s="106">
        <f t="shared" si="176"/>
        <v>312</v>
      </c>
      <c r="O125" s="106">
        <f t="shared" si="177"/>
        <v>312</v>
      </c>
      <c r="P125" s="106">
        <f t="shared" si="178"/>
        <v>835</v>
      </c>
      <c r="Q125" s="106">
        <f t="shared" si="179"/>
        <v>556</v>
      </c>
      <c r="R125" s="106">
        <f t="shared" si="180"/>
        <v>695</v>
      </c>
      <c r="S125" s="106">
        <f t="shared" si="181"/>
        <v>695</v>
      </c>
      <c r="U125" s="97">
        <v>122</v>
      </c>
      <c r="V125" s="97">
        <f t="shared" si="182"/>
        <v>1295</v>
      </c>
      <c r="W125" s="97">
        <f t="shared" si="183"/>
        <v>517</v>
      </c>
      <c r="X125" s="97">
        <f t="shared" si="184"/>
        <v>387</v>
      </c>
      <c r="Y125" s="97">
        <f t="shared" si="185"/>
        <v>387</v>
      </c>
      <c r="Z125" s="97">
        <f t="shared" si="186"/>
        <v>1035</v>
      </c>
      <c r="AA125" s="97">
        <f t="shared" si="187"/>
        <v>689</v>
      </c>
      <c r="AB125" s="97">
        <f t="shared" si="188"/>
        <v>861</v>
      </c>
      <c r="AC125" s="97">
        <f t="shared" si="189"/>
        <v>861</v>
      </c>
      <c r="AE125" s="98">
        <v>122</v>
      </c>
      <c r="AF125" s="98">
        <f t="shared" si="190"/>
        <v>1630</v>
      </c>
      <c r="AG125" s="98">
        <f t="shared" si="191"/>
        <v>651</v>
      </c>
      <c r="AH125" s="98">
        <f t="shared" si="192"/>
        <v>487</v>
      </c>
      <c r="AI125" s="98">
        <f t="shared" si="193"/>
        <v>487</v>
      </c>
      <c r="AJ125" s="98">
        <f t="shared" si="194"/>
        <v>1302</v>
      </c>
      <c r="AK125" s="98">
        <f t="shared" si="195"/>
        <v>867</v>
      </c>
      <c r="AL125" s="98">
        <f t="shared" si="196"/>
        <v>1084</v>
      </c>
      <c r="AM125" s="98">
        <f t="shared" si="197"/>
        <v>1084</v>
      </c>
      <c r="AO125" s="100">
        <v>122</v>
      </c>
      <c r="AP125" s="100">
        <f t="shared" si="198"/>
        <v>2090</v>
      </c>
      <c r="AQ125" s="100">
        <f t="shared" si="199"/>
        <v>835</v>
      </c>
      <c r="AR125" s="100">
        <f t="shared" si="200"/>
        <v>625</v>
      </c>
      <c r="AS125" s="100">
        <f t="shared" si="201"/>
        <v>625</v>
      </c>
      <c r="AT125" s="100">
        <f t="shared" si="202"/>
        <v>1670</v>
      </c>
      <c r="AU125" s="100">
        <f t="shared" si="203"/>
        <v>1112</v>
      </c>
      <c r="AV125" s="100">
        <f t="shared" si="204"/>
        <v>1390</v>
      </c>
      <c r="AW125" s="100">
        <f t="shared" si="205"/>
        <v>1390</v>
      </c>
      <c r="AY125" s="101">
        <v>122</v>
      </c>
      <c r="AZ125" s="101">
        <f t="shared" si="206"/>
        <v>2675</v>
      </c>
      <c r="BA125" s="101">
        <f t="shared" si="207"/>
        <v>1068</v>
      </c>
      <c r="BB125" s="101">
        <f t="shared" si="208"/>
        <v>800</v>
      </c>
      <c r="BC125" s="101">
        <f t="shared" si="209"/>
        <v>800</v>
      </c>
      <c r="BD125" s="101">
        <f t="shared" si="210"/>
        <v>2137</v>
      </c>
      <c r="BE125" s="101">
        <f t="shared" si="211"/>
        <v>1424</v>
      </c>
      <c r="BF125" s="101">
        <f t="shared" si="212"/>
        <v>1779</v>
      </c>
      <c r="BG125" s="101">
        <f t="shared" si="213"/>
        <v>1779</v>
      </c>
      <c r="BI125" s="102">
        <v>122</v>
      </c>
      <c r="BJ125" s="102">
        <f t="shared" si="214"/>
        <v>4180</v>
      </c>
      <c r="BK125" s="102">
        <f t="shared" si="215"/>
        <v>1670</v>
      </c>
      <c r="BL125" s="102">
        <f t="shared" si="216"/>
        <v>1250</v>
      </c>
      <c r="BM125" s="102">
        <f t="shared" si="217"/>
        <v>1250</v>
      </c>
      <c r="BN125" s="102">
        <f t="shared" si="218"/>
        <v>3340</v>
      </c>
      <c r="BO125" s="102">
        <f t="shared" si="219"/>
        <v>2225</v>
      </c>
      <c r="BP125" s="102">
        <f t="shared" si="220"/>
        <v>2780</v>
      </c>
      <c r="BQ125" s="102">
        <f t="shared" si="221"/>
        <v>2780</v>
      </c>
    </row>
    <row r="126" spans="1:69">
      <c r="A126" s="4">
        <v>123</v>
      </c>
      <c r="B126" s="4">
        <f>INT(VLOOKUP(A126,数值基线!$A$1:$K$206,3,0)*$B$2)</f>
        <v>849</v>
      </c>
      <c r="C126" s="4">
        <f t="shared" si="222"/>
        <v>339</v>
      </c>
      <c r="D126" s="4">
        <f t="shared" si="223"/>
        <v>254</v>
      </c>
      <c r="E126" s="4">
        <f t="shared" si="224"/>
        <v>254</v>
      </c>
      <c r="F126" s="4">
        <f>INT(VLOOKUP(A126,数值基线!$A$1:$K$206,4,0)*$F$2)</f>
        <v>679</v>
      </c>
      <c r="G126" s="4">
        <f t="shared" si="225"/>
        <v>452</v>
      </c>
      <c r="H126" s="4">
        <f t="shared" si="226"/>
        <v>565</v>
      </c>
      <c r="I126" s="4">
        <f t="shared" si="227"/>
        <v>565</v>
      </c>
      <c r="K126" s="106">
        <v>123</v>
      </c>
      <c r="L126" s="106">
        <f t="shared" si="174"/>
        <v>1061</v>
      </c>
      <c r="M126" s="106">
        <f t="shared" si="175"/>
        <v>423</v>
      </c>
      <c r="N126" s="106">
        <f t="shared" si="176"/>
        <v>317</v>
      </c>
      <c r="O126" s="106">
        <f t="shared" si="177"/>
        <v>317</v>
      </c>
      <c r="P126" s="106">
        <f t="shared" si="178"/>
        <v>848</v>
      </c>
      <c r="Q126" s="106">
        <f t="shared" si="179"/>
        <v>565</v>
      </c>
      <c r="R126" s="106">
        <f t="shared" si="180"/>
        <v>706</v>
      </c>
      <c r="S126" s="106">
        <f t="shared" si="181"/>
        <v>706</v>
      </c>
      <c r="U126" s="97">
        <v>123</v>
      </c>
      <c r="V126" s="97">
        <f t="shared" si="182"/>
        <v>1315</v>
      </c>
      <c r="W126" s="97">
        <f t="shared" si="183"/>
        <v>525</v>
      </c>
      <c r="X126" s="97">
        <f t="shared" si="184"/>
        <v>393</v>
      </c>
      <c r="Y126" s="97">
        <f t="shared" si="185"/>
        <v>393</v>
      </c>
      <c r="Z126" s="97">
        <f t="shared" si="186"/>
        <v>1052</v>
      </c>
      <c r="AA126" s="97">
        <f t="shared" si="187"/>
        <v>700</v>
      </c>
      <c r="AB126" s="97">
        <f t="shared" si="188"/>
        <v>875</v>
      </c>
      <c r="AC126" s="97">
        <f t="shared" si="189"/>
        <v>875</v>
      </c>
      <c r="AE126" s="98">
        <v>123</v>
      </c>
      <c r="AF126" s="98">
        <f t="shared" si="190"/>
        <v>1655</v>
      </c>
      <c r="AG126" s="98">
        <f t="shared" si="191"/>
        <v>661</v>
      </c>
      <c r="AH126" s="98">
        <f t="shared" si="192"/>
        <v>495</v>
      </c>
      <c r="AI126" s="98">
        <f t="shared" si="193"/>
        <v>495</v>
      </c>
      <c r="AJ126" s="98">
        <f t="shared" si="194"/>
        <v>1324</v>
      </c>
      <c r="AK126" s="98">
        <f t="shared" si="195"/>
        <v>881</v>
      </c>
      <c r="AL126" s="98">
        <f t="shared" si="196"/>
        <v>1101</v>
      </c>
      <c r="AM126" s="98">
        <f t="shared" si="197"/>
        <v>1101</v>
      </c>
      <c r="AO126" s="100">
        <v>123</v>
      </c>
      <c r="AP126" s="100">
        <f t="shared" si="198"/>
        <v>2122</v>
      </c>
      <c r="AQ126" s="100">
        <f t="shared" si="199"/>
        <v>847</v>
      </c>
      <c r="AR126" s="100">
        <f t="shared" si="200"/>
        <v>635</v>
      </c>
      <c r="AS126" s="100">
        <f t="shared" si="201"/>
        <v>635</v>
      </c>
      <c r="AT126" s="100">
        <f t="shared" si="202"/>
        <v>1697</v>
      </c>
      <c r="AU126" s="100">
        <f t="shared" si="203"/>
        <v>1130</v>
      </c>
      <c r="AV126" s="100">
        <f t="shared" si="204"/>
        <v>1412</v>
      </c>
      <c r="AW126" s="100">
        <f t="shared" si="205"/>
        <v>1412</v>
      </c>
      <c r="AY126" s="101">
        <v>123</v>
      </c>
      <c r="AZ126" s="101">
        <f t="shared" si="206"/>
        <v>2716</v>
      </c>
      <c r="BA126" s="101">
        <f t="shared" si="207"/>
        <v>1084</v>
      </c>
      <c r="BB126" s="101">
        <f t="shared" si="208"/>
        <v>812</v>
      </c>
      <c r="BC126" s="101">
        <f t="shared" si="209"/>
        <v>812</v>
      </c>
      <c r="BD126" s="101">
        <f t="shared" si="210"/>
        <v>2172</v>
      </c>
      <c r="BE126" s="101">
        <f t="shared" si="211"/>
        <v>1446</v>
      </c>
      <c r="BF126" s="101">
        <f t="shared" si="212"/>
        <v>1808</v>
      </c>
      <c r="BG126" s="101">
        <f t="shared" si="213"/>
        <v>1808</v>
      </c>
      <c r="BI126" s="102">
        <v>123</v>
      </c>
      <c r="BJ126" s="102">
        <f t="shared" si="214"/>
        <v>4245</v>
      </c>
      <c r="BK126" s="102">
        <f t="shared" si="215"/>
        <v>1695</v>
      </c>
      <c r="BL126" s="102">
        <f t="shared" si="216"/>
        <v>1270</v>
      </c>
      <c r="BM126" s="102">
        <f t="shared" si="217"/>
        <v>1270</v>
      </c>
      <c r="BN126" s="102">
        <f t="shared" si="218"/>
        <v>3395</v>
      </c>
      <c r="BO126" s="102">
        <f t="shared" si="219"/>
        <v>2260</v>
      </c>
      <c r="BP126" s="102">
        <f t="shared" si="220"/>
        <v>2825</v>
      </c>
      <c r="BQ126" s="102">
        <f t="shared" si="221"/>
        <v>2825</v>
      </c>
    </row>
    <row r="127" spans="1:69">
      <c r="A127" s="4">
        <v>124</v>
      </c>
      <c r="B127" s="4">
        <f>INT(VLOOKUP(A127,数值基线!$A$1:$K$206,3,0)*$B$2)</f>
        <v>862</v>
      </c>
      <c r="C127" s="4">
        <f t="shared" si="222"/>
        <v>344</v>
      </c>
      <c r="D127" s="4">
        <f t="shared" si="223"/>
        <v>258</v>
      </c>
      <c r="E127" s="4">
        <f t="shared" si="224"/>
        <v>258</v>
      </c>
      <c r="F127" s="4">
        <f>INT(VLOOKUP(A127,数值基线!$A$1:$K$206,4,0)*$F$2)</f>
        <v>689</v>
      </c>
      <c r="G127" s="4">
        <f t="shared" si="225"/>
        <v>459</v>
      </c>
      <c r="H127" s="4">
        <f t="shared" si="226"/>
        <v>574</v>
      </c>
      <c r="I127" s="4">
        <f t="shared" si="227"/>
        <v>574</v>
      </c>
      <c r="K127" s="106">
        <v>124</v>
      </c>
      <c r="L127" s="106">
        <f t="shared" si="174"/>
        <v>1077</v>
      </c>
      <c r="M127" s="106">
        <f t="shared" si="175"/>
        <v>430</v>
      </c>
      <c r="N127" s="106">
        <f t="shared" si="176"/>
        <v>322</v>
      </c>
      <c r="O127" s="106">
        <f t="shared" si="177"/>
        <v>322</v>
      </c>
      <c r="P127" s="106">
        <f t="shared" si="178"/>
        <v>861</v>
      </c>
      <c r="Q127" s="106">
        <f t="shared" si="179"/>
        <v>573</v>
      </c>
      <c r="R127" s="106">
        <f t="shared" si="180"/>
        <v>717</v>
      </c>
      <c r="S127" s="106">
        <f t="shared" si="181"/>
        <v>717</v>
      </c>
      <c r="U127" s="97">
        <v>124</v>
      </c>
      <c r="V127" s="97">
        <f t="shared" si="182"/>
        <v>1336</v>
      </c>
      <c r="W127" s="97">
        <f t="shared" si="183"/>
        <v>533</v>
      </c>
      <c r="X127" s="97">
        <f t="shared" si="184"/>
        <v>399</v>
      </c>
      <c r="Y127" s="97">
        <f t="shared" si="185"/>
        <v>399</v>
      </c>
      <c r="Z127" s="97">
        <f t="shared" si="186"/>
        <v>1067</v>
      </c>
      <c r="AA127" s="97">
        <f t="shared" si="187"/>
        <v>711</v>
      </c>
      <c r="AB127" s="97">
        <f t="shared" si="188"/>
        <v>889</v>
      </c>
      <c r="AC127" s="97">
        <f t="shared" si="189"/>
        <v>889</v>
      </c>
      <c r="AE127" s="98">
        <v>124</v>
      </c>
      <c r="AF127" s="98">
        <f t="shared" si="190"/>
        <v>1680</v>
      </c>
      <c r="AG127" s="98">
        <f t="shared" si="191"/>
        <v>670</v>
      </c>
      <c r="AH127" s="98">
        <f t="shared" si="192"/>
        <v>503</v>
      </c>
      <c r="AI127" s="98">
        <f t="shared" si="193"/>
        <v>503</v>
      </c>
      <c r="AJ127" s="98">
        <f t="shared" si="194"/>
        <v>1343</v>
      </c>
      <c r="AK127" s="98">
        <f t="shared" si="195"/>
        <v>895</v>
      </c>
      <c r="AL127" s="98">
        <f t="shared" si="196"/>
        <v>1119</v>
      </c>
      <c r="AM127" s="98">
        <f t="shared" si="197"/>
        <v>1119</v>
      </c>
      <c r="AO127" s="100">
        <v>124</v>
      </c>
      <c r="AP127" s="100">
        <f t="shared" si="198"/>
        <v>2155</v>
      </c>
      <c r="AQ127" s="100">
        <f t="shared" si="199"/>
        <v>860</v>
      </c>
      <c r="AR127" s="100">
        <f t="shared" si="200"/>
        <v>645</v>
      </c>
      <c r="AS127" s="100">
        <f t="shared" si="201"/>
        <v>645</v>
      </c>
      <c r="AT127" s="100">
        <f t="shared" si="202"/>
        <v>1722</v>
      </c>
      <c r="AU127" s="100">
        <f t="shared" si="203"/>
        <v>1147</v>
      </c>
      <c r="AV127" s="100">
        <f t="shared" si="204"/>
        <v>1435</v>
      </c>
      <c r="AW127" s="100">
        <f t="shared" si="205"/>
        <v>1435</v>
      </c>
      <c r="AY127" s="101">
        <v>124</v>
      </c>
      <c r="AZ127" s="101">
        <f t="shared" si="206"/>
        <v>2758</v>
      </c>
      <c r="BA127" s="101">
        <f t="shared" si="207"/>
        <v>1100</v>
      </c>
      <c r="BB127" s="101">
        <f t="shared" si="208"/>
        <v>825</v>
      </c>
      <c r="BC127" s="101">
        <f t="shared" si="209"/>
        <v>825</v>
      </c>
      <c r="BD127" s="101">
        <f t="shared" si="210"/>
        <v>2204</v>
      </c>
      <c r="BE127" s="101">
        <f t="shared" si="211"/>
        <v>1468</v>
      </c>
      <c r="BF127" s="101">
        <f t="shared" si="212"/>
        <v>1836</v>
      </c>
      <c r="BG127" s="101">
        <f t="shared" si="213"/>
        <v>1836</v>
      </c>
      <c r="BI127" s="102">
        <v>124</v>
      </c>
      <c r="BJ127" s="102">
        <f t="shared" si="214"/>
        <v>4310</v>
      </c>
      <c r="BK127" s="102">
        <f t="shared" si="215"/>
        <v>1720</v>
      </c>
      <c r="BL127" s="102">
        <f t="shared" si="216"/>
        <v>1290</v>
      </c>
      <c r="BM127" s="102">
        <f t="shared" si="217"/>
        <v>1290</v>
      </c>
      <c r="BN127" s="102">
        <f t="shared" si="218"/>
        <v>3445</v>
      </c>
      <c r="BO127" s="102">
        <f t="shared" si="219"/>
        <v>2295</v>
      </c>
      <c r="BP127" s="102">
        <f t="shared" si="220"/>
        <v>2870</v>
      </c>
      <c r="BQ127" s="102">
        <f t="shared" si="221"/>
        <v>2870</v>
      </c>
    </row>
    <row r="128" spans="1:69">
      <c r="A128" s="4">
        <v>125</v>
      </c>
      <c r="B128" s="4">
        <f>INT(VLOOKUP(A128,数值基线!$A$1:$K$206,3,0)*$B$2)</f>
        <v>875</v>
      </c>
      <c r="C128" s="4">
        <f t="shared" si="222"/>
        <v>350</v>
      </c>
      <c r="D128" s="4">
        <f t="shared" si="223"/>
        <v>262</v>
      </c>
      <c r="E128" s="4">
        <f t="shared" si="224"/>
        <v>262</v>
      </c>
      <c r="F128" s="4">
        <f>INT(VLOOKUP(A128,数值基线!$A$1:$K$206,4,0)*$F$2)</f>
        <v>699</v>
      </c>
      <c r="G128" s="4">
        <f t="shared" si="225"/>
        <v>466</v>
      </c>
      <c r="H128" s="4">
        <f t="shared" si="226"/>
        <v>582</v>
      </c>
      <c r="I128" s="4">
        <f t="shared" si="227"/>
        <v>582</v>
      </c>
      <c r="K128" s="106">
        <v>125</v>
      </c>
      <c r="L128" s="106">
        <f t="shared" si="174"/>
        <v>1093</v>
      </c>
      <c r="M128" s="106">
        <f t="shared" si="175"/>
        <v>437</v>
      </c>
      <c r="N128" s="106">
        <f t="shared" si="176"/>
        <v>327</v>
      </c>
      <c r="O128" s="106">
        <f t="shared" si="177"/>
        <v>327</v>
      </c>
      <c r="P128" s="106">
        <f t="shared" si="178"/>
        <v>873</v>
      </c>
      <c r="Q128" s="106">
        <f t="shared" si="179"/>
        <v>582</v>
      </c>
      <c r="R128" s="106">
        <f t="shared" si="180"/>
        <v>727</v>
      </c>
      <c r="S128" s="106">
        <f t="shared" si="181"/>
        <v>727</v>
      </c>
      <c r="U128" s="97">
        <v>125</v>
      </c>
      <c r="V128" s="97">
        <f t="shared" si="182"/>
        <v>1356</v>
      </c>
      <c r="W128" s="97">
        <f t="shared" si="183"/>
        <v>542</v>
      </c>
      <c r="X128" s="97">
        <f t="shared" si="184"/>
        <v>406</v>
      </c>
      <c r="Y128" s="97">
        <f t="shared" si="185"/>
        <v>406</v>
      </c>
      <c r="Z128" s="97">
        <f t="shared" si="186"/>
        <v>1083</v>
      </c>
      <c r="AA128" s="97">
        <f t="shared" si="187"/>
        <v>722</v>
      </c>
      <c r="AB128" s="97">
        <f t="shared" si="188"/>
        <v>902</v>
      </c>
      <c r="AC128" s="97">
        <f t="shared" si="189"/>
        <v>902</v>
      </c>
      <c r="AE128" s="98">
        <v>125</v>
      </c>
      <c r="AF128" s="98">
        <f t="shared" si="190"/>
        <v>1706</v>
      </c>
      <c r="AG128" s="98">
        <f t="shared" si="191"/>
        <v>682</v>
      </c>
      <c r="AH128" s="98">
        <f t="shared" si="192"/>
        <v>510</v>
      </c>
      <c r="AI128" s="98">
        <f t="shared" si="193"/>
        <v>510</v>
      </c>
      <c r="AJ128" s="98">
        <f t="shared" si="194"/>
        <v>1363</v>
      </c>
      <c r="AK128" s="98">
        <f t="shared" si="195"/>
        <v>908</v>
      </c>
      <c r="AL128" s="98">
        <f t="shared" si="196"/>
        <v>1134</v>
      </c>
      <c r="AM128" s="98">
        <f t="shared" si="197"/>
        <v>1134</v>
      </c>
      <c r="AO128" s="100">
        <v>125</v>
      </c>
      <c r="AP128" s="100">
        <f t="shared" si="198"/>
        <v>2187</v>
      </c>
      <c r="AQ128" s="100">
        <f t="shared" si="199"/>
        <v>875</v>
      </c>
      <c r="AR128" s="100">
        <f t="shared" si="200"/>
        <v>655</v>
      </c>
      <c r="AS128" s="100">
        <f t="shared" si="201"/>
        <v>655</v>
      </c>
      <c r="AT128" s="100">
        <f t="shared" si="202"/>
        <v>1747</v>
      </c>
      <c r="AU128" s="100">
        <f t="shared" si="203"/>
        <v>1165</v>
      </c>
      <c r="AV128" s="100">
        <f t="shared" si="204"/>
        <v>1455</v>
      </c>
      <c r="AW128" s="100">
        <f t="shared" si="205"/>
        <v>1455</v>
      </c>
      <c r="AY128" s="101">
        <v>125</v>
      </c>
      <c r="AZ128" s="101">
        <f t="shared" si="206"/>
        <v>2800</v>
      </c>
      <c r="BA128" s="101">
        <f t="shared" si="207"/>
        <v>1120</v>
      </c>
      <c r="BB128" s="101">
        <f t="shared" si="208"/>
        <v>838</v>
      </c>
      <c r="BC128" s="101">
        <f t="shared" si="209"/>
        <v>838</v>
      </c>
      <c r="BD128" s="101">
        <f t="shared" si="210"/>
        <v>2236</v>
      </c>
      <c r="BE128" s="101">
        <f t="shared" si="211"/>
        <v>1491</v>
      </c>
      <c r="BF128" s="101">
        <f t="shared" si="212"/>
        <v>1862</v>
      </c>
      <c r="BG128" s="101">
        <f t="shared" si="213"/>
        <v>1862</v>
      </c>
      <c r="BI128" s="102">
        <v>125</v>
      </c>
      <c r="BJ128" s="102">
        <f t="shared" si="214"/>
        <v>4375</v>
      </c>
      <c r="BK128" s="102">
        <f t="shared" si="215"/>
        <v>1750</v>
      </c>
      <c r="BL128" s="102">
        <f t="shared" si="216"/>
        <v>1310</v>
      </c>
      <c r="BM128" s="102">
        <f t="shared" si="217"/>
        <v>1310</v>
      </c>
      <c r="BN128" s="102">
        <f t="shared" si="218"/>
        <v>3495</v>
      </c>
      <c r="BO128" s="102">
        <f t="shared" si="219"/>
        <v>2330</v>
      </c>
      <c r="BP128" s="102">
        <f t="shared" si="220"/>
        <v>2910</v>
      </c>
      <c r="BQ128" s="102">
        <f t="shared" si="221"/>
        <v>2910</v>
      </c>
    </row>
    <row r="129" spans="1:69">
      <c r="A129" s="4">
        <v>126</v>
      </c>
      <c r="B129" s="4">
        <f>INT(VLOOKUP(A129,数值基线!$A$1:$K$206,3,0)*$B$2)</f>
        <v>888</v>
      </c>
      <c r="C129" s="4">
        <f t="shared" si="222"/>
        <v>355</v>
      </c>
      <c r="D129" s="4">
        <f t="shared" si="223"/>
        <v>266</v>
      </c>
      <c r="E129" s="4">
        <f t="shared" si="224"/>
        <v>266</v>
      </c>
      <c r="F129" s="4">
        <f>INT(VLOOKUP(A129,数值基线!$A$1:$K$206,4,0)*$F$2)</f>
        <v>710</v>
      </c>
      <c r="G129" s="4">
        <f t="shared" si="225"/>
        <v>473</v>
      </c>
      <c r="H129" s="4">
        <f t="shared" si="226"/>
        <v>591</v>
      </c>
      <c r="I129" s="4">
        <f t="shared" si="227"/>
        <v>591</v>
      </c>
      <c r="K129" s="106">
        <v>126</v>
      </c>
      <c r="L129" s="106">
        <f t="shared" si="174"/>
        <v>1110</v>
      </c>
      <c r="M129" s="106">
        <f t="shared" si="175"/>
        <v>443</v>
      </c>
      <c r="N129" s="106">
        <f t="shared" si="176"/>
        <v>332</v>
      </c>
      <c r="O129" s="106">
        <f t="shared" si="177"/>
        <v>332</v>
      </c>
      <c r="P129" s="106">
        <f t="shared" si="178"/>
        <v>887</v>
      </c>
      <c r="Q129" s="106">
        <f t="shared" si="179"/>
        <v>591</v>
      </c>
      <c r="R129" s="106">
        <f t="shared" si="180"/>
        <v>738</v>
      </c>
      <c r="S129" s="106">
        <f t="shared" si="181"/>
        <v>738</v>
      </c>
      <c r="U129" s="97">
        <v>126</v>
      </c>
      <c r="V129" s="97">
        <f t="shared" si="182"/>
        <v>1376</v>
      </c>
      <c r="W129" s="97">
        <f t="shared" si="183"/>
        <v>550</v>
      </c>
      <c r="X129" s="97">
        <f t="shared" si="184"/>
        <v>412</v>
      </c>
      <c r="Y129" s="97">
        <f t="shared" si="185"/>
        <v>412</v>
      </c>
      <c r="Z129" s="97">
        <f t="shared" si="186"/>
        <v>1100</v>
      </c>
      <c r="AA129" s="97">
        <f t="shared" si="187"/>
        <v>733</v>
      </c>
      <c r="AB129" s="97">
        <f t="shared" si="188"/>
        <v>916</v>
      </c>
      <c r="AC129" s="97">
        <f t="shared" si="189"/>
        <v>916</v>
      </c>
      <c r="AE129" s="98">
        <v>126</v>
      </c>
      <c r="AF129" s="98">
        <f t="shared" si="190"/>
        <v>1731</v>
      </c>
      <c r="AG129" s="98">
        <f t="shared" si="191"/>
        <v>692</v>
      </c>
      <c r="AH129" s="98">
        <f t="shared" si="192"/>
        <v>518</v>
      </c>
      <c r="AI129" s="98">
        <f t="shared" si="193"/>
        <v>518</v>
      </c>
      <c r="AJ129" s="98">
        <f t="shared" si="194"/>
        <v>1384</v>
      </c>
      <c r="AK129" s="98">
        <f t="shared" si="195"/>
        <v>922</v>
      </c>
      <c r="AL129" s="98">
        <f t="shared" si="196"/>
        <v>1152</v>
      </c>
      <c r="AM129" s="98">
        <f t="shared" si="197"/>
        <v>1152</v>
      </c>
      <c r="AO129" s="100">
        <v>126</v>
      </c>
      <c r="AP129" s="100">
        <f t="shared" si="198"/>
        <v>2220</v>
      </c>
      <c r="AQ129" s="100">
        <f t="shared" si="199"/>
        <v>887</v>
      </c>
      <c r="AR129" s="100">
        <f t="shared" si="200"/>
        <v>665</v>
      </c>
      <c r="AS129" s="100">
        <f t="shared" si="201"/>
        <v>665</v>
      </c>
      <c r="AT129" s="100">
        <f t="shared" si="202"/>
        <v>1775</v>
      </c>
      <c r="AU129" s="100">
        <f t="shared" si="203"/>
        <v>1182</v>
      </c>
      <c r="AV129" s="100">
        <f t="shared" si="204"/>
        <v>1477</v>
      </c>
      <c r="AW129" s="100">
        <f t="shared" si="205"/>
        <v>1477</v>
      </c>
      <c r="AY129" s="101">
        <v>126</v>
      </c>
      <c r="AZ129" s="101">
        <f t="shared" si="206"/>
        <v>2841</v>
      </c>
      <c r="BA129" s="101">
        <f t="shared" si="207"/>
        <v>1136</v>
      </c>
      <c r="BB129" s="101">
        <f t="shared" si="208"/>
        <v>851</v>
      </c>
      <c r="BC129" s="101">
        <f t="shared" si="209"/>
        <v>851</v>
      </c>
      <c r="BD129" s="101">
        <f t="shared" si="210"/>
        <v>2272</v>
      </c>
      <c r="BE129" s="101">
        <f t="shared" si="211"/>
        <v>1513</v>
      </c>
      <c r="BF129" s="101">
        <f t="shared" si="212"/>
        <v>1891</v>
      </c>
      <c r="BG129" s="101">
        <f t="shared" si="213"/>
        <v>1891</v>
      </c>
      <c r="BI129" s="102">
        <v>126</v>
      </c>
      <c r="BJ129" s="102">
        <f t="shared" si="214"/>
        <v>4440</v>
      </c>
      <c r="BK129" s="102">
        <f t="shared" si="215"/>
        <v>1775</v>
      </c>
      <c r="BL129" s="102">
        <f t="shared" si="216"/>
        <v>1330</v>
      </c>
      <c r="BM129" s="102">
        <f t="shared" si="217"/>
        <v>1330</v>
      </c>
      <c r="BN129" s="102">
        <f t="shared" si="218"/>
        <v>3550</v>
      </c>
      <c r="BO129" s="102">
        <f t="shared" si="219"/>
        <v>2365</v>
      </c>
      <c r="BP129" s="102">
        <f t="shared" si="220"/>
        <v>2955</v>
      </c>
      <c r="BQ129" s="102">
        <f t="shared" si="221"/>
        <v>2955</v>
      </c>
    </row>
    <row r="130" spans="1:69">
      <c r="A130" s="4">
        <v>127</v>
      </c>
      <c r="B130" s="4">
        <f>INT(VLOOKUP(A130,数值基线!$A$1:$K$206,3,0)*$B$2)</f>
        <v>902</v>
      </c>
      <c r="C130" s="4">
        <f t="shared" si="222"/>
        <v>360</v>
      </c>
      <c r="D130" s="4">
        <f t="shared" si="223"/>
        <v>270</v>
      </c>
      <c r="E130" s="4">
        <f t="shared" si="224"/>
        <v>270</v>
      </c>
      <c r="F130" s="4">
        <f>INT(VLOOKUP(A130,数值基线!$A$1:$K$206,4,0)*$F$2)</f>
        <v>721</v>
      </c>
      <c r="G130" s="4">
        <f t="shared" si="225"/>
        <v>480</v>
      </c>
      <c r="H130" s="4">
        <f t="shared" si="226"/>
        <v>600</v>
      </c>
      <c r="I130" s="4">
        <f t="shared" si="227"/>
        <v>600</v>
      </c>
      <c r="K130" s="106">
        <v>127</v>
      </c>
      <c r="L130" s="106">
        <f t="shared" si="174"/>
        <v>1127</v>
      </c>
      <c r="M130" s="106">
        <f t="shared" si="175"/>
        <v>450</v>
      </c>
      <c r="N130" s="106">
        <f t="shared" si="176"/>
        <v>337</v>
      </c>
      <c r="O130" s="106">
        <f t="shared" si="177"/>
        <v>337</v>
      </c>
      <c r="P130" s="106">
        <f t="shared" si="178"/>
        <v>901</v>
      </c>
      <c r="Q130" s="106">
        <f t="shared" si="179"/>
        <v>600</v>
      </c>
      <c r="R130" s="106">
        <f t="shared" si="180"/>
        <v>750</v>
      </c>
      <c r="S130" s="106">
        <f t="shared" si="181"/>
        <v>750</v>
      </c>
      <c r="U130" s="97">
        <v>127</v>
      </c>
      <c r="V130" s="97">
        <f t="shared" si="182"/>
        <v>1398</v>
      </c>
      <c r="W130" s="97">
        <f t="shared" si="183"/>
        <v>558</v>
      </c>
      <c r="X130" s="97">
        <f t="shared" si="184"/>
        <v>418</v>
      </c>
      <c r="Y130" s="97">
        <f t="shared" si="185"/>
        <v>418</v>
      </c>
      <c r="Z130" s="97">
        <f t="shared" si="186"/>
        <v>1117</v>
      </c>
      <c r="AA130" s="97">
        <f t="shared" si="187"/>
        <v>744</v>
      </c>
      <c r="AB130" s="97">
        <f t="shared" si="188"/>
        <v>930</v>
      </c>
      <c r="AC130" s="97">
        <f t="shared" si="189"/>
        <v>930</v>
      </c>
      <c r="AE130" s="98">
        <v>127</v>
      </c>
      <c r="AF130" s="98">
        <f t="shared" si="190"/>
        <v>1758</v>
      </c>
      <c r="AG130" s="98">
        <f t="shared" si="191"/>
        <v>702</v>
      </c>
      <c r="AH130" s="98">
        <f t="shared" si="192"/>
        <v>526</v>
      </c>
      <c r="AI130" s="98">
        <f t="shared" si="193"/>
        <v>526</v>
      </c>
      <c r="AJ130" s="98">
        <f t="shared" si="194"/>
        <v>1405</v>
      </c>
      <c r="AK130" s="98">
        <f t="shared" si="195"/>
        <v>936</v>
      </c>
      <c r="AL130" s="98">
        <f t="shared" si="196"/>
        <v>1170</v>
      </c>
      <c r="AM130" s="98">
        <f t="shared" si="197"/>
        <v>1170</v>
      </c>
      <c r="AO130" s="100">
        <v>127</v>
      </c>
      <c r="AP130" s="100">
        <f t="shared" si="198"/>
        <v>2255</v>
      </c>
      <c r="AQ130" s="100">
        <f t="shared" si="199"/>
        <v>900</v>
      </c>
      <c r="AR130" s="100">
        <f t="shared" si="200"/>
        <v>675</v>
      </c>
      <c r="AS130" s="100">
        <f t="shared" si="201"/>
        <v>675</v>
      </c>
      <c r="AT130" s="100">
        <f t="shared" si="202"/>
        <v>1802</v>
      </c>
      <c r="AU130" s="100">
        <f t="shared" si="203"/>
        <v>1200</v>
      </c>
      <c r="AV130" s="100">
        <f t="shared" si="204"/>
        <v>1500</v>
      </c>
      <c r="AW130" s="100">
        <f t="shared" si="205"/>
        <v>1500</v>
      </c>
      <c r="AY130" s="101">
        <v>127</v>
      </c>
      <c r="AZ130" s="101">
        <f t="shared" si="206"/>
        <v>2886</v>
      </c>
      <c r="BA130" s="101">
        <f t="shared" si="207"/>
        <v>1152</v>
      </c>
      <c r="BB130" s="101">
        <f t="shared" si="208"/>
        <v>864</v>
      </c>
      <c r="BC130" s="101">
        <f t="shared" si="209"/>
        <v>864</v>
      </c>
      <c r="BD130" s="101">
        <f t="shared" si="210"/>
        <v>2307</v>
      </c>
      <c r="BE130" s="101">
        <f t="shared" si="211"/>
        <v>1536</v>
      </c>
      <c r="BF130" s="101">
        <f t="shared" si="212"/>
        <v>1920</v>
      </c>
      <c r="BG130" s="101">
        <f t="shared" si="213"/>
        <v>1920</v>
      </c>
      <c r="BI130" s="102">
        <v>127</v>
      </c>
      <c r="BJ130" s="102">
        <f t="shared" si="214"/>
        <v>4510</v>
      </c>
      <c r="BK130" s="102">
        <f t="shared" si="215"/>
        <v>1800</v>
      </c>
      <c r="BL130" s="102">
        <f t="shared" si="216"/>
        <v>1350</v>
      </c>
      <c r="BM130" s="102">
        <f t="shared" si="217"/>
        <v>1350</v>
      </c>
      <c r="BN130" s="102">
        <f t="shared" si="218"/>
        <v>3605</v>
      </c>
      <c r="BO130" s="102">
        <f t="shared" si="219"/>
        <v>2400</v>
      </c>
      <c r="BP130" s="102">
        <f t="shared" si="220"/>
        <v>3000</v>
      </c>
      <c r="BQ130" s="102">
        <f t="shared" si="221"/>
        <v>3000</v>
      </c>
    </row>
    <row r="131" spans="1:69">
      <c r="A131" s="4">
        <v>128</v>
      </c>
      <c r="B131" s="4">
        <f>INT(VLOOKUP(A131,数值基线!$A$1:$K$206,3,0)*$B$2)</f>
        <v>915</v>
      </c>
      <c r="C131" s="4">
        <f t="shared" si="222"/>
        <v>366</v>
      </c>
      <c r="D131" s="4">
        <f t="shared" si="223"/>
        <v>274</v>
      </c>
      <c r="E131" s="4">
        <f t="shared" si="224"/>
        <v>274</v>
      </c>
      <c r="F131" s="4">
        <f>INT(VLOOKUP(A131,数值基线!$A$1:$K$206,4,0)*$F$2)</f>
        <v>732</v>
      </c>
      <c r="G131" s="4">
        <f t="shared" si="225"/>
        <v>488</v>
      </c>
      <c r="H131" s="4">
        <f t="shared" si="226"/>
        <v>610</v>
      </c>
      <c r="I131" s="4">
        <f t="shared" si="227"/>
        <v>610</v>
      </c>
      <c r="K131" s="106">
        <v>128</v>
      </c>
      <c r="L131" s="106">
        <f t="shared" si="174"/>
        <v>1143</v>
      </c>
      <c r="M131" s="106">
        <f t="shared" si="175"/>
        <v>457</v>
      </c>
      <c r="N131" s="106">
        <f t="shared" si="176"/>
        <v>342</v>
      </c>
      <c r="O131" s="106">
        <f t="shared" si="177"/>
        <v>342</v>
      </c>
      <c r="P131" s="106">
        <f t="shared" si="178"/>
        <v>915</v>
      </c>
      <c r="Q131" s="106">
        <f t="shared" si="179"/>
        <v>610</v>
      </c>
      <c r="R131" s="106">
        <f t="shared" si="180"/>
        <v>762</v>
      </c>
      <c r="S131" s="106">
        <f t="shared" si="181"/>
        <v>762</v>
      </c>
      <c r="U131" s="97">
        <v>128</v>
      </c>
      <c r="V131" s="97">
        <f t="shared" si="182"/>
        <v>1418</v>
      </c>
      <c r="W131" s="97">
        <f t="shared" si="183"/>
        <v>567</v>
      </c>
      <c r="X131" s="97">
        <f t="shared" si="184"/>
        <v>424</v>
      </c>
      <c r="Y131" s="97">
        <f t="shared" si="185"/>
        <v>424</v>
      </c>
      <c r="Z131" s="97">
        <f t="shared" si="186"/>
        <v>1134</v>
      </c>
      <c r="AA131" s="97">
        <f t="shared" si="187"/>
        <v>756</v>
      </c>
      <c r="AB131" s="97">
        <f t="shared" si="188"/>
        <v>945</v>
      </c>
      <c r="AC131" s="97">
        <f t="shared" si="189"/>
        <v>945</v>
      </c>
      <c r="AE131" s="98">
        <v>128</v>
      </c>
      <c r="AF131" s="98">
        <f t="shared" si="190"/>
        <v>1784</v>
      </c>
      <c r="AG131" s="98">
        <f t="shared" si="191"/>
        <v>713</v>
      </c>
      <c r="AH131" s="98">
        <f t="shared" si="192"/>
        <v>534</v>
      </c>
      <c r="AI131" s="98">
        <f t="shared" si="193"/>
        <v>534</v>
      </c>
      <c r="AJ131" s="98">
        <f t="shared" si="194"/>
        <v>1427</v>
      </c>
      <c r="AK131" s="98">
        <f t="shared" si="195"/>
        <v>951</v>
      </c>
      <c r="AL131" s="98">
        <f t="shared" si="196"/>
        <v>1189</v>
      </c>
      <c r="AM131" s="98">
        <f t="shared" si="197"/>
        <v>1189</v>
      </c>
      <c r="AO131" s="100">
        <v>128</v>
      </c>
      <c r="AP131" s="100">
        <f t="shared" si="198"/>
        <v>2287</v>
      </c>
      <c r="AQ131" s="100">
        <f t="shared" si="199"/>
        <v>915</v>
      </c>
      <c r="AR131" s="100">
        <f t="shared" si="200"/>
        <v>685</v>
      </c>
      <c r="AS131" s="100">
        <f t="shared" si="201"/>
        <v>685</v>
      </c>
      <c r="AT131" s="100">
        <f t="shared" si="202"/>
        <v>1830</v>
      </c>
      <c r="AU131" s="100">
        <f t="shared" si="203"/>
        <v>1220</v>
      </c>
      <c r="AV131" s="100">
        <f t="shared" si="204"/>
        <v>1525</v>
      </c>
      <c r="AW131" s="100">
        <f t="shared" si="205"/>
        <v>1525</v>
      </c>
      <c r="AY131" s="101">
        <v>128</v>
      </c>
      <c r="AZ131" s="101">
        <f t="shared" si="206"/>
        <v>2928</v>
      </c>
      <c r="BA131" s="101">
        <f t="shared" si="207"/>
        <v>1171</v>
      </c>
      <c r="BB131" s="101">
        <f t="shared" si="208"/>
        <v>876</v>
      </c>
      <c r="BC131" s="101">
        <f t="shared" si="209"/>
        <v>876</v>
      </c>
      <c r="BD131" s="101">
        <f t="shared" si="210"/>
        <v>2342</v>
      </c>
      <c r="BE131" s="101">
        <f t="shared" si="211"/>
        <v>1561</v>
      </c>
      <c r="BF131" s="101">
        <f t="shared" si="212"/>
        <v>1952</v>
      </c>
      <c r="BG131" s="101">
        <f t="shared" si="213"/>
        <v>1952</v>
      </c>
      <c r="BI131" s="102">
        <v>128</v>
      </c>
      <c r="BJ131" s="102">
        <f t="shared" si="214"/>
        <v>4575</v>
      </c>
      <c r="BK131" s="102">
        <f t="shared" si="215"/>
        <v>1830</v>
      </c>
      <c r="BL131" s="102">
        <f t="shared" si="216"/>
        <v>1370</v>
      </c>
      <c r="BM131" s="102">
        <f t="shared" si="217"/>
        <v>1370</v>
      </c>
      <c r="BN131" s="102">
        <f t="shared" si="218"/>
        <v>3660</v>
      </c>
      <c r="BO131" s="102">
        <f t="shared" si="219"/>
        <v>2440</v>
      </c>
      <c r="BP131" s="102">
        <f t="shared" si="220"/>
        <v>3050</v>
      </c>
      <c r="BQ131" s="102">
        <f t="shared" si="221"/>
        <v>3050</v>
      </c>
    </row>
    <row r="132" spans="1:69">
      <c r="A132" s="4">
        <v>129</v>
      </c>
      <c r="B132" s="4">
        <f>INT(VLOOKUP(A132,数值基线!$A$1:$K$206,3,0)*$B$2)</f>
        <v>929</v>
      </c>
      <c r="C132" s="4">
        <f t="shared" si="222"/>
        <v>371</v>
      </c>
      <c r="D132" s="4">
        <f t="shared" si="223"/>
        <v>278</v>
      </c>
      <c r="E132" s="4">
        <f t="shared" si="224"/>
        <v>278</v>
      </c>
      <c r="F132" s="4">
        <f>INT(VLOOKUP(A132,数值基线!$A$1:$K$206,4,0)*$F$2)</f>
        <v>742</v>
      </c>
      <c r="G132" s="4">
        <f t="shared" si="225"/>
        <v>494</v>
      </c>
      <c r="H132" s="4">
        <f t="shared" si="226"/>
        <v>618</v>
      </c>
      <c r="I132" s="4">
        <f t="shared" si="227"/>
        <v>618</v>
      </c>
      <c r="K132" s="106">
        <v>129</v>
      </c>
      <c r="L132" s="106">
        <f t="shared" si="174"/>
        <v>1161</v>
      </c>
      <c r="M132" s="106">
        <f t="shared" si="175"/>
        <v>463</v>
      </c>
      <c r="N132" s="106">
        <f t="shared" si="176"/>
        <v>347</v>
      </c>
      <c r="O132" s="106">
        <f t="shared" si="177"/>
        <v>347</v>
      </c>
      <c r="P132" s="106">
        <f t="shared" si="178"/>
        <v>927</v>
      </c>
      <c r="Q132" s="106">
        <f t="shared" si="179"/>
        <v>617</v>
      </c>
      <c r="R132" s="106">
        <f t="shared" si="180"/>
        <v>772</v>
      </c>
      <c r="S132" s="106">
        <f t="shared" si="181"/>
        <v>772</v>
      </c>
      <c r="U132" s="97">
        <v>129</v>
      </c>
      <c r="V132" s="97">
        <f t="shared" si="182"/>
        <v>1439</v>
      </c>
      <c r="W132" s="97">
        <f t="shared" si="183"/>
        <v>575</v>
      </c>
      <c r="X132" s="97">
        <f t="shared" si="184"/>
        <v>430</v>
      </c>
      <c r="Y132" s="97">
        <f t="shared" si="185"/>
        <v>430</v>
      </c>
      <c r="Z132" s="97">
        <f t="shared" si="186"/>
        <v>1150</v>
      </c>
      <c r="AA132" s="97">
        <f t="shared" si="187"/>
        <v>765</v>
      </c>
      <c r="AB132" s="97">
        <f t="shared" si="188"/>
        <v>957</v>
      </c>
      <c r="AC132" s="97">
        <f t="shared" si="189"/>
        <v>957</v>
      </c>
      <c r="AE132" s="98">
        <v>129</v>
      </c>
      <c r="AF132" s="98">
        <f t="shared" si="190"/>
        <v>1811</v>
      </c>
      <c r="AG132" s="98">
        <f t="shared" si="191"/>
        <v>723</v>
      </c>
      <c r="AH132" s="98">
        <f t="shared" si="192"/>
        <v>542</v>
      </c>
      <c r="AI132" s="98">
        <f t="shared" si="193"/>
        <v>542</v>
      </c>
      <c r="AJ132" s="98">
        <f t="shared" si="194"/>
        <v>1446</v>
      </c>
      <c r="AK132" s="98">
        <f t="shared" si="195"/>
        <v>963</v>
      </c>
      <c r="AL132" s="98">
        <f t="shared" si="196"/>
        <v>1205</v>
      </c>
      <c r="AM132" s="98">
        <f t="shared" si="197"/>
        <v>1205</v>
      </c>
      <c r="AO132" s="100">
        <v>129</v>
      </c>
      <c r="AP132" s="100">
        <f t="shared" si="198"/>
        <v>2322</v>
      </c>
      <c r="AQ132" s="100">
        <f t="shared" si="199"/>
        <v>927</v>
      </c>
      <c r="AR132" s="100">
        <f t="shared" si="200"/>
        <v>695</v>
      </c>
      <c r="AS132" s="100">
        <f t="shared" si="201"/>
        <v>695</v>
      </c>
      <c r="AT132" s="100">
        <f t="shared" si="202"/>
        <v>1855</v>
      </c>
      <c r="AU132" s="100">
        <f t="shared" si="203"/>
        <v>1235</v>
      </c>
      <c r="AV132" s="100">
        <f t="shared" si="204"/>
        <v>1545</v>
      </c>
      <c r="AW132" s="100">
        <f t="shared" si="205"/>
        <v>1545</v>
      </c>
      <c r="AY132" s="101">
        <v>129</v>
      </c>
      <c r="AZ132" s="101">
        <f t="shared" si="206"/>
        <v>2972</v>
      </c>
      <c r="BA132" s="101">
        <f t="shared" si="207"/>
        <v>1187</v>
      </c>
      <c r="BB132" s="101">
        <f t="shared" si="208"/>
        <v>889</v>
      </c>
      <c r="BC132" s="101">
        <f t="shared" si="209"/>
        <v>889</v>
      </c>
      <c r="BD132" s="101">
        <f t="shared" si="210"/>
        <v>2374</v>
      </c>
      <c r="BE132" s="101">
        <f t="shared" si="211"/>
        <v>1580</v>
      </c>
      <c r="BF132" s="101">
        <f t="shared" si="212"/>
        <v>1977</v>
      </c>
      <c r="BG132" s="101">
        <f t="shared" si="213"/>
        <v>1977</v>
      </c>
      <c r="BI132" s="102">
        <v>129</v>
      </c>
      <c r="BJ132" s="102">
        <f t="shared" si="214"/>
        <v>4645</v>
      </c>
      <c r="BK132" s="102">
        <f t="shared" si="215"/>
        <v>1855</v>
      </c>
      <c r="BL132" s="102">
        <f t="shared" si="216"/>
        <v>1390</v>
      </c>
      <c r="BM132" s="102">
        <f t="shared" si="217"/>
        <v>1390</v>
      </c>
      <c r="BN132" s="102">
        <f t="shared" si="218"/>
        <v>3710</v>
      </c>
      <c r="BO132" s="102">
        <f t="shared" si="219"/>
        <v>2470</v>
      </c>
      <c r="BP132" s="102">
        <f t="shared" si="220"/>
        <v>3090</v>
      </c>
      <c r="BQ132" s="102">
        <f t="shared" si="221"/>
        <v>3090</v>
      </c>
    </row>
    <row r="133" spans="1:69">
      <c r="A133" s="4">
        <v>130</v>
      </c>
      <c r="B133" s="4">
        <f>INT(VLOOKUP(A133,数值基线!$A$1:$K$206,3,0)*$B$2)</f>
        <v>942</v>
      </c>
      <c r="C133" s="4">
        <f t="shared" si="222"/>
        <v>376</v>
      </c>
      <c r="D133" s="4">
        <f t="shared" si="223"/>
        <v>282</v>
      </c>
      <c r="E133" s="4">
        <f t="shared" si="224"/>
        <v>282</v>
      </c>
      <c r="F133" s="4">
        <f>INT(VLOOKUP(A133,数值基线!$A$1:$K$206,4,0)*$F$2)</f>
        <v>753</v>
      </c>
      <c r="G133" s="4">
        <f t="shared" si="225"/>
        <v>502</v>
      </c>
      <c r="H133" s="4">
        <f t="shared" si="226"/>
        <v>627</v>
      </c>
      <c r="I133" s="4">
        <f t="shared" si="227"/>
        <v>627</v>
      </c>
      <c r="K133" s="106">
        <v>130</v>
      </c>
      <c r="L133" s="106">
        <f t="shared" ref="L133:L164" si="228">INT(B133/$I$1*$S$1)</f>
        <v>1177</v>
      </c>
      <c r="M133" s="106">
        <f t="shared" ref="M133:M164" si="229">INT(C133/$I$1*$S$1)</f>
        <v>470</v>
      </c>
      <c r="N133" s="106">
        <f t="shared" ref="N133:N164" si="230">INT(D133/$I$1*$S$1)</f>
        <v>352</v>
      </c>
      <c r="O133" s="106">
        <f t="shared" ref="O133:O164" si="231">INT(E133/$I$1*$S$1)</f>
        <v>352</v>
      </c>
      <c r="P133" s="106">
        <f t="shared" ref="P133:P164" si="232">INT(F133/$I$1*$S$1)</f>
        <v>941</v>
      </c>
      <c r="Q133" s="106">
        <f t="shared" ref="Q133:Q164" si="233">INT(G133/$I$1*$S$1)</f>
        <v>627</v>
      </c>
      <c r="R133" s="106">
        <f t="shared" ref="R133:R164" si="234">INT(H133/$I$1*$S$1)</f>
        <v>783</v>
      </c>
      <c r="S133" s="106">
        <f t="shared" ref="S133:S164" si="235">INT(I133/$I$1*$S$1)</f>
        <v>783</v>
      </c>
      <c r="U133" s="97">
        <v>130</v>
      </c>
      <c r="V133" s="97">
        <f t="shared" ref="V133:V164" si="236">INT(B133/$I$1*$AC$1)</f>
        <v>1460</v>
      </c>
      <c r="W133" s="97">
        <f t="shared" ref="W133:W164" si="237">INT(C133/$I$1*$AC$1)</f>
        <v>582</v>
      </c>
      <c r="X133" s="97">
        <f t="shared" ref="X133:X164" si="238">INT(D133/$I$1*$AC$1)</f>
        <v>437</v>
      </c>
      <c r="Y133" s="97">
        <f t="shared" ref="Y133:Y164" si="239">INT(E133/$I$1*$AC$1)</f>
        <v>437</v>
      </c>
      <c r="Z133" s="97">
        <f t="shared" ref="Z133:Z164" si="240">INT(F133/$I$1*$AC$1)</f>
        <v>1167</v>
      </c>
      <c r="AA133" s="97">
        <f t="shared" ref="AA133:AA164" si="241">INT(G133/$I$1*$AC$1)</f>
        <v>778</v>
      </c>
      <c r="AB133" s="97">
        <f t="shared" ref="AB133:AB164" si="242">INT(H133/$I$1*$AC$1)</f>
        <v>971</v>
      </c>
      <c r="AC133" s="97">
        <f t="shared" ref="AC133:AC164" si="243">INT(I133/$I$1*$AC$1)</f>
        <v>971</v>
      </c>
      <c r="AE133" s="98">
        <v>130</v>
      </c>
      <c r="AF133" s="98">
        <f t="shared" ref="AF133:AF164" si="244">INT(B133/$I$1*$AM$1)</f>
        <v>1836</v>
      </c>
      <c r="AG133" s="98">
        <f t="shared" ref="AG133:AG164" si="245">INT(C133/$I$1*$AM$1)</f>
        <v>733</v>
      </c>
      <c r="AH133" s="98">
        <f t="shared" ref="AH133:AH164" si="246">INT(D133/$I$1*$AM$1)</f>
        <v>549</v>
      </c>
      <c r="AI133" s="98">
        <f t="shared" ref="AI133:AI164" si="247">INT(E133/$I$1*$AM$1)</f>
        <v>549</v>
      </c>
      <c r="AJ133" s="98">
        <f t="shared" ref="AJ133:AJ164" si="248">INT(F133/$I$1*$AM$1)</f>
        <v>1468</v>
      </c>
      <c r="AK133" s="98">
        <f t="shared" ref="AK133:AK164" si="249">INT(G133/$I$1*$AM$1)</f>
        <v>978</v>
      </c>
      <c r="AL133" s="98">
        <f t="shared" ref="AL133:AL164" si="250">INT(H133/$I$1*$AM$1)</f>
        <v>1222</v>
      </c>
      <c r="AM133" s="98">
        <f t="shared" ref="AM133:AM164" si="251">INT(I133/$I$1*$AM$1)</f>
        <v>1222</v>
      </c>
      <c r="AO133" s="100">
        <v>130</v>
      </c>
      <c r="AP133" s="100">
        <f t="shared" ref="AP133:AP164" si="252">INT(B133/$I$1*$AW$1)</f>
        <v>2355</v>
      </c>
      <c r="AQ133" s="100">
        <f t="shared" ref="AQ133:AQ164" si="253">INT(C133/$I$1*$AW$1)</f>
        <v>940</v>
      </c>
      <c r="AR133" s="100">
        <f t="shared" ref="AR133:AR164" si="254">INT(D133/$I$1*$AW$1)</f>
        <v>705</v>
      </c>
      <c r="AS133" s="100">
        <f t="shared" ref="AS133:AS164" si="255">INT(E133/$I$1*$AW$1)</f>
        <v>705</v>
      </c>
      <c r="AT133" s="100">
        <f t="shared" ref="AT133:AT164" si="256">INT(F133/$I$1*$AW$1)</f>
        <v>1882</v>
      </c>
      <c r="AU133" s="100">
        <f t="shared" ref="AU133:AU164" si="257">INT(G133/$I$1*$AW$1)</f>
        <v>1255</v>
      </c>
      <c r="AV133" s="100">
        <f t="shared" ref="AV133:AV164" si="258">INT(H133/$I$1*$AW$1)</f>
        <v>1567</v>
      </c>
      <c r="AW133" s="100">
        <f t="shared" ref="AW133:AW164" si="259">INT(I133/$I$1*$AW$1)</f>
        <v>1567</v>
      </c>
      <c r="AY133" s="101">
        <v>130</v>
      </c>
      <c r="AZ133" s="101">
        <f t="shared" ref="AZ133:AZ164" si="260">INT(B133/$I$1*$BG$1)</f>
        <v>3014</v>
      </c>
      <c r="BA133" s="101">
        <f t="shared" ref="BA133:BA164" si="261">INT(C133/$I$1*$BG$1)</f>
        <v>1203</v>
      </c>
      <c r="BB133" s="101">
        <f t="shared" ref="BB133:BB164" si="262">INT(D133/$I$1*$BG$1)</f>
        <v>902</v>
      </c>
      <c r="BC133" s="101">
        <f t="shared" ref="BC133:BC164" si="263">INT(E133/$I$1*$BG$1)</f>
        <v>902</v>
      </c>
      <c r="BD133" s="101">
        <f t="shared" ref="BD133:BD164" si="264">INT(F133/$I$1*$BG$1)</f>
        <v>2409</v>
      </c>
      <c r="BE133" s="101">
        <f t="shared" ref="BE133:BE164" si="265">INT(G133/$I$1*$BG$1)</f>
        <v>1606</v>
      </c>
      <c r="BF133" s="101">
        <f t="shared" ref="BF133:BF164" si="266">INT(H133/$I$1*$BG$1)</f>
        <v>2006</v>
      </c>
      <c r="BG133" s="101">
        <f t="shared" ref="BG133:BG164" si="267">INT(I133/$I$1*$BG$1)</f>
        <v>2006</v>
      </c>
      <c r="BI133" s="102">
        <v>130</v>
      </c>
      <c r="BJ133" s="102">
        <f t="shared" ref="BJ133:BJ164" si="268">INT(B133/$I$1*$BQ$1)</f>
        <v>4710</v>
      </c>
      <c r="BK133" s="102">
        <f t="shared" ref="BK133:BK164" si="269">INT(C133/$I$1*$BQ$1)</f>
        <v>1880</v>
      </c>
      <c r="BL133" s="102">
        <f t="shared" ref="BL133:BL164" si="270">INT(D133/$I$1*$BQ$1)</f>
        <v>1410</v>
      </c>
      <c r="BM133" s="102">
        <f t="shared" ref="BM133:BM164" si="271">INT(E133/$I$1*$BQ$1)</f>
        <v>1410</v>
      </c>
      <c r="BN133" s="102">
        <f t="shared" ref="BN133:BN164" si="272">INT(F133/$I$1*$BQ$1)</f>
        <v>3765</v>
      </c>
      <c r="BO133" s="102">
        <f t="shared" ref="BO133:BO164" si="273">INT(G133/$I$1*$BQ$1)</f>
        <v>2510</v>
      </c>
      <c r="BP133" s="102">
        <f t="shared" ref="BP133:BP164" si="274">INT(H133/$I$1*$BQ$1)</f>
        <v>3135</v>
      </c>
      <c r="BQ133" s="102">
        <f t="shared" ref="BQ133:BQ164" si="275">INT(I133/$I$1*$BQ$1)</f>
        <v>3135</v>
      </c>
    </row>
    <row r="134" spans="1:69">
      <c r="A134" s="4">
        <v>131</v>
      </c>
      <c r="B134" s="4">
        <f>INT(VLOOKUP(A134,数值基线!$A$1:$K$206,3,0)*$B$2)</f>
        <v>956</v>
      </c>
      <c r="C134" s="4">
        <f t="shared" si="222"/>
        <v>382</v>
      </c>
      <c r="D134" s="4">
        <f t="shared" si="223"/>
        <v>286</v>
      </c>
      <c r="E134" s="4">
        <f t="shared" si="224"/>
        <v>286</v>
      </c>
      <c r="F134" s="4">
        <f>INT(VLOOKUP(A134,数值基线!$A$1:$K$206,4,0)*$F$2)</f>
        <v>765</v>
      </c>
      <c r="G134" s="4">
        <f t="shared" si="225"/>
        <v>510</v>
      </c>
      <c r="H134" s="4">
        <f t="shared" si="226"/>
        <v>637</v>
      </c>
      <c r="I134" s="4">
        <f t="shared" si="227"/>
        <v>637</v>
      </c>
      <c r="K134" s="106">
        <v>131</v>
      </c>
      <c r="L134" s="106">
        <f t="shared" si="228"/>
        <v>1195</v>
      </c>
      <c r="M134" s="106">
        <f t="shared" si="229"/>
        <v>477</v>
      </c>
      <c r="N134" s="106">
        <f t="shared" si="230"/>
        <v>357</v>
      </c>
      <c r="O134" s="106">
        <f t="shared" si="231"/>
        <v>357</v>
      </c>
      <c r="P134" s="106">
        <f t="shared" si="232"/>
        <v>956</v>
      </c>
      <c r="Q134" s="106">
        <f t="shared" si="233"/>
        <v>637</v>
      </c>
      <c r="R134" s="106">
        <f t="shared" si="234"/>
        <v>796</v>
      </c>
      <c r="S134" s="106">
        <f t="shared" si="235"/>
        <v>796</v>
      </c>
      <c r="U134" s="97">
        <v>131</v>
      </c>
      <c r="V134" s="97">
        <f t="shared" si="236"/>
        <v>1481</v>
      </c>
      <c r="W134" s="97">
        <f t="shared" si="237"/>
        <v>592</v>
      </c>
      <c r="X134" s="97">
        <f t="shared" si="238"/>
        <v>443</v>
      </c>
      <c r="Y134" s="97">
        <f t="shared" si="239"/>
        <v>443</v>
      </c>
      <c r="Z134" s="97">
        <f t="shared" si="240"/>
        <v>1185</v>
      </c>
      <c r="AA134" s="97">
        <f t="shared" si="241"/>
        <v>790</v>
      </c>
      <c r="AB134" s="97">
        <f t="shared" si="242"/>
        <v>987</v>
      </c>
      <c r="AC134" s="97">
        <f t="shared" si="243"/>
        <v>987</v>
      </c>
      <c r="AE134" s="98">
        <v>131</v>
      </c>
      <c r="AF134" s="98">
        <f t="shared" si="244"/>
        <v>1864</v>
      </c>
      <c r="AG134" s="98">
        <f t="shared" si="245"/>
        <v>744</v>
      </c>
      <c r="AH134" s="98">
        <f t="shared" si="246"/>
        <v>557</v>
      </c>
      <c r="AI134" s="98">
        <f t="shared" si="247"/>
        <v>557</v>
      </c>
      <c r="AJ134" s="98">
        <f t="shared" si="248"/>
        <v>1491</v>
      </c>
      <c r="AK134" s="98">
        <f t="shared" si="249"/>
        <v>994</v>
      </c>
      <c r="AL134" s="98">
        <f t="shared" si="250"/>
        <v>1242</v>
      </c>
      <c r="AM134" s="98">
        <f t="shared" si="251"/>
        <v>1242</v>
      </c>
      <c r="AO134" s="100">
        <v>131</v>
      </c>
      <c r="AP134" s="100">
        <f t="shared" si="252"/>
        <v>2390</v>
      </c>
      <c r="AQ134" s="100">
        <f t="shared" si="253"/>
        <v>955</v>
      </c>
      <c r="AR134" s="100">
        <f t="shared" si="254"/>
        <v>715</v>
      </c>
      <c r="AS134" s="100">
        <f t="shared" si="255"/>
        <v>715</v>
      </c>
      <c r="AT134" s="100">
        <f t="shared" si="256"/>
        <v>1912</v>
      </c>
      <c r="AU134" s="100">
        <f t="shared" si="257"/>
        <v>1275</v>
      </c>
      <c r="AV134" s="100">
        <f t="shared" si="258"/>
        <v>1592</v>
      </c>
      <c r="AW134" s="100">
        <f t="shared" si="259"/>
        <v>1592</v>
      </c>
      <c r="AY134" s="101">
        <v>131</v>
      </c>
      <c r="AZ134" s="101">
        <f t="shared" si="260"/>
        <v>3059</v>
      </c>
      <c r="BA134" s="101">
        <f t="shared" si="261"/>
        <v>1222</v>
      </c>
      <c r="BB134" s="101">
        <f t="shared" si="262"/>
        <v>915</v>
      </c>
      <c r="BC134" s="101">
        <f t="shared" si="263"/>
        <v>915</v>
      </c>
      <c r="BD134" s="101">
        <f t="shared" si="264"/>
        <v>2448</v>
      </c>
      <c r="BE134" s="101">
        <f t="shared" si="265"/>
        <v>1632</v>
      </c>
      <c r="BF134" s="101">
        <f t="shared" si="266"/>
        <v>2038</v>
      </c>
      <c r="BG134" s="101">
        <f t="shared" si="267"/>
        <v>2038</v>
      </c>
      <c r="BI134" s="102">
        <v>131</v>
      </c>
      <c r="BJ134" s="102">
        <f t="shared" si="268"/>
        <v>4780</v>
      </c>
      <c r="BK134" s="102">
        <f t="shared" si="269"/>
        <v>1910</v>
      </c>
      <c r="BL134" s="102">
        <f t="shared" si="270"/>
        <v>1430</v>
      </c>
      <c r="BM134" s="102">
        <f t="shared" si="271"/>
        <v>1430</v>
      </c>
      <c r="BN134" s="102">
        <f t="shared" si="272"/>
        <v>3825</v>
      </c>
      <c r="BO134" s="102">
        <f t="shared" si="273"/>
        <v>2550</v>
      </c>
      <c r="BP134" s="102">
        <f t="shared" si="274"/>
        <v>3185</v>
      </c>
      <c r="BQ134" s="102">
        <f t="shared" si="275"/>
        <v>3185</v>
      </c>
    </row>
    <row r="135" spans="1:69">
      <c r="A135" s="4">
        <v>132</v>
      </c>
      <c r="B135" s="4">
        <f>INT(VLOOKUP(A135,数值基线!$A$1:$K$206,3,0)*$B$2)</f>
        <v>970</v>
      </c>
      <c r="C135" s="4">
        <f t="shared" si="222"/>
        <v>388</v>
      </c>
      <c r="D135" s="4">
        <f t="shared" si="223"/>
        <v>291</v>
      </c>
      <c r="E135" s="4">
        <f t="shared" si="224"/>
        <v>291</v>
      </c>
      <c r="F135" s="4">
        <f>INT(VLOOKUP(A135,数值基线!$A$1:$K$206,4,0)*$F$2)</f>
        <v>776</v>
      </c>
      <c r="G135" s="4">
        <f t="shared" si="225"/>
        <v>517</v>
      </c>
      <c r="H135" s="4">
        <f t="shared" si="226"/>
        <v>646</v>
      </c>
      <c r="I135" s="4">
        <f t="shared" si="227"/>
        <v>646</v>
      </c>
      <c r="K135" s="106">
        <v>132</v>
      </c>
      <c r="L135" s="106">
        <f t="shared" si="228"/>
        <v>1212</v>
      </c>
      <c r="M135" s="106">
        <f t="shared" si="229"/>
        <v>485</v>
      </c>
      <c r="N135" s="106">
        <f t="shared" si="230"/>
        <v>363</v>
      </c>
      <c r="O135" s="106">
        <f t="shared" si="231"/>
        <v>363</v>
      </c>
      <c r="P135" s="106">
        <f t="shared" si="232"/>
        <v>970</v>
      </c>
      <c r="Q135" s="106">
        <f t="shared" si="233"/>
        <v>646</v>
      </c>
      <c r="R135" s="106">
        <f t="shared" si="234"/>
        <v>807</v>
      </c>
      <c r="S135" s="106">
        <f t="shared" si="235"/>
        <v>807</v>
      </c>
      <c r="U135" s="97">
        <v>132</v>
      </c>
      <c r="V135" s="97">
        <f t="shared" si="236"/>
        <v>1503</v>
      </c>
      <c r="W135" s="97">
        <f t="shared" si="237"/>
        <v>601</v>
      </c>
      <c r="X135" s="97">
        <f t="shared" si="238"/>
        <v>451</v>
      </c>
      <c r="Y135" s="97">
        <f t="shared" si="239"/>
        <v>451</v>
      </c>
      <c r="Z135" s="97">
        <f t="shared" si="240"/>
        <v>1202</v>
      </c>
      <c r="AA135" s="97">
        <f t="shared" si="241"/>
        <v>801</v>
      </c>
      <c r="AB135" s="97">
        <f t="shared" si="242"/>
        <v>1001</v>
      </c>
      <c r="AC135" s="97">
        <f t="shared" si="243"/>
        <v>1001</v>
      </c>
      <c r="AE135" s="98">
        <v>132</v>
      </c>
      <c r="AF135" s="98">
        <f t="shared" si="244"/>
        <v>1891</v>
      </c>
      <c r="AG135" s="98">
        <f t="shared" si="245"/>
        <v>756</v>
      </c>
      <c r="AH135" s="98">
        <f t="shared" si="246"/>
        <v>567</v>
      </c>
      <c r="AI135" s="98">
        <f t="shared" si="247"/>
        <v>567</v>
      </c>
      <c r="AJ135" s="98">
        <f t="shared" si="248"/>
        <v>1513</v>
      </c>
      <c r="AK135" s="98">
        <f t="shared" si="249"/>
        <v>1008</v>
      </c>
      <c r="AL135" s="98">
        <f t="shared" si="250"/>
        <v>1259</v>
      </c>
      <c r="AM135" s="98">
        <f t="shared" si="251"/>
        <v>1259</v>
      </c>
      <c r="AO135" s="100">
        <v>132</v>
      </c>
      <c r="AP135" s="100">
        <f t="shared" si="252"/>
        <v>2425</v>
      </c>
      <c r="AQ135" s="100">
        <f t="shared" si="253"/>
        <v>970</v>
      </c>
      <c r="AR135" s="100">
        <f t="shared" si="254"/>
        <v>727</v>
      </c>
      <c r="AS135" s="100">
        <f t="shared" si="255"/>
        <v>727</v>
      </c>
      <c r="AT135" s="100">
        <f t="shared" si="256"/>
        <v>1940</v>
      </c>
      <c r="AU135" s="100">
        <f t="shared" si="257"/>
        <v>1292</v>
      </c>
      <c r="AV135" s="100">
        <f t="shared" si="258"/>
        <v>1615</v>
      </c>
      <c r="AW135" s="100">
        <f t="shared" si="259"/>
        <v>1615</v>
      </c>
      <c r="AY135" s="101">
        <v>132</v>
      </c>
      <c r="AZ135" s="101">
        <f t="shared" si="260"/>
        <v>3104</v>
      </c>
      <c r="BA135" s="101">
        <f t="shared" si="261"/>
        <v>1241</v>
      </c>
      <c r="BB135" s="101">
        <f t="shared" si="262"/>
        <v>931</v>
      </c>
      <c r="BC135" s="101">
        <f t="shared" si="263"/>
        <v>931</v>
      </c>
      <c r="BD135" s="101">
        <f t="shared" si="264"/>
        <v>2483</v>
      </c>
      <c r="BE135" s="101">
        <f t="shared" si="265"/>
        <v>1654</v>
      </c>
      <c r="BF135" s="101">
        <f t="shared" si="266"/>
        <v>2067</v>
      </c>
      <c r="BG135" s="101">
        <f t="shared" si="267"/>
        <v>2067</v>
      </c>
      <c r="BI135" s="102">
        <v>132</v>
      </c>
      <c r="BJ135" s="102">
        <f t="shared" si="268"/>
        <v>4850</v>
      </c>
      <c r="BK135" s="102">
        <f t="shared" si="269"/>
        <v>1940</v>
      </c>
      <c r="BL135" s="102">
        <f t="shared" si="270"/>
        <v>1455</v>
      </c>
      <c r="BM135" s="102">
        <f t="shared" si="271"/>
        <v>1455</v>
      </c>
      <c r="BN135" s="102">
        <f t="shared" si="272"/>
        <v>3880</v>
      </c>
      <c r="BO135" s="102">
        <f t="shared" si="273"/>
        <v>2585</v>
      </c>
      <c r="BP135" s="102">
        <f t="shared" si="274"/>
        <v>3230</v>
      </c>
      <c r="BQ135" s="102">
        <f t="shared" si="275"/>
        <v>3230</v>
      </c>
    </row>
    <row r="136" spans="1:69">
      <c r="A136" s="4">
        <v>133</v>
      </c>
      <c r="B136" s="4">
        <f>INT(VLOOKUP(A136,数值基线!$A$1:$K$206,3,0)*$B$2)</f>
        <v>984</v>
      </c>
      <c r="C136" s="4">
        <f t="shared" si="222"/>
        <v>393</v>
      </c>
      <c r="D136" s="4">
        <f t="shared" si="223"/>
        <v>295</v>
      </c>
      <c r="E136" s="4">
        <f t="shared" si="224"/>
        <v>295</v>
      </c>
      <c r="F136" s="4">
        <f>INT(VLOOKUP(A136,数值基线!$A$1:$K$206,4,0)*$F$2)</f>
        <v>787</v>
      </c>
      <c r="G136" s="4">
        <f t="shared" si="225"/>
        <v>524</v>
      </c>
      <c r="H136" s="4">
        <f t="shared" si="226"/>
        <v>655</v>
      </c>
      <c r="I136" s="4">
        <f t="shared" si="227"/>
        <v>655</v>
      </c>
      <c r="K136" s="106">
        <v>133</v>
      </c>
      <c r="L136" s="106">
        <f t="shared" si="228"/>
        <v>1230</v>
      </c>
      <c r="M136" s="106">
        <f t="shared" si="229"/>
        <v>491</v>
      </c>
      <c r="N136" s="106">
        <f t="shared" si="230"/>
        <v>368</v>
      </c>
      <c r="O136" s="106">
        <f t="shared" si="231"/>
        <v>368</v>
      </c>
      <c r="P136" s="106">
        <f t="shared" si="232"/>
        <v>983</v>
      </c>
      <c r="Q136" s="106">
        <f t="shared" si="233"/>
        <v>655</v>
      </c>
      <c r="R136" s="106">
        <f t="shared" si="234"/>
        <v>818</v>
      </c>
      <c r="S136" s="106">
        <f t="shared" si="235"/>
        <v>818</v>
      </c>
      <c r="U136" s="97">
        <v>133</v>
      </c>
      <c r="V136" s="97">
        <f t="shared" si="236"/>
        <v>1525</v>
      </c>
      <c r="W136" s="97">
        <f t="shared" si="237"/>
        <v>609</v>
      </c>
      <c r="X136" s="97">
        <f t="shared" si="238"/>
        <v>457</v>
      </c>
      <c r="Y136" s="97">
        <f t="shared" si="239"/>
        <v>457</v>
      </c>
      <c r="Z136" s="97">
        <f t="shared" si="240"/>
        <v>1219</v>
      </c>
      <c r="AA136" s="97">
        <f t="shared" si="241"/>
        <v>812</v>
      </c>
      <c r="AB136" s="97">
        <f t="shared" si="242"/>
        <v>1015</v>
      </c>
      <c r="AC136" s="97">
        <f t="shared" si="243"/>
        <v>1015</v>
      </c>
      <c r="AE136" s="98">
        <v>133</v>
      </c>
      <c r="AF136" s="98">
        <f t="shared" si="244"/>
        <v>1918</v>
      </c>
      <c r="AG136" s="98">
        <f t="shared" si="245"/>
        <v>766</v>
      </c>
      <c r="AH136" s="98">
        <f t="shared" si="246"/>
        <v>575</v>
      </c>
      <c r="AI136" s="98">
        <f t="shared" si="247"/>
        <v>575</v>
      </c>
      <c r="AJ136" s="98">
        <f t="shared" si="248"/>
        <v>1534</v>
      </c>
      <c r="AK136" s="98">
        <f t="shared" si="249"/>
        <v>1021</v>
      </c>
      <c r="AL136" s="98">
        <f t="shared" si="250"/>
        <v>1277</v>
      </c>
      <c r="AM136" s="98">
        <f t="shared" si="251"/>
        <v>1277</v>
      </c>
      <c r="AO136" s="100">
        <v>133</v>
      </c>
      <c r="AP136" s="100">
        <f t="shared" si="252"/>
        <v>2460</v>
      </c>
      <c r="AQ136" s="100">
        <f t="shared" si="253"/>
        <v>982</v>
      </c>
      <c r="AR136" s="100">
        <f t="shared" si="254"/>
        <v>737</v>
      </c>
      <c r="AS136" s="100">
        <f t="shared" si="255"/>
        <v>737</v>
      </c>
      <c r="AT136" s="100">
        <f t="shared" si="256"/>
        <v>1967</v>
      </c>
      <c r="AU136" s="100">
        <f t="shared" si="257"/>
        <v>1310</v>
      </c>
      <c r="AV136" s="100">
        <f t="shared" si="258"/>
        <v>1637</v>
      </c>
      <c r="AW136" s="100">
        <f t="shared" si="259"/>
        <v>1637</v>
      </c>
      <c r="AY136" s="101">
        <v>133</v>
      </c>
      <c r="AZ136" s="101">
        <f t="shared" si="260"/>
        <v>3148</v>
      </c>
      <c r="BA136" s="101">
        <f t="shared" si="261"/>
        <v>1257</v>
      </c>
      <c r="BB136" s="101">
        <f t="shared" si="262"/>
        <v>944</v>
      </c>
      <c r="BC136" s="101">
        <f t="shared" si="263"/>
        <v>944</v>
      </c>
      <c r="BD136" s="101">
        <f t="shared" si="264"/>
        <v>2518</v>
      </c>
      <c r="BE136" s="101">
        <f t="shared" si="265"/>
        <v>1676</v>
      </c>
      <c r="BF136" s="101">
        <f t="shared" si="266"/>
        <v>2096</v>
      </c>
      <c r="BG136" s="101">
        <f t="shared" si="267"/>
        <v>2096</v>
      </c>
      <c r="BI136" s="102">
        <v>133</v>
      </c>
      <c r="BJ136" s="102">
        <f t="shared" si="268"/>
        <v>4920</v>
      </c>
      <c r="BK136" s="102">
        <f t="shared" si="269"/>
        <v>1965</v>
      </c>
      <c r="BL136" s="102">
        <f t="shared" si="270"/>
        <v>1475</v>
      </c>
      <c r="BM136" s="102">
        <f t="shared" si="271"/>
        <v>1475</v>
      </c>
      <c r="BN136" s="102">
        <f t="shared" si="272"/>
        <v>3935</v>
      </c>
      <c r="BO136" s="102">
        <f t="shared" si="273"/>
        <v>2620</v>
      </c>
      <c r="BP136" s="102">
        <f t="shared" si="274"/>
        <v>3275</v>
      </c>
      <c r="BQ136" s="102">
        <f t="shared" si="275"/>
        <v>3275</v>
      </c>
    </row>
    <row r="137" spans="1:69">
      <c r="A137" s="4">
        <v>134</v>
      </c>
      <c r="B137" s="4">
        <f>INT(VLOOKUP(A137,数值基线!$A$1:$K$206,3,0)*$B$2)</f>
        <v>998</v>
      </c>
      <c r="C137" s="4">
        <f t="shared" si="222"/>
        <v>399</v>
      </c>
      <c r="D137" s="4">
        <f t="shared" si="223"/>
        <v>299</v>
      </c>
      <c r="E137" s="4">
        <f t="shared" si="224"/>
        <v>299</v>
      </c>
      <c r="F137" s="4">
        <f>INT(VLOOKUP(A137,数值基线!$A$1:$K$206,4,0)*$F$2)</f>
        <v>798</v>
      </c>
      <c r="G137" s="4">
        <f t="shared" si="225"/>
        <v>532</v>
      </c>
      <c r="H137" s="4">
        <f t="shared" si="226"/>
        <v>665</v>
      </c>
      <c r="I137" s="4">
        <f t="shared" si="227"/>
        <v>665</v>
      </c>
      <c r="K137" s="106">
        <v>134</v>
      </c>
      <c r="L137" s="106">
        <f t="shared" si="228"/>
        <v>1247</v>
      </c>
      <c r="M137" s="106">
        <f t="shared" si="229"/>
        <v>498</v>
      </c>
      <c r="N137" s="106">
        <f t="shared" si="230"/>
        <v>373</v>
      </c>
      <c r="O137" s="106">
        <f t="shared" si="231"/>
        <v>373</v>
      </c>
      <c r="P137" s="106">
        <f t="shared" si="232"/>
        <v>997</v>
      </c>
      <c r="Q137" s="106">
        <f t="shared" si="233"/>
        <v>665</v>
      </c>
      <c r="R137" s="106">
        <f t="shared" si="234"/>
        <v>831</v>
      </c>
      <c r="S137" s="106">
        <f t="shared" si="235"/>
        <v>831</v>
      </c>
      <c r="U137" s="97">
        <v>134</v>
      </c>
      <c r="V137" s="97">
        <f t="shared" si="236"/>
        <v>1546</v>
      </c>
      <c r="W137" s="97">
        <f t="shared" si="237"/>
        <v>618</v>
      </c>
      <c r="X137" s="97">
        <f t="shared" si="238"/>
        <v>463</v>
      </c>
      <c r="Y137" s="97">
        <f t="shared" si="239"/>
        <v>463</v>
      </c>
      <c r="Z137" s="97">
        <f t="shared" si="240"/>
        <v>1236</v>
      </c>
      <c r="AA137" s="97">
        <f t="shared" si="241"/>
        <v>824</v>
      </c>
      <c r="AB137" s="97">
        <f t="shared" si="242"/>
        <v>1030</v>
      </c>
      <c r="AC137" s="97">
        <f t="shared" si="243"/>
        <v>1030</v>
      </c>
      <c r="AE137" s="98">
        <v>134</v>
      </c>
      <c r="AF137" s="98">
        <f t="shared" si="244"/>
        <v>1946</v>
      </c>
      <c r="AG137" s="98">
        <f t="shared" si="245"/>
        <v>778</v>
      </c>
      <c r="AH137" s="98">
        <f t="shared" si="246"/>
        <v>583</v>
      </c>
      <c r="AI137" s="98">
        <f t="shared" si="247"/>
        <v>583</v>
      </c>
      <c r="AJ137" s="98">
        <f t="shared" si="248"/>
        <v>1556</v>
      </c>
      <c r="AK137" s="98">
        <f t="shared" si="249"/>
        <v>1037</v>
      </c>
      <c r="AL137" s="98">
        <f t="shared" si="250"/>
        <v>1296</v>
      </c>
      <c r="AM137" s="98">
        <f t="shared" si="251"/>
        <v>1296</v>
      </c>
      <c r="AO137" s="100">
        <v>134</v>
      </c>
      <c r="AP137" s="100">
        <f t="shared" si="252"/>
        <v>2495</v>
      </c>
      <c r="AQ137" s="100">
        <f t="shared" si="253"/>
        <v>997</v>
      </c>
      <c r="AR137" s="100">
        <f t="shared" si="254"/>
        <v>747</v>
      </c>
      <c r="AS137" s="100">
        <f t="shared" si="255"/>
        <v>747</v>
      </c>
      <c r="AT137" s="100">
        <f t="shared" si="256"/>
        <v>1995</v>
      </c>
      <c r="AU137" s="100">
        <f t="shared" si="257"/>
        <v>1330</v>
      </c>
      <c r="AV137" s="100">
        <f t="shared" si="258"/>
        <v>1662</v>
      </c>
      <c r="AW137" s="100">
        <f t="shared" si="259"/>
        <v>1662</v>
      </c>
      <c r="AY137" s="101">
        <v>134</v>
      </c>
      <c r="AZ137" s="101">
        <f t="shared" si="260"/>
        <v>3193</v>
      </c>
      <c r="BA137" s="101">
        <f t="shared" si="261"/>
        <v>1276</v>
      </c>
      <c r="BB137" s="101">
        <f t="shared" si="262"/>
        <v>956</v>
      </c>
      <c r="BC137" s="101">
        <f t="shared" si="263"/>
        <v>956</v>
      </c>
      <c r="BD137" s="101">
        <f t="shared" si="264"/>
        <v>2553</v>
      </c>
      <c r="BE137" s="101">
        <f t="shared" si="265"/>
        <v>1702</v>
      </c>
      <c r="BF137" s="101">
        <f t="shared" si="266"/>
        <v>2128</v>
      </c>
      <c r="BG137" s="101">
        <f t="shared" si="267"/>
        <v>2128</v>
      </c>
      <c r="BI137" s="102">
        <v>134</v>
      </c>
      <c r="BJ137" s="102">
        <f t="shared" si="268"/>
        <v>4990</v>
      </c>
      <c r="BK137" s="102">
        <f t="shared" si="269"/>
        <v>1995</v>
      </c>
      <c r="BL137" s="102">
        <f t="shared" si="270"/>
        <v>1495</v>
      </c>
      <c r="BM137" s="102">
        <f t="shared" si="271"/>
        <v>1495</v>
      </c>
      <c r="BN137" s="102">
        <f t="shared" si="272"/>
        <v>3990</v>
      </c>
      <c r="BO137" s="102">
        <f t="shared" si="273"/>
        <v>2660</v>
      </c>
      <c r="BP137" s="102">
        <f t="shared" si="274"/>
        <v>3325</v>
      </c>
      <c r="BQ137" s="102">
        <f t="shared" si="275"/>
        <v>3325</v>
      </c>
    </row>
    <row r="138" spans="1:69">
      <c r="A138" s="4">
        <v>135</v>
      </c>
      <c r="B138" s="4">
        <f>INT(VLOOKUP(A138,数值基线!$A$1:$K$206,3,0)*$B$2)</f>
        <v>1012</v>
      </c>
      <c r="C138" s="4">
        <f t="shared" si="222"/>
        <v>404</v>
      </c>
      <c r="D138" s="4">
        <f t="shared" si="223"/>
        <v>303</v>
      </c>
      <c r="E138" s="4">
        <f t="shared" si="224"/>
        <v>303</v>
      </c>
      <c r="F138" s="4">
        <f>INT(VLOOKUP(A138,数值基线!$A$1:$K$206,4,0)*$F$2)</f>
        <v>810</v>
      </c>
      <c r="G138" s="4">
        <f t="shared" si="225"/>
        <v>540</v>
      </c>
      <c r="H138" s="4">
        <f t="shared" si="226"/>
        <v>675</v>
      </c>
      <c r="I138" s="4">
        <f t="shared" si="227"/>
        <v>675</v>
      </c>
      <c r="K138" s="106">
        <v>135</v>
      </c>
      <c r="L138" s="106">
        <f t="shared" si="228"/>
        <v>1265</v>
      </c>
      <c r="M138" s="106">
        <f t="shared" si="229"/>
        <v>505</v>
      </c>
      <c r="N138" s="106">
        <f t="shared" si="230"/>
        <v>378</v>
      </c>
      <c r="O138" s="106">
        <f t="shared" si="231"/>
        <v>378</v>
      </c>
      <c r="P138" s="106">
        <f t="shared" si="232"/>
        <v>1012</v>
      </c>
      <c r="Q138" s="106">
        <f t="shared" si="233"/>
        <v>675</v>
      </c>
      <c r="R138" s="106">
        <f t="shared" si="234"/>
        <v>843</v>
      </c>
      <c r="S138" s="106">
        <f t="shared" si="235"/>
        <v>843</v>
      </c>
      <c r="U138" s="97">
        <v>135</v>
      </c>
      <c r="V138" s="97">
        <f t="shared" si="236"/>
        <v>1568</v>
      </c>
      <c r="W138" s="97">
        <f t="shared" si="237"/>
        <v>626</v>
      </c>
      <c r="X138" s="97">
        <f t="shared" si="238"/>
        <v>469</v>
      </c>
      <c r="Y138" s="97">
        <f t="shared" si="239"/>
        <v>469</v>
      </c>
      <c r="Z138" s="97">
        <f t="shared" si="240"/>
        <v>1255</v>
      </c>
      <c r="AA138" s="97">
        <f t="shared" si="241"/>
        <v>837</v>
      </c>
      <c r="AB138" s="97">
        <f t="shared" si="242"/>
        <v>1046</v>
      </c>
      <c r="AC138" s="97">
        <f t="shared" si="243"/>
        <v>1046</v>
      </c>
      <c r="AE138" s="98">
        <v>135</v>
      </c>
      <c r="AF138" s="98">
        <f t="shared" si="244"/>
        <v>1973</v>
      </c>
      <c r="AG138" s="98">
        <f t="shared" si="245"/>
        <v>787</v>
      </c>
      <c r="AH138" s="98">
        <f t="shared" si="246"/>
        <v>590</v>
      </c>
      <c r="AI138" s="98">
        <f t="shared" si="247"/>
        <v>590</v>
      </c>
      <c r="AJ138" s="98">
        <f t="shared" si="248"/>
        <v>1579</v>
      </c>
      <c r="AK138" s="98">
        <f t="shared" si="249"/>
        <v>1053</v>
      </c>
      <c r="AL138" s="98">
        <f t="shared" si="250"/>
        <v>1316</v>
      </c>
      <c r="AM138" s="98">
        <f t="shared" si="251"/>
        <v>1316</v>
      </c>
      <c r="AO138" s="100">
        <v>135</v>
      </c>
      <c r="AP138" s="100">
        <f t="shared" si="252"/>
        <v>2530</v>
      </c>
      <c r="AQ138" s="100">
        <f t="shared" si="253"/>
        <v>1010</v>
      </c>
      <c r="AR138" s="100">
        <f t="shared" si="254"/>
        <v>757</v>
      </c>
      <c r="AS138" s="100">
        <f t="shared" si="255"/>
        <v>757</v>
      </c>
      <c r="AT138" s="100">
        <f t="shared" si="256"/>
        <v>2025</v>
      </c>
      <c r="AU138" s="100">
        <f t="shared" si="257"/>
        <v>1350</v>
      </c>
      <c r="AV138" s="100">
        <f t="shared" si="258"/>
        <v>1687</v>
      </c>
      <c r="AW138" s="100">
        <f t="shared" si="259"/>
        <v>1687</v>
      </c>
      <c r="AY138" s="101">
        <v>135</v>
      </c>
      <c r="AZ138" s="101">
        <f t="shared" si="260"/>
        <v>3238</v>
      </c>
      <c r="BA138" s="101">
        <f t="shared" si="261"/>
        <v>1292</v>
      </c>
      <c r="BB138" s="101">
        <f t="shared" si="262"/>
        <v>969</v>
      </c>
      <c r="BC138" s="101">
        <f t="shared" si="263"/>
        <v>969</v>
      </c>
      <c r="BD138" s="101">
        <f t="shared" si="264"/>
        <v>2592</v>
      </c>
      <c r="BE138" s="101">
        <f t="shared" si="265"/>
        <v>1728</v>
      </c>
      <c r="BF138" s="101">
        <f t="shared" si="266"/>
        <v>2160</v>
      </c>
      <c r="BG138" s="101">
        <f t="shared" si="267"/>
        <v>2160</v>
      </c>
      <c r="BI138" s="102">
        <v>135</v>
      </c>
      <c r="BJ138" s="102">
        <f t="shared" si="268"/>
        <v>5060</v>
      </c>
      <c r="BK138" s="102">
        <f t="shared" si="269"/>
        <v>2020</v>
      </c>
      <c r="BL138" s="102">
        <f t="shared" si="270"/>
        <v>1515</v>
      </c>
      <c r="BM138" s="102">
        <f t="shared" si="271"/>
        <v>1515</v>
      </c>
      <c r="BN138" s="102">
        <f t="shared" si="272"/>
        <v>4050</v>
      </c>
      <c r="BO138" s="102">
        <f t="shared" si="273"/>
        <v>2700</v>
      </c>
      <c r="BP138" s="102">
        <f t="shared" si="274"/>
        <v>3375</v>
      </c>
      <c r="BQ138" s="102">
        <f t="shared" si="275"/>
        <v>3375</v>
      </c>
    </row>
    <row r="139" spans="1:69">
      <c r="A139" s="4">
        <v>136</v>
      </c>
      <c r="B139" s="4">
        <f>INT(VLOOKUP(A139,数值基线!$A$1:$K$206,3,0)*$B$2)</f>
        <v>1027</v>
      </c>
      <c r="C139" s="4">
        <f t="shared" si="222"/>
        <v>410</v>
      </c>
      <c r="D139" s="4">
        <f t="shared" si="223"/>
        <v>308</v>
      </c>
      <c r="E139" s="4">
        <f t="shared" si="224"/>
        <v>308</v>
      </c>
      <c r="F139" s="4">
        <f>INT(VLOOKUP(A139,数值基线!$A$1:$K$206,4,0)*$F$2)</f>
        <v>821</v>
      </c>
      <c r="G139" s="4">
        <f t="shared" si="225"/>
        <v>547</v>
      </c>
      <c r="H139" s="4">
        <f t="shared" si="226"/>
        <v>684</v>
      </c>
      <c r="I139" s="4">
        <f t="shared" si="227"/>
        <v>684</v>
      </c>
      <c r="K139" s="106">
        <v>136</v>
      </c>
      <c r="L139" s="106">
        <f t="shared" si="228"/>
        <v>1283</v>
      </c>
      <c r="M139" s="106">
        <f t="shared" si="229"/>
        <v>512</v>
      </c>
      <c r="N139" s="106">
        <f t="shared" si="230"/>
        <v>385</v>
      </c>
      <c r="O139" s="106">
        <f t="shared" si="231"/>
        <v>385</v>
      </c>
      <c r="P139" s="106">
        <f t="shared" si="232"/>
        <v>1026</v>
      </c>
      <c r="Q139" s="106">
        <f t="shared" si="233"/>
        <v>683</v>
      </c>
      <c r="R139" s="106">
        <f t="shared" si="234"/>
        <v>855</v>
      </c>
      <c r="S139" s="106">
        <f t="shared" si="235"/>
        <v>855</v>
      </c>
      <c r="U139" s="97">
        <v>136</v>
      </c>
      <c r="V139" s="97">
        <f t="shared" si="236"/>
        <v>1591</v>
      </c>
      <c r="W139" s="97">
        <f t="shared" si="237"/>
        <v>635</v>
      </c>
      <c r="X139" s="97">
        <f t="shared" si="238"/>
        <v>477</v>
      </c>
      <c r="Y139" s="97">
        <f t="shared" si="239"/>
        <v>477</v>
      </c>
      <c r="Z139" s="97">
        <f t="shared" si="240"/>
        <v>1272</v>
      </c>
      <c r="AA139" s="97">
        <f t="shared" si="241"/>
        <v>847</v>
      </c>
      <c r="AB139" s="97">
        <f t="shared" si="242"/>
        <v>1060</v>
      </c>
      <c r="AC139" s="97">
        <f t="shared" si="243"/>
        <v>1060</v>
      </c>
      <c r="AE139" s="98">
        <v>136</v>
      </c>
      <c r="AF139" s="98">
        <f t="shared" si="244"/>
        <v>2002</v>
      </c>
      <c r="AG139" s="98">
        <f t="shared" si="245"/>
        <v>799</v>
      </c>
      <c r="AH139" s="98">
        <f t="shared" si="246"/>
        <v>600</v>
      </c>
      <c r="AI139" s="98">
        <f t="shared" si="247"/>
        <v>600</v>
      </c>
      <c r="AJ139" s="98">
        <f t="shared" si="248"/>
        <v>1600</v>
      </c>
      <c r="AK139" s="98">
        <f t="shared" si="249"/>
        <v>1066</v>
      </c>
      <c r="AL139" s="98">
        <f t="shared" si="250"/>
        <v>1333</v>
      </c>
      <c r="AM139" s="98">
        <f t="shared" si="251"/>
        <v>1333</v>
      </c>
      <c r="AO139" s="100">
        <v>136</v>
      </c>
      <c r="AP139" s="100">
        <f t="shared" si="252"/>
        <v>2567</v>
      </c>
      <c r="AQ139" s="100">
        <f t="shared" si="253"/>
        <v>1025</v>
      </c>
      <c r="AR139" s="100">
        <f t="shared" si="254"/>
        <v>770</v>
      </c>
      <c r="AS139" s="100">
        <f t="shared" si="255"/>
        <v>770</v>
      </c>
      <c r="AT139" s="100">
        <f t="shared" si="256"/>
        <v>2052</v>
      </c>
      <c r="AU139" s="100">
        <f t="shared" si="257"/>
        <v>1367</v>
      </c>
      <c r="AV139" s="100">
        <f t="shared" si="258"/>
        <v>1710</v>
      </c>
      <c r="AW139" s="100">
        <f t="shared" si="259"/>
        <v>1710</v>
      </c>
      <c r="AY139" s="101">
        <v>136</v>
      </c>
      <c r="AZ139" s="101">
        <f t="shared" si="260"/>
        <v>3286</v>
      </c>
      <c r="BA139" s="101">
        <f t="shared" si="261"/>
        <v>1312</v>
      </c>
      <c r="BB139" s="101">
        <f t="shared" si="262"/>
        <v>985</v>
      </c>
      <c r="BC139" s="101">
        <f t="shared" si="263"/>
        <v>985</v>
      </c>
      <c r="BD139" s="101">
        <f t="shared" si="264"/>
        <v>2627</v>
      </c>
      <c r="BE139" s="101">
        <f t="shared" si="265"/>
        <v>1750</v>
      </c>
      <c r="BF139" s="101">
        <f t="shared" si="266"/>
        <v>2188</v>
      </c>
      <c r="BG139" s="101">
        <f t="shared" si="267"/>
        <v>2188</v>
      </c>
      <c r="BI139" s="102">
        <v>136</v>
      </c>
      <c r="BJ139" s="102">
        <f t="shared" si="268"/>
        <v>5135</v>
      </c>
      <c r="BK139" s="102">
        <f t="shared" si="269"/>
        <v>2050</v>
      </c>
      <c r="BL139" s="102">
        <f t="shared" si="270"/>
        <v>1540</v>
      </c>
      <c r="BM139" s="102">
        <f t="shared" si="271"/>
        <v>1540</v>
      </c>
      <c r="BN139" s="102">
        <f t="shared" si="272"/>
        <v>4105</v>
      </c>
      <c r="BO139" s="102">
        <f t="shared" si="273"/>
        <v>2735</v>
      </c>
      <c r="BP139" s="102">
        <f t="shared" si="274"/>
        <v>3420</v>
      </c>
      <c r="BQ139" s="102">
        <f t="shared" si="275"/>
        <v>3420</v>
      </c>
    </row>
    <row r="140" spans="1:69">
      <c r="A140" s="4">
        <v>137</v>
      </c>
      <c r="B140" s="4">
        <f>INT(VLOOKUP(A140,数值基线!$A$1:$K$206,3,0)*$B$2)</f>
        <v>1041</v>
      </c>
      <c r="C140" s="4">
        <f t="shared" si="222"/>
        <v>416</v>
      </c>
      <c r="D140" s="4">
        <f t="shared" si="223"/>
        <v>312</v>
      </c>
      <c r="E140" s="4">
        <f t="shared" si="224"/>
        <v>312</v>
      </c>
      <c r="F140" s="4">
        <f>INT(VLOOKUP(A140,数值基线!$A$1:$K$206,4,0)*$F$2)</f>
        <v>832</v>
      </c>
      <c r="G140" s="4">
        <f t="shared" si="225"/>
        <v>554</v>
      </c>
      <c r="H140" s="4">
        <f t="shared" si="226"/>
        <v>693</v>
      </c>
      <c r="I140" s="4">
        <f t="shared" si="227"/>
        <v>693</v>
      </c>
      <c r="K140" s="106">
        <v>137</v>
      </c>
      <c r="L140" s="106">
        <f t="shared" si="228"/>
        <v>1301</v>
      </c>
      <c r="M140" s="106">
        <f t="shared" si="229"/>
        <v>520</v>
      </c>
      <c r="N140" s="106">
        <f t="shared" si="230"/>
        <v>390</v>
      </c>
      <c r="O140" s="106">
        <f t="shared" si="231"/>
        <v>390</v>
      </c>
      <c r="P140" s="106">
        <f t="shared" si="232"/>
        <v>1040</v>
      </c>
      <c r="Q140" s="106">
        <f t="shared" si="233"/>
        <v>692</v>
      </c>
      <c r="R140" s="106">
        <f t="shared" si="234"/>
        <v>866</v>
      </c>
      <c r="S140" s="106">
        <f t="shared" si="235"/>
        <v>866</v>
      </c>
      <c r="U140" s="97">
        <v>137</v>
      </c>
      <c r="V140" s="97">
        <f t="shared" si="236"/>
        <v>1613</v>
      </c>
      <c r="W140" s="97">
        <f t="shared" si="237"/>
        <v>644</v>
      </c>
      <c r="X140" s="97">
        <f t="shared" si="238"/>
        <v>483</v>
      </c>
      <c r="Y140" s="97">
        <f t="shared" si="239"/>
        <v>483</v>
      </c>
      <c r="Z140" s="97">
        <f t="shared" si="240"/>
        <v>1289</v>
      </c>
      <c r="AA140" s="97">
        <f t="shared" si="241"/>
        <v>858</v>
      </c>
      <c r="AB140" s="97">
        <f t="shared" si="242"/>
        <v>1074</v>
      </c>
      <c r="AC140" s="97">
        <f t="shared" si="243"/>
        <v>1074</v>
      </c>
      <c r="AE140" s="98">
        <v>137</v>
      </c>
      <c r="AF140" s="98">
        <f t="shared" si="244"/>
        <v>2029</v>
      </c>
      <c r="AG140" s="98">
        <f t="shared" si="245"/>
        <v>811</v>
      </c>
      <c r="AH140" s="98">
        <f t="shared" si="246"/>
        <v>608</v>
      </c>
      <c r="AI140" s="98">
        <f t="shared" si="247"/>
        <v>608</v>
      </c>
      <c r="AJ140" s="98">
        <f t="shared" si="248"/>
        <v>1622</v>
      </c>
      <c r="AK140" s="98">
        <f t="shared" si="249"/>
        <v>1080</v>
      </c>
      <c r="AL140" s="98">
        <f t="shared" si="250"/>
        <v>1351</v>
      </c>
      <c r="AM140" s="98">
        <f t="shared" si="251"/>
        <v>1351</v>
      </c>
      <c r="AO140" s="100">
        <v>137</v>
      </c>
      <c r="AP140" s="100">
        <f t="shared" si="252"/>
        <v>2602</v>
      </c>
      <c r="AQ140" s="100">
        <f t="shared" si="253"/>
        <v>1040</v>
      </c>
      <c r="AR140" s="100">
        <f t="shared" si="254"/>
        <v>780</v>
      </c>
      <c r="AS140" s="100">
        <f t="shared" si="255"/>
        <v>780</v>
      </c>
      <c r="AT140" s="100">
        <f t="shared" si="256"/>
        <v>2080</v>
      </c>
      <c r="AU140" s="100">
        <f t="shared" si="257"/>
        <v>1385</v>
      </c>
      <c r="AV140" s="100">
        <f t="shared" si="258"/>
        <v>1732</v>
      </c>
      <c r="AW140" s="100">
        <f t="shared" si="259"/>
        <v>1732</v>
      </c>
      <c r="AY140" s="101">
        <v>137</v>
      </c>
      <c r="AZ140" s="101">
        <f t="shared" si="260"/>
        <v>3331</v>
      </c>
      <c r="BA140" s="101">
        <f t="shared" si="261"/>
        <v>1331</v>
      </c>
      <c r="BB140" s="101">
        <f t="shared" si="262"/>
        <v>998</v>
      </c>
      <c r="BC140" s="101">
        <f t="shared" si="263"/>
        <v>998</v>
      </c>
      <c r="BD140" s="101">
        <f t="shared" si="264"/>
        <v>2662</v>
      </c>
      <c r="BE140" s="101">
        <f t="shared" si="265"/>
        <v>1772</v>
      </c>
      <c r="BF140" s="101">
        <f t="shared" si="266"/>
        <v>2217</v>
      </c>
      <c r="BG140" s="101">
        <f t="shared" si="267"/>
        <v>2217</v>
      </c>
      <c r="BI140" s="102">
        <v>137</v>
      </c>
      <c r="BJ140" s="102">
        <f t="shared" si="268"/>
        <v>5205</v>
      </c>
      <c r="BK140" s="102">
        <f t="shared" si="269"/>
        <v>2080</v>
      </c>
      <c r="BL140" s="102">
        <f t="shared" si="270"/>
        <v>1560</v>
      </c>
      <c r="BM140" s="102">
        <f t="shared" si="271"/>
        <v>1560</v>
      </c>
      <c r="BN140" s="102">
        <f t="shared" si="272"/>
        <v>4160</v>
      </c>
      <c r="BO140" s="102">
        <f t="shared" si="273"/>
        <v>2770</v>
      </c>
      <c r="BP140" s="102">
        <f t="shared" si="274"/>
        <v>3465</v>
      </c>
      <c r="BQ140" s="102">
        <f t="shared" si="275"/>
        <v>3465</v>
      </c>
    </row>
    <row r="141" spans="1:69">
      <c r="A141" s="4">
        <v>138</v>
      </c>
      <c r="B141" s="4">
        <f>INT(VLOOKUP(A141,数值基线!$A$1:$K$206,3,0)*$B$2)</f>
        <v>1056</v>
      </c>
      <c r="C141" s="4">
        <f t="shared" si="222"/>
        <v>422</v>
      </c>
      <c r="D141" s="4">
        <f t="shared" si="223"/>
        <v>316</v>
      </c>
      <c r="E141" s="4">
        <f t="shared" si="224"/>
        <v>316</v>
      </c>
      <c r="F141" s="4">
        <f>INT(VLOOKUP(A141,数值基线!$A$1:$K$206,4,0)*$F$2)</f>
        <v>844</v>
      </c>
      <c r="G141" s="4">
        <f t="shared" si="225"/>
        <v>562</v>
      </c>
      <c r="H141" s="4">
        <f t="shared" si="226"/>
        <v>703</v>
      </c>
      <c r="I141" s="4">
        <f t="shared" si="227"/>
        <v>703</v>
      </c>
      <c r="K141" s="106">
        <v>138</v>
      </c>
      <c r="L141" s="106">
        <f t="shared" si="228"/>
        <v>1320</v>
      </c>
      <c r="M141" s="106">
        <f t="shared" si="229"/>
        <v>527</v>
      </c>
      <c r="N141" s="106">
        <f t="shared" si="230"/>
        <v>395</v>
      </c>
      <c r="O141" s="106">
        <f t="shared" si="231"/>
        <v>395</v>
      </c>
      <c r="P141" s="106">
        <f t="shared" si="232"/>
        <v>1055</v>
      </c>
      <c r="Q141" s="106">
        <f t="shared" si="233"/>
        <v>702</v>
      </c>
      <c r="R141" s="106">
        <f t="shared" si="234"/>
        <v>878</v>
      </c>
      <c r="S141" s="106">
        <f t="shared" si="235"/>
        <v>878</v>
      </c>
      <c r="U141" s="97">
        <v>138</v>
      </c>
      <c r="V141" s="97">
        <f t="shared" si="236"/>
        <v>1636</v>
      </c>
      <c r="W141" s="97">
        <f t="shared" si="237"/>
        <v>654</v>
      </c>
      <c r="X141" s="97">
        <f t="shared" si="238"/>
        <v>489</v>
      </c>
      <c r="Y141" s="97">
        <f t="shared" si="239"/>
        <v>489</v>
      </c>
      <c r="Z141" s="97">
        <f t="shared" si="240"/>
        <v>1308</v>
      </c>
      <c r="AA141" s="97">
        <f t="shared" si="241"/>
        <v>871</v>
      </c>
      <c r="AB141" s="97">
        <f t="shared" si="242"/>
        <v>1089</v>
      </c>
      <c r="AC141" s="97">
        <f t="shared" si="243"/>
        <v>1089</v>
      </c>
      <c r="AE141" s="98">
        <v>138</v>
      </c>
      <c r="AF141" s="98">
        <f t="shared" si="244"/>
        <v>2059</v>
      </c>
      <c r="AG141" s="98">
        <f t="shared" si="245"/>
        <v>822</v>
      </c>
      <c r="AH141" s="98">
        <f t="shared" si="246"/>
        <v>616</v>
      </c>
      <c r="AI141" s="98">
        <f t="shared" si="247"/>
        <v>616</v>
      </c>
      <c r="AJ141" s="98">
        <f t="shared" si="248"/>
        <v>1645</v>
      </c>
      <c r="AK141" s="98">
        <f t="shared" si="249"/>
        <v>1095</v>
      </c>
      <c r="AL141" s="98">
        <f t="shared" si="250"/>
        <v>1370</v>
      </c>
      <c r="AM141" s="98">
        <f t="shared" si="251"/>
        <v>1370</v>
      </c>
      <c r="AO141" s="100">
        <v>138</v>
      </c>
      <c r="AP141" s="100">
        <f t="shared" si="252"/>
        <v>2640</v>
      </c>
      <c r="AQ141" s="100">
        <f t="shared" si="253"/>
        <v>1055</v>
      </c>
      <c r="AR141" s="100">
        <f t="shared" si="254"/>
        <v>790</v>
      </c>
      <c r="AS141" s="100">
        <f t="shared" si="255"/>
        <v>790</v>
      </c>
      <c r="AT141" s="100">
        <f t="shared" si="256"/>
        <v>2110</v>
      </c>
      <c r="AU141" s="100">
        <f t="shared" si="257"/>
        <v>1405</v>
      </c>
      <c r="AV141" s="100">
        <f t="shared" si="258"/>
        <v>1757</v>
      </c>
      <c r="AW141" s="100">
        <f t="shared" si="259"/>
        <v>1757</v>
      </c>
      <c r="AY141" s="101">
        <v>138</v>
      </c>
      <c r="AZ141" s="101">
        <f t="shared" si="260"/>
        <v>3379</v>
      </c>
      <c r="BA141" s="101">
        <f t="shared" si="261"/>
        <v>1350</v>
      </c>
      <c r="BB141" s="101">
        <f t="shared" si="262"/>
        <v>1011</v>
      </c>
      <c r="BC141" s="101">
        <f t="shared" si="263"/>
        <v>1011</v>
      </c>
      <c r="BD141" s="101">
        <f t="shared" si="264"/>
        <v>2700</v>
      </c>
      <c r="BE141" s="101">
        <f t="shared" si="265"/>
        <v>1798</v>
      </c>
      <c r="BF141" s="101">
        <f t="shared" si="266"/>
        <v>2249</v>
      </c>
      <c r="BG141" s="101">
        <f t="shared" si="267"/>
        <v>2249</v>
      </c>
      <c r="BI141" s="102">
        <v>138</v>
      </c>
      <c r="BJ141" s="102">
        <f t="shared" si="268"/>
        <v>5280</v>
      </c>
      <c r="BK141" s="102">
        <f t="shared" si="269"/>
        <v>2110</v>
      </c>
      <c r="BL141" s="102">
        <f t="shared" si="270"/>
        <v>1580</v>
      </c>
      <c r="BM141" s="102">
        <f t="shared" si="271"/>
        <v>1580</v>
      </c>
      <c r="BN141" s="102">
        <f t="shared" si="272"/>
        <v>4220</v>
      </c>
      <c r="BO141" s="102">
        <f t="shared" si="273"/>
        <v>2810</v>
      </c>
      <c r="BP141" s="102">
        <f t="shared" si="274"/>
        <v>3515</v>
      </c>
      <c r="BQ141" s="102">
        <f t="shared" si="275"/>
        <v>3515</v>
      </c>
    </row>
    <row r="142" spans="1:69">
      <c r="A142" s="4">
        <v>139</v>
      </c>
      <c r="B142" s="4">
        <f>INT(VLOOKUP(A142,数值基线!$A$1:$K$206,3,0)*$B$2)</f>
        <v>1070</v>
      </c>
      <c r="C142" s="4">
        <f t="shared" ref="C142:C173" si="276">INT(B142/$B$2*$C$2)</f>
        <v>428</v>
      </c>
      <c r="D142" s="4">
        <f t="shared" ref="D142:D173" si="277">INT(B142/$B$2*$D$2)</f>
        <v>321</v>
      </c>
      <c r="E142" s="4">
        <f t="shared" ref="E142:E173" si="278">INT(B142/$B$2*$E$2)</f>
        <v>321</v>
      </c>
      <c r="F142" s="4">
        <f>INT(VLOOKUP(A142,数值基线!$A$1:$K$206,4,0)*$F$2)</f>
        <v>856</v>
      </c>
      <c r="G142" s="4">
        <f t="shared" ref="G142:G173" si="279">INT(F142/$F$2*$G$2)</f>
        <v>570</v>
      </c>
      <c r="H142" s="4">
        <f t="shared" ref="H142:H173" si="280">INT(F142/$F$2*$H$2)</f>
        <v>713</v>
      </c>
      <c r="I142" s="4">
        <f t="shared" ref="I142:I173" si="281">INT(F142/$F$2*$I$2)</f>
        <v>713</v>
      </c>
      <c r="K142" s="106">
        <v>139</v>
      </c>
      <c r="L142" s="106">
        <f t="shared" si="228"/>
        <v>1337</v>
      </c>
      <c r="M142" s="106">
        <f t="shared" si="229"/>
        <v>535</v>
      </c>
      <c r="N142" s="106">
        <f t="shared" si="230"/>
        <v>401</v>
      </c>
      <c r="O142" s="106">
        <f t="shared" si="231"/>
        <v>401</v>
      </c>
      <c r="P142" s="106">
        <f t="shared" si="232"/>
        <v>1070</v>
      </c>
      <c r="Q142" s="106">
        <f t="shared" si="233"/>
        <v>712</v>
      </c>
      <c r="R142" s="106">
        <f t="shared" si="234"/>
        <v>891</v>
      </c>
      <c r="S142" s="106">
        <f t="shared" si="235"/>
        <v>891</v>
      </c>
      <c r="U142" s="97">
        <v>139</v>
      </c>
      <c r="V142" s="97">
        <f t="shared" si="236"/>
        <v>1658</v>
      </c>
      <c r="W142" s="97">
        <f t="shared" si="237"/>
        <v>663</v>
      </c>
      <c r="X142" s="97">
        <f t="shared" si="238"/>
        <v>497</v>
      </c>
      <c r="Y142" s="97">
        <f t="shared" si="239"/>
        <v>497</v>
      </c>
      <c r="Z142" s="97">
        <f t="shared" si="240"/>
        <v>1326</v>
      </c>
      <c r="AA142" s="97">
        <f t="shared" si="241"/>
        <v>883</v>
      </c>
      <c r="AB142" s="97">
        <f t="shared" si="242"/>
        <v>1105</v>
      </c>
      <c r="AC142" s="97">
        <f t="shared" si="243"/>
        <v>1105</v>
      </c>
      <c r="AE142" s="98">
        <v>139</v>
      </c>
      <c r="AF142" s="98">
        <f t="shared" si="244"/>
        <v>2086</v>
      </c>
      <c r="AG142" s="98">
        <f t="shared" si="245"/>
        <v>834</v>
      </c>
      <c r="AH142" s="98">
        <f t="shared" si="246"/>
        <v>625</v>
      </c>
      <c r="AI142" s="98">
        <f t="shared" si="247"/>
        <v>625</v>
      </c>
      <c r="AJ142" s="98">
        <f t="shared" si="248"/>
        <v>1669</v>
      </c>
      <c r="AK142" s="98">
        <f t="shared" si="249"/>
        <v>1111</v>
      </c>
      <c r="AL142" s="98">
        <f t="shared" si="250"/>
        <v>1390</v>
      </c>
      <c r="AM142" s="98">
        <f t="shared" si="251"/>
        <v>1390</v>
      </c>
      <c r="AO142" s="100">
        <v>139</v>
      </c>
      <c r="AP142" s="100">
        <f t="shared" si="252"/>
        <v>2675</v>
      </c>
      <c r="AQ142" s="100">
        <f t="shared" si="253"/>
        <v>1070</v>
      </c>
      <c r="AR142" s="100">
        <f t="shared" si="254"/>
        <v>802</v>
      </c>
      <c r="AS142" s="100">
        <f t="shared" si="255"/>
        <v>802</v>
      </c>
      <c r="AT142" s="100">
        <f t="shared" si="256"/>
        <v>2140</v>
      </c>
      <c r="AU142" s="100">
        <f t="shared" si="257"/>
        <v>1425</v>
      </c>
      <c r="AV142" s="100">
        <f t="shared" si="258"/>
        <v>1782</v>
      </c>
      <c r="AW142" s="100">
        <f t="shared" si="259"/>
        <v>1782</v>
      </c>
      <c r="AY142" s="101">
        <v>139</v>
      </c>
      <c r="AZ142" s="101">
        <f t="shared" si="260"/>
        <v>3424</v>
      </c>
      <c r="BA142" s="101">
        <f t="shared" si="261"/>
        <v>1369</v>
      </c>
      <c r="BB142" s="101">
        <f t="shared" si="262"/>
        <v>1027</v>
      </c>
      <c r="BC142" s="101">
        <f t="shared" si="263"/>
        <v>1027</v>
      </c>
      <c r="BD142" s="101">
        <f t="shared" si="264"/>
        <v>2739</v>
      </c>
      <c r="BE142" s="101">
        <f t="shared" si="265"/>
        <v>1824</v>
      </c>
      <c r="BF142" s="101">
        <f t="shared" si="266"/>
        <v>2281</v>
      </c>
      <c r="BG142" s="101">
        <f t="shared" si="267"/>
        <v>2281</v>
      </c>
      <c r="BI142" s="102">
        <v>139</v>
      </c>
      <c r="BJ142" s="102">
        <f t="shared" si="268"/>
        <v>5350</v>
      </c>
      <c r="BK142" s="102">
        <f t="shared" si="269"/>
        <v>2140</v>
      </c>
      <c r="BL142" s="102">
        <f t="shared" si="270"/>
        <v>1605</v>
      </c>
      <c r="BM142" s="102">
        <f t="shared" si="271"/>
        <v>1605</v>
      </c>
      <c r="BN142" s="102">
        <f t="shared" si="272"/>
        <v>4280</v>
      </c>
      <c r="BO142" s="102">
        <f t="shared" si="273"/>
        <v>2850</v>
      </c>
      <c r="BP142" s="102">
        <f t="shared" si="274"/>
        <v>3565</v>
      </c>
      <c r="BQ142" s="102">
        <f t="shared" si="275"/>
        <v>3565</v>
      </c>
    </row>
    <row r="143" spans="1:69">
      <c r="A143" s="4">
        <v>140</v>
      </c>
      <c r="B143" s="4">
        <f>INT(VLOOKUP(A143,数值基线!$A$1:$K$206,3,0)*$B$2)</f>
        <v>1085</v>
      </c>
      <c r="C143" s="4">
        <f t="shared" si="276"/>
        <v>434</v>
      </c>
      <c r="D143" s="4">
        <f t="shared" si="277"/>
        <v>325</v>
      </c>
      <c r="E143" s="4">
        <f t="shared" si="278"/>
        <v>325</v>
      </c>
      <c r="F143" s="4">
        <f>INT(VLOOKUP(A143,数值基线!$A$1:$K$206,4,0)*$F$2)</f>
        <v>867</v>
      </c>
      <c r="G143" s="4">
        <f t="shared" si="279"/>
        <v>578</v>
      </c>
      <c r="H143" s="4">
        <f t="shared" si="280"/>
        <v>722</v>
      </c>
      <c r="I143" s="4">
        <f t="shared" si="281"/>
        <v>722</v>
      </c>
      <c r="K143" s="106">
        <v>140</v>
      </c>
      <c r="L143" s="106">
        <f t="shared" si="228"/>
        <v>1356</v>
      </c>
      <c r="M143" s="106">
        <f t="shared" si="229"/>
        <v>542</v>
      </c>
      <c r="N143" s="106">
        <f t="shared" si="230"/>
        <v>406</v>
      </c>
      <c r="O143" s="106">
        <f t="shared" si="231"/>
        <v>406</v>
      </c>
      <c r="P143" s="106">
        <f t="shared" si="232"/>
        <v>1083</v>
      </c>
      <c r="Q143" s="106">
        <f t="shared" si="233"/>
        <v>722</v>
      </c>
      <c r="R143" s="106">
        <f t="shared" si="234"/>
        <v>902</v>
      </c>
      <c r="S143" s="106">
        <f t="shared" si="235"/>
        <v>902</v>
      </c>
      <c r="U143" s="97">
        <v>140</v>
      </c>
      <c r="V143" s="97">
        <f t="shared" si="236"/>
        <v>1681</v>
      </c>
      <c r="W143" s="97">
        <f t="shared" si="237"/>
        <v>672</v>
      </c>
      <c r="X143" s="97">
        <f t="shared" si="238"/>
        <v>503</v>
      </c>
      <c r="Y143" s="97">
        <f t="shared" si="239"/>
        <v>503</v>
      </c>
      <c r="Z143" s="97">
        <f t="shared" si="240"/>
        <v>1343</v>
      </c>
      <c r="AA143" s="97">
        <f t="shared" si="241"/>
        <v>895</v>
      </c>
      <c r="AB143" s="97">
        <f t="shared" si="242"/>
        <v>1119</v>
      </c>
      <c r="AC143" s="97">
        <f t="shared" si="243"/>
        <v>1119</v>
      </c>
      <c r="AE143" s="98">
        <v>140</v>
      </c>
      <c r="AF143" s="98">
        <f t="shared" si="244"/>
        <v>2115</v>
      </c>
      <c r="AG143" s="98">
        <f t="shared" si="245"/>
        <v>846</v>
      </c>
      <c r="AH143" s="98">
        <f t="shared" si="246"/>
        <v>633</v>
      </c>
      <c r="AI143" s="98">
        <f t="shared" si="247"/>
        <v>633</v>
      </c>
      <c r="AJ143" s="98">
        <f t="shared" si="248"/>
        <v>1690</v>
      </c>
      <c r="AK143" s="98">
        <f t="shared" si="249"/>
        <v>1127</v>
      </c>
      <c r="AL143" s="98">
        <f t="shared" si="250"/>
        <v>1407</v>
      </c>
      <c r="AM143" s="98">
        <f t="shared" si="251"/>
        <v>1407</v>
      </c>
      <c r="AO143" s="100">
        <v>140</v>
      </c>
      <c r="AP143" s="100">
        <f t="shared" si="252"/>
        <v>2712</v>
      </c>
      <c r="AQ143" s="100">
        <f t="shared" si="253"/>
        <v>1085</v>
      </c>
      <c r="AR143" s="100">
        <f t="shared" si="254"/>
        <v>812</v>
      </c>
      <c r="AS143" s="100">
        <f t="shared" si="255"/>
        <v>812</v>
      </c>
      <c r="AT143" s="100">
        <f t="shared" si="256"/>
        <v>2167</v>
      </c>
      <c r="AU143" s="100">
        <f t="shared" si="257"/>
        <v>1445</v>
      </c>
      <c r="AV143" s="100">
        <f t="shared" si="258"/>
        <v>1805</v>
      </c>
      <c r="AW143" s="100">
        <f t="shared" si="259"/>
        <v>1805</v>
      </c>
      <c r="AY143" s="101">
        <v>140</v>
      </c>
      <c r="AZ143" s="101">
        <f t="shared" si="260"/>
        <v>3472</v>
      </c>
      <c r="BA143" s="101">
        <f t="shared" si="261"/>
        <v>1388</v>
      </c>
      <c r="BB143" s="101">
        <f t="shared" si="262"/>
        <v>1040</v>
      </c>
      <c r="BC143" s="101">
        <f t="shared" si="263"/>
        <v>1040</v>
      </c>
      <c r="BD143" s="101">
        <f t="shared" si="264"/>
        <v>2774</v>
      </c>
      <c r="BE143" s="101">
        <f t="shared" si="265"/>
        <v>1849</v>
      </c>
      <c r="BF143" s="101">
        <f t="shared" si="266"/>
        <v>2310</v>
      </c>
      <c r="BG143" s="101">
        <f t="shared" si="267"/>
        <v>2310</v>
      </c>
      <c r="BI143" s="102">
        <v>140</v>
      </c>
      <c r="BJ143" s="102">
        <f t="shared" si="268"/>
        <v>5425</v>
      </c>
      <c r="BK143" s="102">
        <f t="shared" si="269"/>
        <v>2170</v>
      </c>
      <c r="BL143" s="102">
        <f t="shared" si="270"/>
        <v>1625</v>
      </c>
      <c r="BM143" s="102">
        <f t="shared" si="271"/>
        <v>1625</v>
      </c>
      <c r="BN143" s="102">
        <f t="shared" si="272"/>
        <v>4335</v>
      </c>
      <c r="BO143" s="102">
        <f t="shared" si="273"/>
        <v>2890</v>
      </c>
      <c r="BP143" s="102">
        <f t="shared" si="274"/>
        <v>3610</v>
      </c>
      <c r="BQ143" s="102">
        <f t="shared" si="275"/>
        <v>3610</v>
      </c>
    </row>
    <row r="144" spans="1:69">
      <c r="A144" s="4">
        <v>141</v>
      </c>
      <c r="B144" s="4">
        <f>INT(VLOOKUP(A144,数值基线!$A$1:$K$206,3,0)*$B$2)</f>
        <v>1100</v>
      </c>
      <c r="C144" s="4">
        <f t="shared" si="276"/>
        <v>440</v>
      </c>
      <c r="D144" s="4">
        <f t="shared" si="277"/>
        <v>330</v>
      </c>
      <c r="E144" s="4">
        <f t="shared" si="278"/>
        <v>330</v>
      </c>
      <c r="F144" s="4">
        <f>INT(VLOOKUP(A144,数值基线!$A$1:$K$206,4,0)*$F$2)</f>
        <v>879</v>
      </c>
      <c r="G144" s="4">
        <f t="shared" si="279"/>
        <v>586</v>
      </c>
      <c r="H144" s="4">
        <f t="shared" si="280"/>
        <v>732</v>
      </c>
      <c r="I144" s="4">
        <f t="shared" si="281"/>
        <v>732</v>
      </c>
      <c r="K144" s="106">
        <v>141</v>
      </c>
      <c r="L144" s="106">
        <f t="shared" si="228"/>
        <v>1375</v>
      </c>
      <c r="M144" s="106">
        <f t="shared" si="229"/>
        <v>550</v>
      </c>
      <c r="N144" s="106">
        <f t="shared" si="230"/>
        <v>412</v>
      </c>
      <c r="O144" s="106">
        <f t="shared" si="231"/>
        <v>412</v>
      </c>
      <c r="P144" s="106">
        <f t="shared" si="232"/>
        <v>1098</v>
      </c>
      <c r="Q144" s="106">
        <f t="shared" si="233"/>
        <v>732</v>
      </c>
      <c r="R144" s="106">
        <f t="shared" si="234"/>
        <v>915</v>
      </c>
      <c r="S144" s="106">
        <f t="shared" si="235"/>
        <v>915</v>
      </c>
      <c r="U144" s="97">
        <v>141</v>
      </c>
      <c r="V144" s="97">
        <f t="shared" si="236"/>
        <v>1705</v>
      </c>
      <c r="W144" s="97">
        <f t="shared" si="237"/>
        <v>682</v>
      </c>
      <c r="X144" s="97">
        <f t="shared" si="238"/>
        <v>511</v>
      </c>
      <c r="Y144" s="97">
        <f t="shared" si="239"/>
        <v>511</v>
      </c>
      <c r="Z144" s="97">
        <f t="shared" si="240"/>
        <v>1362</v>
      </c>
      <c r="AA144" s="97">
        <f t="shared" si="241"/>
        <v>908</v>
      </c>
      <c r="AB144" s="97">
        <f t="shared" si="242"/>
        <v>1134</v>
      </c>
      <c r="AC144" s="97">
        <f t="shared" si="243"/>
        <v>1134</v>
      </c>
      <c r="AE144" s="98">
        <v>141</v>
      </c>
      <c r="AF144" s="98">
        <f t="shared" si="244"/>
        <v>2145</v>
      </c>
      <c r="AG144" s="98">
        <f t="shared" si="245"/>
        <v>858</v>
      </c>
      <c r="AH144" s="98">
        <f t="shared" si="246"/>
        <v>643</v>
      </c>
      <c r="AI144" s="98">
        <f t="shared" si="247"/>
        <v>643</v>
      </c>
      <c r="AJ144" s="98">
        <f t="shared" si="248"/>
        <v>1714</v>
      </c>
      <c r="AK144" s="98">
        <f t="shared" si="249"/>
        <v>1142</v>
      </c>
      <c r="AL144" s="98">
        <f t="shared" si="250"/>
        <v>1427</v>
      </c>
      <c r="AM144" s="98">
        <f t="shared" si="251"/>
        <v>1427</v>
      </c>
      <c r="AO144" s="100">
        <v>141</v>
      </c>
      <c r="AP144" s="100">
        <f t="shared" si="252"/>
        <v>2750</v>
      </c>
      <c r="AQ144" s="100">
        <f t="shared" si="253"/>
        <v>1100</v>
      </c>
      <c r="AR144" s="100">
        <f t="shared" si="254"/>
        <v>825</v>
      </c>
      <c r="AS144" s="100">
        <f t="shared" si="255"/>
        <v>825</v>
      </c>
      <c r="AT144" s="100">
        <f t="shared" si="256"/>
        <v>2197</v>
      </c>
      <c r="AU144" s="100">
        <f t="shared" si="257"/>
        <v>1465</v>
      </c>
      <c r="AV144" s="100">
        <f t="shared" si="258"/>
        <v>1830</v>
      </c>
      <c r="AW144" s="100">
        <f t="shared" si="259"/>
        <v>1830</v>
      </c>
      <c r="AY144" s="101">
        <v>141</v>
      </c>
      <c r="AZ144" s="101">
        <f t="shared" si="260"/>
        <v>3520</v>
      </c>
      <c r="BA144" s="101">
        <f t="shared" si="261"/>
        <v>1408</v>
      </c>
      <c r="BB144" s="101">
        <f t="shared" si="262"/>
        <v>1056</v>
      </c>
      <c r="BC144" s="101">
        <f t="shared" si="263"/>
        <v>1056</v>
      </c>
      <c r="BD144" s="101">
        <f t="shared" si="264"/>
        <v>2812</v>
      </c>
      <c r="BE144" s="101">
        <f t="shared" si="265"/>
        <v>1875</v>
      </c>
      <c r="BF144" s="101">
        <f t="shared" si="266"/>
        <v>2342</v>
      </c>
      <c r="BG144" s="101">
        <f t="shared" si="267"/>
        <v>2342</v>
      </c>
      <c r="BI144" s="102">
        <v>141</v>
      </c>
      <c r="BJ144" s="102">
        <f t="shared" si="268"/>
        <v>5500</v>
      </c>
      <c r="BK144" s="102">
        <f t="shared" si="269"/>
        <v>2200</v>
      </c>
      <c r="BL144" s="102">
        <f t="shared" si="270"/>
        <v>1650</v>
      </c>
      <c r="BM144" s="102">
        <f t="shared" si="271"/>
        <v>1650</v>
      </c>
      <c r="BN144" s="102">
        <f t="shared" si="272"/>
        <v>4395</v>
      </c>
      <c r="BO144" s="102">
        <f t="shared" si="273"/>
        <v>2930</v>
      </c>
      <c r="BP144" s="102">
        <f t="shared" si="274"/>
        <v>3660</v>
      </c>
      <c r="BQ144" s="102">
        <f t="shared" si="275"/>
        <v>3660</v>
      </c>
    </row>
    <row r="145" spans="1:69">
      <c r="A145" s="4">
        <v>142</v>
      </c>
      <c r="B145" s="4">
        <f>INT(VLOOKUP(A145,数值基线!$A$1:$K$206,3,0)*$B$2)</f>
        <v>1115</v>
      </c>
      <c r="C145" s="4">
        <f t="shared" si="276"/>
        <v>446</v>
      </c>
      <c r="D145" s="4">
        <f t="shared" si="277"/>
        <v>334</v>
      </c>
      <c r="E145" s="4">
        <f t="shared" si="278"/>
        <v>334</v>
      </c>
      <c r="F145" s="4">
        <f>INT(VLOOKUP(A145,数值基线!$A$1:$K$206,4,0)*$F$2)</f>
        <v>891</v>
      </c>
      <c r="G145" s="4">
        <f t="shared" si="279"/>
        <v>594</v>
      </c>
      <c r="H145" s="4">
        <f t="shared" si="280"/>
        <v>742</v>
      </c>
      <c r="I145" s="4">
        <f t="shared" si="281"/>
        <v>742</v>
      </c>
      <c r="K145" s="106">
        <v>142</v>
      </c>
      <c r="L145" s="106">
        <f t="shared" si="228"/>
        <v>1393</v>
      </c>
      <c r="M145" s="106">
        <f t="shared" si="229"/>
        <v>557</v>
      </c>
      <c r="N145" s="106">
        <f t="shared" si="230"/>
        <v>417</v>
      </c>
      <c r="O145" s="106">
        <f t="shared" si="231"/>
        <v>417</v>
      </c>
      <c r="P145" s="106">
        <f t="shared" si="232"/>
        <v>1113</v>
      </c>
      <c r="Q145" s="106">
        <f t="shared" si="233"/>
        <v>742</v>
      </c>
      <c r="R145" s="106">
        <f t="shared" si="234"/>
        <v>927</v>
      </c>
      <c r="S145" s="106">
        <f t="shared" si="235"/>
        <v>927</v>
      </c>
      <c r="U145" s="97">
        <v>142</v>
      </c>
      <c r="V145" s="97">
        <f t="shared" si="236"/>
        <v>1728</v>
      </c>
      <c r="W145" s="97">
        <f t="shared" si="237"/>
        <v>691</v>
      </c>
      <c r="X145" s="97">
        <f t="shared" si="238"/>
        <v>517</v>
      </c>
      <c r="Y145" s="97">
        <f t="shared" si="239"/>
        <v>517</v>
      </c>
      <c r="Z145" s="97">
        <f t="shared" si="240"/>
        <v>1381</v>
      </c>
      <c r="AA145" s="97">
        <f t="shared" si="241"/>
        <v>920</v>
      </c>
      <c r="AB145" s="97">
        <f t="shared" si="242"/>
        <v>1150</v>
      </c>
      <c r="AC145" s="97">
        <f t="shared" si="243"/>
        <v>1150</v>
      </c>
      <c r="AE145" s="98">
        <v>142</v>
      </c>
      <c r="AF145" s="98">
        <f t="shared" si="244"/>
        <v>2174</v>
      </c>
      <c r="AG145" s="98">
        <f t="shared" si="245"/>
        <v>869</v>
      </c>
      <c r="AH145" s="98">
        <f t="shared" si="246"/>
        <v>651</v>
      </c>
      <c r="AI145" s="98">
        <f t="shared" si="247"/>
        <v>651</v>
      </c>
      <c r="AJ145" s="98">
        <f t="shared" si="248"/>
        <v>1737</v>
      </c>
      <c r="AK145" s="98">
        <f t="shared" si="249"/>
        <v>1158</v>
      </c>
      <c r="AL145" s="98">
        <f t="shared" si="250"/>
        <v>1446</v>
      </c>
      <c r="AM145" s="98">
        <f t="shared" si="251"/>
        <v>1446</v>
      </c>
      <c r="AO145" s="100">
        <v>142</v>
      </c>
      <c r="AP145" s="100">
        <f t="shared" si="252"/>
        <v>2787</v>
      </c>
      <c r="AQ145" s="100">
        <f t="shared" si="253"/>
        <v>1115</v>
      </c>
      <c r="AR145" s="100">
        <f t="shared" si="254"/>
        <v>835</v>
      </c>
      <c r="AS145" s="100">
        <f t="shared" si="255"/>
        <v>835</v>
      </c>
      <c r="AT145" s="100">
        <f t="shared" si="256"/>
        <v>2227</v>
      </c>
      <c r="AU145" s="100">
        <f t="shared" si="257"/>
        <v>1485</v>
      </c>
      <c r="AV145" s="100">
        <f t="shared" si="258"/>
        <v>1855</v>
      </c>
      <c r="AW145" s="100">
        <f t="shared" si="259"/>
        <v>1855</v>
      </c>
      <c r="AY145" s="101">
        <v>142</v>
      </c>
      <c r="AZ145" s="101">
        <f t="shared" si="260"/>
        <v>3568</v>
      </c>
      <c r="BA145" s="101">
        <f t="shared" si="261"/>
        <v>1427</v>
      </c>
      <c r="BB145" s="101">
        <f t="shared" si="262"/>
        <v>1068</v>
      </c>
      <c r="BC145" s="101">
        <f t="shared" si="263"/>
        <v>1068</v>
      </c>
      <c r="BD145" s="101">
        <f t="shared" si="264"/>
        <v>2851</v>
      </c>
      <c r="BE145" s="101">
        <f t="shared" si="265"/>
        <v>1900</v>
      </c>
      <c r="BF145" s="101">
        <f t="shared" si="266"/>
        <v>2374</v>
      </c>
      <c r="BG145" s="101">
        <f t="shared" si="267"/>
        <v>2374</v>
      </c>
      <c r="BI145" s="102">
        <v>142</v>
      </c>
      <c r="BJ145" s="102">
        <f t="shared" si="268"/>
        <v>5575</v>
      </c>
      <c r="BK145" s="102">
        <f t="shared" si="269"/>
        <v>2230</v>
      </c>
      <c r="BL145" s="102">
        <f t="shared" si="270"/>
        <v>1670</v>
      </c>
      <c r="BM145" s="102">
        <f t="shared" si="271"/>
        <v>1670</v>
      </c>
      <c r="BN145" s="102">
        <f t="shared" si="272"/>
        <v>4455</v>
      </c>
      <c r="BO145" s="102">
        <f t="shared" si="273"/>
        <v>2970</v>
      </c>
      <c r="BP145" s="102">
        <f t="shared" si="274"/>
        <v>3710</v>
      </c>
      <c r="BQ145" s="102">
        <f t="shared" si="275"/>
        <v>3710</v>
      </c>
    </row>
    <row r="146" spans="1:69">
      <c r="A146" s="4">
        <v>143</v>
      </c>
      <c r="B146" s="4">
        <f>INT(VLOOKUP(A146,数值基线!$A$1:$K$206,3,0)*$B$2)</f>
        <v>1130</v>
      </c>
      <c r="C146" s="4">
        <f t="shared" si="276"/>
        <v>452</v>
      </c>
      <c r="D146" s="4">
        <f t="shared" si="277"/>
        <v>339</v>
      </c>
      <c r="E146" s="4">
        <f t="shared" si="278"/>
        <v>339</v>
      </c>
      <c r="F146" s="4">
        <f>INT(VLOOKUP(A146,数值基线!$A$1:$K$206,4,0)*$F$2)</f>
        <v>903</v>
      </c>
      <c r="G146" s="4">
        <f t="shared" si="279"/>
        <v>602</v>
      </c>
      <c r="H146" s="4">
        <f t="shared" si="280"/>
        <v>752</v>
      </c>
      <c r="I146" s="4">
        <f t="shared" si="281"/>
        <v>752</v>
      </c>
      <c r="K146" s="106">
        <v>143</v>
      </c>
      <c r="L146" s="106">
        <f t="shared" si="228"/>
        <v>1412</v>
      </c>
      <c r="M146" s="106">
        <f t="shared" si="229"/>
        <v>565</v>
      </c>
      <c r="N146" s="106">
        <f t="shared" si="230"/>
        <v>423</v>
      </c>
      <c r="O146" s="106">
        <f t="shared" si="231"/>
        <v>423</v>
      </c>
      <c r="P146" s="106">
        <f t="shared" si="232"/>
        <v>1128</v>
      </c>
      <c r="Q146" s="106">
        <f t="shared" si="233"/>
        <v>752</v>
      </c>
      <c r="R146" s="106">
        <f t="shared" si="234"/>
        <v>940</v>
      </c>
      <c r="S146" s="106">
        <f t="shared" si="235"/>
        <v>940</v>
      </c>
      <c r="U146" s="97">
        <v>143</v>
      </c>
      <c r="V146" s="97">
        <f t="shared" si="236"/>
        <v>1751</v>
      </c>
      <c r="W146" s="97">
        <f t="shared" si="237"/>
        <v>700</v>
      </c>
      <c r="X146" s="97">
        <f t="shared" si="238"/>
        <v>525</v>
      </c>
      <c r="Y146" s="97">
        <f t="shared" si="239"/>
        <v>525</v>
      </c>
      <c r="Z146" s="97">
        <f t="shared" si="240"/>
        <v>1399</v>
      </c>
      <c r="AA146" s="97">
        <f t="shared" si="241"/>
        <v>933</v>
      </c>
      <c r="AB146" s="97">
        <f t="shared" si="242"/>
        <v>1165</v>
      </c>
      <c r="AC146" s="97">
        <f t="shared" si="243"/>
        <v>1165</v>
      </c>
      <c r="AE146" s="98">
        <v>143</v>
      </c>
      <c r="AF146" s="98">
        <f t="shared" si="244"/>
        <v>2203</v>
      </c>
      <c r="AG146" s="98">
        <f t="shared" si="245"/>
        <v>881</v>
      </c>
      <c r="AH146" s="98">
        <f t="shared" si="246"/>
        <v>661</v>
      </c>
      <c r="AI146" s="98">
        <f t="shared" si="247"/>
        <v>661</v>
      </c>
      <c r="AJ146" s="98">
        <f t="shared" si="248"/>
        <v>1760</v>
      </c>
      <c r="AK146" s="98">
        <f t="shared" si="249"/>
        <v>1173</v>
      </c>
      <c r="AL146" s="98">
        <f t="shared" si="250"/>
        <v>1466</v>
      </c>
      <c r="AM146" s="98">
        <f t="shared" si="251"/>
        <v>1466</v>
      </c>
      <c r="AO146" s="100">
        <v>143</v>
      </c>
      <c r="AP146" s="100">
        <f t="shared" si="252"/>
        <v>2825</v>
      </c>
      <c r="AQ146" s="100">
        <f t="shared" si="253"/>
        <v>1130</v>
      </c>
      <c r="AR146" s="100">
        <f t="shared" si="254"/>
        <v>847</v>
      </c>
      <c r="AS146" s="100">
        <f t="shared" si="255"/>
        <v>847</v>
      </c>
      <c r="AT146" s="100">
        <f t="shared" si="256"/>
        <v>2257</v>
      </c>
      <c r="AU146" s="100">
        <f t="shared" si="257"/>
        <v>1505</v>
      </c>
      <c r="AV146" s="100">
        <f t="shared" si="258"/>
        <v>1880</v>
      </c>
      <c r="AW146" s="100">
        <f t="shared" si="259"/>
        <v>1880</v>
      </c>
      <c r="AY146" s="101">
        <v>143</v>
      </c>
      <c r="AZ146" s="101">
        <f t="shared" si="260"/>
        <v>3616</v>
      </c>
      <c r="BA146" s="101">
        <f t="shared" si="261"/>
        <v>1446</v>
      </c>
      <c r="BB146" s="101">
        <f t="shared" si="262"/>
        <v>1084</v>
      </c>
      <c r="BC146" s="101">
        <f t="shared" si="263"/>
        <v>1084</v>
      </c>
      <c r="BD146" s="101">
        <f t="shared" si="264"/>
        <v>2889</v>
      </c>
      <c r="BE146" s="101">
        <f t="shared" si="265"/>
        <v>1926</v>
      </c>
      <c r="BF146" s="101">
        <f t="shared" si="266"/>
        <v>2406</v>
      </c>
      <c r="BG146" s="101">
        <f t="shared" si="267"/>
        <v>2406</v>
      </c>
      <c r="BI146" s="102">
        <v>143</v>
      </c>
      <c r="BJ146" s="102">
        <f t="shared" si="268"/>
        <v>5650</v>
      </c>
      <c r="BK146" s="102">
        <f t="shared" si="269"/>
        <v>2260</v>
      </c>
      <c r="BL146" s="102">
        <f t="shared" si="270"/>
        <v>1695</v>
      </c>
      <c r="BM146" s="102">
        <f t="shared" si="271"/>
        <v>1695</v>
      </c>
      <c r="BN146" s="102">
        <f t="shared" si="272"/>
        <v>4515</v>
      </c>
      <c r="BO146" s="102">
        <f t="shared" si="273"/>
        <v>3010</v>
      </c>
      <c r="BP146" s="102">
        <f t="shared" si="274"/>
        <v>3760</v>
      </c>
      <c r="BQ146" s="102">
        <f t="shared" si="275"/>
        <v>3760</v>
      </c>
    </row>
    <row r="147" spans="1:69">
      <c r="A147" s="4">
        <v>144</v>
      </c>
      <c r="B147" s="4">
        <f>INT(VLOOKUP(A147,数值基线!$A$1:$K$206,3,0)*$B$2)</f>
        <v>1145</v>
      </c>
      <c r="C147" s="4">
        <f t="shared" si="276"/>
        <v>458</v>
      </c>
      <c r="D147" s="4">
        <f t="shared" si="277"/>
        <v>343</v>
      </c>
      <c r="E147" s="4">
        <f t="shared" si="278"/>
        <v>343</v>
      </c>
      <c r="F147" s="4">
        <f>INT(VLOOKUP(A147,数值基线!$A$1:$K$206,4,0)*$F$2)</f>
        <v>915</v>
      </c>
      <c r="G147" s="4">
        <f t="shared" si="279"/>
        <v>610</v>
      </c>
      <c r="H147" s="4">
        <f t="shared" si="280"/>
        <v>762</v>
      </c>
      <c r="I147" s="4">
        <f t="shared" si="281"/>
        <v>762</v>
      </c>
      <c r="K147" s="106">
        <v>144</v>
      </c>
      <c r="L147" s="106">
        <f t="shared" si="228"/>
        <v>1431</v>
      </c>
      <c r="M147" s="106">
        <f t="shared" si="229"/>
        <v>572</v>
      </c>
      <c r="N147" s="106">
        <f t="shared" si="230"/>
        <v>428</v>
      </c>
      <c r="O147" s="106">
        <f t="shared" si="231"/>
        <v>428</v>
      </c>
      <c r="P147" s="106">
        <f t="shared" si="232"/>
        <v>1143</v>
      </c>
      <c r="Q147" s="106">
        <f t="shared" si="233"/>
        <v>762</v>
      </c>
      <c r="R147" s="106">
        <f t="shared" si="234"/>
        <v>952</v>
      </c>
      <c r="S147" s="106">
        <f t="shared" si="235"/>
        <v>952</v>
      </c>
      <c r="U147" s="97">
        <v>144</v>
      </c>
      <c r="V147" s="97">
        <f t="shared" si="236"/>
        <v>1774</v>
      </c>
      <c r="W147" s="97">
        <f t="shared" si="237"/>
        <v>709</v>
      </c>
      <c r="X147" s="97">
        <f t="shared" si="238"/>
        <v>531</v>
      </c>
      <c r="Y147" s="97">
        <f t="shared" si="239"/>
        <v>531</v>
      </c>
      <c r="Z147" s="97">
        <f t="shared" si="240"/>
        <v>1418</v>
      </c>
      <c r="AA147" s="97">
        <f t="shared" si="241"/>
        <v>945</v>
      </c>
      <c r="AB147" s="97">
        <f t="shared" si="242"/>
        <v>1181</v>
      </c>
      <c r="AC147" s="97">
        <f t="shared" si="243"/>
        <v>1181</v>
      </c>
      <c r="AE147" s="98">
        <v>144</v>
      </c>
      <c r="AF147" s="98">
        <f t="shared" si="244"/>
        <v>2232</v>
      </c>
      <c r="AG147" s="98">
        <f t="shared" si="245"/>
        <v>893</v>
      </c>
      <c r="AH147" s="98">
        <f t="shared" si="246"/>
        <v>668</v>
      </c>
      <c r="AI147" s="98">
        <f t="shared" si="247"/>
        <v>668</v>
      </c>
      <c r="AJ147" s="98">
        <f t="shared" si="248"/>
        <v>1784</v>
      </c>
      <c r="AK147" s="98">
        <f t="shared" si="249"/>
        <v>1189</v>
      </c>
      <c r="AL147" s="98">
        <f t="shared" si="250"/>
        <v>1485</v>
      </c>
      <c r="AM147" s="98">
        <f t="shared" si="251"/>
        <v>1485</v>
      </c>
      <c r="AO147" s="100">
        <v>144</v>
      </c>
      <c r="AP147" s="100">
        <f t="shared" si="252"/>
        <v>2862</v>
      </c>
      <c r="AQ147" s="100">
        <f t="shared" si="253"/>
        <v>1145</v>
      </c>
      <c r="AR147" s="100">
        <f t="shared" si="254"/>
        <v>857</v>
      </c>
      <c r="AS147" s="100">
        <f t="shared" si="255"/>
        <v>857</v>
      </c>
      <c r="AT147" s="100">
        <f t="shared" si="256"/>
        <v>2287</v>
      </c>
      <c r="AU147" s="100">
        <f t="shared" si="257"/>
        <v>1525</v>
      </c>
      <c r="AV147" s="100">
        <f t="shared" si="258"/>
        <v>1905</v>
      </c>
      <c r="AW147" s="100">
        <f t="shared" si="259"/>
        <v>1905</v>
      </c>
      <c r="AY147" s="101">
        <v>144</v>
      </c>
      <c r="AZ147" s="101">
        <f t="shared" si="260"/>
        <v>3664</v>
      </c>
      <c r="BA147" s="101">
        <f t="shared" si="261"/>
        <v>1465</v>
      </c>
      <c r="BB147" s="101">
        <f t="shared" si="262"/>
        <v>1097</v>
      </c>
      <c r="BC147" s="101">
        <f t="shared" si="263"/>
        <v>1097</v>
      </c>
      <c r="BD147" s="101">
        <f t="shared" si="264"/>
        <v>2928</v>
      </c>
      <c r="BE147" s="101">
        <f t="shared" si="265"/>
        <v>1952</v>
      </c>
      <c r="BF147" s="101">
        <f t="shared" si="266"/>
        <v>2438</v>
      </c>
      <c r="BG147" s="101">
        <f t="shared" si="267"/>
        <v>2438</v>
      </c>
      <c r="BI147" s="102">
        <v>144</v>
      </c>
      <c r="BJ147" s="102">
        <f t="shared" si="268"/>
        <v>5725</v>
      </c>
      <c r="BK147" s="102">
        <f t="shared" si="269"/>
        <v>2290</v>
      </c>
      <c r="BL147" s="102">
        <f t="shared" si="270"/>
        <v>1715</v>
      </c>
      <c r="BM147" s="102">
        <f t="shared" si="271"/>
        <v>1715</v>
      </c>
      <c r="BN147" s="102">
        <f t="shared" si="272"/>
        <v>4575</v>
      </c>
      <c r="BO147" s="102">
        <f t="shared" si="273"/>
        <v>3050</v>
      </c>
      <c r="BP147" s="102">
        <f t="shared" si="274"/>
        <v>3810</v>
      </c>
      <c r="BQ147" s="102">
        <f t="shared" si="275"/>
        <v>3810</v>
      </c>
    </row>
    <row r="148" spans="1:69">
      <c r="A148" s="4">
        <v>145</v>
      </c>
      <c r="B148" s="4">
        <f>INT(VLOOKUP(A148,数值基线!$A$1:$K$206,3,0)*$B$2)</f>
        <v>1160</v>
      </c>
      <c r="C148" s="4">
        <f t="shared" si="276"/>
        <v>464</v>
      </c>
      <c r="D148" s="4">
        <f t="shared" si="277"/>
        <v>348</v>
      </c>
      <c r="E148" s="4">
        <f t="shared" si="278"/>
        <v>348</v>
      </c>
      <c r="F148" s="4">
        <f>INT(VLOOKUP(A148,数值基线!$A$1:$K$206,4,0)*$F$2)</f>
        <v>927</v>
      </c>
      <c r="G148" s="4">
        <f t="shared" si="279"/>
        <v>618</v>
      </c>
      <c r="H148" s="4">
        <f t="shared" si="280"/>
        <v>772</v>
      </c>
      <c r="I148" s="4">
        <f t="shared" si="281"/>
        <v>772</v>
      </c>
      <c r="K148" s="106">
        <v>145</v>
      </c>
      <c r="L148" s="106">
        <f t="shared" si="228"/>
        <v>1450</v>
      </c>
      <c r="M148" s="106">
        <f t="shared" si="229"/>
        <v>580</v>
      </c>
      <c r="N148" s="106">
        <f t="shared" si="230"/>
        <v>435</v>
      </c>
      <c r="O148" s="106">
        <f t="shared" si="231"/>
        <v>435</v>
      </c>
      <c r="P148" s="106">
        <f t="shared" si="232"/>
        <v>1158</v>
      </c>
      <c r="Q148" s="106">
        <f t="shared" si="233"/>
        <v>772</v>
      </c>
      <c r="R148" s="106">
        <f t="shared" si="234"/>
        <v>965</v>
      </c>
      <c r="S148" s="106">
        <f t="shared" si="235"/>
        <v>965</v>
      </c>
      <c r="U148" s="97">
        <v>145</v>
      </c>
      <c r="V148" s="97">
        <f t="shared" si="236"/>
        <v>1798</v>
      </c>
      <c r="W148" s="97">
        <f t="shared" si="237"/>
        <v>719</v>
      </c>
      <c r="X148" s="97">
        <f t="shared" si="238"/>
        <v>539</v>
      </c>
      <c r="Y148" s="97">
        <f t="shared" si="239"/>
        <v>539</v>
      </c>
      <c r="Z148" s="97">
        <f t="shared" si="240"/>
        <v>1436</v>
      </c>
      <c r="AA148" s="97">
        <f t="shared" si="241"/>
        <v>957</v>
      </c>
      <c r="AB148" s="97">
        <f t="shared" si="242"/>
        <v>1196</v>
      </c>
      <c r="AC148" s="97">
        <f t="shared" si="243"/>
        <v>1196</v>
      </c>
      <c r="AE148" s="98">
        <v>145</v>
      </c>
      <c r="AF148" s="98">
        <f t="shared" si="244"/>
        <v>2262</v>
      </c>
      <c r="AG148" s="98">
        <f t="shared" si="245"/>
        <v>904</v>
      </c>
      <c r="AH148" s="98">
        <f t="shared" si="246"/>
        <v>678</v>
      </c>
      <c r="AI148" s="98">
        <f t="shared" si="247"/>
        <v>678</v>
      </c>
      <c r="AJ148" s="98">
        <f t="shared" si="248"/>
        <v>1807</v>
      </c>
      <c r="AK148" s="98">
        <f t="shared" si="249"/>
        <v>1205</v>
      </c>
      <c r="AL148" s="98">
        <f t="shared" si="250"/>
        <v>1505</v>
      </c>
      <c r="AM148" s="98">
        <f t="shared" si="251"/>
        <v>1505</v>
      </c>
      <c r="AO148" s="100">
        <v>145</v>
      </c>
      <c r="AP148" s="100">
        <f t="shared" si="252"/>
        <v>2900</v>
      </c>
      <c r="AQ148" s="100">
        <f t="shared" si="253"/>
        <v>1160</v>
      </c>
      <c r="AR148" s="100">
        <f t="shared" si="254"/>
        <v>870</v>
      </c>
      <c r="AS148" s="100">
        <f t="shared" si="255"/>
        <v>870</v>
      </c>
      <c r="AT148" s="100">
        <f t="shared" si="256"/>
        <v>2317</v>
      </c>
      <c r="AU148" s="100">
        <f t="shared" si="257"/>
        <v>1545</v>
      </c>
      <c r="AV148" s="100">
        <f t="shared" si="258"/>
        <v>1930</v>
      </c>
      <c r="AW148" s="100">
        <f t="shared" si="259"/>
        <v>1930</v>
      </c>
      <c r="AY148" s="101">
        <v>145</v>
      </c>
      <c r="AZ148" s="101">
        <f t="shared" si="260"/>
        <v>3712</v>
      </c>
      <c r="BA148" s="101">
        <f t="shared" si="261"/>
        <v>1484</v>
      </c>
      <c r="BB148" s="101">
        <f t="shared" si="262"/>
        <v>1113</v>
      </c>
      <c r="BC148" s="101">
        <f t="shared" si="263"/>
        <v>1113</v>
      </c>
      <c r="BD148" s="101">
        <f t="shared" si="264"/>
        <v>2966</v>
      </c>
      <c r="BE148" s="101">
        <f t="shared" si="265"/>
        <v>1977</v>
      </c>
      <c r="BF148" s="101">
        <f t="shared" si="266"/>
        <v>2470</v>
      </c>
      <c r="BG148" s="101">
        <f t="shared" si="267"/>
        <v>2470</v>
      </c>
      <c r="BI148" s="102">
        <v>145</v>
      </c>
      <c r="BJ148" s="102">
        <f t="shared" si="268"/>
        <v>5800</v>
      </c>
      <c r="BK148" s="102">
        <f t="shared" si="269"/>
        <v>2320</v>
      </c>
      <c r="BL148" s="102">
        <f t="shared" si="270"/>
        <v>1740</v>
      </c>
      <c r="BM148" s="102">
        <f t="shared" si="271"/>
        <v>1740</v>
      </c>
      <c r="BN148" s="102">
        <f t="shared" si="272"/>
        <v>4635</v>
      </c>
      <c r="BO148" s="102">
        <f t="shared" si="273"/>
        <v>3090</v>
      </c>
      <c r="BP148" s="102">
        <f t="shared" si="274"/>
        <v>3860</v>
      </c>
      <c r="BQ148" s="102">
        <f t="shared" si="275"/>
        <v>3860</v>
      </c>
    </row>
    <row r="149" spans="1:69">
      <c r="A149" s="4">
        <v>146</v>
      </c>
      <c r="B149" s="4">
        <f>INT(VLOOKUP(A149,数值基线!$A$1:$K$206,3,0)*$B$2)</f>
        <v>1175</v>
      </c>
      <c r="C149" s="4">
        <f t="shared" si="276"/>
        <v>470</v>
      </c>
      <c r="D149" s="4">
        <f t="shared" si="277"/>
        <v>352</v>
      </c>
      <c r="E149" s="4">
        <f t="shared" si="278"/>
        <v>352</v>
      </c>
      <c r="F149" s="4">
        <f>INT(VLOOKUP(A149,数值基线!$A$1:$K$206,4,0)*$F$2)</f>
        <v>940</v>
      </c>
      <c r="G149" s="4">
        <f t="shared" si="279"/>
        <v>626</v>
      </c>
      <c r="H149" s="4">
        <f t="shared" si="280"/>
        <v>783</v>
      </c>
      <c r="I149" s="4">
        <f t="shared" si="281"/>
        <v>783</v>
      </c>
      <c r="K149" s="106">
        <v>146</v>
      </c>
      <c r="L149" s="106">
        <f t="shared" si="228"/>
        <v>1468</v>
      </c>
      <c r="M149" s="106">
        <f t="shared" si="229"/>
        <v>587</v>
      </c>
      <c r="N149" s="106">
        <f t="shared" si="230"/>
        <v>440</v>
      </c>
      <c r="O149" s="106">
        <f t="shared" si="231"/>
        <v>440</v>
      </c>
      <c r="P149" s="106">
        <f t="shared" si="232"/>
        <v>1175</v>
      </c>
      <c r="Q149" s="106">
        <f t="shared" si="233"/>
        <v>782</v>
      </c>
      <c r="R149" s="106">
        <f t="shared" si="234"/>
        <v>978</v>
      </c>
      <c r="S149" s="106">
        <f t="shared" si="235"/>
        <v>978</v>
      </c>
      <c r="U149" s="97">
        <v>146</v>
      </c>
      <c r="V149" s="97">
        <f t="shared" si="236"/>
        <v>1821</v>
      </c>
      <c r="W149" s="97">
        <f t="shared" si="237"/>
        <v>728</v>
      </c>
      <c r="X149" s="97">
        <f t="shared" si="238"/>
        <v>545</v>
      </c>
      <c r="Y149" s="97">
        <f t="shared" si="239"/>
        <v>545</v>
      </c>
      <c r="Z149" s="97">
        <f t="shared" si="240"/>
        <v>1457</v>
      </c>
      <c r="AA149" s="97">
        <f t="shared" si="241"/>
        <v>970</v>
      </c>
      <c r="AB149" s="97">
        <f t="shared" si="242"/>
        <v>1213</v>
      </c>
      <c r="AC149" s="97">
        <f t="shared" si="243"/>
        <v>1213</v>
      </c>
      <c r="AE149" s="98">
        <v>146</v>
      </c>
      <c r="AF149" s="98">
        <f t="shared" si="244"/>
        <v>2291</v>
      </c>
      <c r="AG149" s="98">
        <f t="shared" si="245"/>
        <v>916</v>
      </c>
      <c r="AH149" s="98">
        <f t="shared" si="246"/>
        <v>686</v>
      </c>
      <c r="AI149" s="98">
        <f t="shared" si="247"/>
        <v>686</v>
      </c>
      <c r="AJ149" s="98">
        <f t="shared" si="248"/>
        <v>1833</v>
      </c>
      <c r="AK149" s="98">
        <f t="shared" si="249"/>
        <v>1220</v>
      </c>
      <c r="AL149" s="98">
        <f t="shared" si="250"/>
        <v>1526</v>
      </c>
      <c r="AM149" s="98">
        <f t="shared" si="251"/>
        <v>1526</v>
      </c>
      <c r="AO149" s="100">
        <v>146</v>
      </c>
      <c r="AP149" s="100">
        <f t="shared" si="252"/>
        <v>2937</v>
      </c>
      <c r="AQ149" s="100">
        <f t="shared" si="253"/>
        <v>1175</v>
      </c>
      <c r="AR149" s="100">
        <f t="shared" si="254"/>
        <v>880</v>
      </c>
      <c r="AS149" s="100">
        <f t="shared" si="255"/>
        <v>880</v>
      </c>
      <c r="AT149" s="100">
        <f t="shared" si="256"/>
        <v>2350</v>
      </c>
      <c r="AU149" s="100">
        <f t="shared" si="257"/>
        <v>1565</v>
      </c>
      <c r="AV149" s="100">
        <f t="shared" si="258"/>
        <v>1957</v>
      </c>
      <c r="AW149" s="100">
        <f t="shared" si="259"/>
        <v>1957</v>
      </c>
      <c r="AY149" s="101">
        <v>146</v>
      </c>
      <c r="AZ149" s="101">
        <f t="shared" si="260"/>
        <v>3760</v>
      </c>
      <c r="BA149" s="101">
        <f t="shared" si="261"/>
        <v>1504</v>
      </c>
      <c r="BB149" s="101">
        <f t="shared" si="262"/>
        <v>1126</v>
      </c>
      <c r="BC149" s="101">
        <f t="shared" si="263"/>
        <v>1126</v>
      </c>
      <c r="BD149" s="101">
        <f t="shared" si="264"/>
        <v>3008</v>
      </c>
      <c r="BE149" s="101">
        <f t="shared" si="265"/>
        <v>2003</v>
      </c>
      <c r="BF149" s="101">
        <f t="shared" si="266"/>
        <v>2505</v>
      </c>
      <c r="BG149" s="101">
        <f t="shared" si="267"/>
        <v>2505</v>
      </c>
      <c r="BI149" s="102">
        <v>146</v>
      </c>
      <c r="BJ149" s="102">
        <f t="shared" si="268"/>
        <v>5875</v>
      </c>
      <c r="BK149" s="102">
        <f t="shared" si="269"/>
        <v>2350</v>
      </c>
      <c r="BL149" s="102">
        <f t="shared" si="270"/>
        <v>1760</v>
      </c>
      <c r="BM149" s="102">
        <f t="shared" si="271"/>
        <v>1760</v>
      </c>
      <c r="BN149" s="102">
        <f t="shared" si="272"/>
        <v>4700</v>
      </c>
      <c r="BO149" s="102">
        <f t="shared" si="273"/>
        <v>3130</v>
      </c>
      <c r="BP149" s="102">
        <f t="shared" si="274"/>
        <v>3915</v>
      </c>
      <c r="BQ149" s="102">
        <f t="shared" si="275"/>
        <v>3915</v>
      </c>
    </row>
    <row r="150" spans="1:69">
      <c r="A150" s="4">
        <v>147</v>
      </c>
      <c r="B150" s="4">
        <f>INT(VLOOKUP(A150,数值基线!$A$1:$K$206,3,0)*$B$2)</f>
        <v>1191</v>
      </c>
      <c r="C150" s="4">
        <f t="shared" si="276"/>
        <v>476</v>
      </c>
      <c r="D150" s="4">
        <f t="shared" si="277"/>
        <v>357</v>
      </c>
      <c r="E150" s="4">
        <f t="shared" si="278"/>
        <v>357</v>
      </c>
      <c r="F150" s="4">
        <f>INT(VLOOKUP(A150,数值基线!$A$1:$K$206,4,0)*$F$2)</f>
        <v>952</v>
      </c>
      <c r="G150" s="4">
        <f t="shared" si="279"/>
        <v>634</v>
      </c>
      <c r="H150" s="4">
        <f t="shared" si="280"/>
        <v>793</v>
      </c>
      <c r="I150" s="4">
        <f t="shared" si="281"/>
        <v>793</v>
      </c>
      <c r="K150" s="106">
        <v>147</v>
      </c>
      <c r="L150" s="106">
        <f t="shared" si="228"/>
        <v>1488</v>
      </c>
      <c r="M150" s="106">
        <f t="shared" si="229"/>
        <v>595</v>
      </c>
      <c r="N150" s="106">
        <f t="shared" si="230"/>
        <v>446</v>
      </c>
      <c r="O150" s="106">
        <f t="shared" si="231"/>
        <v>446</v>
      </c>
      <c r="P150" s="106">
        <f t="shared" si="232"/>
        <v>1190</v>
      </c>
      <c r="Q150" s="106">
        <f t="shared" si="233"/>
        <v>792</v>
      </c>
      <c r="R150" s="106">
        <f t="shared" si="234"/>
        <v>991</v>
      </c>
      <c r="S150" s="106">
        <f t="shared" si="235"/>
        <v>991</v>
      </c>
      <c r="U150" s="97">
        <v>147</v>
      </c>
      <c r="V150" s="97">
        <f t="shared" si="236"/>
        <v>1846</v>
      </c>
      <c r="W150" s="97">
        <f t="shared" si="237"/>
        <v>737</v>
      </c>
      <c r="X150" s="97">
        <f t="shared" si="238"/>
        <v>553</v>
      </c>
      <c r="Y150" s="97">
        <f t="shared" si="239"/>
        <v>553</v>
      </c>
      <c r="Z150" s="97">
        <f t="shared" si="240"/>
        <v>1475</v>
      </c>
      <c r="AA150" s="97">
        <f t="shared" si="241"/>
        <v>982</v>
      </c>
      <c r="AB150" s="97">
        <f t="shared" si="242"/>
        <v>1229</v>
      </c>
      <c r="AC150" s="97">
        <f t="shared" si="243"/>
        <v>1229</v>
      </c>
      <c r="AE150" s="98">
        <v>147</v>
      </c>
      <c r="AF150" s="98">
        <f t="shared" si="244"/>
        <v>2322</v>
      </c>
      <c r="AG150" s="98">
        <f t="shared" si="245"/>
        <v>928</v>
      </c>
      <c r="AH150" s="98">
        <f t="shared" si="246"/>
        <v>696</v>
      </c>
      <c r="AI150" s="98">
        <f t="shared" si="247"/>
        <v>696</v>
      </c>
      <c r="AJ150" s="98">
        <f t="shared" si="248"/>
        <v>1856</v>
      </c>
      <c r="AK150" s="98">
        <f t="shared" si="249"/>
        <v>1236</v>
      </c>
      <c r="AL150" s="98">
        <f t="shared" si="250"/>
        <v>1546</v>
      </c>
      <c r="AM150" s="98">
        <f t="shared" si="251"/>
        <v>1546</v>
      </c>
      <c r="AO150" s="100">
        <v>147</v>
      </c>
      <c r="AP150" s="100">
        <f t="shared" si="252"/>
        <v>2977</v>
      </c>
      <c r="AQ150" s="100">
        <f t="shared" si="253"/>
        <v>1190</v>
      </c>
      <c r="AR150" s="100">
        <f t="shared" si="254"/>
        <v>892</v>
      </c>
      <c r="AS150" s="100">
        <f t="shared" si="255"/>
        <v>892</v>
      </c>
      <c r="AT150" s="100">
        <f t="shared" si="256"/>
        <v>2380</v>
      </c>
      <c r="AU150" s="100">
        <f t="shared" si="257"/>
        <v>1585</v>
      </c>
      <c r="AV150" s="100">
        <f t="shared" si="258"/>
        <v>1982</v>
      </c>
      <c r="AW150" s="100">
        <f t="shared" si="259"/>
        <v>1982</v>
      </c>
      <c r="AY150" s="101">
        <v>147</v>
      </c>
      <c r="AZ150" s="101">
        <f t="shared" si="260"/>
        <v>3811</v>
      </c>
      <c r="BA150" s="101">
        <f t="shared" si="261"/>
        <v>1523</v>
      </c>
      <c r="BB150" s="101">
        <f t="shared" si="262"/>
        <v>1142</v>
      </c>
      <c r="BC150" s="101">
        <f t="shared" si="263"/>
        <v>1142</v>
      </c>
      <c r="BD150" s="101">
        <f t="shared" si="264"/>
        <v>3046</v>
      </c>
      <c r="BE150" s="101">
        <f t="shared" si="265"/>
        <v>2028</v>
      </c>
      <c r="BF150" s="101">
        <f t="shared" si="266"/>
        <v>2537</v>
      </c>
      <c r="BG150" s="101">
        <f t="shared" si="267"/>
        <v>2537</v>
      </c>
      <c r="BI150" s="102">
        <v>147</v>
      </c>
      <c r="BJ150" s="102">
        <f t="shared" si="268"/>
        <v>5955</v>
      </c>
      <c r="BK150" s="102">
        <f t="shared" si="269"/>
        <v>2380</v>
      </c>
      <c r="BL150" s="102">
        <f t="shared" si="270"/>
        <v>1785</v>
      </c>
      <c r="BM150" s="102">
        <f t="shared" si="271"/>
        <v>1785</v>
      </c>
      <c r="BN150" s="102">
        <f t="shared" si="272"/>
        <v>4760</v>
      </c>
      <c r="BO150" s="102">
        <f t="shared" si="273"/>
        <v>3170</v>
      </c>
      <c r="BP150" s="102">
        <f t="shared" si="274"/>
        <v>3965</v>
      </c>
      <c r="BQ150" s="102">
        <f t="shared" si="275"/>
        <v>3965</v>
      </c>
    </row>
    <row r="151" spans="1:69">
      <c r="A151" s="4">
        <v>148</v>
      </c>
      <c r="B151" s="4">
        <f>INT(VLOOKUP(A151,数值基线!$A$1:$K$206,3,0)*$B$2)</f>
        <v>1206</v>
      </c>
      <c r="C151" s="4">
        <f t="shared" si="276"/>
        <v>482</v>
      </c>
      <c r="D151" s="4">
        <f t="shared" si="277"/>
        <v>361</v>
      </c>
      <c r="E151" s="4">
        <f t="shared" si="278"/>
        <v>361</v>
      </c>
      <c r="F151" s="4">
        <f>INT(VLOOKUP(A151,数值基线!$A$1:$K$206,4,0)*$F$2)</f>
        <v>964</v>
      </c>
      <c r="G151" s="4">
        <f t="shared" si="279"/>
        <v>642</v>
      </c>
      <c r="H151" s="4">
        <f t="shared" si="280"/>
        <v>803</v>
      </c>
      <c r="I151" s="4">
        <f t="shared" si="281"/>
        <v>803</v>
      </c>
      <c r="K151" s="106">
        <v>148</v>
      </c>
      <c r="L151" s="106">
        <f t="shared" si="228"/>
        <v>1507</v>
      </c>
      <c r="M151" s="106">
        <f t="shared" si="229"/>
        <v>602</v>
      </c>
      <c r="N151" s="106">
        <f t="shared" si="230"/>
        <v>451</v>
      </c>
      <c r="O151" s="106">
        <f t="shared" si="231"/>
        <v>451</v>
      </c>
      <c r="P151" s="106">
        <f t="shared" si="232"/>
        <v>1205</v>
      </c>
      <c r="Q151" s="106">
        <f t="shared" si="233"/>
        <v>802</v>
      </c>
      <c r="R151" s="106">
        <f t="shared" si="234"/>
        <v>1003</v>
      </c>
      <c r="S151" s="106">
        <f t="shared" si="235"/>
        <v>1003</v>
      </c>
      <c r="U151" s="97">
        <v>148</v>
      </c>
      <c r="V151" s="97">
        <f t="shared" si="236"/>
        <v>1869</v>
      </c>
      <c r="W151" s="97">
        <f t="shared" si="237"/>
        <v>747</v>
      </c>
      <c r="X151" s="97">
        <f t="shared" si="238"/>
        <v>559</v>
      </c>
      <c r="Y151" s="97">
        <f t="shared" si="239"/>
        <v>559</v>
      </c>
      <c r="Z151" s="97">
        <f t="shared" si="240"/>
        <v>1494</v>
      </c>
      <c r="AA151" s="97">
        <f t="shared" si="241"/>
        <v>995</v>
      </c>
      <c r="AB151" s="97">
        <f t="shared" si="242"/>
        <v>1244</v>
      </c>
      <c r="AC151" s="97">
        <f t="shared" si="243"/>
        <v>1244</v>
      </c>
      <c r="AE151" s="98">
        <v>148</v>
      </c>
      <c r="AF151" s="98">
        <f t="shared" si="244"/>
        <v>2351</v>
      </c>
      <c r="AG151" s="98">
        <f t="shared" si="245"/>
        <v>939</v>
      </c>
      <c r="AH151" s="98">
        <f t="shared" si="246"/>
        <v>703</v>
      </c>
      <c r="AI151" s="98">
        <f t="shared" si="247"/>
        <v>703</v>
      </c>
      <c r="AJ151" s="98">
        <f t="shared" si="248"/>
        <v>1879</v>
      </c>
      <c r="AK151" s="98">
        <f t="shared" si="249"/>
        <v>1251</v>
      </c>
      <c r="AL151" s="98">
        <f t="shared" si="250"/>
        <v>1565</v>
      </c>
      <c r="AM151" s="98">
        <f t="shared" si="251"/>
        <v>1565</v>
      </c>
      <c r="AO151" s="100">
        <v>148</v>
      </c>
      <c r="AP151" s="100">
        <f t="shared" si="252"/>
        <v>3015</v>
      </c>
      <c r="AQ151" s="100">
        <f t="shared" si="253"/>
        <v>1205</v>
      </c>
      <c r="AR151" s="100">
        <f t="shared" si="254"/>
        <v>902</v>
      </c>
      <c r="AS151" s="100">
        <f t="shared" si="255"/>
        <v>902</v>
      </c>
      <c r="AT151" s="100">
        <f t="shared" si="256"/>
        <v>2410</v>
      </c>
      <c r="AU151" s="100">
        <f t="shared" si="257"/>
        <v>1605</v>
      </c>
      <c r="AV151" s="100">
        <f t="shared" si="258"/>
        <v>2007</v>
      </c>
      <c r="AW151" s="100">
        <f t="shared" si="259"/>
        <v>2007</v>
      </c>
      <c r="AY151" s="101">
        <v>148</v>
      </c>
      <c r="AZ151" s="101">
        <f t="shared" si="260"/>
        <v>3859</v>
      </c>
      <c r="BA151" s="101">
        <f t="shared" si="261"/>
        <v>1542</v>
      </c>
      <c r="BB151" s="101">
        <f t="shared" si="262"/>
        <v>1155</v>
      </c>
      <c r="BC151" s="101">
        <f t="shared" si="263"/>
        <v>1155</v>
      </c>
      <c r="BD151" s="101">
        <f t="shared" si="264"/>
        <v>3084</v>
      </c>
      <c r="BE151" s="101">
        <f t="shared" si="265"/>
        <v>2054</v>
      </c>
      <c r="BF151" s="101">
        <f t="shared" si="266"/>
        <v>2569</v>
      </c>
      <c r="BG151" s="101">
        <f t="shared" si="267"/>
        <v>2569</v>
      </c>
      <c r="BI151" s="102">
        <v>148</v>
      </c>
      <c r="BJ151" s="102">
        <f t="shared" si="268"/>
        <v>6030</v>
      </c>
      <c r="BK151" s="102">
        <f t="shared" si="269"/>
        <v>2410</v>
      </c>
      <c r="BL151" s="102">
        <f t="shared" si="270"/>
        <v>1805</v>
      </c>
      <c r="BM151" s="102">
        <f t="shared" si="271"/>
        <v>1805</v>
      </c>
      <c r="BN151" s="102">
        <f t="shared" si="272"/>
        <v>4820</v>
      </c>
      <c r="BO151" s="102">
        <f t="shared" si="273"/>
        <v>3210</v>
      </c>
      <c r="BP151" s="102">
        <f t="shared" si="274"/>
        <v>4015</v>
      </c>
      <c r="BQ151" s="102">
        <f t="shared" si="275"/>
        <v>4015</v>
      </c>
    </row>
    <row r="152" spans="1:69">
      <c r="A152" s="4">
        <v>149</v>
      </c>
      <c r="B152" s="4">
        <f>INT(VLOOKUP(A152,数值基线!$A$1:$K$206,3,0)*$B$2)</f>
        <v>1222</v>
      </c>
      <c r="C152" s="4">
        <f t="shared" si="276"/>
        <v>488</v>
      </c>
      <c r="D152" s="4">
        <f t="shared" si="277"/>
        <v>366</v>
      </c>
      <c r="E152" s="4">
        <f t="shared" si="278"/>
        <v>366</v>
      </c>
      <c r="F152" s="4">
        <f>INT(VLOOKUP(A152,数值基线!$A$1:$K$206,4,0)*$F$2)</f>
        <v>977</v>
      </c>
      <c r="G152" s="4">
        <f t="shared" si="279"/>
        <v>651</v>
      </c>
      <c r="H152" s="4">
        <f t="shared" si="280"/>
        <v>814</v>
      </c>
      <c r="I152" s="4">
        <f t="shared" si="281"/>
        <v>814</v>
      </c>
      <c r="K152" s="106">
        <v>149</v>
      </c>
      <c r="L152" s="106">
        <f t="shared" si="228"/>
        <v>1527</v>
      </c>
      <c r="M152" s="106">
        <f t="shared" si="229"/>
        <v>610</v>
      </c>
      <c r="N152" s="106">
        <f t="shared" si="230"/>
        <v>457</v>
      </c>
      <c r="O152" s="106">
        <f t="shared" si="231"/>
        <v>457</v>
      </c>
      <c r="P152" s="106">
        <f t="shared" si="232"/>
        <v>1221</v>
      </c>
      <c r="Q152" s="106">
        <f t="shared" si="233"/>
        <v>813</v>
      </c>
      <c r="R152" s="106">
        <f t="shared" si="234"/>
        <v>1017</v>
      </c>
      <c r="S152" s="106">
        <f t="shared" si="235"/>
        <v>1017</v>
      </c>
      <c r="U152" s="97">
        <v>149</v>
      </c>
      <c r="V152" s="97">
        <f t="shared" si="236"/>
        <v>1894</v>
      </c>
      <c r="W152" s="97">
        <f t="shared" si="237"/>
        <v>756</v>
      </c>
      <c r="X152" s="97">
        <f t="shared" si="238"/>
        <v>567</v>
      </c>
      <c r="Y152" s="97">
        <f t="shared" si="239"/>
        <v>567</v>
      </c>
      <c r="Z152" s="97">
        <f t="shared" si="240"/>
        <v>1514</v>
      </c>
      <c r="AA152" s="97">
        <f t="shared" si="241"/>
        <v>1009</v>
      </c>
      <c r="AB152" s="97">
        <f t="shared" si="242"/>
        <v>1261</v>
      </c>
      <c r="AC152" s="97">
        <f t="shared" si="243"/>
        <v>1261</v>
      </c>
      <c r="AE152" s="98">
        <v>149</v>
      </c>
      <c r="AF152" s="98">
        <f t="shared" si="244"/>
        <v>2382</v>
      </c>
      <c r="AG152" s="98">
        <f t="shared" si="245"/>
        <v>951</v>
      </c>
      <c r="AH152" s="98">
        <f t="shared" si="246"/>
        <v>713</v>
      </c>
      <c r="AI152" s="98">
        <f t="shared" si="247"/>
        <v>713</v>
      </c>
      <c r="AJ152" s="98">
        <f t="shared" si="248"/>
        <v>1905</v>
      </c>
      <c r="AK152" s="98">
        <f t="shared" si="249"/>
        <v>1269</v>
      </c>
      <c r="AL152" s="98">
        <f t="shared" si="250"/>
        <v>1587</v>
      </c>
      <c r="AM152" s="98">
        <f t="shared" si="251"/>
        <v>1587</v>
      </c>
      <c r="AO152" s="100">
        <v>149</v>
      </c>
      <c r="AP152" s="100">
        <f t="shared" si="252"/>
        <v>3055</v>
      </c>
      <c r="AQ152" s="100">
        <f t="shared" si="253"/>
        <v>1220</v>
      </c>
      <c r="AR152" s="100">
        <f t="shared" si="254"/>
        <v>915</v>
      </c>
      <c r="AS152" s="100">
        <f t="shared" si="255"/>
        <v>915</v>
      </c>
      <c r="AT152" s="100">
        <f t="shared" si="256"/>
        <v>2442</v>
      </c>
      <c r="AU152" s="100">
        <f t="shared" si="257"/>
        <v>1627</v>
      </c>
      <c r="AV152" s="100">
        <f t="shared" si="258"/>
        <v>2035</v>
      </c>
      <c r="AW152" s="100">
        <f t="shared" si="259"/>
        <v>2035</v>
      </c>
      <c r="AY152" s="101">
        <v>149</v>
      </c>
      <c r="AZ152" s="101">
        <f t="shared" si="260"/>
        <v>3910</v>
      </c>
      <c r="BA152" s="101">
        <f t="shared" si="261"/>
        <v>1561</v>
      </c>
      <c r="BB152" s="101">
        <f t="shared" si="262"/>
        <v>1171</v>
      </c>
      <c r="BC152" s="101">
        <f t="shared" si="263"/>
        <v>1171</v>
      </c>
      <c r="BD152" s="101">
        <f t="shared" si="264"/>
        <v>3126</v>
      </c>
      <c r="BE152" s="101">
        <f t="shared" si="265"/>
        <v>2083</v>
      </c>
      <c r="BF152" s="101">
        <f t="shared" si="266"/>
        <v>2604</v>
      </c>
      <c r="BG152" s="101">
        <f t="shared" si="267"/>
        <v>2604</v>
      </c>
      <c r="BI152" s="102">
        <v>149</v>
      </c>
      <c r="BJ152" s="102">
        <f t="shared" si="268"/>
        <v>6110</v>
      </c>
      <c r="BK152" s="102">
        <f t="shared" si="269"/>
        <v>2440</v>
      </c>
      <c r="BL152" s="102">
        <f t="shared" si="270"/>
        <v>1830</v>
      </c>
      <c r="BM152" s="102">
        <f t="shared" si="271"/>
        <v>1830</v>
      </c>
      <c r="BN152" s="102">
        <f t="shared" si="272"/>
        <v>4885</v>
      </c>
      <c r="BO152" s="102">
        <f t="shared" si="273"/>
        <v>3255</v>
      </c>
      <c r="BP152" s="102">
        <f t="shared" si="274"/>
        <v>4070</v>
      </c>
      <c r="BQ152" s="102">
        <f t="shared" si="275"/>
        <v>4070</v>
      </c>
    </row>
    <row r="153" spans="1:69">
      <c r="A153" s="4">
        <v>150</v>
      </c>
      <c r="B153" s="4">
        <f>INT(VLOOKUP(A153,数值基线!$A$1:$K$206,3,0)*$B$2)</f>
        <v>1237</v>
      </c>
      <c r="C153" s="4">
        <f t="shared" si="276"/>
        <v>494</v>
      </c>
      <c r="D153" s="4">
        <f t="shared" si="277"/>
        <v>371</v>
      </c>
      <c r="E153" s="4">
        <f t="shared" si="278"/>
        <v>371</v>
      </c>
      <c r="F153" s="4">
        <f>INT(VLOOKUP(A153,数值基线!$A$1:$K$206,4,0)*$F$2)</f>
        <v>990</v>
      </c>
      <c r="G153" s="4">
        <f t="shared" si="279"/>
        <v>660</v>
      </c>
      <c r="H153" s="4">
        <f t="shared" si="280"/>
        <v>825</v>
      </c>
      <c r="I153" s="4">
        <f t="shared" si="281"/>
        <v>825</v>
      </c>
      <c r="K153" s="106">
        <v>150</v>
      </c>
      <c r="L153" s="106">
        <f t="shared" si="228"/>
        <v>1546</v>
      </c>
      <c r="M153" s="106">
        <f t="shared" si="229"/>
        <v>617</v>
      </c>
      <c r="N153" s="106">
        <f t="shared" si="230"/>
        <v>463</v>
      </c>
      <c r="O153" s="106">
        <f t="shared" si="231"/>
        <v>463</v>
      </c>
      <c r="P153" s="106">
        <f t="shared" si="232"/>
        <v>1237</v>
      </c>
      <c r="Q153" s="106">
        <f t="shared" si="233"/>
        <v>825</v>
      </c>
      <c r="R153" s="106">
        <f t="shared" si="234"/>
        <v>1031</v>
      </c>
      <c r="S153" s="106">
        <f t="shared" si="235"/>
        <v>1031</v>
      </c>
      <c r="U153" s="97">
        <v>150</v>
      </c>
      <c r="V153" s="97">
        <f t="shared" si="236"/>
        <v>1917</v>
      </c>
      <c r="W153" s="97">
        <f t="shared" si="237"/>
        <v>765</v>
      </c>
      <c r="X153" s="97">
        <f t="shared" si="238"/>
        <v>575</v>
      </c>
      <c r="Y153" s="97">
        <f t="shared" si="239"/>
        <v>575</v>
      </c>
      <c r="Z153" s="97">
        <f t="shared" si="240"/>
        <v>1534</v>
      </c>
      <c r="AA153" s="97">
        <f t="shared" si="241"/>
        <v>1023</v>
      </c>
      <c r="AB153" s="97">
        <f t="shared" si="242"/>
        <v>1278</v>
      </c>
      <c r="AC153" s="97">
        <f t="shared" si="243"/>
        <v>1278</v>
      </c>
      <c r="AE153" s="98">
        <v>150</v>
      </c>
      <c r="AF153" s="98">
        <f t="shared" si="244"/>
        <v>2412</v>
      </c>
      <c r="AG153" s="98">
        <f t="shared" si="245"/>
        <v>963</v>
      </c>
      <c r="AH153" s="98">
        <f t="shared" si="246"/>
        <v>723</v>
      </c>
      <c r="AI153" s="98">
        <f t="shared" si="247"/>
        <v>723</v>
      </c>
      <c r="AJ153" s="98">
        <f t="shared" si="248"/>
        <v>1930</v>
      </c>
      <c r="AK153" s="98">
        <f t="shared" si="249"/>
        <v>1287</v>
      </c>
      <c r="AL153" s="98">
        <f t="shared" si="250"/>
        <v>1608</v>
      </c>
      <c r="AM153" s="98">
        <f t="shared" si="251"/>
        <v>1608</v>
      </c>
      <c r="AO153" s="100">
        <v>150</v>
      </c>
      <c r="AP153" s="100">
        <f t="shared" si="252"/>
        <v>3092</v>
      </c>
      <c r="AQ153" s="100">
        <f t="shared" si="253"/>
        <v>1235</v>
      </c>
      <c r="AR153" s="100">
        <f t="shared" si="254"/>
        <v>927</v>
      </c>
      <c r="AS153" s="100">
        <f t="shared" si="255"/>
        <v>927</v>
      </c>
      <c r="AT153" s="100">
        <f t="shared" si="256"/>
        <v>2475</v>
      </c>
      <c r="AU153" s="100">
        <f t="shared" si="257"/>
        <v>1650</v>
      </c>
      <c r="AV153" s="100">
        <f t="shared" si="258"/>
        <v>2062</v>
      </c>
      <c r="AW153" s="100">
        <f t="shared" si="259"/>
        <v>2062</v>
      </c>
      <c r="AY153" s="101">
        <v>150</v>
      </c>
      <c r="AZ153" s="101">
        <f t="shared" si="260"/>
        <v>3958</v>
      </c>
      <c r="BA153" s="101">
        <f t="shared" si="261"/>
        <v>1580</v>
      </c>
      <c r="BB153" s="101">
        <f t="shared" si="262"/>
        <v>1187</v>
      </c>
      <c r="BC153" s="101">
        <f t="shared" si="263"/>
        <v>1187</v>
      </c>
      <c r="BD153" s="101">
        <f t="shared" si="264"/>
        <v>3168</v>
      </c>
      <c r="BE153" s="101">
        <f t="shared" si="265"/>
        <v>2112</v>
      </c>
      <c r="BF153" s="101">
        <f t="shared" si="266"/>
        <v>2640</v>
      </c>
      <c r="BG153" s="101">
        <f t="shared" si="267"/>
        <v>2640</v>
      </c>
      <c r="BI153" s="102">
        <v>150</v>
      </c>
      <c r="BJ153" s="102">
        <f t="shared" si="268"/>
        <v>6185</v>
      </c>
      <c r="BK153" s="102">
        <f t="shared" si="269"/>
        <v>2470</v>
      </c>
      <c r="BL153" s="102">
        <f t="shared" si="270"/>
        <v>1855</v>
      </c>
      <c r="BM153" s="102">
        <f t="shared" si="271"/>
        <v>1855</v>
      </c>
      <c r="BN153" s="102">
        <f t="shared" si="272"/>
        <v>4950</v>
      </c>
      <c r="BO153" s="102">
        <f t="shared" si="273"/>
        <v>3300</v>
      </c>
      <c r="BP153" s="102">
        <f t="shared" si="274"/>
        <v>4125</v>
      </c>
      <c r="BQ153" s="102">
        <f t="shared" si="275"/>
        <v>4125</v>
      </c>
    </row>
    <row r="154" spans="1:69">
      <c r="A154" s="4">
        <v>151</v>
      </c>
      <c r="B154" s="4">
        <f>INT(VLOOKUP(A154,数值基线!$A$1:$K$206,3,0)*$B$2)</f>
        <v>1253</v>
      </c>
      <c r="C154" s="4">
        <f t="shared" si="276"/>
        <v>501</v>
      </c>
      <c r="D154" s="4">
        <f t="shared" si="277"/>
        <v>375</v>
      </c>
      <c r="E154" s="4">
        <f t="shared" si="278"/>
        <v>375</v>
      </c>
      <c r="F154" s="4">
        <f>INT(VLOOKUP(A154,数值基线!$A$1:$K$206,4,0)*$F$2)</f>
        <v>1002</v>
      </c>
      <c r="G154" s="4">
        <f t="shared" si="279"/>
        <v>668</v>
      </c>
      <c r="H154" s="4">
        <f t="shared" si="280"/>
        <v>835</v>
      </c>
      <c r="I154" s="4">
        <f t="shared" si="281"/>
        <v>835</v>
      </c>
      <c r="K154" s="106">
        <v>151</v>
      </c>
      <c r="L154" s="106">
        <f t="shared" si="228"/>
        <v>1566</v>
      </c>
      <c r="M154" s="106">
        <f t="shared" si="229"/>
        <v>626</v>
      </c>
      <c r="N154" s="106">
        <f t="shared" si="230"/>
        <v>468</v>
      </c>
      <c r="O154" s="106">
        <f t="shared" si="231"/>
        <v>468</v>
      </c>
      <c r="P154" s="106">
        <f t="shared" si="232"/>
        <v>1252</v>
      </c>
      <c r="Q154" s="106">
        <f t="shared" si="233"/>
        <v>835</v>
      </c>
      <c r="R154" s="106">
        <f t="shared" si="234"/>
        <v>1043</v>
      </c>
      <c r="S154" s="106">
        <f t="shared" si="235"/>
        <v>1043</v>
      </c>
      <c r="U154" s="97">
        <v>151</v>
      </c>
      <c r="V154" s="97">
        <f t="shared" si="236"/>
        <v>1942</v>
      </c>
      <c r="W154" s="97">
        <f t="shared" si="237"/>
        <v>776</v>
      </c>
      <c r="X154" s="97">
        <f t="shared" si="238"/>
        <v>581</v>
      </c>
      <c r="Y154" s="97">
        <f t="shared" si="239"/>
        <v>581</v>
      </c>
      <c r="Z154" s="97">
        <f t="shared" si="240"/>
        <v>1553</v>
      </c>
      <c r="AA154" s="97">
        <f t="shared" si="241"/>
        <v>1035</v>
      </c>
      <c r="AB154" s="97">
        <f t="shared" si="242"/>
        <v>1294</v>
      </c>
      <c r="AC154" s="97">
        <f t="shared" si="243"/>
        <v>1294</v>
      </c>
      <c r="AE154" s="98">
        <v>151</v>
      </c>
      <c r="AF154" s="98">
        <f t="shared" si="244"/>
        <v>2443</v>
      </c>
      <c r="AG154" s="98">
        <f t="shared" si="245"/>
        <v>976</v>
      </c>
      <c r="AH154" s="98">
        <f t="shared" si="246"/>
        <v>731</v>
      </c>
      <c r="AI154" s="98">
        <f t="shared" si="247"/>
        <v>731</v>
      </c>
      <c r="AJ154" s="98">
        <f t="shared" si="248"/>
        <v>1953</v>
      </c>
      <c r="AK154" s="98">
        <f t="shared" si="249"/>
        <v>1302</v>
      </c>
      <c r="AL154" s="98">
        <f t="shared" si="250"/>
        <v>1628</v>
      </c>
      <c r="AM154" s="98">
        <f t="shared" si="251"/>
        <v>1628</v>
      </c>
      <c r="AO154" s="100">
        <v>151</v>
      </c>
      <c r="AP154" s="100">
        <f t="shared" si="252"/>
        <v>3132</v>
      </c>
      <c r="AQ154" s="100">
        <f t="shared" si="253"/>
        <v>1252</v>
      </c>
      <c r="AR154" s="100">
        <f t="shared" si="254"/>
        <v>937</v>
      </c>
      <c r="AS154" s="100">
        <f t="shared" si="255"/>
        <v>937</v>
      </c>
      <c r="AT154" s="100">
        <f t="shared" si="256"/>
        <v>2505</v>
      </c>
      <c r="AU154" s="100">
        <f t="shared" si="257"/>
        <v>1670</v>
      </c>
      <c r="AV154" s="100">
        <f t="shared" si="258"/>
        <v>2087</v>
      </c>
      <c r="AW154" s="100">
        <f t="shared" si="259"/>
        <v>2087</v>
      </c>
      <c r="AY154" s="101">
        <v>151</v>
      </c>
      <c r="AZ154" s="101">
        <f t="shared" si="260"/>
        <v>4009</v>
      </c>
      <c r="BA154" s="101">
        <f t="shared" si="261"/>
        <v>1603</v>
      </c>
      <c r="BB154" s="101">
        <f t="shared" si="262"/>
        <v>1200</v>
      </c>
      <c r="BC154" s="101">
        <f t="shared" si="263"/>
        <v>1200</v>
      </c>
      <c r="BD154" s="101">
        <f t="shared" si="264"/>
        <v>3206</v>
      </c>
      <c r="BE154" s="101">
        <f t="shared" si="265"/>
        <v>2137</v>
      </c>
      <c r="BF154" s="101">
        <f t="shared" si="266"/>
        <v>2672</v>
      </c>
      <c r="BG154" s="101">
        <f t="shared" si="267"/>
        <v>2672</v>
      </c>
      <c r="BI154" s="102">
        <v>151</v>
      </c>
      <c r="BJ154" s="102">
        <f t="shared" si="268"/>
        <v>6265</v>
      </c>
      <c r="BK154" s="102">
        <f t="shared" si="269"/>
        <v>2505</v>
      </c>
      <c r="BL154" s="102">
        <f t="shared" si="270"/>
        <v>1875</v>
      </c>
      <c r="BM154" s="102">
        <f t="shared" si="271"/>
        <v>1875</v>
      </c>
      <c r="BN154" s="102">
        <f t="shared" si="272"/>
        <v>5010</v>
      </c>
      <c r="BO154" s="102">
        <f t="shared" si="273"/>
        <v>3340</v>
      </c>
      <c r="BP154" s="102">
        <f t="shared" si="274"/>
        <v>4175</v>
      </c>
      <c r="BQ154" s="102">
        <f t="shared" si="275"/>
        <v>4175</v>
      </c>
    </row>
    <row r="155" spans="1:69">
      <c r="A155" s="4">
        <v>152</v>
      </c>
      <c r="B155" s="4">
        <f>INT(VLOOKUP(A155,数值基线!$A$1:$K$206,3,0)*$B$2)</f>
        <v>1269</v>
      </c>
      <c r="C155" s="4">
        <f t="shared" si="276"/>
        <v>507</v>
      </c>
      <c r="D155" s="4">
        <f t="shared" si="277"/>
        <v>380</v>
      </c>
      <c r="E155" s="4">
        <f t="shared" si="278"/>
        <v>380</v>
      </c>
      <c r="F155" s="4">
        <f>INT(VLOOKUP(A155,数值基线!$A$1:$K$206,4,0)*$F$2)</f>
        <v>1015</v>
      </c>
      <c r="G155" s="4">
        <f t="shared" si="279"/>
        <v>676</v>
      </c>
      <c r="H155" s="4">
        <f t="shared" si="280"/>
        <v>845</v>
      </c>
      <c r="I155" s="4">
        <f t="shared" si="281"/>
        <v>845</v>
      </c>
      <c r="K155" s="106">
        <v>152</v>
      </c>
      <c r="L155" s="106">
        <f t="shared" si="228"/>
        <v>1586</v>
      </c>
      <c r="M155" s="106">
        <f t="shared" si="229"/>
        <v>633</v>
      </c>
      <c r="N155" s="106">
        <f t="shared" si="230"/>
        <v>475</v>
      </c>
      <c r="O155" s="106">
        <f t="shared" si="231"/>
        <v>475</v>
      </c>
      <c r="P155" s="106">
        <f t="shared" si="232"/>
        <v>1268</v>
      </c>
      <c r="Q155" s="106">
        <f t="shared" si="233"/>
        <v>845</v>
      </c>
      <c r="R155" s="106">
        <f t="shared" si="234"/>
        <v>1056</v>
      </c>
      <c r="S155" s="106">
        <f t="shared" si="235"/>
        <v>1056</v>
      </c>
      <c r="U155" s="97">
        <v>152</v>
      </c>
      <c r="V155" s="97">
        <f t="shared" si="236"/>
        <v>1966</v>
      </c>
      <c r="W155" s="97">
        <f t="shared" si="237"/>
        <v>785</v>
      </c>
      <c r="X155" s="97">
        <f t="shared" si="238"/>
        <v>589</v>
      </c>
      <c r="Y155" s="97">
        <f t="shared" si="239"/>
        <v>589</v>
      </c>
      <c r="Z155" s="97">
        <f t="shared" si="240"/>
        <v>1573</v>
      </c>
      <c r="AA155" s="97">
        <f t="shared" si="241"/>
        <v>1047</v>
      </c>
      <c r="AB155" s="97">
        <f t="shared" si="242"/>
        <v>1309</v>
      </c>
      <c r="AC155" s="97">
        <f t="shared" si="243"/>
        <v>1309</v>
      </c>
      <c r="AE155" s="98">
        <v>152</v>
      </c>
      <c r="AF155" s="98">
        <f t="shared" si="244"/>
        <v>2474</v>
      </c>
      <c r="AG155" s="98">
        <f t="shared" si="245"/>
        <v>988</v>
      </c>
      <c r="AH155" s="98">
        <f t="shared" si="246"/>
        <v>741</v>
      </c>
      <c r="AI155" s="98">
        <f t="shared" si="247"/>
        <v>741</v>
      </c>
      <c r="AJ155" s="98">
        <f t="shared" si="248"/>
        <v>1979</v>
      </c>
      <c r="AK155" s="98">
        <f t="shared" si="249"/>
        <v>1318</v>
      </c>
      <c r="AL155" s="98">
        <f t="shared" si="250"/>
        <v>1647</v>
      </c>
      <c r="AM155" s="98">
        <f t="shared" si="251"/>
        <v>1647</v>
      </c>
      <c r="AO155" s="100">
        <v>152</v>
      </c>
      <c r="AP155" s="100">
        <f t="shared" si="252"/>
        <v>3172</v>
      </c>
      <c r="AQ155" s="100">
        <f t="shared" si="253"/>
        <v>1267</v>
      </c>
      <c r="AR155" s="100">
        <f t="shared" si="254"/>
        <v>950</v>
      </c>
      <c r="AS155" s="100">
        <f t="shared" si="255"/>
        <v>950</v>
      </c>
      <c r="AT155" s="100">
        <f t="shared" si="256"/>
        <v>2537</v>
      </c>
      <c r="AU155" s="100">
        <f t="shared" si="257"/>
        <v>1690</v>
      </c>
      <c r="AV155" s="100">
        <f t="shared" si="258"/>
        <v>2112</v>
      </c>
      <c r="AW155" s="100">
        <f t="shared" si="259"/>
        <v>2112</v>
      </c>
      <c r="AY155" s="101">
        <v>152</v>
      </c>
      <c r="AZ155" s="101">
        <f t="shared" si="260"/>
        <v>4060</v>
      </c>
      <c r="BA155" s="101">
        <f t="shared" si="261"/>
        <v>1622</v>
      </c>
      <c r="BB155" s="101">
        <f t="shared" si="262"/>
        <v>1216</v>
      </c>
      <c r="BC155" s="101">
        <f t="shared" si="263"/>
        <v>1216</v>
      </c>
      <c r="BD155" s="101">
        <f t="shared" si="264"/>
        <v>3248</v>
      </c>
      <c r="BE155" s="101">
        <f t="shared" si="265"/>
        <v>2163</v>
      </c>
      <c r="BF155" s="101">
        <f t="shared" si="266"/>
        <v>2704</v>
      </c>
      <c r="BG155" s="101">
        <f t="shared" si="267"/>
        <v>2704</v>
      </c>
      <c r="BI155" s="102">
        <v>152</v>
      </c>
      <c r="BJ155" s="102">
        <f t="shared" si="268"/>
        <v>6345</v>
      </c>
      <c r="BK155" s="102">
        <f t="shared" si="269"/>
        <v>2535</v>
      </c>
      <c r="BL155" s="102">
        <f t="shared" si="270"/>
        <v>1900</v>
      </c>
      <c r="BM155" s="102">
        <f t="shared" si="271"/>
        <v>1900</v>
      </c>
      <c r="BN155" s="102">
        <f t="shared" si="272"/>
        <v>5075</v>
      </c>
      <c r="BO155" s="102">
        <f t="shared" si="273"/>
        <v>3380</v>
      </c>
      <c r="BP155" s="102">
        <f t="shared" si="274"/>
        <v>4225</v>
      </c>
      <c r="BQ155" s="102">
        <f t="shared" si="275"/>
        <v>4225</v>
      </c>
    </row>
    <row r="156" spans="1:69">
      <c r="A156" s="4">
        <v>153</v>
      </c>
      <c r="B156" s="4">
        <f>INT(VLOOKUP(A156,数值基线!$A$1:$K$206,3,0)*$B$2)</f>
        <v>1285</v>
      </c>
      <c r="C156" s="4">
        <f t="shared" si="276"/>
        <v>514</v>
      </c>
      <c r="D156" s="4">
        <f t="shared" si="277"/>
        <v>385</v>
      </c>
      <c r="E156" s="4">
        <f t="shared" si="278"/>
        <v>385</v>
      </c>
      <c r="F156" s="4">
        <f>INT(VLOOKUP(A156,数值基线!$A$1:$K$206,4,0)*$F$2)</f>
        <v>1028</v>
      </c>
      <c r="G156" s="4">
        <f t="shared" si="279"/>
        <v>685</v>
      </c>
      <c r="H156" s="4">
        <f t="shared" si="280"/>
        <v>856</v>
      </c>
      <c r="I156" s="4">
        <f t="shared" si="281"/>
        <v>856</v>
      </c>
      <c r="K156" s="106">
        <v>153</v>
      </c>
      <c r="L156" s="106">
        <f t="shared" si="228"/>
        <v>1606</v>
      </c>
      <c r="M156" s="106">
        <f t="shared" si="229"/>
        <v>642</v>
      </c>
      <c r="N156" s="106">
        <f t="shared" si="230"/>
        <v>481</v>
      </c>
      <c r="O156" s="106">
        <f t="shared" si="231"/>
        <v>481</v>
      </c>
      <c r="P156" s="106">
        <f t="shared" si="232"/>
        <v>1285</v>
      </c>
      <c r="Q156" s="106">
        <f t="shared" si="233"/>
        <v>856</v>
      </c>
      <c r="R156" s="106">
        <f t="shared" si="234"/>
        <v>1070</v>
      </c>
      <c r="S156" s="106">
        <f t="shared" si="235"/>
        <v>1070</v>
      </c>
      <c r="U156" s="97">
        <v>153</v>
      </c>
      <c r="V156" s="97">
        <f t="shared" si="236"/>
        <v>1991</v>
      </c>
      <c r="W156" s="97">
        <f t="shared" si="237"/>
        <v>796</v>
      </c>
      <c r="X156" s="97">
        <f t="shared" si="238"/>
        <v>596</v>
      </c>
      <c r="Y156" s="97">
        <f t="shared" si="239"/>
        <v>596</v>
      </c>
      <c r="Z156" s="97">
        <f t="shared" si="240"/>
        <v>1593</v>
      </c>
      <c r="AA156" s="97">
        <f t="shared" si="241"/>
        <v>1061</v>
      </c>
      <c r="AB156" s="97">
        <f t="shared" si="242"/>
        <v>1326</v>
      </c>
      <c r="AC156" s="97">
        <f t="shared" si="243"/>
        <v>1326</v>
      </c>
      <c r="AE156" s="98">
        <v>153</v>
      </c>
      <c r="AF156" s="98">
        <f t="shared" si="244"/>
        <v>2505</v>
      </c>
      <c r="AG156" s="98">
        <f t="shared" si="245"/>
        <v>1002</v>
      </c>
      <c r="AH156" s="98">
        <f t="shared" si="246"/>
        <v>750</v>
      </c>
      <c r="AI156" s="98">
        <f t="shared" si="247"/>
        <v>750</v>
      </c>
      <c r="AJ156" s="98">
        <f t="shared" si="248"/>
        <v>2004</v>
      </c>
      <c r="AK156" s="98">
        <f t="shared" si="249"/>
        <v>1335</v>
      </c>
      <c r="AL156" s="98">
        <f t="shared" si="250"/>
        <v>1669</v>
      </c>
      <c r="AM156" s="98">
        <f t="shared" si="251"/>
        <v>1669</v>
      </c>
      <c r="AO156" s="100">
        <v>153</v>
      </c>
      <c r="AP156" s="100">
        <f t="shared" si="252"/>
        <v>3212</v>
      </c>
      <c r="AQ156" s="100">
        <f t="shared" si="253"/>
        <v>1285</v>
      </c>
      <c r="AR156" s="100">
        <f t="shared" si="254"/>
        <v>962</v>
      </c>
      <c r="AS156" s="100">
        <f t="shared" si="255"/>
        <v>962</v>
      </c>
      <c r="AT156" s="100">
        <f t="shared" si="256"/>
        <v>2570</v>
      </c>
      <c r="AU156" s="100">
        <f t="shared" si="257"/>
        <v>1712</v>
      </c>
      <c r="AV156" s="100">
        <f t="shared" si="258"/>
        <v>2140</v>
      </c>
      <c r="AW156" s="100">
        <f t="shared" si="259"/>
        <v>2140</v>
      </c>
      <c r="AY156" s="101">
        <v>153</v>
      </c>
      <c r="AZ156" s="101">
        <f t="shared" si="260"/>
        <v>4112</v>
      </c>
      <c r="BA156" s="101">
        <f t="shared" si="261"/>
        <v>1644</v>
      </c>
      <c r="BB156" s="101">
        <f t="shared" si="262"/>
        <v>1232</v>
      </c>
      <c r="BC156" s="101">
        <f t="shared" si="263"/>
        <v>1232</v>
      </c>
      <c r="BD156" s="101">
        <f t="shared" si="264"/>
        <v>3289</v>
      </c>
      <c r="BE156" s="101">
        <f t="shared" si="265"/>
        <v>2192</v>
      </c>
      <c r="BF156" s="101">
        <f t="shared" si="266"/>
        <v>2739</v>
      </c>
      <c r="BG156" s="101">
        <f t="shared" si="267"/>
        <v>2739</v>
      </c>
      <c r="BI156" s="102">
        <v>153</v>
      </c>
      <c r="BJ156" s="102">
        <f t="shared" si="268"/>
        <v>6425</v>
      </c>
      <c r="BK156" s="102">
        <f t="shared" si="269"/>
        <v>2570</v>
      </c>
      <c r="BL156" s="102">
        <f t="shared" si="270"/>
        <v>1925</v>
      </c>
      <c r="BM156" s="102">
        <f t="shared" si="271"/>
        <v>1925</v>
      </c>
      <c r="BN156" s="102">
        <f t="shared" si="272"/>
        <v>5140</v>
      </c>
      <c r="BO156" s="102">
        <f t="shared" si="273"/>
        <v>3425</v>
      </c>
      <c r="BP156" s="102">
        <f t="shared" si="274"/>
        <v>4280</v>
      </c>
      <c r="BQ156" s="102">
        <f t="shared" si="275"/>
        <v>4280</v>
      </c>
    </row>
    <row r="157" spans="1:69">
      <c r="A157" s="4">
        <v>154</v>
      </c>
      <c r="B157" s="4">
        <f>INT(VLOOKUP(A157,数值基线!$A$1:$K$206,3,0)*$B$2)</f>
        <v>1301</v>
      </c>
      <c r="C157" s="4">
        <f t="shared" si="276"/>
        <v>520</v>
      </c>
      <c r="D157" s="4">
        <f t="shared" si="277"/>
        <v>390</v>
      </c>
      <c r="E157" s="4">
        <f t="shared" si="278"/>
        <v>390</v>
      </c>
      <c r="F157" s="4">
        <f>INT(VLOOKUP(A157,数值基线!$A$1:$K$206,4,0)*$F$2)</f>
        <v>1041</v>
      </c>
      <c r="G157" s="4">
        <f t="shared" si="279"/>
        <v>694</v>
      </c>
      <c r="H157" s="4">
        <f t="shared" si="280"/>
        <v>867</v>
      </c>
      <c r="I157" s="4">
        <f t="shared" si="281"/>
        <v>867</v>
      </c>
      <c r="K157" s="106">
        <v>154</v>
      </c>
      <c r="L157" s="106">
        <f t="shared" si="228"/>
        <v>1626</v>
      </c>
      <c r="M157" s="106">
        <f t="shared" si="229"/>
        <v>650</v>
      </c>
      <c r="N157" s="106">
        <f t="shared" si="230"/>
        <v>487</v>
      </c>
      <c r="O157" s="106">
        <f t="shared" si="231"/>
        <v>487</v>
      </c>
      <c r="P157" s="106">
        <f t="shared" si="232"/>
        <v>1301</v>
      </c>
      <c r="Q157" s="106">
        <f t="shared" si="233"/>
        <v>867</v>
      </c>
      <c r="R157" s="106">
        <f t="shared" si="234"/>
        <v>1083</v>
      </c>
      <c r="S157" s="106">
        <f t="shared" si="235"/>
        <v>1083</v>
      </c>
      <c r="U157" s="97">
        <v>154</v>
      </c>
      <c r="V157" s="97">
        <f t="shared" si="236"/>
        <v>2016</v>
      </c>
      <c r="W157" s="97">
        <f t="shared" si="237"/>
        <v>806</v>
      </c>
      <c r="X157" s="97">
        <f t="shared" si="238"/>
        <v>604</v>
      </c>
      <c r="Y157" s="97">
        <f t="shared" si="239"/>
        <v>604</v>
      </c>
      <c r="Z157" s="97">
        <f t="shared" si="240"/>
        <v>1613</v>
      </c>
      <c r="AA157" s="97">
        <f t="shared" si="241"/>
        <v>1075</v>
      </c>
      <c r="AB157" s="97">
        <f t="shared" si="242"/>
        <v>1343</v>
      </c>
      <c r="AC157" s="97">
        <f t="shared" si="243"/>
        <v>1343</v>
      </c>
      <c r="AE157" s="98">
        <v>154</v>
      </c>
      <c r="AF157" s="98">
        <f t="shared" si="244"/>
        <v>2536</v>
      </c>
      <c r="AG157" s="98">
        <f t="shared" si="245"/>
        <v>1014</v>
      </c>
      <c r="AH157" s="98">
        <f t="shared" si="246"/>
        <v>760</v>
      </c>
      <c r="AI157" s="98">
        <f t="shared" si="247"/>
        <v>760</v>
      </c>
      <c r="AJ157" s="98">
        <f t="shared" si="248"/>
        <v>2029</v>
      </c>
      <c r="AK157" s="98">
        <f t="shared" si="249"/>
        <v>1353</v>
      </c>
      <c r="AL157" s="98">
        <f t="shared" si="250"/>
        <v>1690</v>
      </c>
      <c r="AM157" s="98">
        <f t="shared" si="251"/>
        <v>1690</v>
      </c>
      <c r="AO157" s="100">
        <v>154</v>
      </c>
      <c r="AP157" s="100">
        <f t="shared" si="252"/>
        <v>3252</v>
      </c>
      <c r="AQ157" s="100">
        <f t="shared" si="253"/>
        <v>1300</v>
      </c>
      <c r="AR157" s="100">
        <f t="shared" si="254"/>
        <v>975</v>
      </c>
      <c r="AS157" s="100">
        <f t="shared" si="255"/>
        <v>975</v>
      </c>
      <c r="AT157" s="100">
        <f t="shared" si="256"/>
        <v>2602</v>
      </c>
      <c r="AU157" s="100">
        <f t="shared" si="257"/>
        <v>1735</v>
      </c>
      <c r="AV157" s="100">
        <f t="shared" si="258"/>
        <v>2167</v>
      </c>
      <c r="AW157" s="100">
        <f t="shared" si="259"/>
        <v>2167</v>
      </c>
      <c r="AY157" s="101">
        <v>154</v>
      </c>
      <c r="AZ157" s="101">
        <f t="shared" si="260"/>
        <v>4163</v>
      </c>
      <c r="BA157" s="101">
        <f t="shared" si="261"/>
        <v>1664</v>
      </c>
      <c r="BB157" s="101">
        <f t="shared" si="262"/>
        <v>1248</v>
      </c>
      <c r="BC157" s="101">
        <f t="shared" si="263"/>
        <v>1248</v>
      </c>
      <c r="BD157" s="101">
        <f t="shared" si="264"/>
        <v>3331</v>
      </c>
      <c r="BE157" s="101">
        <f t="shared" si="265"/>
        <v>2220</v>
      </c>
      <c r="BF157" s="101">
        <f t="shared" si="266"/>
        <v>2774</v>
      </c>
      <c r="BG157" s="101">
        <f t="shared" si="267"/>
        <v>2774</v>
      </c>
      <c r="BI157" s="102">
        <v>154</v>
      </c>
      <c r="BJ157" s="102">
        <f t="shared" si="268"/>
        <v>6505</v>
      </c>
      <c r="BK157" s="102">
        <f t="shared" si="269"/>
        <v>2600</v>
      </c>
      <c r="BL157" s="102">
        <f t="shared" si="270"/>
        <v>1950</v>
      </c>
      <c r="BM157" s="102">
        <f t="shared" si="271"/>
        <v>1950</v>
      </c>
      <c r="BN157" s="102">
        <f t="shared" si="272"/>
        <v>5205</v>
      </c>
      <c r="BO157" s="102">
        <f t="shared" si="273"/>
        <v>3470</v>
      </c>
      <c r="BP157" s="102">
        <f t="shared" si="274"/>
        <v>4335</v>
      </c>
      <c r="BQ157" s="102">
        <f t="shared" si="275"/>
        <v>4335</v>
      </c>
    </row>
    <row r="158" spans="1:69">
      <c r="A158" s="4">
        <v>155</v>
      </c>
      <c r="B158" s="4">
        <f>INT(VLOOKUP(A158,数值基线!$A$1:$K$206,3,0)*$B$2)</f>
        <v>1317</v>
      </c>
      <c r="C158" s="4">
        <f t="shared" si="276"/>
        <v>526</v>
      </c>
      <c r="D158" s="4">
        <f t="shared" si="277"/>
        <v>395</v>
      </c>
      <c r="E158" s="4">
        <f t="shared" si="278"/>
        <v>395</v>
      </c>
      <c r="F158" s="4">
        <f>INT(VLOOKUP(A158,数值基线!$A$1:$K$206,4,0)*$F$2)</f>
        <v>1053</v>
      </c>
      <c r="G158" s="4">
        <f t="shared" si="279"/>
        <v>702</v>
      </c>
      <c r="H158" s="4">
        <f t="shared" si="280"/>
        <v>877</v>
      </c>
      <c r="I158" s="4">
        <f t="shared" si="281"/>
        <v>877</v>
      </c>
      <c r="K158" s="106">
        <v>155</v>
      </c>
      <c r="L158" s="106">
        <f t="shared" si="228"/>
        <v>1646</v>
      </c>
      <c r="M158" s="106">
        <f t="shared" si="229"/>
        <v>657</v>
      </c>
      <c r="N158" s="106">
        <f t="shared" si="230"/>
        <v>493</v>
      </c>
      <c r="O158" s="106">
        <f t="shared" si="231"/>
        <v>493</v>
      </c>
      <c r="P158" s="106">
        <f t="shared" si="232"/>
        <v>1316</v>
      </c>
      <c r="Q158" s="106">
        <f t="shared" si="233"/>
        <v>877</v>
      </c>
      <c r="R158" s="106">
        <f t="shared" si="234"/>
        <v>1096</v>
      </c>
      <c r="S158" s="106">
        <f t="shared" si="235"/>
        <v>1096</v>
      </c>
      <c r="U158" s="97">
        <v>155</v>
      </c>
      <c r="V158" s="97">
        <f t="shared" si="236"/>
        <v>2041</v>
      </c>
      <c r="W158" s="97">
        <f t="shared" si="237"/>
        <v>815</v>
      </c>
      <c r="X158" s="97">
        <f t="shared" si="238"/>
        <v>612</v>
      </c>
      <c r="Y158" s="97">
        <f t="shared" si="239"/>
        <v>612</v>
      </c>
      <c r="Z158" s="97">
        <f t="shared" si="240"/>
        <v>1632</v>
      </c>
      <c r="AA158" s="97">
        <f t="shared" si="241"/>
        <v>1088</v>
      </c>
      <c r="AB158" s="97">
        <f t="shared" si="242"/>
        <v>1359</v>
      </c>
      <c r="AC158" s="97">
        <f t="shared" si="243"/>
        <v>1359</v>
      </c>
      <c r="AE158" s="98">
        <v>155</v>
      </c>
      <c r="AF158" s="98">
        <f t="shared" si="244"/>
        <v>2568</v>
      </c>
      <c r="AG158" s="98">
        <f t="shared" si="245"/>
        <v>1025</v>
      </c>
      <c r="AH158" s="98">
        <f t="shared" si="246"/>
        <v>770</v>
      </c>
      <c r="AI158" s="98">
        <f t="shared" si="247"/>
        <v>770</v>
      </c>
      <c r="AJ158" s="98">
        <f t="shared" si="248"/>
        <v>2053</v>
      </c>
      <c r="AK158" s="98">
        <f t="shared" si="249"/>
        <v>1368</v>
      </c>
      <c r="AL158" s="98">
        <f t="shared" si="250"/>
        <v>1710</v>
      </c>
      <c r="AM158" s="98">
        <f t="shared" si="251"/>
        <v>1710</v>
      </c>
      <c r="AO158" s="100">
        <v>155</v>
      </c>
      <c r="AP158" s="100">
        <f t="shared" si="252"/>
        <v>3292</v>
      </c>
      <c r="AQ158" s="100">
        <f t="shared" si="253"/>
        <v>1315</v>
      </c>
      <c r="AR158" s="100">
        <f t="shared" si="254"/>
        <v>987</v>
      </c>
      <c r="AS158" s="100">
        <f t="shared" si="255"/>
        <v>987</v>
      </c>
      <c r="AT158" s="100">
        <f t="shared" si="256"/>
        <v>2632</v>
      </c>
      <c r="AU158" s="100">
        <f t="shared" si="257"/>
        <v>1755</v>
      </c>
      <c r="AV158" s="100">
        <f t="shared" si="258"/>
        <v>2192</v>
      </c>
      <c r="AW158" s="100">
        <f t="shared" si="259"/>
        <v>2192</v>
      </c>
      <c r="AY158" s="101">
        <v>155</v>
      </c>
      <c r="AZ158" s="101">
        <f t="shared" si="260"/>
        <v>4214</v>
      </c>
      <c r="BA158" s="101">
        <f t="shared" si="261"/>
        <v>1683</v>
      </c>
      <c r="BB158" s="101">
        <f t="shared" si="262"/>
        <v>1264</v>
      </c>
      <c r="BC158" s="101">
        <f t="shared" si="263"/>
        <v>1264</v>
      </c>
      <c r="BD158" s="101">
        <f t="shared" si="264"/>
        <v>3369</v>
      </c>
      <c r="BE158" s="101">
        <f t="shared" si="265"/>
        <v>2246</v>
      </c>
      <c r="BF158" s="101">
        <f t="shared" si="266"/>
        <v>2806</v>
      </c>
      <c r="BG158" s="101">
        <f t="shared" si="267"/>
        <v>2806</v>
      </c>
      <c r="BI158" s="102">
        <v>155</v>
      </c>
      <c r="BJ158" s="102">
        <f t="shared" si="268"/>
        <v>6585</v>
      </c>
      <c r="BK158" s="102">
        <f t="shared" si="269"/>
        <v>2630</v>
      </c>
      <c r="BL158" s="102">
        <f t="shared" si="270"/>
        <v>1975</v>
      </c>
      <c r="BM158" s="102">
        <f t="shared" si="271"/>
        <v>1975</v>
      </c>
      <c r="BN158" s="102">
        <f t="shared" si="272"/>
        <v>5265</v>
      </c>
      <c r="BO158" s="102">
        <f t="shared" si="273"/>
        <v>3510</v>
      </c>
      <c r="BP158" s="102">
        <f t="shared" si="274"/>
        <v>4385</v>
      </c>
      <c r="BQ158" s="102">
        <f t="shared" si="275"/>
        <v>4385</v>
      </c>
    </row>
    <row r="159" spans="1:69">
      <c r="A159" s="4">
        <v>156</v>
      </c>
      <c r="B159" s="4">
        <f>INT(VLOOKUP(A159,数值基线!$A$1:$K$206,3,0)*$B$2)</f>
        <v>1334</v>
      </c>
      <c r="C159" s="4">
        <f t="shared" si="276"/>
        <v>533</v>
      </c>
      <c r="D159" s="4">
        <f t="shared" si="277"/>
        <v>400</v>
      </c>
      <c r="E159" s="4">
        <f t="shared" si="278"/>
        <v>400</v>
      </c>
      <c r="F159" s="4">
        <f>INT(VLOOKUP(A159,数值基线!$A$1:$K$206,4,0)*$F$2)</f>
        <v>1066</v>
      </c>
      <c r="G159" s="4">
        <f t="shared" si="279"/>
        <v>710</v>
      </c>
      <c r="H159" s="4">
        <f t="shared" si="280"/>
        <v>888</v>
      </c>
      <c r="I159" s="4">
        <f t="shared" si="281"/>
        <v>888</v>
      </c>
      <c r="K159" s="106">
        <v>156</v>
      </c>
      <c r="L159" s="106">
        <f t="shared" si="228"/>
        <v>1667</v>
      </c>
      <c r="M159" s="106">
        <f t="shared" si="229"/>
        <v>666</v>
      </c>
      <c r="N159" s="106">
        <f t="shared" si="230"/>
        <v>500</v>
      </c>
      <c r="O159" s="106">
        <f t="shared" si="231"/>
        <v>500</v>
      </c>
      <c r="P159" s="106">
        <f t="shared" si="232"/>
        <v>1332</v>
      </c>
      <c r="Q159" s="106">
        <f t="shared" si="233"/>
        <v>887</v>
      </c>
      <c r="R159" s="106">
        <f t="shared" si="234"/>
        <v>1110</v>
      </c>
      <c r="S159" s="106">
        <f t="shared" si="235"/>
        <v>1110</v>
      </c>
      <c r="U159" s="97">
        <v>156</v>
      </c>
      <c r="V159" s="97">
        <f t="shared" si="236"/>
        <v>2067</v>
      </c>
      <c r="W159" s="97">
        <f t="shared" si="237"/>
        <v>826</v>
      </c>
      <c r="X159" s="97">
        <f t="shared" si="238"/>
        <v>620</v>
      </c>
      <c r="Y159" s="97">
        <f t="shared" si="239"/>
        <v>620</v>
      </c>
      <c r="Z159" s="97">
        <f t="shared" si="240"/>
        <v>1652</v>
      </c>
      <c r="AA159" s="97">
        <f t="shared" si="241"/>
        <v>1100</v>
      </c>
      <c r="AB159" s="97">
        <f t="shared" si="242"/>
        <v>1376</v>
      </c>
      <c r="AC159" s="97">
        <f t="shared" si="243"/>
        <v>1376</v>
      </c>
      <c r="AE159" s="98">
        <v>156</v>
      </c>
      <c r="AF159" s="98">
        <f t="shared" si="244"/>
        <v>2601</v>
      </c>
      <c r="AG159" s="98">
        <f t="shared" si="245"/>
        <v>1039</v>
      </c>
      <c r="AH159" s="98">
        <f t="shared" si="246"/>
        <v>780</v>
      </c>
      <c r="AI159" s="98">
        <f t="shared" si="247"/>
        <v>780</v>
      </c>
      <c r="AJ159" s="98">
        <f t="shared" si="248"/>
        <v>2078</v>
      </c>
      <c r="AK159" s="98">
        <f t="shared" si="249"/>
        <v>1384</v>
      </c>
      <c r="AL159" s="98">
        <f t="shared" si="250"/>
        <v>1731</v>
      </c>
      <c r="AM159" s="98">
        <f t="shared" si="251"/>
        <v>1731</v>
      </c>
      <c r="AO159" s="100">
        <v>156</v>
      </c>
      <c r="AP159" s="100">
        <f t="shared" si="252"/>
        <v>3335</v>
      </c>
      <c r="AQ159" s="100">
        <f t="shared" si="253"/>
        <v>1332</v>
      </c>
      <c r="AR159" s="100">
        <f t="shared" si="254"/>
        <v>1000</v>
      </c>
      <c r="AS159" s="100">
        <f t="shared" si="255"/>
        <v>1000</v>
      </c>
      <c r="AT159" s="100">
        <f t="shared" si="256"/>
        <v>2665</v>
      </c>
      <c r="AU159" s="100">
        <f t="shared" si="257"/>
        <v>1775</v>
      </c>
      <c r="AV159" s="100">
        <f t="shared" si="258"/>
        <v>2220</v>
      </c>
      <c r="AW159" s="100">
        <f t="shared" si="259"/>
        <v>2220</v>
      </c>
      <c r="AY159" s="101">
        <v>156</v>
      </c>
      <c r="AZ159" s="101">
        <f t="shared" si="260"/>
        <v>4268</v>
      </c>
      <c r="BA159" s="101">
        <f t="shared" si="261"/>
        <v>1705</v>
      </c>
      <c r="BB159" s="101">
        <f t="shared" si="262"/>
        <v>1280</v>
      </c>
      <c r="BC159" s="101">
        <f t="shared" si="263"/>
        <v>1280</v>
      </c>
      <c r="BD159" s="101">
        <f t="shared" si="264"/>
        <v>3411</v>
      </c>
      <c r="BE159" s="101">
        <f t="shared" si="265"/>
        <v>2272</v>
      </c>
      <c r="BF159" s="101">
        <f t="shared" si="266"/>
        <v>2841</v>
      </c>
      <c r="BG159" s="101">
        <f t="shared" si="267"/>
        <v>2841</v>
      </c>
      <c r="BI159" s="102">
        <v>156</v>
      </c>
      <c r="BJ159" s="102">
        <f t="shared" si="268"/>
        <v>6670</v>
      </c>
      <c r="BK159" s="102">
        <f t="shared" si="269"/>
        <v>2665</v>
      </c>
      <c r="BL159" s="102">
        <f t="shared" si="270"/>
        <v>2000</v>
      </c>
      <c r="BM159" s="102">
        <f t="shared" si="271"/>
        <v>2000</v>
      </c>
      <c r="BN159" s="102">
        <f t="shared" si="272"/>
        <v>5330</v>
      </c>
      <c r="BO159" s="102">
        <f t="shared" si="273"/>
        <v>3550</v>
      </c>
      <c r="BP159" s="102">
        <f t="shared" si="274"/>
        <v>4440</v>
      </c>
      <c r="BQ159" s="102">
        <f t="shared" si="275"/>
        <v>4440</v>
      </c>
    </row>
    <row r="160" spans="1:69">
      <c r="A160" s="4">
        <v>157</v>
      </c>
      <c r="B160" s="4">
        <f>INT(VLOOKUP(A160,数值基线!$A$1:$K$206,3,0)*$B$2)</f>
        <v>1350</v>
      </c>
      <c r="C160" s="4">
        <f t="shared" si="276"/>
        <v>540</v>
      </c>
      <c r="D160" s="4">
        <f t="shared" si="277"/>
        <v>405</v>
      </c>
      <c r="E160" s="4">
        <f t="shared" si="278"/>
        <v>405</v>
      </c>
      <c r="F160" s="4">
        <f>INT(VLOOKUP(A160,数值基线!$A$1:$K$206,4,0)*$F$2)</f>
        <v>1080</v>
      </c>
      <c r="G160" s="4">
        <f t="shared" si="279"/>
        <v>720</v>
      </c>
      <c r="H160" s="4">
        <f t="shared" si="280"/>
        <v>900</v>
      </c>
      <c r="I160" s="4">
        <f t="shared" si="281"/>
        <v>900</v>
      </c>
      <c r="K160" s="106">
        <v>157</v>
      </c>
      <c r="L160" s="106">
        <f t="shared" si="228"/>
        <v>1687</v>
      </c>
      <c r="M160" s="106">
        <f t="shared" si="229"/>
        <v>675</v>
      </c>
      <c r="N160" s="106">
        <f t="shared" si="230"/>
        <v>506</v>
      </c>
      <c r="O160" s="106">
        <f t="shared" si="231"/>
        <v>506</v>
      </c>
      <c r="P160" s="106">
        <f t="shared" si="232"/>
        <v>1350</v>
      </c>
      <c r="Q160" s="106">
        <f t="shared" si="233"/>
        <v>900</v>
      </c>
      <c r="R160" s="106">
        <f t="shared" si="234"/>
        <v>1125</v>
      </c>
      <c r="S160" s="106">
        <f t="shared" si="235"/>
        <v>1125</v>
      </c>
      <c r="U160" s="97">
        <v>157</v>
      </c>
      <c r="V160" s="97">
        <f t="shared" si="236"/>
        <v>2092</v>
      </c>
      <c r="W160" s="97">
        <f t="shared" si="237"/>
        <v>837</v>
      </c>
      <c r="X160" s="97">
        <f t="shared" si="238"/>
        <v>627</v>
      </c>
      <c r="Y160" s="97">
        <f t="shared" si="239"/>
        <v>627</v>
      </c>
      <c r="Z160" s="97">
        <f t="shared" si="240"/>
        <v>1674</v>
      </c>
      <c r="AA160" s="97">
        <f t="shared" si="241"/>
        <v>1116</v>
      </c>
      <c r="AB160" s="97">
        <f t="shared" si="242"/>
        <v>1395</v>
      </c>
      <c r="AC160" s="97">
        <f t="shared" si="243"/>
        <v>1395</v>
      </c>
      <c r="AE160" s="98">
        <v>157</v>
      </c>
      <c r="AF160" s="98">
        <f t="shared" si="244"/>
        <v>2632</v>
      </c>
      <c r="AG160" s="98">
        <f t="shared" si="245"/>
        <v>1053</v>
      </c>
      <c r="AH160" s="98">
        <f t="shared" si="246"/>
        <v>789</v>
      </c>
      <c r="AI160" s="98">
        <f t="shared" si="247"/>
        <v>789</v>
      </c>
      <c r="AJ160" s="98">
        <f t="shared" si="248"/>
        <v>2106</v>
      </c>
      <c r="AK160" s="98">
        <f t="shared" si="249"/>
        <v>1404</v>
      </c>
      <c r="AL160" s="98">
        <f t="shared" si="250"/>
        <v>1755</v>
      </c>
      <c r="AM160" s="98">
        <f t="shared" si="251"/>
        <v>1755</v>
      </c>
      <c r="AO160" s="100">
        <v>157</v>
      </c>
      <c r="AP160" s="100">
        <f t="shared" si="252"/>
        <v>3375</v>
      </c>
      <c r="AQ160" s="100">
        <f t="shared" si="253"/>
        <v>1350</v>
      </c>
      <c r="AR160" s="100">
        <f t="shared" si="254"/>
        <v>1012</v>
      </c>
      <c r="AS160" s="100">
        <f t="shared" si="255"/>
        <v>1012</v>
      </c>
      <c r="AT160" s="100">
        <f t="shared" si="256"/>
        <v>2700</v>
      </c>
      <c r="AU160" s="100">
        <f t="shared" si="257"/>
        <v>1800</v>
      </c>
      <c r="AV160" s="100">
        <f t="shared" si="258"/>
        <v>2250</v>
      </c>
      <c r="AW160" s="100">
        <f t="shared" si="259"/>
        <v>2250</v>
      </c>
      <c r="AY160" s="101">
        <v>157</v>
      </c>
      <c r="AZ160" s="101">
        <f t="shared" si="260"/>
        <v>4320</v>
      </c>
      <c r="BA160" s="101">
        <f t="shared" si="261"/>
        <v>1728</v>
      </c>
      <c r="BB160" s="101">
        <f t="shared" si="262"/>
        <v>1296</v>
      </c>
      <c r="BC160" s="101">
        <f t="shared" si="263"/>
        <v>1296</v>
      </c>
      <c r="BD160" s="101">
        <f t="shared" si="264"/>
        <v>3456</v>
      </c>
      <c r="BE160" s="101">
        <f t="shared" si="265"/>
        <v>2304</v>
      </c>
      <c r="BF160" s="101">
        <f t="shared" si="266"/>
        <v>2880</v>
      </c>
      <c r="BG160" s="101">
        <f t="shared" si="267"/>
        <v>2880</v>
      </c>
      <c r="BI160" s="102">
        <v>157</v>
      </c>
      <c r="BJ160" s="102">
        <f t="shared" si="268"/>
        <v>6750</v>
      </c>
      <c r="BK160" s="102">
        <f t="shared" si="269"/>
        <v>2700</v>
      </c>
      <c r="BL160" s="102">
        <f t="shared" si="270"/>
        <v>2025</v>
      </c>
      <c r="BM160" s="102">
        <f t="shared" si="271"/>
        <v>2025</v>
      </c>
      <c r="BN160" s="102">
        <f t="shared" si="272"/>
        <v>5400</v>
      </c>
      <c r="BO160" s="102">
        <f t="shared" si="273"/>
        <v>3600</v>
      </c>
      <c r="BP160" s="102">
        <f t="shared" si="274"/>
        <v>4500</v>
      </c>
      <c r="BQ160" s="102">
        <f t="shared" si="275"/>
        <v>4500</v>
      </c>
    </row>
    <row r="161" spans="1:69">
      <c r="A161" s="4">
        <v>158</v>
      </c>
      <c r="B161" s="4">
        <f>INT(VLOOKUP(A161,数值基线!$A$1:$K$206,3,0)*$B$2)</f>
        <v>1367</v>
      </c>
      <c r="C161" s="4">
        <f t="shared" si="276"/>
        <v>546</v>
      </c>
      <c r="D161" s="4">
        <f t="shared" si="277"/>
        <v>410</v>
      </c>
      <c r="E161" s="4">
        <f t="shared" si="278"/>
        <v>410</v>
      </c>
      <c r="F161" s="4">
        <f>INT(VLOOKUP(A161,数值基线!$A$1:$K$206,4,0)*$F$2)</f>
        <v>1093</v>
      </c>
      <c r="G161" s="4">
        <f t="shared" si="279"/>
        <v>728</v>
      </c>
      <c r="H161" s="4">
        <f t="shared" si="280"/>
        <v>910</v>
      </c>
      <c r="I161" s="4">
        <f t="shared" si="281"/>
        <v>910</v>
      </c>
      <c r="K161" s="106">
        <v>158</v>
      </c>
      <c r="L161" s="106">
        <f t="shared" si="228"/>
        <v>1708</v>
      </c>
      <c r="M161" s="106">
        <f t="shared" si="229"/>
        <v>682</v>
      </c>
      <c r="N161" s="106">
        <f t="shared" si="230"/>
        <v>512</v>
      </c>
      <c r="O161" s="106">
        <f t="shared" si="231"/>
        <v>512</v>
      </c>
      <c r="P161" s="106">
        <f t="shared" si="232"/>
        <v>1366</v>
      </c>
      <c r="Q161" s="106">
        <f t="shared" si="233"/>
        <v>910</v>
      </c>
      <c r="R161" s="106">
        <f t="shared" si="234"/>
        <v>1137</v>
      </c>
      <c r="S161" s="106">
        <f t="shared" si="235"/>
        <v>1137</v>
      </c>
      <c r="U161" s="97">
        <v>158</v>
      </c>
      <c r="V161" s="97">
        <f t="shared" si="236"/>
        <v>2118</v>
      </c>
      <c r="W161" s="97">
        <f t="shared" si="237"/>
        <v>846</v>
      </c>
      <c r="X161" s="97">
        <f t="shared" si="238"/>
        <v>635</v>
      </c>
      <c r="Y161" s="97">
        <f t="shared" si="239"/>
        <v>635</v>
      </c>
      <c r="Z161" s="97">
        <f t="shared" si="240"/>
        <v>1694</v>
      </c>
      <c r="AA161" s="97">
        <f t="shared" si="241"/>
        <v>1128</v>
      </c>
      <c r="AB161" s="97">
        <f t="shared" si="242"/>
        <v>1410</v>
      </c>
      <c r="AC161" s="97">
        <f t="shared" si="243"/>
        <v>1410</v>
      </c>
      <c r="AE161" s="98">
        <v>158</v>
      </c>
      <c r="AF161" s="98">
        <f t="shared" si="244"/>
        <v>2665</v>
      </c>
      <c r="AG161" s="98">
        <f t="shared" si="245"/>
        <v>1064</v>
      </c>
      <c r="AH161" s="98">
        <f t="shared" si="246"/>
        <v>799</v>
      </c>
      <c r="AI161" s="98">
        <f t="shared" si="247"/>
        <v>799</v>
      </c>
      <c r="AJ161" s="98">
        <f t="shared" si="248"/>
        <v>2131</v>
      </c>
      <c r="AK161" s="98">
        <f t="shared" si="249"/>
        <v>1419</v>
      </c>
      <c r="AL161" s="98">
        <f t="shared" si="250"/>
        <v>1774</v>
      </c>
      <c r="AM161" s="98">
        <f t="shared" si="251"/>
        <v>1774</v>
      </c>
      <c r="AO161" s="100">
        <v>158</v>
      </c>
      <c r="AP161" s="100">
        <f t="shared" si="252"/>
        <v>3417</v>
      </c>
      <c r="AQ161" s="100">
        <f t="shared" si="253"/>
        <v>1365</v>
      </c>
      <c r="AR161" s="100">
        <f t="shared" si="254"/>
        <v>1025</v>
      </c>
      <c r="AS161" s="100">
        <f t="shared" si="255"/>
        <v>1025</v>
      </c>
      <c r="AT161" s="100">
        <f t="shared" si="256"/>
        <v>2732</v>
      </c>
      <c r="AU161" s="100">
        <f t="shared" si="257"/>
        <v>1820</v>
      </c>
      <c r="AV161" s="100">
        <f t="shared" si="258"/>
        <v>2275</v>
      </c>
      <c r="AW161" s="100">
        <f t="shared" si="259"/>
        <v>2275</v>
      </c>
      <c r="AY161" s="101">
        <v>158</v>
      </c>
      <c r="AZ161" s="101">
        <f t="shared" si="260"/>
        <v>4374</v>
      </c>
      <c r="BA161" s="101">
        <f t="shared" si="261"/>
        <v>1747</v>
      </c>
      <c r="BB161" s="101">
        <f t="shared" si="262"/>
        <v>1312</v>
      </c>
      <c r="BC161" s="101">
        <f t="shared" si="263"/>
        <v>1312</v>
      </c>
      <c r="BD161" s="101">
        <f t="shared" si="264"/>
        <v>3497</v>
      </c>
      <c r="BE161" s="101">
        <f t="shared" si="265"/>
        <v>2329</v>
      </c>
      <c r="BF161" s="101">
        <f t="shared" si="266"/>
        <v>2912</v>
      </c>
      <c r="BG161" s="101">
        <f t="shared" si="267"/>
        <v>2912</v>
      </c>
      <c r="BI161" s="102">
        <v>158</v>
      </c>
      <c r="BJ161" s="102">
        <f t="shared" si="268"/>
        <v>6835</v>
      </c>
      <c r="BK161" s="102">
        <f t="shared" si="269"/>
        <v>2730</v>
      </c>
      <c r="BL161" s="102">
        <f t="shared" si="270"/>
        <v>2050</v>
      </c>
      <c r="BM161" s="102">
        <f t="shared" si="271"/>
        <v>2050</v>
      </c>
      <c r="BN161" s="102">
        <f t="shared" si="272"/>
        <v>5465</v>
      </c>
      <c r="BO161" s="102">
        <f t="shared" si="273"/>
        <v>3640</v>
      </c>
      <c r="BP161" s="102">
        <f t="shared" si="274"/>
        <v>4550</v>
      </c>
      <c r="BQ161" s="102">
        <f t="shared" si="275"/>
        <v>4550</v>
      </c>
    </row>
    <row r="162" spans="1:69">
      <c r="A162" s="4">
        <v>159</v>
      </c>
      <c r="B162" s="4">
        <f>INT(VLOOKUP(A162,数值基线!$A$1:$K$206,3,0)*$B$2)</f>
        <v>1383</v>
      </c>
      <c r="C162" s="4">
        <f t="shared" si="276"/>
        <v>553</v>
      </c>
      <c r="D162" s="4">
        <f t="shared" si="277"/>
        <v>414</v>
      </c>
      <c r="E162" s="4">
        <f t="shared" si="278"/>
        <v>414</v>
      </c>
      <c r="F162" s="4">
        <f>INT(VLOOKUP(A162,数值基线!$A$1:$K$206,4,0)*$F$2)</f>
        <v>1106</v>
      </c>
      <c r="G162" s="4">
        <f t="shared" si="279"/>
        <v>737</v>
      </c>
      <c r="H162" s="4">
        <f t="shared" si="280"/>
        <v>921</v>
      </c>
      <c r="I162" s="4">
        <f t="shared" si="281"/>
        <v>921</v>
      </c>
      <c r="K162" s="106">
        <v>159</v>
      </c>
      <c r="L162" s="106">
        <f t="shared" si="228"/>
        <v>1728</v>
      </c>
      <c r="M162" s="106">
        <f t="shared" si="229"/>
        <v>691</v>
      </c>
      <c r="N162" s="106">
        <f t="shared" si="230"/>
        <v>517</v>
      </c>
      <c r="O162" s="106">
        <f t="shared" si="231"/>
        <v>517</v>
      </c>
      <c r="P162" s="106">
        <f t="shared" si="232"/>
        <v>1382</v>
      </c>
      <c r="Q162" s="106">
        <f t="shared" si="233"/>
        <v>921</v>
      </c>
      <c r="R162" s="106">
        <f t="shared" si="234"/>
        <v>1151</v>
      </c>
      <c r="S162" s="106">
        <f t="shared" si="235"/>
        <v>1151</v>
      </c>
      <c r="U162" s="97">
        <v>159</v>
      </c>
      <c r="V162" s="97">
        <f t="shared" si="236"/>
        <v>2143</v>
      </c>
      <c r="W162" s="97">
        <f t="shared" si="237"/>
        <v>857</v>
      </c>
      <c r="X162" s="97">
        <f t="shared" si="238"/>
        <v>641</v>
      </c>
      <c r="Y162" s="97">
        <f t="shared" si="239"/>
        <v>641</v>
      </c>
      <c r="Z162" s="97">
        <f t="shared" si="240"/>
        <v>1714</v>
      </c>
      <c r="AA162" s="97">
        <f t="shared" si="241"/>
        <v>1142</v>
      </c>
      <c r="AB162" s="97">
        <f t="shared" si="242"/>
        <v>1427</v>
      </c>
      <c r="AC162" s="97">
        <f t="shared" si="243"/>
        <v>1427</v>
      </c>
      <c r="AE162" s="98">
        <v>159</v>
      </c>
      <c r="AF162" s="98">
        <f t="shared" si="244"/>
        <v>2696</v>
      </c>
      <c r="AG162" s="98">
        <f t="shared" si="245"/>
        <v>1078</v>
      </c>
      <c r="AH162" s="98">
        <f t="shared" si="246"/>
        <v>807</v>
      </c>
      <c r="AI162" s="98">
        <f t="shared" si="247"/>
        <v>807</v>
      </c>
      <c r="AJ162" s="98">
        <f t="shared" si="248"/>
        <v>2156</v>
      </c>
      <c r="AK162" s="98">
        <f t="shared" si="249"/>
        <v>1437</v>
      </c>
      <c r="AL162" s="98">
        <f t="shared" si="250"/>
        <v>1795</v>
      </c>
      <c r="AM162" s="98">
        <f t="shared" si="251"/>
        <v>1795</v>
      </c>
      <c r="AO162" s="100">
        <v>159</v>
      </c>
      <c r="AP162" s="100">
        <f t="shared" si="252"/>
        <v>3457</v>
      </c>
      <c r="AQ162" s="100">
        <f t="shared" si="253"/>
        <v>1382</v>
      </c>
      <c r="AR162" s="100">
        <f t="shared" si="254"/>
        <v>1035</v>
      </c>
      <c r="AS162" s="100">
        <f t="shared" si="255"/>
        <v>1035</v>
      </c>
      <c r="AT162" s="100">
        <f t="shared" si="256"/>
        <v>2765</v>
      </c>
      <c r="AU162" s="100">
        <f t="shared" si="257"/>
        <v>1842</v>
      </c>
      <c r="AV162" s="100">
        <f t="shared" si="258"/>
        <v>2302</v>
      </c>
      <c r="AW162" s="100">
        <f t="shared" si="259"/>
        <v>2302</v>
      </c>
      <c r="AY162" s="101">
        <v>159</v>
      </c>
      <c r="AZ162" s="101">
        <f t="shared" si="260"/>
        <v>4425</v>
      </c>
      <c r="BA162" s="101">
        <f t="shared" si="261"/>
        <v>1769</v>
      </c>
      <c r="BB162" s="101">
        <f t="shared" si="262"/>
        <v>1324</v>
      </c>
      <c r="BC162" s="101">
        <f t="shared" si="263"/>
        <v>1324</v>
      </c>
      <c r="BD162" s="101">
        <f t="shared" si="264"/>
        <v>3539</v>
      </c>
      <c r="BE162" s="101">
        <f t="shared" si="265"/>
        <v>2358</v>
      </c>
      <c r="BF162" s="101">
        <f t="shared" si="266"/>
        <v>2947</v>
      </c>
      <c r="BG162" s="101">
        <f t="shared" si="267"/>
        <v>2947</v>
      </c>
      <c r="BI162" s="102">
        <v>159</v>
      </c>
      <c r="BJ162" s="102">
        <f t="shared" si="268"/>
        <v>6915</v>
      </c>
      <c r="BK162" s="102">
        <f t="shared" si="269"/>
        <v>2765</v>
      </c>
      <c r="BL162" s="102">
        <f t="shared" si="270"/>
        <v>2070</v>
      </c>
      <c r="BM162" s="102">
        <f t="shared" si="271"/>
        <v>2070</v>
      </c>
      <c r="BN162" s="102">
        <f t="shared" si="272"/>
        <v>5530</v>
      </c>
      <c r="BO162" s="102">
        <f t="shared" si="273"/>
        <v>3685</v>
      </c>
      <c r="BP162" s="102">
        <f t="shared" si="274"/>
        <v>4605</v>
      </c>
      <c r="BQ162" s="102">
        <f t="shared" si="275"/>
        <v>4605</v>
      </c>
    </row>
    <row r="163" spans="1:69">
      <c r="A163" s="4">
        <v>160</v>
      </c>
      <c r="B163" s="4">
        <f>INT(VLOOKUP(A163,数值基线!$A$1:$K$206,3,0)*$B$2)</f>
        <v>1400</v>
      </c>
      <c r="C163" s="4">
        <f t="shared" si="276"/>
        <v>560</v>
      </c>
      <c r="D163" s="4">
        <f t="shared" si="277"/>
        <v>420</v>
      </c>
      <c r="E163" s="4">
        <f t="shared" si="278"/>
        <v>420</v>
      </c>
      <c r="F163" s="4">
        <f>INT(VLOOKUP(A163,数值基线!$A$1:$K$206,4,0)*$F$2)</f>
        <v>1119</v>
      </c>
      <c r="G163" s="4">
        <f t="shared" si="279"/>
        <v>746</v>
      </c>
      <c r="H163" s="4">
        <f t="shared" si="280"/>
        <v>932</v>
      </c>
      <c r="I163" s="4">
        <f t="shared" si="281"/>
        <v>932</v>
      </c>
      <c r="K163" s="106">
        <v>160</v>
      </c>
      <c r="L163" s="106">
        <f t="shared" si="228"/>
        <v>1750</v>
      </c>
      <c r="M163" s="106">
        <f t="shared" si="229"/>
        <v>700</v>
      </c>
      <c r="N163" s="106">
        <f t="shared" si="230"/>
        <v>525</v>
      </c>
      <c r="O163" s="106">
        <f t="shared" si="231"/>
        <v>525</v>
      </c>
      <c r="P163" s="106">
        <f t="shared" si="232"/>
        <v>1398</v>
      </c>
      <c r="Q163" s="106">
        <f t="shared" si="233"/>
        <v>932</v>
      </c>
      <c r="R163" s="106">
        <f t="shared" si="234"/>
        <v>1165</v>
      </c>
      <c r="S163" s="106">
        <f t="shared" si="235"/>
        <v>1165</v>
      </c>
      <c r="U163" s="97">
        <v>160</v>
      </c>
      <c r="V163" s="97">
        <f t="shared" si="236"/>
        <v>2170</v>
      </c>
      <c r="W163" s="97">
        <f t="shared" si="237"/>
        <v>868</v>
      </c>
      <c r="X163" s="97">
        <f t="shared" si="238"/>
        <v>651</v>
      </c>
      <c r="Y163" s="97">
        <f t="shared" si="239"/>
        <v>651</v>
      </c>
      <c r="Z163" s="97">
        <f t="shared" si="240"/>
        <v>1734</v>
      </c>
      <c r="AA163" s="97">
        <f t="shared" si="241"/>
        <v>1156</v>
      </c>
      <c r="AB163" s="97">
        <f t="shared" si="242"/>
        <v>1444</v>
      </c>
      <c r="AC163" s="97">
        <f t="shared" si="243"/>
        <v>1444</v>
      </c>
      <c r="AE163" s="98">
        <v>160</v>
      </c>
      <c r="AF163" s="98">
        <f t="shared" si="244"/>
        <v>2730</v>
      </c>
      <c r="AG163" s="98">
        <f t="shared" si="245"/>
        <v>1092</v>
      </c>
      <c r="AH163" s="98">
        <f t="shared" si="246"/>
        <v>819</v>
      </c>
      <c r="AI163" s="98">
        <f t="shared" si="247"/>
        <v>819</v>
      </c>
      <c r="AJ163" s="98">
        <f t="shared" si="248"/>
        <v>2182</v>
      </c>
      <c r="AK163" s="98">
        <f t="shared" si="249"/>
        <v>1454</v>
      </c>
      <c r="AL163" s="98">
        <f t="shared" si="250"/>
        <v>1817</v>
      </c>
      <c r="AM163" s="98">
        <f t="shared" si="251"/>
        <v>1817</v>
      </c>
      <c r="AO163" s="100">
        <v>160</v>
      </c>
      <c r="AP163" s="100">
        <f t="shared" si="252"/>
        <v>3500</v>
      </c>
      <c r="AQ163" s="100">
        <f t="shared" si="253"/>
        <v>1400</v>
      </c>
      <c r="AR163" s="100">
        <f t="shared" si="254"/>
        <v>1050</v>
      </c>
      <c r="AS163" s="100">
        <f t="shared" si="255"/>
        <v>1050</v>
      </c>
      <c r="AT163" s="100">
        <f t="shared" si="256"/>
        <v>2797</v>
      </c>
      <c r="AU163" s="100">
        <f t="shared" si="257"/>
        <v>1865</v>
      </c>
      <c r="AV163" s="100">
        <f t="shared" si="258"/>
        <v>2330</v>
      </c>
      <c r="AW163" s="100">
        <f t="shared" si="259"/>
        <v>2330</v>
      </c>
      <c r="AY163" s="101">
        <v>160</v>
      </c>
      <c r="AZ163" s="101">
        <f t="shared" si="260"/>
        <v>4480</v>
      </c>
      <c r="BA163" s="101">
        <f t="shared" si="261"/>
        <v>1792</v>
      </c>
      <c r="BB163" s="101">
        <f t="shared" si="262"/>
        <v>1344</v>
      </c>
      <c r="BC163" s="101">
        <f t="shared" si="263"/>
        <v>1344</v>
      </c>
      <c r="BD163" s="101">
        <f t="shared" si="264"/>
        <v>3580</v>
      </c>
      <c r="BE163" s="101">
        <f t="shared" si="265"/>
        <v>2387</v>
      </c>
      <c r="BF163" s="101">
        <f t="shared" si="266"/>
        <v>2982</v>
      </c>
      <c r="BG163" s="101">
        <f t="shared" si="267"/>
        <v>2982</v>
      </c>
      <c r="BI163" s="102">
        <v>160</v>
      </c>
      <c r="BJ163" s="102">
        <f t="shared" si="268"/>
        <v>7000</v>
      </c>
      <c r="BK163" s="102">
        <f t="shared" si="269"/>
        <v>2800</v>
      </c>
      <c r="BL163" s="102">
        <f t="shared" si="270"/>
        <v>2100</v>
      </c>
      <c r="BM163" s="102">
        <f t="shared" si="271"/>
        <v>2100</v>
      </c>
      <c r="BN163" s="102">
        <f t="shared" si="272"/>
        <v>5595</v>
      </c>
      <c r="BO163" s="102">
        <f t="shared" si="273"/>
        <v>3730</v>
      </c>
      <c r="BP163" s="102">
        <f t="shared" si="274"/>
        <v>4660</v>
      </c>
      <c r="BQ163" s="102">
        <f t="shared" si="275"/>
        <v>4660</v>
      </c>
    </row>
    <row r="164" spans="1:69">
      <c r="A164" s="4">
        <v>161</v>
      </c>
      <c r="B164" s="4">
        <f>INT(VLOOKUP(A164,数值基线!$A$1:$K$206,3,0)*$B$2)</f>
        <v>1417</v>
      </c>
      <c r="C164" s="4">
        <f t="shared" si="276"/>
        <v>566</v>
      </c>
      <c r="D164" s="4">
        <f t="shared" si="277"/>
        <v>425</v>
      </c>
      <c r="E164" s="4">
        <f t="shared" si="278"/>
        <v>425</v>
      </c>
      <c r="F164" s="4">
        <f>INT(VLOOKUP(A164,数值基线!$A$1:$K$206,4,0)*$F$2)</f>
        <v>1133</v>
      </c>
      <c r="G164" s="4">
        <f t="shared" si="279"/>
        <v>755</v>
      </c>
      <c r="H164" s="4">
        <f t="shared" si="280"/>
        <v>944</v>
      </c>
      <c r="I164" s="4">
        <f t="shared" si="281"/>
        <v>944</v>
      </c>
      <c r="K164" s="106">
        <v>161</v>
      </c>
      <c r="L164" s="106">
        <f t="shared" si="228"/>
        <v>1771</v>
      </c>
      <c r="M164" s="106">
        <f t="shared" si="229"/>
        <v>707</v>
      </c>
      <c r="N164" s="106">
        <f t="shared" si="230"/>
        <v>531</v>
      </c>
      <c r="O164" s="106">
        <f t="shared" si="231"/>
        <v>531</v>
      </c>
      <c r="P164" s="106">
        <f t="shared" si="232"/>
        <v>1416</v>
      </c>
      <c r="Q164" s="106">
        <f t="shared" si="233"/>
        <v>943</v>
      </c>
      <c r="R164" s="106">
        <f t="shared" si="234"/>
        <v>1180</v>
      </c>
      <c r="S164" s="106">
        <f t="shared" si="235"/>
        <v>1180</v>
      </c>
      <c r="U164" s="97">
        <v>161</v>
      </c>
      <c r="V164" s="97">
        <f t="shared" si="236"/>
        <v>2196</v>
      </c>
      <c r="W164" s="97">
        <f t="shared" si="237"/>
        <v>877</v>
      </c>
      <c r="X164" s="97">
        <f t="shared" si="238"/>
        <v>658</v>
      </c>
      <c r="Y164" s="97">
        <f t="shared" si="239"/>
        <v>658</v>
      </c>
      <c r="Z164" s="97">
        <f t="shared" si="240"/>
        <v>1756</v>
      </c>
      <c r="AA164" s="97">
        <f t="shared" si="241"/>
        <v>1170</v>
      </c>
      <c r="AB164" s="97">
        <f t="shared" si="242"/>
        <v>1463</v>
      </c>
      <c r="AC164" s="97">
        <f t="shared" si="243"/>
        <v>1463</v>
      </c>
      <c r="AE164" s="98">
        <v>161</v>
      </c>
      <c r="AF164" s="98">
        <f t="shared" si="244"/>
        <v>2763</v>
      </c>
      <c r="AG164" s="98">
        <f t="shared" si="245"/>
        <v>1103</v>
      </c>
      <c r="AH164" s="98">
        <f t="shared" si="246"/>
        <v>828</v>
      </c>
      <c r="AI164" s="98">
        <f t="shared" si="247"/>
        <v>828</v>
      </c>
      <c r="AJ164" s="98">
        <f t="shared" si="248"/>
        <v>2209</v>
      </c>
      <c r="AK164" s="98">
        <f t="shared" si="249"/>
        <v>1472</v>
      </c>
      <c r="AL164" s="98">
        <f t="shared" si="250"/>
        <v>1840</v>
      </c>
      <c r="AM164" s="98">
        <f t="shared" si="251"/>
        <v>1840</v>
      </c>
      <c r="AO164" s="100">
        <v>161</v>
      </c>
      <c r="AP164" s="100">
        <f t="shared" si="252"/>
        <v>3542</v>
      </c>
      <c r="AQ164" s="100">
        <f t="shared" si="253"/>
        <v>1415</v>
      </c>
      <c r="AR164" s="100">
        <f t="shared" si="254"/>
        <v>1062</v>
      </c>
      <c r="AS164" s="100">
        <f t="shared" si="255"/>
        <v>1062</v>
      </c>
      <c r="AT164" s="100">
        <f t="shared" si="256"/>
        <v>2832</v>
      </c>
      <c r="AU164" s="100">
        <f t="shared" si="257"/>
        <v>1887</v>
      </c>
      <c r="AV164" s="100">
        <f t="shared" si="258"/>
        <v>2360</v>
      </c>
      <c r="AW164" s="100">
        <f t="shared" si="259"/>
        <v>2360</v>
      </c>
      <c r="AY164" s="101">
        <v>161</v>
      </c>
      <c r="AZ164" s="101">
        <f t="shared" si="260"/>
        <v>4534</v>
      </c>
      <c r="BA164" s="101">
        <f t="shared" si="261"/>
        <v>1811</v>
      </c>
      <c r="BB164" s="101">
        <f t="shared" si="262"/>
        <v>1360</v>
      </c>
      <c r="BC164" s="101">
        <f t="shared" si="263"/>
        <v>1360</v>
      </c>
      <c r="BD164" s="101">
        <f t="shared" si="264"/>
        <v>3625</v>
      </c>
      <c r="BE164" s="101">
        <f t="shared" si="265"/>
        <v>2416</v>
      </c>
      <c r="BF164" s="101">
        <f t="shared" si="266"/>
        <v>3020</v>
      </c>
      <c r="BG164" s="101">
        <f t="shared" si="267"/>
        <v>3020</v>
      </c>
      <c r="BI164" s="102">
        <v>161</v>
      </c>
      <c r="BJ164" s="102">
        <f t="shared" si="268"/>
        <v>7085</v>
      </c>
      <c r="BK164" s="102">
        <f t="shared" si="269"/>
        <v>2830</v>
      </c>
      <c r="BL164" s="102">
        <f t="shared" si="270"/>
        <v>2125</v>
      </c>
      <c r="BM164" s="102">
        <f t="shared" si="271"/>
        <v>2125</v>
      </c>
      <c r="BN164" s="102">
        <f t="shared" si="272"/>
        <v>5665</v>
      </c>
      <c r="BO164" s="102">
        <f t="shared" si="273"/>
        <v>3775</v>
      </c>
      <c r="BP164" s="102">
        <f t="shared" si="274"/>
        <v>4720</v>
      </c>
      <c r="BQ164" s="102">
        <f t="shared" si="275"/>
        <v>4720</v>
      </c>
    </row>
    <row r="165" spans="1:69">
      <c r="A165" s="4">
        <v>162</v>
      </c>
      <c r="B165" s="4">
        <f>INT(VLOOKUP(A165,数值基线!$A$1:$K$206,3,0)*$B$2)</f>
        <v>1434</v>
      </c>
      <c r="C165" s="4">
        <f t="shared" si="276"/>
        <v>573</v>
      </c>
      <c r="D165" s="4">
        <f t="shared" si="277"/>
        <v>430</v>
      </c>
      <c r="E165" s="4">
        <f t="shared" si="278"/>
        <v>430</v>
      </c>
      <c r="F165" s="4">
        <f>INT(VLOOKUP(A165,数值基线!$A$1:$K$206,4,0)*$F$2)</f>
        <v>1147</v>
      </c>
      <c r="G165" s="4">
        <f t="shared" si="279"/>
        <v>764</v>
      </c>
      <c r="H165" s="4">
        <f t="shared" si="280"/>
        <v>955</v>
      </c>
      <c r="I165" s="4">
        <f t="shared" si="281"/>
        <v>955</v>
      </c>
      <c r="K165" s="106">
        <v>162</v>
      </c>
      <c r="L165" s="106">
        <f t="shared" ref="L165:L196" si="282">INT(B165/$I$1*$S$1)</f>
        <v>1792</v>
      </c>
      <c r="M165" s="106">
        <f t="shared" ref="M165:M196" si="283">INT(C165/$I$1*$S$1)</f>
        <v>716</v>
      </c>
      <c r="N165" s="106">
        <f t="shared" ref="N165:N196" si="284">INT(D165/$I$1*$S$1)</f>
        <v>537</v>
      </c>
      <c r="O165" s="106">
        <f t="shared" ref="O165:O196" si="285">INT(E165/$I$1*$S$1)</f>
        <v>537</v>
      </c>
      <c r="P165" s="106">
        <f t="shared" ref="P165:P196" si="286">INT(F165/$I$1*$S$1)</f>
        <v>1433</v>
      </c>
      <c r="Q165" s="106">
        <f t="shared" ref="Q165:Q196" si="287">INT(G165/$I$1*$S$1)</f>
        <v>955</v>
      </c>
      <c r="R165" s="106">
        <f t="shared" ref="R165:R196" si="288">INT(H165/$I$1*$S$1)</f>
        <v>1193</v>
      </c>
      <c r="S165" s="106">
        <f t="shared" ref="S165:S196" si="289">INT(I165/$I$1*$S$1)</f>
        <v>1193</v>
      </c>
      <c r="U165" s="97">
        <v>162</v>
      </c>
      <c r="V165" s="97">
        <f t="shared" ref="V165:V196" si="290">INT(B165/$I$1*$AC$1)</f>
        <v>2222</v>
      </c>
      <c r="W165" s="97">
        <f t="shared" ref="W165:W196" si="291">INT(C165/$I$1*$AC$1)</f>
        <v>888</v>
      </c>
      <c r="X165" s="97">
        <f t="shared" ref="X165:X196" si="292">INT(D165/$I$1*$AC$1)</f>
        <v>666</v>
      </c>
      <c r="Y165" s="97">
        <f t="shared" ref="Y165:Y196" si="293">INT(E165/$I$1*$AC$1)</f>
        <v>666</v>
      </c>
      <c r="Z165" s="97">
        <f t="shared" ref="Z165:Z196" si="294">INT(F165/$I$1*$AC$1)</f>
        <v>1777</v>
      </c>
      <c r="AA165" s="97">
        <f t="shared" ref="AA165:AA196" si="295">INT(G165/$I$1*$AC$1)</f>
        <v>1184</v>
      </c>
      <c r="AB165" s="97">
        <f t="shared" ref="AB165:AB196" si="296">INT(H165/$I$1*$AC$1)</f>
        <v>1480</v>
      </c>
      <c r="AC165" s="97">
        <f t="shared" ref="AC165:AC196" si="297">INT(I165/$I$1*$AC$1)</f>
        <v>1480</v>
      </c>
      <c r="AE165" s="98">
        <v>162</v>
      </c>
      <c r="AF165" s="98">
        <f t="shared" ref="AF165:AF196" si="298">INT(B165/$I$1*$AM$1)</f>
        <v>2796</v>
      </c>
      <c r="AG165" s="98">
        <f t="shared" ref="AG165:AG196" si="299">INT(C165/$I$1*$AM$1)</f>
        <v>1117</v>
      </c>
      <c r="AH165" s="98">
        <f t="shared" ref="AH165:AH196" si="300">INT(D165/$I$1*$AM$1)</f>
        <v>838</v>
      </c>
      <c r="AI165" s="98">
        <f t="shared" ref="AI165:AI196" si="301">INT(E165/$I$1*$AM$1)</f>
        <v>838</v>
      </c>
      <c r="AJ165" s="98">
        <f t="shared" ref="AJ165:AJ196" si="302">INT(F165/$I$1*$AM$1)</f>
        <v>2236</v>
      </c>
      <c r="AK165" s="98">
        <f t="shared" ref="AK165:AK196" si="303">INT(G165/$I$1*$AM$1)</f>
        <v>1489</v>
      </c>
      <c r="AL165" s="98">
        <f t="shared" ref="AL165:AL196" si="304">INT(H165/$I$1*$AM$1)</f>
        <v>1862</v>
      </c>
      <c r="AM165" s="98">
        <f t="shared" ref="AM165:AM196" si="305">INT(I165/$I$1*$AM$1)</f>
        <v>1862</v>
      </c>
      <c r="AO165" s="100">
        <v>162</v>
      </c>
      <c r="AP165" s="100">
        <f t="shared" ref="AP165:AP196" si="306">INT(B165/$I$1*$AW$1)</f>
        <v>3585</v>
      </c>
      <c r="AQ165" s="100">
        <f t="shared" ref="AQ165:AQ196" si="307">INT(C165/$I$1*$AW$1)</f>
        <v>1432</v>
      </c>
      <c r="AR165" s="100">
        <f t="shared" ref="AR165:AR196" si="308">INT(D165/$I$1*$AW$1)</f>
        <v>1075</v>
      </c>
      <c r="AS165" s="100">
        <f t="shared" ref="AS165:AS196" si="309">INT(E165/$I$1*$AW$1)</f>
        <v>1075</v>
      </c>
      <c r="AT165" s="100">
        <f t="shared" ref="AT165:AT196" si="310">INT(F165/$I$1*$AW$1)</f>
        <v>2867</v>
      </c>
      <c r="AU165" s="100">
        <f t="shared" ref="AU165:AU196" si="311">INT(G165/$I$1*$AW$1)</f>
        <v>1910</v>
      </c>
      <c r="AV165" s="100">
        <f t="shared" ref="AV165:AV196" si="312">INT(H165/$I$1*$AW$1)</f>
        <v>2387</v>
      </c>
      <c r="AW165" s="100">
        <f t="shared" ref="AW165:AW196" si="313">INT(I165/$I$1*$AW$1)</f>
        <v>2387</v>
      </c>
      <c r="AY165" s="101">
        <v>162</v>
      </c>
      <c r="AZ165" s="101">
        <f t="shared" ref="AZ165:AZ196" si="314">INT(B165/$I$1*$BG$1)</f>
        <v>4588</v>
      </c>
      <c r="BA165" s="101">
        <f t="shared" ref="BA165:BA196" si="315">INT(C165/$I$1*$BG$1)</f>
        <v>1833</v>
      </c>
      <c r="BB165" s="101">
        <f t="shared" ref="BB165:BB196" si="316">INT(D165/$I$1*$BG$1)</f>
        <v>1376</v>
      </c>
      <c r="BC165" s="101">
        <f t="shared" ref="BC165:BC196" si="317">INT(E165/$I$1*$BG$1)</f>
        <v>1376</v>
      </c>
      <c r="BD165" s="101">
        <f t="shared" ref="BD165:BD196" si="318">INT(F165/$I$1*$BG$1)</f>
        <v>3670</v>
      </c>
      <c r="BE165" s="101">
        <f t="shared" ref="BE165:BE196" si="319">INT(G165/$I$1*$BG$1)</f>
        <v>2444</v>
      </c>
      <c r="BF165" s="101">
        <f t="shared" ref="BF165:BF196" si="320">INT(H165/$I$1*$BG$1)</f>
        <v>3056</v>
      </c>
      <c r="BG165" s="101">
        <f t="shared" ref="BG165:BG196" si="321">INT(I165/$I$1*$BG$1)</f>
        <v>3056</v>
      </c>
      <c r="BI165" s="102">
        <v>162</v>
      </c>
      <c r="BJ165" s="102">
        <f t="shared" ref="BJ165:BJ196" si="322">INT(B165/$I$1*$BQ$1)</f>
        <v>7170</v>
      </c>
      <c r="BK165" s="102">
        <f t="shared" ref="BK165:BK196" si="323">INT(C165/$I$1*$BQ$1)</f>
        <v>2865</v>
      </c>
      <c r="BL165" s="102">
        <f t="shared" ref="BL165:BL196" si="324">INT(D165/$I$1*$BQ$1)</f>
        <v>2150</v>
      </c>
      <c r="BM165" s="102">
        <f t="shared" ref="BM165:BM196" si="325">INT(E165/$I$1*$BQ$1)</f>
        <v>2150</v>
      </c>
      <c r="BN165" s="102">
        <f t="shared" ref="BN165:BN196" si="326">INT(F165/$I$1*$BQ$1)</f>
        <v>5735</v>
      </c>
      <c r="BO165" s="102">
        <f t="shared" ref="BO165:BO196" si="327">INT(G165/$I$1*$BQ$1)</f>
        <v>3820</v>
      </c>
      <c r="BP165" s="102">
        <f t="shared" ref="BP165:BP196" si="328">INT(H165/$I$1*$BQ$1)</f>
        <v>4775</v>
      </c>
      <c r="BQ165" s="102">
        <f t="shared" ref="BQ165:BQ196" si="329">INT(I165/$I$1*$BQ$1)</f>
        <v>4775</v>
      </c>
    </row>
    <row r="166" spans="1:69">
      <c r="A166" s="4">
        <v>163</v>
      </c>
      <c r="B166" s="4">
        <f>INT(VLOOKUP(A166,数值基线!$A$1:$K$206,3,0)*$B$2)</f>
        <v>1451</v>
      </c>
      <c r="C166" s="4">
        <f t="shared" si="276"/>
        <v>580</v>
      </c>
      <c r="D166" s="4">
        <f t="shared" si="277"/>
        <v>435</v>
      </c>
      <c r="E166" s="4">
        <f t="shared" si="278"/>
        <v>435</v>
      </c>
      <c r="F166" s="4">
        <f>INT(VLOOKUP(A166,数值基线!$A$1:$K$206,4,0)*$F$2)</f>
        <v>1160</v>
      </c>
      <c r="G166" s="4">
        <f t="shared" si="279"/>
        <v>773</v>
      </c>
      <c r="H166" s="4">
        <f t="shared" si="280"/>
        <v>966</v>
      </c>
      <c r="I166" s="4">
        <f t="shared" si="281"/>
        <v>966</v>
      </c>
      <c r="K166" s="106">
        <v>163</v>
      </c>
      <c r="L166" s="106">
        <f t="shared" si="282"/>
        <v>1813</v>
      </c>
      <c r="M166" s="106">
        <f t="shared" si="283"/>
        <v>725</v>
      </c>
      <c r="N166" s="106">
        <f t="shared" si="284"/>
        <v>543</v>
      </c>
      <c r="O166" s="106">
        <f t="shared" si="285"/>
        <v>543</v>
      </c>
      <c r="P166" s="106">
        <f t="shared" si="286"/>
        <v>1450</v>
      </c>
      <c r="Q166" s="106">
        <f t="shared" si="287"/>
        <v>966</v>
      </c>
      <c r="R166" s="106">
        <f t="shared" si="288"/>
        <v>1207</v>
      </c>
      <c r="S166" s="106">
        <f t="shared" si="289"/>
        <v>1207</v>
      </c>
      <c r="U166" s="97">
        <v>163</v>
      </c>
      <c r="V166" s="97">
        <f t="shared" si="290"/>
        <v>2249</v>
      </c>
      <c r="W166" s="97">
        <f t="shared" si="291"/>
        <v>899</v>
      </c>
      <c r="X166" s="97">
        <f t="shared" si="292"/>
        <v>674</v>
      </c>
      <c r="Y166" s="97">
        <f t="shared" si="293"/>
        <v>674</v>
      </c>
      <c r="Z166" s="97">
        <f t="shared" si="294"/>
        <v>1798</v>
      </c>
      <c r="AA166" s="97">
        <f t="shared" si="295"/>
        <v>1198</v>
      </c>
      <c r="AB166" s="97">
        <f t="shared" si="296"/>
        <v>1497</v>
      </c>
      <c r="AC166" s="97">
        <f t="shared" si="297"/>
        <v>1497</v>
      </c>
      <c r="AE166" s="98">
        <v>163</v>
      </c>
      <c r="AF166" s="98">
        <f t="shared" si="298"/>
        <v>2829</v>
      </c>
      <c r="AG166" s="98">
        <f t="shared" si="299"/>
        <v>1131</v>
      </c>
      <c r="AH166" s="98">
        <f t="shared" si="300"/>
        <v>848</v>
      </c>
      <c r="AI166" s="98">
        <f t="shared" si="301"/>
        <v>848</v>
      </c>
      <c r="AJ166" s="98">
        <f t="shared" si="302"/>
        <v>2262</v>
      </c>
      <c r="AK166" s="98">
        <f t="shared" si="303"/>
        <v>1507</v>
      </c>
      <c r="AL166" s="98">
        <f t="shared" si="304"/>
        <v>1883</v>
      </c>
      <c r="AM166" s="98">
        <f t="shared" si="305"/>
        <v>1883</v>
      </c>
      <c r="AO166" s="100">
        <v>163</v>
      </c>
      <c r="AP166" s="100">
        <f t="shared" si="306"/>
        <v>3627</v>
      </c>
      <c r="AQ166" s="100">
        <f t="shared" si="307"/>
        <v>1450</v>
      </c>
      <c r="AR166" s="100">
        <f t="shared" si="308"/>
        <v>1087</v>
      </c>
      <c r="AS166" s="100">
        <f t="shared" si="309"/>
        <v>1087</v>
      </c>
      <c r="AT166" s="100">
        <f t="shared" si="310"/>
        <v>2900</v>
      </c>
      <c r="AU166" s="100">
        <f t="shared" si="311"/>
        <v>1932</v>
      </c>
      <c r="AV166" s="100">
        <f t="shared" si="312"/>
        <v>2415</v>
      </c>
      <c r="AW166" s="100">
        <f t="shared" si="313"/>
        <v>2415</v>
      </c>
      <c r="AY166" s="101">
        <v>163</v>
      </c>
      <c r="AZ166" s="101">
        <f t="shared" si="314"/>
        <v>4643</v>
      </c>
      <c r="BA166" s="101">
        <f t="shared" si="315"/>
        <v>1856</v>
      </c>
      <c r="BB166" s="101">
        <f t="shared" si="316"/>
        <v>1392</v>
      </c>
      <c r="BC166" s="101">
        <f t="shared" si="317"/>
        <v>1392</v>
      </c>
      <c r="BD166" s="101">
        <f t="shared" si="318"/>
        <v>3712</v>
      </c>
      <c r="BE166" s="101">
        <f t="shared" si="319"/>
        <v>2473</v>
      </c>
      <c r="BF166" s="101">
        <f t="shared" si="320"/>
        <v>3091</v>
      </c>
      <c r="BG166" s="101">
        <f t="shared" si="321"/>
        <v>3091</v>
      </c>
      <c r="BI166" s="102">
        <v>163</v>
      </c>
      <c r="BJ166" s="102">
        <f t="shared" si="322"/>
        <v>7255</v>
      </c>
      <c r="BK166" s="102">
        <f t="shared" si="323"/>
        <v>2900</v>
      </c>
      <c r="BL166" s="102">
        <f t="shared" si="324"/>
        <v>2175</v>
      </c>
      <c r="BM166" s="102">
        <f t="shared" si="325"/>
        <v>2175</v>
      </c>
      <c r="BN166" s="102">
        <f t="shared" si="326"/>
        <v>5800</v>
      </c>
      <c r="BO166" s="102">
        <f t="shared" si="327"/>
        <v>3865</v>
      </c>
      <c r="BP166" s="102">
        <f t="shared" si="328"/>
        <v>4830</v>
      </c>
      <c r="BQ166" s="102">
        <f t="shared" si="329"/>
        <v>4830</v>
      </c>
    </row>
    <row r="167" spans="1:69">
      <c r="A167" s="4">
        <v>164</v>
      </c>
      <c r="B167" s="4">
        <f>INT(VLOOKUP(A167,数值基线!$A$1:$K$206,3,0)*$B$2)</f>
        <v>1468</v>
      </c>
      <c r="C167" s="4">
        <f t="shared" si="276"/>
        <v>587</v>
      </c>
      <c r="D167" s="4">
        <f t="shared" si="277"/>
        <v>440</v>
      </c>
      <c r="E167" s="4">
        <f t="shared" si="278"/>
        <v>440</v>
      </c>
      <c r="F167" s="4">
        <f>INT(VLOOKUP(A167,数值基线!$A$1:$K$206,4,0)*$F$2)</f>
        <v>1174</v>
      </c>
      <c r="G167" s="4">
        <f t="shared" si="279"/>
        <v>782</v>
      </c>
      <c r="H167" s="4">
        <f t="shared" si="280"/>
        <v>978</v>
      </c>
      <c r="I167" s="4">
        <f t="shared" si="281"/>
        <v>978</v>
      </c>
      <c r="K167" s="106">
        <v>164</v>
      </c>
      <c r="L167" s="106">
        <f t="shared" si="282"/>
        <v>1835</v>
      </c>
      <c r="M167" s="106">
        <f t="shared" si="283"/>
        <v>733</v>
      </c>
      <c r="N167" s="106">
        <f t="shared" si="284"/>
        <v>550</v>
      </c>
      <c r="O167" s="106">
        <f t="shared" si="285"/>
        <v>550</v>
      </c>
      <c r="P167" s="106">
        <f t="shared" si="286"/>
        <v>1467</v>
      </c>
      <c r="Q167" s="106">
        <f t="shared" si="287"/>
        <v>977</v>
      </c>
      <c r="R167" s="106">
        <f t="shared" si="288"/>
        <v>1222</v>
      </c>
      <c r="S167" s="106">
        <f t="shared" si="289"/>
        <v>1222</v>
      </c>
      <c r="U167" s="97">
        <v>164</v>
      </c>
      <c r="V167" s="97">
        <f t="shared" si="290"/>
        <v>2275</v>
      </c>
      <c r="W167" s="97">
        <f t="shared" si="291"/>
        <v>909</v>
      </c>
      <c r="X167" s="97">
        <f t="shared" si="292"/>
        <v>682</v>
      </c>
      <c r="Y167" s="97">
        <f t="shared" si="293"/>
        <v>682</v>
      </c>
      <c r="Z167" s="97">
        <f t="shared" si="294"/>
        <v>1819</v>
      </c>
      <c r="AA167" s="97">
        <f t="shared" si="295"/>
        <v>1212</v>
      </c>
      <c r="AB167" s="97">
        <f t="shared" si="296"/>
        <v>1515</v>
      </c>
      <c r="AC167" s="97">
        <f t="shared" si="297"/>
        <v>1515</v>
      </c>
      <c r="AE167" s="98">
        <v>164</v>
      </c>
      <c r="AF167" s="98">
        <f t="shared" si="298"/>
        <v>2862</v>
      </c>
      <c r="AG167" s="98">
        <f t="shared" si="299"/>
        <v>1144</v>
      </c>
      <c r="AH167" s="98">
        <f t="shared" si="300"/>
        <v>858</v>
      </c>
      <c r="AI167" s="98">
        <f t="shared" si="301"/>
        <v>858</v>
      </c>
      <c r="AJ167" s="98">
        <f t="shared" si="302"/>
        <v>2289</v>
      </c>
      <c r="AK167" s="98">
        <f t="shared" si="303"/>
        <v>1524</v>
      </c>
      <c r="AL167" s="98">
        <f t="shared" si="304"/>
        <v>1907</v>
      </c>
      <c r="AM167" s="98">
        <f t="shared" si="305"/>
        <v>1907</v>
      </c>
      <c r="AO167" s="100">
        <v>164</v>
      </c>
      <c r="AP167" s="100">
        <f t="shared" si="306"/>
        <v>3670</v>
      </c>
      <c r="AQ167" s="100">
        <f t="shared" si="307"/>
        <v>1467</v>
      </c>
      <c r="AR167" s="100">
        <f t="shared" si="308"/>
        <v>1100</v>
      </c>
      <c r="AS167" s="100">
        <f t="shared" si="309"/>
        <v>1100</v>
      </c>
      <c r="AT167" s="100">
        <f t="shared" si="310"/>
        <v>2935</v>
      </c>
      <c r="AU167" s="100">
        <f t="shared" si="311"/>
        <v>1955</v>
      </c>
      <c r="AV167" s="100">
        <f t="shared" si="312"/>
        <v>2445</v>
      </c>
      <c r="AW167" s="100">
        <f t="shared" si="313"/>
        <v>2445</v>
      </c>
      <c r="AY167" s="101">
        <v>164</v>
      </c>
      <c r="AZ167" s="101">
        <f t="shared" si="314"/>
        <v>4697</v>
      </c>
      <c r="BA167" s="101">
        <f t="shared" si="315"/>
        <v>1878</v>
      </c>
      <c r="BB167" s="101">
        <f t="shared" si="316"/>
        <v>1408</v>
      </c>
      <c r="BC167" s="101">
        <f t="shared" si="317"/>
        <v>1408</v>
      </c>
      <c r="BD167" s="101">
        <f t="shared" si="318"/>
        <v>3756</v>
      </c>
      <c r="BE167" s="101">
        <f t="shared" si="319"/>
        <v>2502</v>
      </c>
      <c r="BF167" s="101">
        <f t="shared" si="320"/>
        <v>3129</v>
      </c>
      <c r="BG167" s="101">
        <f t="shared" si="321"/>
        <v>3129</v>
      </c>
      <c r="BI167" s="102">
        <v>164</v>
      </c>
      <c r="BJ167" s="102">
        <f t="shared" si="322"/>
        <v>7340</v>
      </c>
      <c r="BK167" s="102">
        <f t="shared" si="323"/>
        <v>2935</v>
      </c>
      <c r="BL167" s="102">
        <f t="shared" si="324"/>
        <v>2200</v>
      </c>
      <c r="BM167" s="102">
        <f t="shared" si="325"/>
        <v>2200</v>
      </c>
      <c r="BN167" s="102">
        <f t="shared" si="326"/>
        <v>5870</v>
      </c>
      <c r="BO167" s="102">
        <f t="shared" si="327"/>
        <v>3910</v>
      </c>
      <c r="BP167" s="102">
        <f t="shared" si="328"/>
        <v>4890</v>
      </c>
      <c r="BQ167" s="102">
        <f t="shared" si="329"/>
        <v>4890</v>
      </c>
    </row>
    <row r="168" spans="1:69">
      <c r="A168" s="4">
        <v>165</v>
      </c>
      <c r="B168" s="4">
        <f>INT(VLOOKUP(A168,数值基线!$A$1:$K$206,3,0)*$B$2)</f>
        <v>1485</v>
      </c>
      <c r="C168" s="4">
        <f t="shared" si="276"/>
        <v>594</v>
      </c>
      <c r="D168" s="4">
        <f t="shared" si="277"/>
        <v>445</v>
      </c>
      <c r="E168" s="4">
        <f t="shared" si="278"/>
        <v>445</v>
      </c>
      <c r="F168" s="4">
        <f>INT(VLOOKUP(A168,数值基线!$A$1:$K$206,4,0)*$F$2)</f>
        <v>1188</v>
      </c>
      <c r="G168" s="4">
        <f t="shared" si="279"/>
        <v>792</v>
      </c>
      <c r="H168" s="4">
        <f t="shared" si="280"/>
        <v>990</v>
      </c>
      <c r="I168" s="4">
        <f t="shared" si="281"/>
        <v>990</v>
      </c>
      <c r="K168" s="106">
        <v>165</v>
      </c>
      <c r="L168" s="106">
        <f t="shared" si="282"/>
        <v>1856</v>
      </c>
      <c r="M168" s="106">
        <f t="shared" si="283"/>
        <v>742</v>
      </c>
      <c r="N168" s="106">
        <f t="shared" si="284"/>
        <v>556</v>
      </c>
      <c r="O168" s="106">
        <f t="shared" si="285"/>
        <v>556</v>
      </c>
      <c r="P168" s="106">
        <f t="shared" si="286"/>
        <v>1485</v>
      </c>
      <c r="Q168" s="106">
        <f t="shared" si="287"/>
        <v>990</v>
      </c>
      <c r="R168" s="106">
        <f t="shared" si="288"/>
        <v>1237</v>
      </c>
      <c r="S168" s="106">
        <f t="shared" si="289"/>
        <v>1237</v>
      </c>
      <c r="U168" s="97">
        <v>165</v>
      </c>
      <c r="V168" s="97">
        <f t="shared" si="290"/>
        <v>2301</v>
      </c>
      <c r="W168" s="97">
        <f t="shared" si="291"/>
        <v>920</v>
      </c>
      <c r="X168" s="97">
        <f t="shared" si="292"/>
        <v>689</v>
      </c>
      <c r="Y168" s="97">
        <f t="shared" si="293"/>
        <v>689</v>
      </c>
      <c r="Z168" s="97">
        <f t="shared" si="294"/>
        <v>1841</v>
      </c>
      <c r="AA168" s="97">
        <f t="shared" si="295"/>
        <v>1227</v>
      </c>
      <c r="AB168" s="97">
        <f t="shared" si="296"/>
        <v>1534</v>
      </c>
      <c r="AC168" s="97">
        <f t="shared" si="297"/>
        <v>1534</v>
      </c>
      <c r="AE168" s="98">
        <v>165</v>
      </c>
      <c r="AF168" s="98">
        <f t="shared" si="298"/>
        <v>2895</v>
      </c>
      <c r="AG168" s="98">
        <f t="shared" si="299"/>
        <v>1158</v>
      </c>
      <c r="AH168" s="98">
        <f t="shared" si="300"/>
        <v>867</v>
      </c>
      <c r="AI168" s="98">
        <f t="shared" si="301"/>
        <v>867</v>
      </c>
      <c r="AJ168" s="98">
        <f t="shared" si="302"/>
        <v>2316</v>
      </c>
      <c r="AK168" s="98">
        <f t="shared" si="303"/>
        <v>1544</v>
      </c>
      <c r="AL168" s="98">
        <f t="shared" si="304"/>
        <v>1930</v>
      </c>
      <c r="AM168" s="98">
        <f t="shared" si="305"/>
        <v>1930</v>
      </c>
      <c r="AO168" s="100">
        <v>165</v>
      </c>
      <c r="AP168" s="100">
        <f t="shared" si="306"/>
        <v>3712</v>
      </c>
      <c r="AQ168" s="100">
        <f t="shared" si="307"/>
        <v>1485</v>
      </c>
      <c r="AR168" s="100">
        <f t="shared" si="308"/>
        <v>1112</v>
      </c>
      <c r="AS168" s="100">
        <f t="shared" si="309"/>
        <v>1112</v>
      </c>
      <c r="AT168" s="100">
        <f t="shared" si="310"/>
        <v>2970</v>
      </c>
      <c r="AU168" s="100">
        <f t="shared" si="311"/>
        <v>1980</v>
      </c>
      <c r="AV168" s="100">
        <f t="shared" si="312"/>
        <v>2475</v>
      </c>
      <c r="AW168" s="100">
        <f t="shared" si="313"/>
        <v>2475</v>
      </c>
      <c r="AY168" s="101">
        <v>165</v>
      </c>
      <c r="AZ168" s="101">
        <f t="shared" si="314"/>
        <v>4752</v>
      </c>
      <c r="BA168" s="101">
        <f t="shared" si="315"/>
        <v>1900</v>
      </c>
      <c r="BB168" s="101">
        <f t="shared" si="316"/>
        <v>1424</v>
      </c>
      <c r="BC168" s="101">
        <f t="shared" si="317"/>
        <v>1424</v>
      </c>
      <c r="BD168" s="101">
        <f t="shared" si="318"/>
        <v>3801</v>
      </c>
      <c r="BE168" s="101">
        <f t="shared" si="319"/>
        <v>2534</v>
      </c>
      <c r="BF168" s="101">
        <f t="shared" si="320"/>
        <v>3168</v>
      </c>
      <c r="BG168" s="101">
        <f t="shared" si="321"/>
        <v>3168</v>
      </c>
      <c r="BI168" s="102">
        <v>165</v>
      </c>
      <c r="BJ168" s="102">
        <f t="shared" si="322"/>
        <v>7425</v>
      </c>
      <c r="BK168" s="102">
        <f t="shared" si="323"/>
        <v>2970</v>
      </c>
      <c r="BL168" s="102">
        <f t="shared" si="324"/>
        <v>2225</v>
      </c>
      <c r="BM168" s="102">
        <f t="shared" si="325"/>
        <v>2225</v>
      </c>
      <c r="BN168" s="102">
        <f t="shared" si="326"/>
        <v>5940</v>
      </c>
      <c r="BO168" s="102">
        <f t="shared" si="327"/>
        <v>3960</v>
      </c>
      <c r="BP168" s="102">
        <f t="shared" si="328"/>
        <v>4950</v>
      </c>
      <c r="BQ168" s="102">
        <f t="shared" si="329"/>
        <v>4950</v>
      </c>
    </row>
    <row r="169" spans="1:69">
      <c r="A169" s="4">
        <v>166</v>
      </c>
      <c r="B169" s="4">
        <f>INT(VLOOKUP(A169,数值基线!$A$1:$K$206,3,0)*$B$2)</f>
        <v>1502</v>
      </c>
      <c r="C169" s="4">
        <f t="shared" si="276"/>
        <v>600</v>
      </c>
      <c r="D169" s="4">
        <f t="shared" si="277"/>
        <v>450</v>
      </c>
      <c r="E169" s="4">
        <f t="shared" si="278"/>
        <v>450</v>
      </c>
      <c r="F169" s="4">
        <f>INT(VLOOKUP(A169,数值基线!$A$1:$K$206,4,0)*$F$2)</f>
        <v>1201</v>
      </c>
      <c r="G169" s="4">
        <f t="shared" si="279"/>
        <v>800</v>
      </c>
      <c r="H169" s="4">
        <f t="shared" si="280"/>
        <v>1000</v>
      </c>
      <c r="I169" s="4">
        <f t="shared" si="281"/>
        <v>1000</v>
      </c>
      <c r="K169" s="106">
        <v>166</v>
      </c>
      <c r="L169" s="106">
        <f t="shared" si="282"/>
        <v>1877</v>
      </c>
      <c r="M169" s="106">
        <f t="shared" si="283"/>
        <v>750</v>
      </c>
      <c r="N169" s="106">
        <f t="shared" si="284"/>
        <v>562</v>
      </c>
      <c r="O169" s="106">
        <f t="shared" si="285"/>
        <v>562</v>
      </c>
      <c r="P169" s="106">
        <f t="shared" si="286"/>
        <v>1501</v>
      </c>
      <c r="Q169" s="106">
        <f t="shared" si="287"/>
        <v>1000</v>
      </c>
      <c r="R169" s="106">
        <f t="shared" si="288"/>
        <v>1250</v>
      </c>
      <c r="S169" s="106">
        <f t="shared" si="289"/>
        <v>1250</v>
      </c>
      <c r="U169" s="97">
        <v>166</v>
      </c>
      <c r="V169" s="97">
        <f t="shared" si="290"/>
        <v>2328</v>
      </c>
      <c r="W169" s="97">
        <f t="shared" si="291"/>
        <v>930</v>
      </c>
      <c r="X169" s="97">
        <f t="shared" si="292"/>
        <v>697</v>
      </c>
      <c r="Y169" s="97">
        <f t="shared" si="293"/>
        <v>697</v>
      </c>
      <c r="Z169" s="97">
        <f t="shared" si="294"/>
        <v>1861</v>
      </c>
      <c r="AA169" s="97">
        <f t="shared" si="295"/>
        <v>1240</v>
      </c>
      <c r="AB169" s="97">
        <f t="shared" si="296"/>
        <v>1550</v>
      </c>
      <c r="AC169" s="97">
        <f t="shared" si="297"/>
        <v>1550</v>
      </c>
      <c r="AE169" s="98">
        <v>166</v>
      </c>
      <c r="AF169" s="98">
        <f t="shared" si="298"/>
        <v>2928</v>
      </c>
      <c r="AG169" s="98">
        <f t="shared" si="299"/>
        <v>1170</v>
      </c>
      <c r="AH169" s="98">
        <f t="shared" si="300"/>
        <v>877</v>
      </c>
      <c r="AI169" s="98">
        <f t="shared" si="301"/>
        <v>877</v>
      </c>
      <c r="AJ169" s="98">
        <f t="shared" si="302"/>
        <v>2341</v>
      </c>
      <c r="AK169" s="98">
        <f t="shared" si="303"/>
        <v>1560</v>
      </c>
      <c r="AL169" s="98">
        <f t="shared" si="304"/>
        <v>1950</v>
      </c>
      <c r="AM169" s="98">
        <f t="shared" si="305"/>
        <v>1950</v>
      </c>
      <c r="AO169" s="100">
        <v>166</v>
      </c>
      <c r="AP169" s="100">
        <f t="shared" si="306"/>
        <v>3755</v>
      </c>
      <c r="AQ169" s="100">
        <f t="shared" si="307"/>
        <v>1500</v>
      </c>
      <c r="AR169" s="100">
        <f t="shared" si="308"/>
        <v>1125</v>
      </c>
      <c r="AS169" s="100">
        <f t="shared" si="309"/>
        <v>1125</v>
      </c>
      <c r="AT169" s="100">
        <f t="shared" si="310"/>
        <v>3002</v>
      </c>
      <c r="AU169" s="100">
        <f t="shared" si="311"/>
        <v>2000</v>
      </c>
      <c r="AV169" s="100">
        <f t="shared" si="312"/>
        <v>2500</v>
      </c>
      <c r="AW169" s="100">
        <f t="shared" si="313"/>
        <v>2500</v>
      </c>
      <c r="AY169" s="101">
        <v>166</v>
      </c>
      <c r="AZ169" s="101">
        <f t="shared" si="314"/>
        <v>4806</v>
      </c>
      <c r="BA169" s="101">
        <f t="shared" si="315"/>
        <v>1920</v>
      </c>
      <c r="BB169" s="101">
        <f t="shared" si="316"/>
        <v>1440</v>
      </c>
      <c r="BC169" s="101">
        <f t="shared" si="317"/>
        <v>1440</v>
      </c>
      <c r="BD169" s="101">
        <f t="shared" si="318"/>
        <v>3843</v>
      </c>
      <c r="BE169" s="101">
        <f t="shared" si="319"/>
        <v>2560</v>
      </c>
      <c r="BF169" s="101">
        <f t="shared" si="320"/>
        <v>3200</v>
      </c>
      <c r="BG169" s="101">
        <f t="shared" si="321"/>
        <v>3200</v>
      </c>
      <c r="BI169" s="102">
        <v>166</v>
      </c>
      <c r="BJ169" s="102">
        <f t="shared" si="322"/>
        <v>7510</v>
      </c>
      <c r="BK169" s="102">
        <f t="shared" si="323"/>
        <v>3000</v>
      </c>
      <c r="BL169" s="102">
        <f t="shared" si="324"/>
        <v>2250</v>
      </c>
      <c r="BM169" s="102">
        <f t="shared" si="325"/>
        <v>2250</v>
      </c>
      <c r="BN169" s="102">
        <f t="shared" si="326"/>
        <v>6005</v>
      </c>
      <c r="BO169" s="102">
        <f t="shared" si="327"/>
        <v>4000</v>
      </c>
      <c r="BP169" s="102">
        <f t="shared" si="328"/>
        <v>5000</v>
      </c>
      <c r="BQ169" s="102">
        <f t="shared" si="329"/>
        <v>5000</v>
      </c>
    </row>
    <row r="170" spans="1:69">
      <c r="A170" s="4">
        <v>167</v>
      </c>
      <c r="B170" s="4">
        <f>INT(VLOOKUP(A170,数值基线!$A$1:$K$206,3,0)*$B$2)</f>
        <v>1520</v>
      </c>
      <c r="C170" s="4">
        <f t="shared" si="276"/>
        <v>608</v>
      </c>
      <c r="D170" s="4">
        <f t="shared" si="277"/>
        <v>456</v>
      </c>
      <c r="E170" s="4">
        <f t="shared" si="278"/>
        <v>456</v>
      </c>
      <c r="F170" s="4">
        <f>INT(VLOOKUP(A170,数值基线!$A$1:$K$206,4,0)*$F$2)</f>
        <v>1215</v>
      </c>
      <c r="G170" s="4">
        <f t="shared" si="279"/>
        <v>810</v>
      </c>
      <c r="H170" s="4">
        <f t="shared" si="280"/>
        <v>1012</v>
      </c>
      <c r="I170" s="4">
        <f t="shared" si="281"/>
        <v>1012</v>
      </c>
      <c r="K170" s="106">
        <v>167</v>
      </c>
      <c r="L170" s="106">
        <f t="shared" si="282"/>
        <v>1900</v>
      </c>
      <c r="M170" s="106">
        <f t="shared" si="283"/>
        <v>760</v>
      </c>
      <c r="N170" s="106">
        <f t="shared" si="284"/>
        <v>570</v>
      </c>
      <c r="O170" s="106">
        <f t="shared" si="285"/>
        <v>570</v>
      </c>
      <c r="P170" s="106">
        <f t="shared" si="286"/>
        <v>1518</v>
      </c>
      <c r="Q170" s="106">
        <f t="shared" si="287"/>
        <v>1012</v>
      </c>
      <c r="R170" s="106">
        <f t="shared" si="288"/>
        <v>1265</v>
      </c>
      <c r="S170" s="106">
        <f t="shared" si="289"/>
        <v>1265</v>
      </c>
      <c r="U170" s="97">
        <v>167</v>
      </c>
      <c r="V170" s="97">
        <f t="shared" si="290"/>
        <v>2356</v>
      </c>
      <c r="W170" s="97">
        <f t="shared" si="291"/>
        <v>942</v>
      </c>
      <c r="X170" s="97">
        <f t="shared" si="292"/>
        <v>706</v>
      </c>
      <c r="Y170" s="97">
        <f t="shared" si="293"/>
        <v>706</v>
      </c>
      <c r="Z170" s="97">
        <f t="shared" si="294"/>
        <v>1883</v>
      </c>
      <c r="AA170" s="97">
        <f t="shared" si="295"/>
        <v>1255</v>
      </c>
      <c r="AB170" s="97">
        <f t="shared" si="296"/>
        <v>1568</v>
      </c>
      <c r="AC170" s="97">
        <f t="shared" si="297"/>
        <v>1568</v>
      </c>
      <c r="AE170" s="98">
        <v>167</v>
      </c>
      <c r="AF170" s="98">
        <f t="shared" si="298"/>
        <v>2964</v>
      </c>
      <c r="AG170" s="98">
        <f t="shared" si="299"/>
        <v>1185</v>
      </c>
      <c r="AH170" s="98">
        <f t="shared" si="300"/>
        <v>889</v>
      </c>
      <c r="AI170" s="98">
        <f t="shared" si="301"/>
        <v>889</v>
      </c>
      <c r="AJ170" s="98">
        <f t="shared" si="302"/>
        <v>2369</v>
      </c>
      <c r="AK170" s="98">
        <f t="shared" si="303"/>
        <v>1579</v>
      </c>
      <c r="AL170" s="98">
        <f t="shared" si="304"/>
        <v>1973</v>
      </c>
      <c r="AM170" s="98">
        <f t="shared" si="305"/>
        <v>1973</v>
      </c>
      <c r="AO170" s="100">
        <v>167</v>
      </c>
      <c r="AP170" s="100">
        <f t="shared" si="306"/>
        <v>3800</v>
      </c>
      <c r="AQ170" s="100">
        <f t="shared" si="307"/>
        <v>1520</v>
      </c>
      <c r="AR170" s="100">
        <f t="shared" si="308"/>
        <v>1140</v>
      </c>
      <c r="AS170" s="100">
        <f t="shared" si="309"/>
        <v>1140</v>
      </c>
      <c r="AT170" s="100">
        <f t="shared" si="310"/>
        <v>3037</v>
      </c>
      <c r="AU170" s="100">
        <f t="shared" si="311"/>
        <v>2025</v>
      </c>
      <c r="AV170" s="100">
        <f t="shared" si="312"/>
        <v>2530</v>
      </c>
      <c r="AW170" s="100">
        <f t="shared" si="313"/>
        <v>2530</v>
      </c>
      <c r="AY170" s="101">
        <v>167</v>
      </c>
      <c r="AZ170" s="101">
        <f t="shared" si="314"/>
        <v>4864</v>
      </c>
      <c r="BA170" s="101">
        <f t="shared" si="315"/>
        <v>1945</v>
      </c>
      <c r="BB170" s="101">
        <f t="shared" si="316"/>
        <v>1459</v>
      </c>
      <c r="BC170" s="101">
        <f t="shared" si="317"/>
        <v>1459</v>
      </c>
      <c r="BD170" s="101">
        <f t="shared" si="318"/>
        <v>3888</v>
      </c>
      <c r="BE170" s="101">
        <f t="shared" si="319"/>
        <v>2592</v>
      </c>
      <c r="BF170" s="101">
        <f t="shared" si="320"/>
        <v>3238</v>
      </c>
      <c r="BG170" s="101">
        <f t="shared" si="321"/>
        <v>3238</v>
      </c>
      <c r="BI170" s="102">
        <v>167</v>
      </c>
      <c r="BJ170" s="102">
        <f t="shared" si="322"/>
        <v>7600</v>
      </c>
      <c r="BK170" s="102">
        <f t="shared" si="323"/>
        <v>3040</v>
      </c>
      <c r="BL170" s="102">
        <f t="shared" si="324"/>
        <v>2280</v>
      </c>
      <c r="BM170" s="102">
        <f t="shared" si="325"/>
        <v>2280</v>
      </c>
      <c r="BN170" s="102">
        <f t="shared" si="326"/>
        <v>6075</v>
      </c>
      <c r="BO170" s="102">
        <f t="shared" si="327"/>
        <v>4050</v>
      </c>
      <c r="BP170" s="102">
        <f t="shared" si="328"/>
        <v>5060</v>
      </c>
      <c r="BQ170" s="102">
        <f t="shared" si="329"/>
        <v>5060</v>
      </c>
    </row>
    <row r="171" spans="1:69">
      <c r="A171" s="4">
        <v>168</v>
      </c>
      <c r="B171" s="4">
        <f>INT(VLOOKUP(A171,数值基线!$A$1:$K$206,3,0)*$B$2)</f>
        <v>1537</v>
      </c>
      <c r="C171" s="4">
        <f t="shared" si="276"/>
        <v>614</v>
      </c>
      <c r="D171" s="4">
        <f t="shared" si="277"/>
        <v>461</v>
      </c>
      <c r="E171" s="4">
        <f t="shared" si="278"/>
        <v>461</v>
      </c>
      <c r="F171" s="4">
        <f>INT(VLOOKUP(A171,数值基线!$A$1:$K$206,4,0)*$F$2)</f>
        <v>1230</v>
      </c>
      <c r="G171" s="4">
        <f t="shared" si="279"/>
        <v>820</v>
      </c>
      <c r="H171" s="4">
        <f t="shared" si="280"/>
        <v>1025</v>
      </c>
      <c r="I171" s="4">
        <f t="shared" si="281"/>
        <v>1025</v>
      </c>
      <c r="K171" s="106">
        <v>168</v>
      </c>
      <c r="L171" s="106">
        <f t="shared" si="282"/>
        <v>1921</v>
      </c>
      <c r="M171" s="106">
        <f t="shared" si="283"/>
        <v>767</v>
      </c>
      <c r="N171" s="106">
        <f t="shared" si="284"/>
        <v>576</v>
      </c>
      <c r="O171" s="106">
        <f t="shared" si="285"/>
        <v>576</v>
      </c>
      <c r="P171" s="106">
        <f t="shared" si="286"/>
        <v>1537</v>
      </c>
      <c r="Q171" s="106">
        <f t="shared" si="287"/>
        <v>1025</v>
      </c>
      <c r="R171" s="106">
        <f t="shared" si="288"/>
        <v>1281</v>
      </c>
      <c r="S171" s="106">
        <f t="shared" si="289"/>
        <v>1281</v>
      </c>
      <c r="U171" s="97">
        <v>168</v>
      </c>
      <c r="V171" s="97">
        <f t="shared" si="290"/>
        <v>2382</v>
      </c>
      <c r="W171" s="97">
        <f t="shared" si="291"/>
        <v>951</v>
      </c>
      <c r="X171" s="97">
        <f t="shared" si="292"/>
        <v>714</v>
      </c>
      <c r="Y171" s="97">
        <f t="shared" si="293"/>
        <v>714</v>
      </c>
      <c r="Z171" s="97">
        <f t="shared" si="294"/>
        <v>1906</v>
      </c>
      <c r="AA171" s="97">
        <f t="shared" si="295"/>
        <v>1271</v>
      </c>
      <c r="AB171" s="97">
        <f t="shared" si="296"/>
        <v>1588</v>
      </c>
      <c r="AC171" s="97">
        <f t="shared" si="297"/>
        <v>1588</v>
      </c>
      <c r="AE171" s="98">
        <v>168</v>
      </c>
      <c r="AF171" s="98">
        <f t="shared" si="298"/>
        <v>2997</v>
      </c>
      <c r="AG171" s="98">
        <f t="shared" si="299"/>
        <v>1197</v>
      </c>
      <c r="AH171" s="98">
        <f t="shared" si="300"/>
        <v>898</v>
      </c>
      <c r="AI171" s="98">
        <f t="shared" si="301"/>
        <v>898</v>
      </c>
      <c r="AJ171" s="98">
        <f t="shared" si="302"/>
        <v>2398</v>
      </c>
      <c r="AK171" s="98">
        <f t="shared" si="303"/>
        <v>1599</v>
      </c>
      <c r="AL171" s="98">
        <f t="shared" si="304"/>
        <v>1998</v>
      </c>
      <c r="AM171" s="98">
        <f t="shared" si="305"/>
        <v>1998</v>
      </c>
      <c r="AO171" s="100">
        <v>168</v>
      </c>
      <c r="AP171" s="100">
        <f t="shared" si="306"/>
        <v>3842</v>
      </c>
      <c r="AQ171" s="100">
        <f t="shared" si="307"/>
        <v>1535</v>
      </c>
      <c r="AR171" s="100">
        <f t="shared" si="308"/>
        <v>1152</v>
      </c>
      <c r="AS171" s="100">
        <f t="shared" si="309"/>
        <v>1152</v>
      </c>
      <c r="AT171" s="100">
        <f t="shared" si="310"/>
        <v>3075</v>
      </c>
      <c r="AU171" s="100">
        <f t="shared" si="311"/>
        <v>2050</v>
      </c>
      <c r="AV171" s="100">
        <f t="shared" si="312"/>
        <v>2562</v>
      </c>
      <c r="AW171" s="100">
        <f t="shared" si="313"/>
        <v>2562</v>
      </c>
      <c r="AY171" s="101">
        <v>168</v>
      </c>
      <c r="AZ171" s="101">
        <f t="shared" si="314"/>
        <v>4918</v>
      </c>
      <c r="BA171" s="101">
        <f t="shared" si="315"/>
        <v>1964</v>
      </c>
      <c r="BB171" s="101">
        <f t="shared" si="316"/>
        <v>1475</v>
      </c>
      <c r="BC171" s="101">
        <f t="shared" si="317"/>
        <v>1475</v>
      </c>
      <c r="BD171" s="101">
        <f t="shared" si="318"/>
        <v>3936</v>
      </c>
      <c r="BE171" s="101">
        <f t="shared" si="319"/>
        <v>2624</v>
      </c>
      <c r="BF171" s="101">
        <f t="shared" si="320"/>
        <v>3280</v>
      </c>
      <c r="BG171" s="101">
        <f t="shared" si="321"/>
        <v>3280</v>
      </c>
      <c r="BI171" s="102">
        <v>168</v>
      </c>
      <c r="BJ171" s="102">
        <f t="shared" si="322"/>
        <v>7685</v>
      </c>
      <c r="BK171" s="102">
        <f t="shared" si="323"/>
        <v>3070</v>
      </c>
      <c r="BL171" s="102">
        <f t="shared" si="324"/>
        <v>2305</v>
      </c>
      <c r="BM171" s="102">
        <f t="shared" si="325"/>
        <v>2305</v>
      </c>
      <c r="BN171" s="102">
        <f t="shared" si="326"/>
        <v>6150</v>
      </c>
      <c r="BO171" s="102">
        <f t="shared" si="327"/>
        <v>4100</v>
      </c>
      <c r="BP171" s="102">
        <f t="shared" si="328"/>
        <v>5125</v>
      </c>
      <c r="BQ171" s="102">
        <f t="shared" si="329"/>
        <v>5125</v>
      </c>
    </row>
    <row r="172" spans="1:69">
      <c r="A172" s="4">
        <v>169</v>
      </c>
      <c r="B172" s="4">
        <f>INT(VLOOKUP(A172,数值基线!$A$1:$K$206,3,0)*$B$2)</f>
        <v>1555</v>
      </c>
      <c r="C172" s="4">
        <f t="shared" si="276"/>
        <v>622</v>
      </c>
      <c r="D172" s="4">
        <f t="shared" si="277"/>
        <v>466</v>
      </c>
      <c r="E172" s="4">
        <f t="shared" si="278"/>
        <v>466</v>
      </c>
      <c r="F172" s="4">
        <f>INT(VLOOKUP(A172,数值基线!$A$1:$K$206,4,0)*$F$2)</f>
        <v>1243</v>
      </c>
      <c r="G172" s="4">
        <f t="shared" si="279"/>
        <v>828</v>
      </c>
      <c r="H172" s="4">
        <f t="shared" si="280"/>
        <v>1035</v>
      </c>
      <c r="I172" s="4">
        <f t="shared" si="281"/>
        <v>1035</v>
      </c>
      <c r="K172" s="106">
        <v>169</v>
      </c>
      <c r="L172" s="106">
        <f t="shared" si="282"/>
        <v>1943</v>
      </c>
      <c r="M172" s="106">
        <f t="shared" si="283"/>
        <v>777</v>
      </c>
      <c r="N172" s="106">
        <f t="shared" si="284"/>
        <v>582</v>
      </c>
      <c r="O172" s="106">
        <f t="shared" si="285"/>
        <v>582</v>
      </c>
      <c r="P172" s="106">
        <f t="shared" si="286"/>
        <v>1553</v>
      </c>
      <c r="Q172" s="106">
        <f t="shared" si="287"/>
        <v>1035</v>
      </c>
      <c r="R172" s="106">
        <f t="shared" si="288"/>
        <v>1293</v>
      </c>
      <c r="S172" s="106">
        <f t="shared" si="289"/>
        <v>1293</v>
      </c>
      <c r="U172" s="97">
        <v>169</v>
      </c>
      <c r="V172" s="97">
        <f t="shared" si="290"/>
        <v>2410</v>
      </c>
      <c r="W172" s="97">
        <f t="shared" si="291"/>
        <v>964</v>
      </c>
      <c r="X172" s="97">
        <f t="shared" si="292"/>
        <v>722</v>
      </c>
      <c r="Y172" s="97">
        <f t="shared" si="293"/>
        <v>722</v>
      </c>
      <c r="Z172" s="97">
        <f t="shared" si="294"/>
        <v>1926</v>
      </c>
      <c r="AA172" s="97">
        <f t="shared" si="295"/>
        <v>1283</v>
      </c>
      <c r="AB172" s="97">
        <f t="shared" si="296"/>
        <v>1604</v>
      </c>
      <c r="AC172" s="97">
        <f t="shared" si="297"/>
        <v>1604</v>
      </c>
      <c r="AE172" s="98">
        <v>169</v>
      </c>
      <c r="AF172" s="98">
        <f t="shared" si="298"/>
        <v>3032</v>
      </c>
      <c r="AG172" s="98">
        <f t="shared" si="299"/>
        <v>1212</v>
      </c>
      <c r="AH172" s="98">
        <f t="shared" si="300"/>
        <v>908</v>
      </c>
      <c r="AI172" s="98">
        <f t="shared" si="301"/>
        <v>908</v>
      </c>
      <c r="AJ172" s="98">
        <f t="shared" si="302"/>
        <v>2423</v>
      </c>
      <c r="AK172" s="98">
        <f t="shared" si="303"/>
        <v>1614</v>
      </c>
      <c r="AL172" s="98">
        <f t="shared" si="304"/>
        <v>2018</v>
      </c>
      <c r="AM172" s="98">
        <f t="shared" si="305"/>
        <v>2018</v>
      </c>
      <c r="AO172" s="100">
        <v>169</v>
      </c>
      <c r="AP172" s="100">
        <f t="shared" si="306"/>
        <v>3887</v>
      </c>
      <c r="AQ172" s="100">
        <f t="shared" si="307"/>
        <v>1555</v>
      </c>
      <c r="AR172" s="100">
        <f t="shared" si="308"/>
        <v>1165</v>
      </c>
      <c r="AS172" s="100">
        <f t="shared" si="309"/>
        <v>1165</v>
      </c>
      <c r="AT172" s="100">
        <f t="shared" si="310"/>
        <v>3107</v>
      </c>
      <c r="AU172" s="100">
        <f t="shared" si="311"/>
        <v>2070</v>
      </c>
      <c r="AV172" s="100">
        <f t="shared" si="312"/>
        <v>2587</v>
      </c>
      <c r="AW172" s="100">
        <f t="shared" si="313"/>
        <v>2587</v>
      </c>
      <c r="AY172" s="101">
        <v>169</v>
      </c>
      <c r="AZ172" s="101">
        <f t="shared" si="314"/>
        <v>4976</v>
      </c>
      <c r="BA172" s="101">
        <f t="shared" si="315"/>
        <v>1990</v>
      </c>
      <c r="BB172" s="101">
        <f t="shared" si="316"/>
        <v>1491</v>
      </c>
      <c r="BC172" s="101">
        <f t="shared" si="317"/>
        <v>1491</v>
      </c>
      <c r="BD172" s="101">
        <f t="shared" si="318"/>
        <v>3977</v>
      </c>
      <c r="BE172" s="101">
        <f t="shared" si="319"/>
        <v>2649</v>
      </c>
      <c r="BF172" s="101">
        <f t="shared" si="320"/>
        <v>3312</v>
      </c>
      <c r="BG172" s="101">
        <f t="shared" si="321"/>
        <v>3312</v>
      </c>
      <c r="BI172" s="102">
        <v>169</v>
      </c>
      <c r="BJ172" s="102">
        <f t="shared" si="322"/>
        <v>7775</v>
      </c>
      <c r="BK172" s="102">
        <f t="shared" si="323"/>
        <v>3110</v>
      </c>
      <c r="BL172" s="102">
        <f t="shared" si="324"/>
        <v>2330</v>
      </c>
      <c r="BM172" s="102">
        <f t="shared" si="325"/>
        <v>2330</v>
      </c>
      <c r="BN172" s="102">
        <f t="shared" si="326"/>
        <v>6215</v>
      </c>
      <c r="BO172" s="102">
        <f t="shared" si="327"/>
        <v>4140</v>
      </c>
      <c r="BP172" s="102">
        <f t="shared" si="328"/>
        <v>5175</v>
      </c>
      <c r="BQ172" s="102">
        <f t="shared" si="329"/>
        <v>5175</v>
      </c>
    </row>
    <row r="173" spans="1:69">
      <c r="A173" s="4">
        <v>170</v>
      </c>
      <c r="B173" s="4">
        <f>INT(VLOOKUP(A173,数值基线!$A$1:$K$206,3,0)*$B$2)</f>
        <v>1572</v>
      </c>
      <c r="C173" s="4">
        <f t="shared" si="276"/>
        <v>628</v>
      </c>
      <c r="D173" s="4">
        <f t="shared" si="277"/>
        <v>471</v>
      </c>
      <c r="E173" s="4">
        <f t="shared" si="278"/>
        <v>471</v>
      </c>
      <c r="F173" s="4">
        <f>INT(VLOOKUP(A173,数值基线!$A$1:$K$206,4,0)*$F$2)</f>
        <v>1257</v>
      </c>
      <c r="G173" s="4">
        <f t="shared" si="279"/>
        <v>838</v>
      </c>
      <c r="H173" s="4">
        <f t="shared" si="280"/>
        <v>1047</v>
      </c>
      <c r="I173" s="4">
        <f t="shared" si="281"/>
        <v>1047</v>
      </c>
      <c r="K173" s="106">
        <v>170</v>
      </c>
      <c r="L173" s="106">
        <f t="shared" si="282"/>
        <v>1965</v>
      </c>
      <c r="M173" s="106">
        <f t="shared" si="283"/>
        <v>785</v>
      </c>
      <c r="N173" s="106">
        <f t="shared" si="284"/>
        <v>588</v>
      </c>
      <c r="O173" s="106">
        <f t="shared" si="285"/>
        <v>588</v>
      </c>
      <c r="P173" s="106">
        <f t="shared" si="286"/>
        <v>1571</v>
      </c>
      <c r="Q173" s="106">
        <f t="shared" si="287"/>
        <v>1047</v>
      </c>
      <c r="R173" s="106">
        <f t="shared" si="288"/>
        <v>1308</v>
      </c>
      <c r="S173" s="106">
        <f t="shared" si="289"/>
        <v>1308</v>
      </c>
      <c r="U173" s="97">
        <v>170</v>
      </c>
      <c r="V173" s="97">
        <f t="shared" si="290"/>
        <v>2436</v>
      </c>
      <c r="W173" s="97">
        <f t="shared" si="291"/>
        <v>973</v>
      </c>
      <c r="X173" s="97">
        <f t="shared" si="292"/>
        <v>730</v>
      </c>
      <c r="Y173" s="97">
        <f t="shared" si="293"/>
        <v>730</v>
      </c>
      <c r="Z173" s="97">
        <f t="shared" si="294"/>
        <v>1948</v>
      </c>
      <c r="AA173" s="97">
        <f t="shared" si="295"/>
        <v>1298</v>
      </c>
      <c r="AB173" s="97">
        <f t="shared" si="296"/>
        <v>1622</v>
      </c>
      <c r="AC173" s="97">
        <f t="shared" si="297"/>
        <v>1622</v>
      </c>
      <c r="AE173" s="98">
        <v>170</v>
      </c>
      <c r="AF173" s="98">
        <f t="shared" si="298"/>
        <v>3065</v>
      </c>
      <c r="AG173" s="98">
        <f t="shared" si="299"/>
        <v>1224</v>
      </c>
      <c r="AH173" s="98">
        <f t="shared" si="300"/>
        <v>918</v>
      </c>
      <c r="AI173" s="98">
        <f t="shared" si="301"/>
        <v>918</v>
      </c>
      <c r="AJ173" s="98">
        <f t="shared" si="302"/>
        <v>2451</v>
      </c>
      <c r="AK173" s="98">
        <f t="shared" si="303"/>
        <v>1634</v>
      </c>
      <c r="AL173" s="98">
        <f t="shared" si="304"/>
        <v>2041</v>
      </c>
      <c r="AM173" s="98">
        <f t="shared" si="305"/>
        <v>2041</v>
      </c>
      <c r="AO173" s="100">
        <v>170</v>
      </c>
      <c r="AP173" s="100">
        <f t="shared" si="306"/>
        <v>3930</v>
      </c>
      <c r="AQ173" s="100">
        <f t="shared" si="307"/>
        <v>1570</v>
      </c>
      <c r="AR173" s="100">
        <f t="shared" si="308"/>
        <v>1177</v>
      </c>
      <c r="AS173" s="100">
        <f t="shared" si="309"/>
        <v>1177</v>
      </c>
      <c r="AT173" s="100">
        <f t="shared" si="310"/>
        <v>3142</v>
      </c>
      <c r="AU173" s="100">
        <f t="shared" si="311"/>
        <v>2095</v>
      </c>
      <c r="AV173" s="100">
        <f t="shared" si="312"/>
        <v>2617</v>
      </c>
      <c r="AW173" s="100">
        <f t="shared" si="313"/>
        <v>2617</v>
      </c>
      <c r="AY173" s="101">
        <v>170</v>
      </c>
      <c r="AZ173" s="101">
        <f t="shared" si="314"/>
        <v>5030</v>
      </c>
      <c r="BA173" s="101">
        <f t="shared" si="315"/>
        <v>2009</v>
      </c>
      <c r="BB173" s="101">
        <f t="shared" si="316"/>
        <v>1507</v>
      </c>
      <c r="BC173" s="101">
        <f t="shared" si="317"/>
        <v>1507</v>
      </c>
      <c r="BD173" s="101">
        <f t="shared" si="318"/>
        <v>4022</v>
      </c>
      <c r="BE173" s="101">
        <f t="shared" si="319"/>
        <v>2681</v>
      </c>
      <c r="BF173" s="101">
        <f t="shared" si="320"/>
        <v>3350</v>
      </c>
      <c r="BG173" s="101">
        <f t="shared" si="321"/>
        <v>3350</v>
      </c>
      <c r="BI173" s="102">
        <v>170</v>
      </c>
      <c r="BJ173" s="102">
        <f t="shared" si="322"/>
        <v>7860</v>
      </c>
      <c r="BK173" s="102">
        <f t="shared" si="323"/>
        <v>3140</v>
      </c>
      <c r="BL173" s="102">
        <f t="shared" si="324"/>
        <v>2355</v>
      </c>
      <c r="BM173" s="102">
        <f t="shared" si="325"/>
        <v>2355</v>
      </c>
      <c r="BN173" s="102">
        <f t="shared" si="326"/>
        <v>6285</v>
      </c>
      <c r="BO173" s="102">
        <f t="shared" si="327"/>
        <v>4190</v>
      </c>
      <c r="BP173" s="102">
        <f t="shared" si="328"/>
        <v>5235</v>
      </c>
      <c r="BQ173" s="102">
        <f t="shared" si="329"/>
        <v>5235</v>
      </c>
    </row>
    <row r="174" spans="1:69">
      <c r="A174" s="4">
        <v>171</v>
      </c>
      <c r="B174" s="4">
        <f>INT(VLOOKUP(A174,数值基线!$A$1:$K$206,3,0)*$B$2)</f>
        <v>1590</v>
      </c>
      <c r="C174" s="4">
        <f t="shared" ref="C174:C203" si="330">INT(B174/$B$2*$C$2)</f>
        <v>636</v>
      </c>
      <c r="D174" s="4">
        <f t="shared" ref="D174:D203" si="331">INT(B174/$B$2*$D$2)</f>
        <v>477</v>
      </c>
      <c r="E174" s="4">
        <f t="shared" ref="E174:E203" si="332">INT(B174/$B$2*$E$2)</f>
        <v>477</v>
      </c>
      <c r="F174" s="4">
        <f>INT(VLOOKUP(A174,数值基线!$A$1:$K$206,4,0)*$F$2)</f>
        <v>1272</v>
      </c>
      <c r="G174" s="4">
        <f t="shared" ref="G174:G203" si="333">INT(F174/$F$2*$G$2)</f>
        <v>848</v>
      </c>
      <c r="H174" s="4">
        <f t="shared" ref="H174:H203" si="334">INT(F174/$F$2*$H$2)</f>
        <v>1060</v>
      </c>
      <c r="I174" s="4">
        <f t="shared" ref="I174:I203" si="335">INT(F174/$F$2*$I$2)</f>
        <v>1060</v>
      </c>
      <c r="K174" s="106">
        <v>171</v>
      </c>
      <c r="L174" s="106">
        <f t="shared" si="282"/>
        <v>1987</v>
      </c>
      <c r="M174" s="106">
        <f t="shared" si="283"/>
        <v>795</v>
      </c>
      <c r="N174" s="106">
        <f t="shared" si="284"/>
        <v>596</v>
      </c>
      <c r="O174" s="106">
        <f t="shared" si="285"/>
        <v>596</v>
      </c>
      <c r="P174" s="106">
        <f t="shared" si="286"/>
        <v>1590</v>
      </c>
      <c r="Q174" s="106">
        <f t="shared" si="287"/>
        <v>1060</v>
      </c>
      <c r="R174" s="106">
        <f t="shared" si="288"/>
        <v>1325</v>
      </c>
      <c r="S174" s="106">
        <f t="shared" si="289"/>
        <v>1325</v>
      </c>
      <c r="U174" s="97">
        <v>171</v>
      </c>
      <c r="V174" s="97">
        <f t="shared" si="290"/>
        <v>2464</v>
      </c>
      <c r="W174" s="97">
        <f t="shared" si="291"/>
        <v>985</v>
      </c>
      <c r="X174" s="97">
        <f t="shared" si="292"/>
        <v>739</v>
      </c>
      <c r="Y174" s="97">
        <f t="shared" si="293"/>
        <v>739</v>
      </c>
      <c r="Z174" s="97">
        <f t="shared" si="294"/>
        <v>1971</v>
      </c>
      <c r="AA174" s="97">
        <f t="shared" si="295"/>
        <v>1314</v>
      </c>
      <c r="AB174" s="97">
        <f t="shared" si="296"/>
        <v>1643</v>
      </c>
      <c r="AC174" s="97">
        <f t="shared" si="297"/>
        <v>1643</v>
      </c>
      <c r="AE174" s="98">
        <v>171</v>
      </c>
      <c r="AF174" s="98">
        <f t="shared" si="298"/>
        <v>3100</v>
      </c>
      <c r="AG174" s="98">
        <f t="shared" si="299"/>
        <v>1240</v>
      </c>
      <c r="AH174" s="98">
        <f t="shared" si="300"/>
        <v>930</v>
      </c>
      <c r="AI174" s="98">
        <f t="shared" si="301"/>
        <v>930</v>
      </c>
      <c r="AJ174" s="98">
        <f t="shared" si="302"/>
        <v>2480</v>
      </c>
      <c r="AK174" s="98">
        <f t="shared" si="303"/>
        <v>1653</v>
      </c>
      <c r="AL174" s="98">
        <f t="shared" si="304"/>
        <v>2067</v>
      </c>
      <c r="AM174" s="98">
        <f t="shared" si="305"/>
        <v>2067</v>
      </c>
      <c r="AO174" s="100">
        <v>171</v>
      </c>
      <c r="AP174" s="100">
        <f t="shared" si="306"/>
        <v>3975</v>
      </c>
      <c r="AQ174" s="100">
        <f t="shared" si="307"/>
        <v>1590</v>
      </c>
      <c r="AR174" s="100">
        <f t="shared" si="308"/>
        <v>1192</v>
      </c>
      <c r="AS174" s="100">
        <f t="shared" si="309"/>
        <v>1192</v>
      </c>
      <c r="AT174" s="100">
        <f t="shared" si="310"/>
        <v>3180</v>
      </c>
      <c r="AU174" s="100">
        <f t="shared" si="311"/>
        <v>2120</v>
      </c>
      <c r="AV174" s="100">
        <f t="shared" si="312"/>
        <v>2650</v>
      </c>
      <c r="AW174" s="100">
        <f t="shared" si="313"/>
        <v>2650</v>
      </c>
      <c r="AY174" s="101">
        <v>171</v>
      </c>
      <c r="AZ174" s="101">
        <f t="shared" si="314"/>
        <v>5088</v>
      </c>
      <c r="BA174" s="101">
        <f t="shared" si="315"/>
        <v>2035</v>
      </c>
      <c r="BB174" s="101">
        <f t="shared" si="316"/>
        <v>1526</v>
      </c>
      <c r="BC174" s="101">
        <f t="shared" si="317"/>
        <v>1526</v>
      </c>
      <c r="BD174" s="101">
        <f t="shared" si="318"/>
        <v>4070</v>
      </c>
      <c r="BE174" s="101">
        <f t="shared" si="319"/>
        <v>2713</v>
      </c>
      <c r="BF174" s="101">
        <f t="shared" si="320"/>
        <v>3392</v>
      </c>
      <c r="BG174" s="101">
        <f t="shared" si="321"/>
        <v>3392</v>
      </c>
      <c r="BI174" s="102">
        <v>171</v>
      </c>
      <c r="BJ174" s="102">
        <f t="shared" si="322"/>
        <v>7950</v>
      </c>
      <c r="BK174" s="102">
        <f t="shared" si="323"/>
        <v>3180</v>
      </c>
      <c r="BL174" s="102">
        <f t="shared" si="324"/>
        <v>2385</v>
      </c>
      <c r="BM174" s="102">
        <f t="shared" si="325"/>
        <v>2385</v>
      </c>
      <c r="BN174" s="102">
        <f t="shared" si="326"/>
        <v>6360</v>
      </c>
      <c r="BO174" s="102">
        <f t="shared" si="327"/>
        <v>4240</v>
      </c>
      <c r="BP174" s="102">
        <f t="shared" si="328"/>
        <v>5300</v>
      </c>
      <c r="BQ174" s="102">
        <f t="shared" si="329"/>
        <v>5300</v>
      </c>
    </row>
    <row r="175" spans="1:69">
      <c r="A175" s="4">
        <v>172</v>
      </c>
      <c r="B175" s="4">
        <f>INT(VLOOKUP(A175,数值基线!$A$1:$K$206,3,0)*$B$2)</f>
        <v>1608</v>
      </c>
      <c r="C175" s="4">
        <f t="shared" si="330"/>
        <v>643</v>
      </c>
      <c r="D175" s="4">
        <f t="shared" si="331"/>
        <v>482</v>
      </c>
      <c r="E175" s="4">
        <f t="shared" si="332"/>
        <v>482</v>
      </c>
      <c r="F175" s="4">
        <f>INT(VLOOKUP(A175,数值基线!$A$1:$K$206,4,0)*$F$2)</f>
        <v>1286</v>
      </c>
      <c r="G175" s="4">
        <f t="shared" si="333"/>
        <v>857</v>
      </c>
      <c r="H175" s="4">
        <f t="shared" si="334"/>
        <v>1071</v>
      </c>
      <c r="I175" s="4">
        <f t="shared" si="335"/>
        <v>1071</v>
      </c>
      <c r="K175" s="106">
        <v>172</v>
      </c>
      <c r="L175" s="106">
        <f t="shared" si="282"/>
        <v>2010</v>
      </c>
      <c r="M175" s="106">
        <f t="shared" si="283"/>
        <v>803</v>
      </c>
      <c r="N175" s="106">
        <f t="shared" si="284"/>
        <v>602</v>
      </c>
      <c r="O175" s="106">
        <f t="shared" si="285"/>
        <v>602</v>
      </c>
      <c r="P175" s="106">
        <f t="shared" si="286"/>
        <v>1607</v>
      </c>
      <c r="Q175" s="106">
        <f t="shared" si="287"/>
        <v>1071</v>
      </c>
      <c r="R175" s="106">
        <f t="shared" si="288"/>
        <v>1338</v>
      </c>
      <c r="S175" s="106">
        <f t="shared" si="289"/>
        <v>1338</v>
      </c>
      <c r="U175" s="97">
        <v>172</v>
      </c>
      <c r="V175" s="97">
        <f t="shared" si="290"/>
        <v>2492</v>
      </c>
      <c r="W175" s="97">
        <f t="shared" si="291"/>
        <v>996</v>
      </c>
      <c r="X175" s="97">
        <f t="shared" si="292"/>
        <v>747</v>
      </c>
      <c r="Y175" s="97">
        <f t="shared" si="293"/>
        <v>747</v>
      </c>
      <c r="Z175" s="97">
        <f t="shared" si="294"/>
        <v>1993</v>
      </c>
      <c r="AA175" s="97">
        <f t="shared" si="295"/>
        <v>1328</v>
      </c>
      <c r="AB175" s="97">
        <f t="shared" si="296"/>
        <v>1660</v>
      </c>
      <c r="AC175" s="97">
        <f t="shared" si="297"/>
        <v>1660</v>
      </c>
      <c r="AE175" s="98">
        <v>172</v>
      </c>
      <c r="AF175" s="98">
        <f t="shared" si="298"/>
        <v>3135</v>
      </c>
      <c r="AG175" s="98">
        <f t="shared" si="299"/>
        <v>1253</v>
      </c>
      <c r="AH175" s="98">
        <f t="shared" si="300"/>
        <v>939</v>
      </c>
      <c r="AI175" s="98">
        <f t="shared" si="301"/>
        <v>939</v>
      </c>
      <c r="AJ175" s="98">
        <f t="shared" si="302"/>
        <v>2507</v>
      </c>
      <c r="AK175" s="98">
        <f t="shared" si="303"/>
        <v>1671</v>
      </c>
      <c r="AL175" s="98">
        <f t="shared" si="304"/>
        <v>2088</v>
      </c>
      <c r="AM175" s="98">
        <f t="shared" si="305"/>
        <v>2088</v>
      </c>
      <c r="AO175" s="100">
        <v>172</v>
      </c>
      <c r="AP175" s="100">
        <f t="shared" si="306"/>
        <v>4020</v>
      </c>
      <c r="AQ175" s="100">
        <f t="shared" si="307"/>
        <v>1607</v>
      </c>
      <c r="AR175" s="100">
        <f t="shared" si="308"/>
        <v>1205</v>
      </c>
      <c r="AS175" s="100">
        <f t="shared" si="309"/>
        <v>1205</v>
      </c>
      <c r="AT175" s="100">
        <f t="shared" si="310"/>
        <v>3215</v>
      </c>
      <c r="AU175" s="100">
        <f t="shared" si="311"/>
        <v>2142</v>
      </c>
      <c r="AV175" s="100">
        <f t="shared" si="312"/>
        <v>2677</v>
      </c>
      <c r="AW175" s="100">
        <f t="shared" si="313"/>
        <v>2677</v>
      </c>
      <c r="AY175" s="101">
        <v>172</v>
      </c>
      <c r="AZ175" s="101">
        <f t="shared" si="314"/>
        <v>5145</v>
      </c>
      <c r="BA175" s="101">
        <f t="shared" si="315"/>
        <v>2057</v>
      </c>
      <c r="BB175" s="101">
        <f t="shared" si="316"/>
        <v>1542</v>
      </c>
      <c r="BC175" s="101">
        <f t="shared" si="317"/>
        <v>1542</v>
      </c>
      <c r="BD175" s="101">
        <f t="shared" si="318"/>
        <v>4115</v>
      </c>
      <c r="BE175" s="101">
        <f t="shared" si="319"/>
        <v>2742</v>
      </c>
      <c r="BF175" s="101">
        <f t="shared" si="320"/>
        <v>3427</v>
      </c>
      <c r="BG175" s="101">
        <f t="shared" si="321"/>
        <v>3427</v>
      </c>
      <c r="BI175" s="102">
        <v>172</v>
      </c>
      <c r="BJ175" s="102">
        <f t="shared" si="322"/>
        <v>8040</v>
      </c>
      <c r="BK175" s="102">
        <f t="shared" si="323"/>
        <v>3215</v>
      </c>
      <c r="BL175" s="102">
        <f t="shared" si="324"/>
        <v>2410</v>
      </c>
      <c r="BM175" s="102">
        <f t="shared" si="325"/>
        <v>2410</v>
      </c>
      <c r="BN175" s="102">
        <f t="shared" si="326"/>
        <v>6430</v>
      </c>
      <c r="BO175" s="102">
        <f t="shared" si="327"/>
        <v>4285</v>
      </c>
      <c r="BP175" s="102">
        <f t="shared" si="328"/>
        <v>5355</v>
      </c>
      <c r="BQ175" s="102">
        <f t="shared" si="329"/>
        <v>5355</v>
      </c>
    </row>
    <row r="176" spans="1:69">
      <c r="A176" s="4">
        <v>173</v>
      </c>
      <c r="B176" s="4">
        <f>INT(VLOOKUP(A176,数值基线!$A$1:$K$206,3,0)*$B$2)</f>
        <v>1626</v>
      </c>
      <c r="C176" s="4">
        <f t="shared" si="330"/>
        <v>650</v>
      </c>
      <c r="D176" s="4">
        <f t="shared" si="331"/>
        <v>487</v>
      </c>
      <c r="E176" s="4">
        <f t="shared" si="332"/>
        <v>487</v>
      </c>
      <c r="F176" s="4">
        <f>INT(VLOOKUP(A176,数值基线!$A$1:$K$206,4,0)*$F$2)</f>
        <v>1300</v>
      </c>
      <c r="G176" s="4">
        <f t="shared" si="333"/>
        <v>866</v>
      </c>
      <c r="H176" s="4">
        <f t="shared" si="334"/>
        <v>1083</v>
      </c>
      <c r="I176" s="4">
        <f t="shared" si="335"/>
        <v>1083</v>
      </c>
      <c r="K176" s="106">
        <v>173</v>
      </c>
      <c r="L176" s="106">
        <f t="shared" si="282"/>
        <v>2032</v>
      </c>
      <c r="M176" s="106">
        <f t="shared" si="283"/>
        <v>812</v>
      </c>
      <c r="N176" s="106">
        <f t="shared" si="284"/>
        <v>608</v>
      </c>
      <c r="O176" s="106">
        <f t="shared" si="285"/>
        <v>608</v>
      </c>
      <c r="P176" s="106">
        <f t="shared" si="286"/>
        <v>1625</v>
      </c>
      <c r="Q176" s="106">
        <f t="shared" si="287"/>
        <v>1082</v>
      </c>
      <c r="R176" s="106">
        <f t="shared" si="288"/>
        <v>1353</v>
      </c>
      <c r="S176" s="106">
        <f t="shared" si="289"/>
        <v>1353</v>
      </c>
      <c r="U176" s="97">
        <v>173</v>
      </c>
      <c r="V176" s="97">
        <f t="shared" si="290"/>
        <v>2520</v>
      </c>
      <c r="W176" s="97">
        <f t="shared" si="291"/>
        <v>1007</v>
      </c>
      <c r="X176" s="97">
        <f t="shared" si="292"/>
        <v>754</v>
      </c>
      <c r="Y176" s="97">
        <f t="shared" si="293"/>
        <v>754</v>
      </c>
      <c r="Z176" s="97">
        <f t="shared" si="294"/>
        <v>2015</v>
      </c>
      <c r="AA176" s="97">
        <f t="shared" si="295"/>
        <v>1342</v>
      </c>
      <c r="AB176" s="97">
        <f t="shared" si="296"/>
        <v>1678</v>
      </c>
      <c r="AC176" s="97">
        <f t="shared" si="297"/>
        <v>1678</v>
      </c>
      <c r="AE176" s="98">
        <v>173</v>
      </c>
      <c r="AF176" s="98">
        <f t="shared" si="298"/>
        <v>3170</v>
      </c>
      <c r="AG176" s="98">
        <f t="shared" si="299"/>
        <v>1267</v>
      </c>
      <c r="AH176" s="98">
        <f t="shared" si="300"/>
        <v>949</v>
      </c>
      <c r="AI176" s="98">
        <f t="shared" si="301"/>
        <v>949</v>
      </c>
      <c r="AJ176" s="98">
        <f t="shared" si="302"/>
        <v>2535</v>
      </c>
      <c r="AK176" s="98">
        <f t="shared" si="303"/>
        <v>1688</v>
      </c>
      <c r="AL176" s="98">
        <f t="shared" si="304"/>
        <v>2111</v>
      </c>
      <c r="AM176" s="98">
        <f t="shared" si="305"/>
        <v>2111</v>
      </c>
      <c r="AO176" s="100">
        <v>173</v>
      </c>
      <c r="AP176" s="100">
        <f t="shared" si="306"/>
        <v>4065</v>
      </c>
      <c r="AQ176" s="100">
        <f t="shared" si="307"/>
        <v>1625</v>
      </c>
      <c r="AR176" s="100">
        <f t="shared" si="308"/>
        <v>1217</v>
      </c>
      <c r="AS176" s="100">
        <f t="shared" si="309"/>
        <v>1217</v>
      </c>
      <c r="AT176" s="100">
        <f t="shared" si="310"/>
        <v>3250</v>
      </c>
      <c r="AU176" s="100">
        <f t="shared" si="311"/>
        <v>2165</v>
      </c>
      <c r="AV176" s="100">
        <f t="shared" si="312"/>
        <v>2707</v>
      </c>
      <c r="AW176" s="100">
        <f t="shared" si="313"/>
        <v>2707</v>
      </c>
      <c r="AY176" s="101">
        <v>173</v>
      </c>
      <c r="AZ176" s="101">
        <f t="shared" si="314"/>
        <v>5203</v>
      </c>
      <c r="BA176" s="101">
        <f t="shared" si="315"/>
        <v>2080</v>
      </c>
      <c r="BB176" s="101">
        <f t="shared" si="316"/>
        <v>1558</v>
      </c>
      <c r="BC176" s="101">
        <f t="shared" si="317"/>
        <v>1558</v>
      </c>
      <c r="BD176" s="101">
        <f t="shared" si="318"/>
        <v>4160</v>
      </c>
      <c r="BE176" s="101">
        <f t="shared" si="319"/>
        <v>2771</v>
      </c>
      <c r="BF176" s="101">
        <f t="shared" si="320"/>
        <v>3465</v>
      </c>
      <c r="BG176" s="101">
        <f t="shared" si="321"/>
        <v>3465</v>
      </c>
      <c r="BI176" s="102">
        <v>173</v>
      </c>
      <c r="BJ176" s="102">
        <f t="shared" si="322"/>
        <v>8130</v>
      </c>
      <c r="BK176" s="102">
        <f t="shared" si="323"/>
        <v>3250</v>
      </c>
      <c r="BL176" s="102">
        <f t="shared" si="324"/>
        <v>2435</v>
      </c>
      <c r="BM176" s="102">
        <f t="shared" si="325"/>
        <v>2435</v>
      </c>
      <c r="BN176" s="102">
        <f t="shared" si="326"/>
        <v>6500</v>
      </c>
      <c r="BO176" s="102">
        <f t="shared" si="327"/>
        <v>4330</v>
      </c>
      <c r="BP176" s="102">
        <f t="shared" si="328"/>
        <v>5415</v>
      </c>
      <c r="BQ176" s="102">
        <f t="shared" si="329"/>
        <v>5415</v>
      </c>
    </row>
    <row r="177" spans="1:69">
      <c r="A177" s="4">
        <v>174</v>
      </c>
      <c r="B177" s="4">
        <f>INT(VLOOKUP(A177,数值基线!$A$1:$K$206,3,0)*$B$2)</f>
        <v>1644</v>
      </c>
      <c r="C177" s="4">
        <f t="shared" si="330"/>
        <v>657</v>
      </c>
      <c r="D177" s="4">
        <f t="shared" si="331"/>
        <v>493</v>
      </c>
      <c r="E177" s="4">
        <f t="shared" si="332"/>
        <v>493</v>
      </c>
      <c r="F177" s="4">
        <f>INT(VLOOKUP(A177,数值基线!$A$1:$K$206,4,0)*$F$2)</f>
        <v>1315</v>
      </c>
      <c r="G177" s="4">
        <f t="shared" si="333"/>
        <v>876</v>
      </c>
      <c r="H177" s="4">
        <f t="shared" si="334"/>
        <v>1095</v>
      </c>
      <c r="I177" s="4">
        <f t="shared" si="335"/>
        <v>1095</v>
      </c>
      <c r="K177" s="106">
        <v>174</v>
      </c>
      <c r="L177" s="106">
        <f t="shared" si="282"/>
        <v>2055</v>
      </c>
      <c r="M177" s="106">
        <f t="shared" si="283"/>
        <v>821</v>
      </c>
      <c r="N177" s="106">
        <f t="shared" si="284"/>
        <v>616</v>
      </c>
      <c r="O177" s="106">
        <f t="shared" si="285"/>
        <v>616</v>
      </c>
      <c r="P177" s="106">
        <f t="shared" si="286"/>
        <v>1643</v>
      </c>
      <c r="Q177" s="106">
        <f t="shared" si="287"/>
        <v>1095</v>
      </c>
      <c r="R177" s="106">
        <f t="shared" si="288"/>
        <v>1368</v>
      </c>
      <c r="S177" s="106">
        <f t="shared" si="289"/>
        <v>1368</v>
      </c>
      <c r="U177" s="97">
        <v>174</v>
      </c>
      <c r="V177" s="97">
        <f t="shared" si="290"/>
        <v>2548</v>
      </c>
      <c r="W177" s="97">
        <f t="shared" si="291"/>
        <v>1018</v>
      </c>
      <c r="X177" s="97">
        <f t="shared" si="292"/>
        <v>764</v>
      </c>
      <c r="Y177" s="97">
        <f t="shared" si="293"/>
        <v>764</v>
      </c>
      <c r="Z177" s="97">
        <f t="shared" si="294"/>
        <v>2038</v>
      </c>
      <c r="AA177" s="97">
        <f t="shared" si="295"/>
        <v>1357</v>
      </c>
      <c r="AB177" s="97">
        <f t="shared" si="296"/>
        <v>1697</v>
      </c>
      <c r="AC177" s="97">
        <f t="shared" si="297"/>
        <v>1697</v>
      </c>
      <c r="AE177" s="98">
        <v>174</v>
      </c>
      <c r="AF177" s="98">
        <f t="shared" si="298"/>
        <v>3205</v>
      </c>
      <c r="AG177" s="98">
        <f t="shared" si="299"/>
        <v>1281</v>
      </c>
      <c r="AH177" s="98">
        <f t="shared" si="300"/>
        <v>961</v>
      </c>
      <c r="AI177" s="98">
        <f t="shared" si="301"/>
        <v>961</v>
      </c>
      <c r="AJ177" s="98">
        <f t="shared" si="302"/>
        <v>2564</v>
      </c>
      <c r="AK177" s="98">
        <f t="shared" si="303"/>
        <v>1708</v>
      </c>
      <c r="AL177" s="98">
        <f t="shared" si="304"/>
        <v>2135</v>
      </c>
      <c r="AM177" s="98">
        <f t="shared" si="305"/>
        <v>2135</v>
      </c>
      <c r="AO177" s="100">
        <v>174</v>
      </c>
      <c r="AP177" s="100">
        <f t="shared" si="306"/>
        <v>4110</v>
      </c>
      <c r="AQ177" s="100">
        <f t="shared" si="307"/>
        <v>1642</v>
      </c>
      <c r="AR177" s="100">
        <f t="shared" si="308"/>
        <v>1232</v>
      </c>
      <c r="AS177" s="100">
        <f t="shared" si="309"/>
        <v>1232</v>
      </c>
      <c r="AT177" s="100">
        <f t="shared" si="310"/>
        <v>3287</v>
      </c>
      <c r="AU177" s="100">
        <f t="shared" si="311"/>
        <v>2190</v>
      </c>
      <c r="AV177" s="100">
        <f t="shared" si="312"/>
        <v>2737</v>
      </c>
      <c r="AW177" s="100">
        <f t="shared" si="313"/>
        <v>2737</v>
      </c>
      <c r="AY177" s="101">
        <v>174</v>
      </c>
      <c r="AZ177" s="101">
        <f t="shared" si="314"/>
        <v>5260</v>
      </c>
      <c r="BA177" s="101">
        <f t="shared" si="315"/>
        <v>2102</v>
      </c>
      <c r="BB177" s="101">
        <f t="shared" si="316"/>
        <v>1577</v>
      </c>
      <c r="BC177" s="101">
        <f t="shared" si="317"/>
        <v>1577</v>
      </c>
      <c r="BD177" s="101">
        <f t="shared" si="318"/>
        <v>4208</v>
      </c>
      <c r="BE177" s="101">
        <f t="shared" si="319"/>
        <v>2803</v>
      </c>
      <c r="BF177" s="101">
        <f t="shared" si="320"/>
        <v>3504</v>
      </c>
      <c r="BG177" s="101">
        <f t="shared" si="321"/>
        <v>3504</v>
      </c>
      <c r="BI177" s="102">
        <v>174</v>
      </c>
      <c r="BJ177" s="102">
        <f t="shared" si="322"/>
        <v>8220</v>
      </c>
      <c r="BK177" s="102">
        <f t="shared" si="323"/>
        <v>3285</v>
      </c>
      <c r="BL177" s="102">
        <f t="shared" si="324"/>
        <v>2465</v>
      </c>
      <c r="BM177" s="102">
        <f t="shared" si="325"/>
        <v>2465</v>
      </c>
      <c r="BN177" s="102">
        <f t="shared" si="326"/>
        <v>6575</v>
      </c>
      <c r="BO177" s="102">
        <f t="shared" si="327"/>
        <v>4380</v>
      </c>
      <c r="BP177" s="102">
        <f t="shared" si="328"/>
        <v>5475</v>
      </c>
      <c r="BQ177" s="102">
        <f t="shared" si="329"/>
        <v>5475</v>
      </c>
    </row>
    <row r="178" spans="1:69">
      <c r="A178" s="4">
        <v>175</v>
      </c>
      <c r="B178" s="4">
        <f>INT(VLOOKUP(A178,数值基线!$A$1:$K$206,3,0)*$B$2)</f>
        <v>1662</v>
      </c>
      <c r="C178" s="4">
        <f t="shared" si="330"/>
        <v>664</v>
      </c>
      <c r="D178" s="4">
        <f t="shared" si="331"/>
        <v>498</v>
      </c>
      <c r="E178" s="4">
        <f t="shared" si="332"/>
        <v>498</v>
      </c>
      <c r="F178" s="4">
        <f>INT(VLOOKUP(A178,数值基线!$A$1:$K$206,4,0)*$F$2)</f>
        <v>1329</v>
      </c>
      <c r="G178" s="4">
        <f t="shared" si="333"/>
        <v>886</v>
      </c>
      <c r="H178" s="4">
        <f t="shared" si="334"/>
        <v>1107</v>
      </c>
      <c r="I178" s="4">
        <f t="shared" si="335"/>
        <v>1107</v>
      </c>
      <c r="K178" s="106">
        <v>175</v>
      </c>
      <c r="L178" s="106">
        <f t="shared" si="282"/>
        <v>2077</v>
      </c>
      <c r="M178" s="106">
        <f t="shared" si="283"/>
        <v>830</v>
      </c>
      <c r="N178" s="106">
        <f t="shared" si="284"/>
        <v>622</v>
      </c>
      <c r="O178" s="106">
        <f t="shared" si="285"/>
        <v>622</v>
      </c>
      <c r="P178" s="106">
        <f t="shared" si="286"/>
        <v>1661</v>
      </c>
      <c r="Q178" s="106">
        <f t="shared" si="287"/>
        <v>1107</v>
      </c>
      <c r="R178" s="106">
        <f t="shared" si="288"/>
        <v>1383</v>
      </c>
      <c r="S178" s="106">
        <f t="shared" si="289"/>
        <v>1383</v>
      </c>
      <c r="U178" s="97">
        <v>175</v>
      </c>
      <c r="V178" s="97">
        <f t="shared" si="290"/>
        <v>2576</v>
      </c>
      <c r="W178" s="97">
        <f t="shared" si="291"/>
        <v>1029</v>
      </c>
      <c r="X178" s="97">
        <f t="shared" si="292"/>
        <v>771</v>
      </c>
      <c r="Y178" s="97">
        <f t="shared" si="293"/>
        <v>771</v>
      </c>
      <c r="Z178" s="97">
        <f t="shared" si="294"/>
        <v>2059</v>
      </c>
      <c r="AA178" s="97">
        <f t="shared" si="295"/>
        <v>1373</v>
      </c>
      <c r="AB178" s="97">
        <f t="shared" si="296"/>
        <v>1715</v>
      </c>
      <c r="AC178" s="97">
        <f t="shared" si="297"/>
        <v>1715</v>
      </c>
      <c r="AE178" s="98">
        <v>175</v>
      </c>
      <c r="AF178" s="98">
        <f t="shared" si="298"/>
        <v>3240</v>
      </c>
      <c r="AG178" s="98">
        <f t="shared" si="299"/>
        <v>1294</v>
      </c>
      <c r="AH178" s="98">
        <f t="shared" si="300"/>
        <v>971</v>
      </c>
      <c r="AI178" s="98">
        <f t="shared" si="301"/>
        <v>971</v>
      </c>
      <c r="AJ178" s="98">
        <f t="shared" si="302"/>
        <v>2591</v>
      </c>
      <c r="AK178" s="98">
        <f t="shared" si="303"/>
        <v>1727</v>
      </c>
      <c r="AL178" s="98">
        <f t="shared" si="304"/>
        <v>2158</v>
      </c>
      <c r="AM178" s="98">
        <f t="shared" si="305"/>
        <v>2158</v>
      </c>
      <c r="AO178" s="100">
        <v>175</v>
      </c>
      <c r="AP178" s="100">
        <f t="shared" si="306"/>
        <v>4155</v>
      </c>
      <c r="AQ178" s="100">
        <f t="shared" si="307"/>
        <v>1660</v>
      </c>
      <c r="AR178" s="100">
        <f t="shared" si="308"/>
        <v>1245</v>
      </c>
      <c r="AS178" s="100">
        <f t="shared" si="309"/>
        <v>1245</v>
      </c>
      <c r="AT178" s="100">
        <f t="shared" si="310"/>
        <v>3322</v>
      </c>
      <c r="AU178" s="100">
        <f t="shared" si="311"/>
        <v>2215</v>
      </c>
      <c r="AV178" s="100">
        <f t="shared" si="312"/>
        <v>2767</v>
      </c>
      <c r="AW178" s="100">
        <f t="shared" si="313"/>
        <v>2767</v>
      </c>
      <c r="AY178" s="101">
        <v>175</v>
      </c>
      <c r="AZ178" s="101">
        <f t="shared" si="314"/>
        <v>5318</v>
      </c>
      <c r="BA178" s="101">
        <f t="shared" si="315"/>
        <v>2124</v>
      </c>
      <c r="BB178" s="101">
        <f t="shared" si="316"/>
        <v>1593</v>
      </c>
      <c r="BC178" s="101">
        <f t="shared" si="317"/>
        <v>1593</v>
      </c>
      <c r="BD178" s="101">
        <f t="shared" si="318"/>
        <v>4252</v>
      </c>
      <c r="BE178" s="101">
        <f t="shared" si="319"/>
        <v>2835</v>
      </c>
      <c r="BF178" s="101">
        <f t="shared" si="320"/>
        <v>3542</v>
      </c>
      <c r="BG178" s="101">
        <f t="shared" si="321"/>
        <v>3542</v>
      </c>
      <c r="BI178" s="102">
        <v>175</v>
      </c>
      <c r="BJ178" s="102">
        <f t="shared" si="322"/>
        <v>8310</v>
      </c>
      <c r="BK178" s="102">
        <f t="shared" si="323"/>
        <v>3320</v>
      </c>
      <c r="BL178" s="102">
        <f t="shared" si="324"/>
        <v>2490</v>
      </c>
      <c r="BM178" s="102">
        <f t="shared" si="325"/>
        <v>2490</v>
      </c>
      <c r="BN178" s="102">
        <f t="shared" si="326"/>
        <v>6645</v>
      </c>
      <c r="BO178" s="102">
        <f t="shared" si="327"/>
        <v>4430</v>
      </c>
      <c r="BP178" s="102">
        <f t="shared" si="328"/>
        <v>5535</v>
      </c>
      <c r="BQ178" s="102">
        <f t="shared" si="329"/>
        <v>5535</v>
      </c>
    </row>
    <row r="179" spans="1:69">
      <c r="A179" s="4">
        <v>176</v>
      </c>
      <c r="B179" s="4">
        <f>INT(VLOOKUP(A179,数值基线!$A$1:$K$206,3,0)*$B$2)</f>
        <v>1681</v>
      </c>
      <c r="C179" s="4">
        <f t="shared" si="330"/>
        <v>672</v>
      </c>
      <c r="D179" s="4">
        <f t="shared" si="331"/>
        <v>504</v>
      </c>
      <c r="E179" s="4">
        <f t="shared" si="332"/>
        <v>504</v>
      </c>
      <c r="F179" s="4">
        <f>INT(VLOOKUP(A179,数值基线!$A$1:$K$206,4,0)*$F$2)</f>
        <v>1344</v>
      </c>
      <c r="G179" s="4">
        <f t="shared" si="333"/>
        <v>896</v>
      </c>
      <c r="H179" s="4">
        <f t="shared" si="334"/>
        <v>1120</v>
      </c>
      <c r="I179" s="4">
        <f t="shared" si="335"/>
        <v>1120</v>
      </c>
      <c r="K179" s="106">
        <v>176</v>
      </c>
      <c r="L179" s="106">
        <f t="shared" si="282"/>
        <v>2101</v>
      </c>
      <c r="M179" s="106">
        <f t="shared" si="283"/>
        <v>840</v>
      </c>
      <c r="N179" s="106">
        <f t="shared" si="284"/>
        <v>630</v>
      </c>
      <c r="O179" s="106">
        <f t="shared" si="285"/>
        <v>630</v>
      </c>
      <c r="P179" s="106">
        <f t="shared" si="286"/>
        <v>1680</v>
      </c>
      <c r="Q179" s="106">
        <f t="shared" si="287"/>
        <v>1120</v>
      </c>
      <c r="R179" s="106">
        <f t="shared" si="288"/>
        <v>1400</v>
      </c>
      <c r="S179" s="106">
        <f t="shared" si="289"/>
        <v>1400</v>
      </c>
      <c r="U179" s="97">
        <v>176</v>
      </c>
      <c r="V179" s="97">
        <f t="shared" si="290"/>
        <v>2605</v>
      </c>
      <c r="W179" s="97">
        <f t="shared" si="291"/>
        <v>1041</v>
      </c>
      <c r="X179" s="97">
        <f t="shared" si="292"/>
        <v>781</v>
      </c>
      <c r="Y179" s="97">
        <f t="shared" si="293"/>
        <v>781</v>
      </c>
      <c r="Z179" s="97">
        <f t="shared" si="294"/>
        <v>2083</v>
      </c>
      <c r="AA179" s="97">
        <f t="shared" si="295"/>
        <v>1388</v>
      </c>
      <c r="AB179" s="97">
        <f t="shared" si="296"/>
        <v>1736</v>
      </c>
      <c r="AC179" s="97">
        <f t="shared" si="297"/>
        <v>1736</v>
      </c>
      <c r="AE179" s="98">
        <v>176</v>
      </c>
      <c r="AF179" s="98">
        <f t="shared" si="298"/>
        <v>3277</v>
      </c>
      <c r="AG179" s="98">
        <f t="shared" si="299"/>
        <v>1310</v>
      </c>
      <c r="AH179" s="98">
        <f t="shared" si="300"/>
        <v>982</v>
      </c>
      <c r="AI179" s="98">
        <f t="shared" si="301"/>
        <v>982</v>
      </c>
      <c r="AJ179" s="98">
        <f t="shared" si="302"/>
        <v>2620</v>
      </c>
      <c r="AK179" s="98">
        <f t="shared" si="303"/>
        <v>1747</v>
      </c>
      <c r="AL179" s="98">
        <f t="shared" si="304"/>
        <v>2184</v>
      </c>
      <c r="AM179" s="98">
        <f t="shared" si="305"/>
        <v>2184</v>
      </c>
      <c r="AO179" s="100">
        <v>176</v>
      </c>
      <c r="AP179" s="100">
        <f t="shared" si="306"/>
        <v>4202</v>
      </c>
      <c r="AQ179" s="100">
        <f t="shared" si="307"/>
        <v>1680</v>
      </c>
      <c r="AR179" s="100">
        <f t="shared" si="308"/>
        <v>1260</v>
      </c>
      <c r="AS179" s="100">
        <f t="shared" si="309"/>
        <v>1260</v>
      </c>
      <c r="AT179" s="100">
        <f t="shared" si="310"/>
        <v>3360</v>
      </c>
      <c r="AU179" s="100">
        <f t="shared" si="311"/>
        <v>2240</v>
      </c>
      <c r="AV179" s="100">
        <f t="shared" si="312"/>
        <v>2800</v>
      </c>
      <c r="AW179" s="100">
        <f t="shared" si="313"/>
        <v>2800</v>
      </c>
      <c r="AY179" s="101">
        <v>176</v>
      </c>
      <c r="AZ179" s="101">
        <f t="shared" si="314"/>
        <v>5379</v>
      </c>
      <c r="BA179" s="101">
        <f t="shared" si="315"/>
        <v>2150</v>
      </c>
      <c r="BB179" s="101">
        <f t="shared" si="316"/>
        <v>1612</v>
      </c>
      <c r="BC179" s="101">
        <f t="shared" si="317"/>
        <v>1612</v>
      </c>
      <c r="BD179" s="101">
        <f t="shared" si="318"/>
        <v>4300</v>
      </c>
      <c r="BE179" s="101">
        <f t="shared" si="319"/>
        <v>2867</v>
      </c>
      <c r="BF179" s="101">
        <f t="shared" si="320"/>
        <v>3584</v>
      </c>
      <c r="BG179" s="101">
        <f t="shared" si="321"/>
        <v>3584</v>
      </c>
      <c r="BI179" s="102">
        <v>176</v>
      </c>
      <c r="BJ179" s="102">
        <f t="shared" si="322"/>
        <v>8405</v>
      </c>
      <c r="BK179" s="102">
        <f t="shared" si="323"/>
        <v>3360</v>
      </c>
      <c r="BL179" s="102">
        <f t="shared" si="324"/>
        <v>2520</v>
      </c>
      <c r="BM179" s="102">
        <f t="shared" si="325"/>
        <v>2520</v>
      </c>
      <c r="BN179" s="102">
        <f t="shared" si="326"/>
        <v>6720</v>
      </c>
      <c r="BO179" s="102">
        <f t="shared" si="327"/>
        <v>4480</v>
      </c>
      <c r="BP179" s="102">
        <f t="shared" si="328"/>
        <v>5600</v>
      </c>
      <c r="BQ179" s="102">
        <f t="shared" si="329"/>
        <v>5600</v>
      </c>
    </row>
    <row r="180" spans="1:69">
      <c r="A180" s="4">
        <v>177</v>
      </c>
      <c r="B180" s="4">
        <f>INT(VLOOKUP(A180,数值基线!$A$1:$K$206,3,0)*$B$2)</f>
        <v>1699</v>
      </c>
      <c r="C180" s="4">
        <f t="shared" si="330"/>
        <v>679</v>
      </c>
      <c r="D180" s="4">
        <f t="shared" si="331"/>
        <v>509</v>
      </c>
      <c r="E180" s="4">
        <f t="shared" si="332"/>
        <v>509</v>
      </c>
      <c r="F180" s="4">
        <f>INT(VLOOKUP(A180,数值基线!$A$1:$K$206,4,0)*$F$2)</f>
        <v>1359</v>
      </c>
      <c r="G180" s="4">
        <f t="shared" si="333"/>
        <v>906</v>
      </c>
      <c r="H180" s="4">
        <f t="shared" si="334"/>
        <v>1132</v>
      </c>
      <c r="I180" s="4">
        <f t="shared" si="335"/>
        <v>1132</v>
      </c>
      <c r="K180" s="106">
        <v>177</v>
      </c>
      <c r="L180" s="106">
        <f t="shared" si="282"/>
        <v>2123</v>
      </c>
      <c r="M180" s="106">
        <f t="shared" si="283"/>
        <v>848</v>
      </c>
      <c r="N180" s="106">
        <f t="shared" si="284"/>
        <v>636</v>
      </c>
      <c r="O180" s="106">
        <f t="shared" si="285"/>
        <v>636</v>
      </c>
      <c r="P180" s="106">
        <f t="shared" si="286"/>
        <v>1698</v>
      </c>
      <c r="Q180" s="106">
        <f t="shared" si="287"/>
        <v>1132</v>
      </c>
      <c r="R180" s="106">
        <f t="shared" si="288"/>
        <v>1415</v>
      </c>
      <c r="S180" s="106">
        <f t="shared" si="289"/>
        <v>1415</v>
      </c>
      <c r="U180" s="97">
        <v>177</v>
      </c>
      <c r="V180" s="97">
        <f t="shared" si="290"/>
        <v>2633</v>
      </c>
      <c r="W180" s="97">
        <f t="shared" si="291"/>
        <v>1052</v>
      </c>
      <c r="X180" s="97">
        <f t="shared" si="292"/>
        <v>788</v>
      </c>
      <c r="Y180" s="97">
        <f t="shared" si="293"/>
        <v>788</v>
      </c>
      <c r="Z180" s="97">
        <f t="shared" si="294"/>
        <v>2106</v>
      </c>
      <c r="AA180" s="97">
        <f t="shared" si="295"/>
        <v>1404</v>
      </c>
      <c r="AB180" s="97">
        <f t="shared" si="296"/>
        <v>1754</v>
      </c>
      <c r="AC180" s="97">
        <f t="shared" si="297"/>
        <v>1754</v>
      </c>
      <c r="AE180" s="98">
        <v>177</v>
      </c>
      <c r="AF180" s="98">
        <f t="shared" si="298"/>
        <v>3313</v>
      </c>
      <c r="AG180" s="98">
        <f t="shared" si="299"/>
        <v>1324</v>
      </c>
      <c r="AH180" s="98">
        <f t="shared" si="300"/>
        <v>992</v>
      </c>
      <c r="AI180" s="98">
        <f t="shared" si="301"/>
        <v>992</v>
      </c>
      <c r="AJ180" s="98">
        <f t="shared" si="302"/>
        <v>2650</v>
      </c>
      <c r="AK180" s="98">
        <f t="shared" si="303"/>
        <v>1766</v>
      </c>
      <c r="AL180" s="98">
        <f t="shared" si="304"/>
        <v>2207</v>
      </c>
      <c r="AM180" s="98">
        <f t="shared" si="305"/>
        <v>2207</v>
      </c>
      <c r="AO180" s="100">
        <v>177</v>
      </c>
      <c r="AP180" s="100">
        <f t="shared" si="306"/>
        <v>4247</v>
      </c>
      <c r="AQ180" s="100">
        <f t="shared" si="307"/>
        <v>1697</v>
      </c>
      <c r="AR180" s="100">
        <f t="shared" si="308"/>
        <v>1272</v>
      </c>
      <c r="AS180" s="100">
        <f t="shared" si="309"/>
        <v>1272</v>
      </c>
      <c r="AT180" s="100">
        <f t="shared" si="310"/>
        <v>3397</v>
      </c>
      <c r="AU180" s="100">
        <f t="shared" si="311"/>
        <v>2265</v>
      </c>
      <c r="AV180" s="100">
        <f t="shared" si="312"/>
        <v>2830</v>
      </c>
      <c r="AW180" s="100">
        <f t="shared" si="313"/>
        <v>2830</v>
      </c>
      <c r="AY180" s="101">
        <v>177</v>
      </c>
      <c r="AZ180" s="101">
        <f t="shared" si="314"/>
        <v>5436</v>
      </c>
      <c r="BA180" s="101">
        <f t="shared" si="315"/>
        <v>2172</v>
      </c>
      <c r="BB180" s="101">
        <f t="shared" si="316"/>
        <v>1628</v>
      </c>
      <c r="BC180" s="101">
        <f t="shared" si="317"/>
        <v>1628</v>
      </c>
      <c r="BD180" s="101">
        <f t="shared" si="318"/>
        <v>4348</v>
      </c>
      <c r="BE180" s="101">
        <f t="shared" si="319"/>
        <v>2899</v>
      </c>
      <c r="BF180" s="101">
        <f t="shared" si="320"/>
        <v>3622</v>
      </c>
      <c r="BG180" s="101">
        <f t="shared" si="321"/>
        <v>3622</v>
      </c>
      <c r="BI180" s="102">
        <v>177</v>
      </c>
      <c r="BJ180" s="102">
        <f t="shared" si="322"/>
        <v>8495</v>
      </c>
      <c r="BK180" s="102">
        <f t="shared" si="323"/>
        <v>3395</v>
      </c>
      <c r="BL180" s="102">
        <f t="shared" si="324"/>
        <v>2545</v>
      </c>
      <c r="BM180" s="102">
        <f t="shared" si="325"/>
        <v>2545</v>
      </c>
      <c r="BN180" s="102">
        <f t="shared" si="326"/>
        <v>6795</v>
      </c>
      <c r="BO180" s="102">
        <f t="shared" si="327"/>
        <v>4530</v>
      </c>
      <c r="BP180" s="102">
        <f t="shared" si="328"/>
        <v>5660</v>
      </c>
      <c r="BQ180" s="102">
        <f t="shared" si="329"/>
        <v>5660</v>
      </c>
    </row>
    <row r="181" spans="1:69">
      <c r="A181" s="4">
        <v>178</v>
      </c>
      <c r="B181" s="4">
        <f>INT(VLOOKUP(A181,数值基线!$A$1:$K$206,3,0)*$B$2)</f>
        <v>1718</v>
      </c>
      <c r="C181" s="4">
        <f t="shared" si="330"/>
        <v>687</v>
      </c>
      <c r="D181" s="4">
        <f t="shared" si="331"/>
        <v>515</v>
      </c>
      <c r="E181" s="4">
        <f t="shared" si="332"/>
        <v>515</v>
      </c>
      <c r="F181" s="4">
        <f>INT(VLOOKUP(A181,数值基线!$A$1:$K$206,4,0)*$F$2)</f>
        <v>1374</v>
      </c>
      <c r="G181" s="4">
        <f t="shared" si="333"/>
        <v>916</v>
      </c>
      <c r="H181" s="4">
        <f t="shared" si="334"/>
        <v>1145</v>
      </c>
      <c r="I181" s="4">
        <f t="shared" si="335"/>
        <v>1145</v>
      </c>
      <c r="K181" s="106">
        <v>178</v>
      </c>
      <c r="L181" s="106">
        <f t="shared" si="282"/>
        <v>2147</v>
      </c>
      <c r="M181" s="106">
        <f t="shared" si="283"/>
        <v>858</v>
      </c>
      <c r="N181" s="106">
        <f t="shared" si="284"/>
        <v>643</v>
      </c>
      <c r="O181" s="106">
        <f t="shared" si="285"/>
        <v>643</v>
      </c>
      <c r="P181" s="106">
        <f t="shared" si="286"/>
        <v>1717</v>
      </c>
      <c r="Q181" s="106">
        <f t="shared" si="287"/>
        <v>1145</v>
      </c>
      <c r="R181" s="106">
        <f t="shared" si="288"/>
        <v>1431</v>
      </c>
      <c r="S181" s="106">
        <f t="shared" si="289"/>
        <v>1431</v>
      </c>
      <c r="U181" s="97">
        <v>178</v>
      </c>
      <c r="V181" s="97">
        <f t="shared" si="290"/>
        <v>2662</v>
      </c>
      <c r="W181" s="97">
        <f t="shared" si="291"/>
        <v>1064</v>
      </c>
      <c r="X181" s="97">
        <f t="shared" si="292"/>
        <v>798</v>
      </c>
      <c r="Y181" s="97">
        <f t="shared" si="293"/>
        <v>798</v>
      </c>
      <c r="Z181" s="97">
        <f t="shared" si="294"/>
        <v>2129</v>
      </c>
      <c r="AA181" s="97">
        <f t="shared" si="295"/>
        <v>1419</v>
      </c>
      <c r="AB181" s="97">
        <f t="shared" si="296"/>
        <v>1774</v>
      </c>
      <c r="AC181" s="97">
        <f t="shared" si="297"/>
        <v>1774</v>
      </c>
      <c r="AE181" s="98">
        <v>178</v>
      </c>
      <c r="AF181" s="98">
        <f t="shared" si="298"/>
        <v>3350</v>
      </c>
      <c r="AG181" s="98">
        <f t="shared" si="299"/>
        <v>1339</v>
      </c>
      <c r="AH181" s="98">
        <f t="shared" si="300"/>
        <v>1004</v>
      </c>
      <c r="AI181" s="98">
        <f t="shared" si="301"/>
        <v>1004</v>
      </c>
      <c r="AJ181" s="98">
        <f t="shared" si="302"/>
        <v>2679</v>
      </c>
      <c r="AK181" s="98">
        <f t="shared" si="303"/>
        <v>1786</v>
      </c>
      <c r="AL181" s="98">
        <f t="shared" si="304"/>
        <v>2232</v>
      </c>
      <c r="AM181" s="98">
        <f t="shared" si="305"/>
        <v>2232</v>
      </c>
      <c r="AO181" s="100">
        <v>178</v>
      </c>
      <c r="AP181" s="100">
        <f t="shared" si="306"/>
        <v>4295</v>
      </c>
      <c r="AQ181" s="100">
        <f t="shared" si="307"/>
        <v>1717</v>
      </c>
      <c r="AR181" s="100">
        <f t="shared" si="308"/>
        <v>1287</v>
      </c>
      <c r="AS181" s="100">
        <f t="shared" si="309"/>
        <v>1287</v>
      </c>
      <c r="AT181" s="100">
        <f t="shared" si="310"/>
        <v>3435</v>
      </c>
      <c r="AU181" s="100">
        <f t="shared" si="311"/>
        <v>2290</v>
      </c>
      <c r="AV181" s="100">
        <f t="shared" si="312"/>
        <v>2862</v>
      </c>
      <c r="AW181" s="100">
        <f t="shared" si="313"/>
        <v>2862</v>
      </c>
      <c r="AY181" s="101">
        <v>178</v>
      </c>
      <c r="AZ181" s="101">
        <f t="shared" si="314"/>
        <v>5497</v>
      </c>
      <c r="BA181" s="101">
        <f t="shared" si="315"/>
        <v>2198</v>
      </c>
      <c r="BB181" s="101">
        <f t="shared" si="316"/>
        <v>1648</v>
      </c>
      <c r="BC181" s="101">
        <f t="shared" si="317"/>
        <v>1648</v>
      </c>
      <c r="BD181" s="101">
        <f t="shared" si="318"/>
        <v>4396</v>
      </c>
      <c r="BE181" s="101">
        <f t="shared" si="319"/>
        <v>2931</v>
      </c>
      <c r="BF181" s="101">
        <f t="shared" si="320"/>
        <v>3664</v>
      </c>
      <c r="BG181" s="101">
        <f t="shared" si="321"/>
        <v>3664</v>
      </c>
      <c r="BI181" s="102">
        <v>178</v>
      </c>
      <c r="BJ181" s="102">
        <f t="shared" si="322"/>
        <v>8590</v>
      </c>
      <c r="BK181" s="102">
        <f t="shared" si="323"/>
        <v>3435</v>
      </c>
      <c r="BL181" s="102">
        <f t="shared" si="324"/>
        <v>2575</v>
      </c>
      <c r="BM181" s="102">
        <f t="shared" si="325"/>
        <v>2575</v>
      </c>
      <c r="BN181" s="102">
        <f t="shared" si="326"/>
        <v>6870</v>
      </c>
      <c r="BO181" s="102">
        <f t="shared" si="327"/>
        <v>4580</v>
      </c>
      <c r="BP181" s="102">
        <f t="shared" si="328"/>
        <v>5725</v>
      </c>
      <c r="BQ181" s="102">
        <f t="shared" si="329"/>
        <v>5725</v>
      </c>
    </row>
    <row r="182" spans="1:69">
      <c r="A182" s="4">
        <v>179</v>
      </c>
      <c r="B182" s="4">
        <f>INT(VLOOKUP(A182,数值基线!$A$1:$K$206,3,0)*$B$2)</f>
        <v>1736</v>
      </c>
      <c r="C182" s="4">
        <f t="shared" si="330"/>
        <v>694</v>
      </c>
      <c r="D182" s="4">
        <f t="shared" si="331"/>
        <v>520</v>
      </c>
      <c r="E182" s="4">
        <f t="shared" si="332"/>
        <v>520</v>
      </c>
      <c r="F182" s="4">
        <f>INT(VLOOKUP(A182,数值基线!$A$1:$K$206,4,0)*$F$2)</f>
        <v>1389</v>
      </c>
      <c r="G182" s="4">
        <f t="shared" si="333"/>
        <v>926</v>
      </c>
      <c r="H182" s="4">
        <f t="shared" si="334"/>
        <v>1157</v>
      </c>
      <c r="I182" s="4">
        <f t="shared" si="335"/>
        <v>1157</v>
      </c>
      <c r="K182" s="106">
        <v>179</v>
      </c>
      <c r="L182" s="106">
        <f t="shared" si="282"/>
        <v>2170</v>
      </c>
      <c r="M182" s="106">
        <f t="shared" si="283"/>
        <v>867</v>
      </c>
      <c r="N182" s="106">
        <f t="shared" si="284"/>
        <v>650</v>
      </c>
      <c r="O182" s="106">
        <f t="shared" si="285"/>
        <v>650</v>
      </c>
      <c r="P182" s="106">
        <f t="shared" si="286"/>
        <v>1736</v>
      </c>
      <c r="Q182" s="106">
        <f t="shared" si="287"/>
        <v>1157</v>
      </c>
      <c r="R182" s="106">
        <f t="shared" si="288"/>
        <v>1446</v>
      </c>
      <c r="S182" s="106">
        <f t="shared" si="289"/>
        <v>1446</v>
      </c>
      <c r="U182" s="97">
        <v>179</v>
      </c>
      <c r="V182" s="97">
        <f t="shared" si="290"/>
        <v>2690</v>
      </c>
      <c r="W182" s="97">
        <f t="shared" si="291"/>
        <v>1075</v>
      </c>
      <c r="X182" s="97">
        <f t="shared" si="292"/>
        <v>806</v>
      </c>
      <c r="Y182" s="97">
        <f t="shared" si="293"/>
        <v>806</v>
      </c>
      <c r="Z182" s="97">
        <f t="shared" si="294"/>
        <v>2152</v>
      </c>
      <c r="AA182" s="97">
        <f t="shared" si="295"/>
        <v>1435</v>
      </c>
      <c r="AB182" s="97">
        <f t="shared" si="296"/>
        <v>1793</v>
      </c>
      <c r="AC182" s="97">
        <f t="shared" si="297"/>
        <v>1793</v>
      </c>
      <c r="AE182" s="98">
        <v>179</v>
      </c>
      <c r="AF182" s="98">
        <f t="shared" si="298"/>
        <v>3385</v>
      </c>
      <c r="AG182" s="98">
        <f t="shared" si="299"/>
        <v>1353</v>
      </c>
      <c r="AH182" s="98">
        <f t="shared" si="300"/>
        <v>1014</v>
      </c>
      <c r="AI182" s="98">
        <f t="shared" si="301"/>
        <v>1014</v>
      </c>
      <c r="AJ182" s="98">
        <f t="shared" si="302"/>
        <v>2708</v>
      </c>
      <c r="AK182" s="98">
        <f t="shared" si="303"/>
        <v>1805</v>
      </c>
      <c r="AL182" s="98">
        <f t="shared" si="304"/>
        <v>2256</v>
      </c>
      <c r="AM182" s="98">
        <f t="shared" si="305"/>
        <v>2256</v>
      </c>
      <c r="AO182" s="100">
        <v>179</v>
      </c>
      <c r="AP182" s="100">
        <f t="shared" si="306"/>
        <v>4340</v>
      </c>
      <c r="AQ182" s="100">
        <f t="shared" si="307"/>
        <v>1735</v>
      </c>
      <c r="AR182" s="100">
        <f t="shared" si="308"/>
        <v>1300</v>
      </c>
      <c r="AS182" s="100">
        <f t="shared" si="309"/>
        <v>1300</v>
      </c>
      <c r="AT182" s="100">
        <f t="shared" si="310"/>
        <v>3472</v>
      </c>
      <c r="AU182" s="100">
        <f t="shared" si="311"/>
        <v>2315</v>
      </c>
      <c r="AV182" s="100">
        <f t="shared" si="312"/>
        <v>2892</v>
      </c>
      <c r="AW182" s="100">
        <f t="shared" si="313"/>
        <v>2892</v>
      </c>
      <c r="AY182" s="101">
        <v>179</v>
      </c>
      <c r="AZ182" s="101">
        <f t="shared" si="314"/>
        <v>5555</v>
      </c>
      <c r="BA182" s="101">
        <f t="shared" si="315"/>
        <v>2220</v>
      </c>
      <c r="BB182" s="101">
        <f t="shared" si="316"/>
        <v>1664</v>
      </c>
      <c r="BC182" s="101">
        <f t="shared" si="317"/>
        <v>1664</v>
      </c>
      <c r="BD182" s="101">
        <f t="shared" si="318"/>
        <v>4444</v>
      </c>
      <c r="BE182" s="101">
        <f t="shared" si="319"/>
        <v>2963</v>
      </c>
      <c r="BF182" s="101">
        <f t="shared" si="320"/>
        <v>3702</v>
      </c>
      <c r="BG182" s="101">
        <f t="shared" si="321"/>
        <v>3702</v>
      </c>
      <c r="BI182" s="102">
        <v>179</v>
      </c>
      <c r="BJ182" s="102">
        <f t="shared" si="322"/>
        <v>8680</v>
      </c>
      <c r="BK182" s="102">
        <f t="shared" si="323"/>
        <v>3470</v>
      </c>
      <c r="BL182" s="102">
        <f t="shared" si="324"/>
        <v>2600</v>
      </c>
      <c r="BM182" s="102">
        <f t="shared" si="325"/>
        <v>2600</v>
      </c>
      <c r="BN182" s="102">
        <f t="shared" si="326"/>
        <v>6945</v>
      </c>
      <c r="BO182" s="102">
        <f t="shared" si="327"/>
        <v>4630</v>
      </c>
      <c r="BP182" s="102">
        <f t="shared" si="328"/>
        <v>5785</v>
      </c>
      <c r="BQ182" s="102">
        <f t="shared" si="329"/>
        <v>5785</v>
      </c>
    </row>
    <row r="183" spans="1:69">
      <c r="A183" s="4">
        <v>180</v>
      </c>
      <c r="B183" s="4">
        <f>INT(VLOOKUP(A183,数值基线!$A$1:$K$206,3,0)*$B$2)</f>
        <v>1755</v>
      </c>
      <c r="C183" s="4">
        <f t="shared" si="330"/>
        <v>702</v>
      </c>
      <c r="D183" s="4">
        <f t="shared" si="331"/>
        <v>526</v>
      </c>
      <c r="E183" s="4">
        <f t="shared" si="332"/>
        <v>526</v>
      </c>
      <c r="F183" s="4">
        <f>INT(VLOOKUP(A183,数值基线!$A$1:$K$206,4,0)*$F$2)</f>
        <v>1404</v>
      </c>
      <c r="G183" s="4">
        <f t="shared" si="333"/>
        <v>936</v>
      </c>
      <c r="H183" s="4">
        <f t="shared" si="334"/>
        <v>1170</v>
      </c>
      <c r="I183" s="4">
        <f t="shared" si="335"/>
        <v>1170</v>
      </c>
      <c r="K183" s="106">
        <v>180</v>
      </c>
      <c r="L183" s="106">
        <f t="shared" si="282"/>
        <v>2193</v>
      </c>
      <c r="M183" s="106">
        <f t="shared" si="283"/>
        <v>877</v>
      </c>
      <c r="N183" s="106">
        <f t="shared" si="284"/>
        <v>657</v>
      </c>
      <c r="O183" s="106">
        <f t="shared" si="285"/>
        <v>657</v>
      </c>
      <c r="P183" s="106">
        <f t="shared" si="286"/>
        <v>1755</v>
      </c>
      <c r="Q183" s="106">
        <f t="shared" si="287"/>
        <v>1170</v>
      </c>
      <c r="R183" s="106">
        <f t="shared" si="288"/>
        <v>1462</v>
      </c>
      <c r="S183" s="106">
        <f t="shared" si="289"/>
        <v>1462</v>
      </c>
      <c r="U183" s="97">
        <v>180</v>
      </c>
      <c r="V183" s="97">
        <f t="shared" si="290"/>
        <v>2720</v>
      </c>
      <c r="W183" s="97">
        <f t="shared" si="291"/>
        <v>1088</v>
      </c>
      <c r="X183" s="97">
        <f t="shared" si="292"/>
        <v>815</v>
      </c>
      <c r="Y183" s="97">
        <f t="shared" si="293"/>
        <v>815</v>
      </c>
      <c r="Z183" s="97">
        <f t="shared" si="294"/>
        <v>2176</v>
      </c>
      <c r="AA183" s="97">
        <f t="shared" si="295"/>
        <v>1450</v>
      </c>
      <c r="AB183" s="97">
        <f t="shared" si="296"/>
        <v>1813</v>
      </c>
      <c r="AC183" s="97">
        <f t="shared" si="297"/>
        <v>1813</v>
      </c>
      <c r="AE183" s="98">
        <v>180</v>
      </c>
      <c r="AF183" s="98">
        <f t="shared" si="298"/>
        <v>3422</v>
      </c>
      <c r="AG183" s="98">
        <f t="shared" si="299"/>
        <v>1368</v>
      </c>
      <c r="AH183" s="98">
        <f t="shared" si="300"/>
        <v>1025</v>
      </c>
      <c r="AI183" s="98">
        <f t="shared" si="301"/>
        <v>1025</v>
      </c>
      <c r="AJ183" s="98">
        <f t="shared" si="302"/>
        <v>2737</v>
      </c>
      <c r="AK183" s="98">
        <f t="shared" si="303"/>
        <v>1825</v>
      </c>
      <c r="AL183" s="98">
        <f t="shared" si="304"/>
        <v>2281</v>
      </c>
      <c r="AM183" s="98">
        <f t="shared" si="305"/>
        <v>2281</v>
      </c>
      <c r="AO183" s="100">
        <v>180</v>
      </c>
      <c r="AP183" s="100">
        <f t="shared" si="306"/>
        <v>4387</v>
      </c>
      <c r="AQ183" s="100">
        <f t="shared" si="307"/>
        <v>1755</v>
      </c>
      <c r="AR183" s="100">
        <f t="shared" si="308"/>
        <v>1315</v>
      </c>
      <c r="AS183" s="100">
        <f t="shared" si="309"/>
        <v>1315</v>
      </c>
      <c r="AT183" s="100">
        <f t="shared" si="310"/>
        <v>3510</v>
      </c>
      <c r="AU183" s="100">
        <f t="shared" si="311"/>
        <v>2340</v>
      </c>
      <c r="AV183" s="100">
        <f t="shared" si="312"/>
        <v>2925</v>
      </c>
      <c r="AW183" s="100">
        <f t="shared" si="313"/>
        <v>2925</v>
      </c>
      <c r="AY183" s="101">
        <v>180</v>
      </c>
      <c r="AZ183" s="101">
        <f t="shared" si="314"/>
        <v>5616</v>
      </c>
      <c r="BA183" s="101">
        <f t="shared" si="315"/>
        <v>2246</v>
      </c>
      <c r="BB183" s="101">
        <f t="shared" si="316"/>
        <v>1683</v>
      </c>
      <c r="BC183" s="101">
        <f t="shared" si="317"/>
        <v>1683</v>
      </c>
      <c r="BD183" s="101">
        <f t="shared" si="318"/>
        <v>4492</v>
      </c>
      <c r="BE183" s="101">
        <f t="shared" si="319"/>
        <v>2995</v>
      </c>
      <c r="BF183" s="101">
        <f t="shared" si="320"/>
        <v>3744</v>
      </c>
      <c r="BG183" s="101">
        <f t="shared" si="321"/>
        <v>3744</v>
      </c>
      <c r="BI183" s="102">
        <v>180</v>
      </c>
      <c r="BJ183" s="102">
        <f t="shared" si="322"/>
        <v>8775</v>
      </c>
      <c r="BK183" s="102">
        <f t="shared" si="323"/>
        <v>3510</v>
      </c>
      <c r="BL183" s="102">
        <f t="shared" si="324"/>
        <v>2630</v>
      </c>
      <c r="BM183" s="102">
        <f t="shared" si="325"/>
        <v>2630</v>
      </c>
      <c r="BN183" s="102">
        <f t="shared" si="326"/>
        <v>7020</v>
      </c>
      <c r="BO183" s="102">
        <f t="shared" si="327"/>
        <v>4680</v>
      </c>
      <c r="BP183" s="102">
        <f t="shared" si="328"/>
        <v>5850</v>
      </c>
      <c r="BQ183" s="102">
        <f t="shared" si="329"/>
        <v>5850</v>
      </c>
    </row>
    <row r="184" spans="1:69">
      <c r="A184" s="4">
        <v>181</v>
      </c>
      <c r="B184" s="4">
        <f>INT(VLOOKUP(A184,数值基线!$A$1:$K$206,3,0)*$B$2)</f>
        <v>1774</v>
      </c>
      <c r="C184" s="4">
        <f t="shared" si="330"/>
        <v>709</v>
      </c>
      <c r="D184" s="4">
        <f t="shared" si="331"/>
        <v>532</v>
      </c>
      <c r="E184" s="4">
        <f t="shared" si="332"/>
        <v>532</v>
      </c>
      <c r="F184" s="4">
        <f>INT(VLOOKUP(A184,数值基线!$A$1:$K$206,4,0)*$F$2)</f>
        <v>1419</v>
      </c>
      <c r="G184" s="4">
        <f t="shared" si="333"/>
        <v>946</v>
      </c>
      <c r="H184" s="4">
        <f t="shared" si="334"/>
        <v>1182</v>
      </c>
      <c r="I184" s="4">
        <f t="shared" si="335"/>
        <v>1182</v>
      </c>
      <c r="K184" s="106">
        <v>181</v>
      </c>
      <c r="L184" s="106">
        <f t="shared" si="282"/>
        <v>2217</v>
      </c>
      <c r="M184" s="106">
        <f t="shared" si="283"/>
        <v>886</v>
      </c>
      <c r="N184" s="106">
        <f t="shared" si="284"/>
        <v>665</v>
      </c>
      <c r="O184" s="106">
        <f t="shared" si="285"/>
        <v>665</v>
      </c>
      <c r="P184" s="106">
        <f t="shared" si="286"/>
        <v>1773</v>
      </c>
      <c r="Q184" s="106">
        <f t="shared" si="287"/>
        <v>1182</v>
      </c>
      <c r="R184" s="106">
        <f t="shared" si="288"/>
        <v>1477</v>
      </c>
      <c r="S184" s="106">
        <f t="shared" si="289"/>
        <v>1477</v>
      </c>
      <c r="U184" s="97">
        <v>181</v>
      </c>
      <c r="V184" s="97">
        <f t="shared" si="290"/>
        <v>2749</v>
      </c>
      <c r="W184" s="97">
        <f t="shared" si="291"/>
        <v>1098</v>
      </c>
      <c r="X184" s="97">
        <f t="shared" si="292"/>
        <v>824</v>
      </c>
      <c r="Y184" s="97">
        <f t="shared" si="293"/>
        <v>824</v>
      </c>
      <c r="Z184" s="97">
        <f t="shared" si="294"/>
        <v>2199</v>
      </c>
      <c r="AA184" s="97">
        <f t="shared" si="295"/>
        <v>1466</v>
      </c>
      <c r="AB184" s="97">
        <f t="shared" si="296"/>
        <v>1832</v>
      </c>
      <c r="AC184" s="97">
        <f t="shared" si="297"/>
        <v>1832</v>
      </c>
      <c r="AE184" s="98">
        <v>181</v>
      </c>
      <c r="AF184" s="98">
        <f t="shared" si="298"/>
        <v>3459</v>
      </c>
      <c r="AG184" s="98">
        <f t="shared" si="299"/>
        <v>1382</v>
      </c>
      <c r="AH184" s="98">
        <f t="shared" si="300"/>
        <v>1037</v>
      </c>
      <c r="AI184" s="98">
        <f t="shared" si="301"/>
        <v>1037</v>
      </c>
      <c r="AJ184" s="98">
        <f t="shared" si="302"/>
        <v>2767</v>
      </c>
      <c r="AK184" s="98">
        <f t="shared" si="303"/>
        <v>1844</v>
      </c>
      <c r="AL184" s="98">
        <f t="shared" si="304"/>
        <v>2304</v>
      </c>
      <c r="AM184" s="98">
        <f t="shared" si="305"/>
        <v>2304</v>
      </c>
      <c r="AO184" s="100">
        <v>181</v>
      </c>
      <c r="AP184" s="100">
        <f t="shared" si="306"/>
        <v>4435</v>
      </c>
      <c r="AQ184" s="100">
        <f t="shared" si="307"/>
        <v>1772</v>
      </c>
      <c r="AR184" s="100">
        <f t="shared" si="308"/>
        <v>1330</v>
      </c>
      <c r="AS184" s="100">
        <f t="shared" si="309"/>
        <v>1330</v>
      </c>
      <c r="AT184" s="100">
        <f t="shared" si="310"/>
        <v>3547</v>
      </c>
      <c r="AU184" s="100">
        <f t="shared" si="311"/>
        <v>2365</v>
      </c>
      <c r="AV184" s="100">
        <f t="shared" si="312"/>
        <v>2955</v>
      </c>
      <c r="AW184" s="100">
        <f t="shared" si="313"/>
        <v>2955</v>
      </c>
      <c r="AY184" s="101">
        <v>181</v>
      </c>
      <c r="AZ184" s="101">
        <f t="shared" si="314"/>
        <v>5676</v>
      </c>
      <c r="BA184" s="101">
        <f t="shared" si="315"/>
        <v>2268</v>
      </c>
      <c r="BB184" s="101">
        <f t="shared" si="316"/>
        <v>1702</v>
      </c>
      <c r="BC184" s="101">
        <f t="shared" si="317"/>
        <v>1702</v>
      </c>
      <c r="BD184" s="101">
        <f t="shared" si="318"/>
        <v>4540</v>
      </c>
      <c r="BE184" s="101">
        <f t="shared" si="319"/>
        <v>3027</v>
      </c>
      <c r="BF184" s="101">
        <f t="shared" si="320"/>
        <v>3782</v>
      </c>
      <c r="BG184" s="101">
        <f t="shared" si="321"/>
        <v>3782</v>
      </c>
      <c r="BI184" s="102">
        <v>181</v>
      </c>
      <c r="BJ184" s="102">
        <f t="shared" si="322"/>
        <v>8870</v>
      </c>
      <c r="BK184" s="102">
        <f t="shared" si="323"/>
        <v>3545</v>
      </c>
      <c r="BL184" s="102">
        <f t="shared" si="324"/>
        <v>2660</v>
      </c>
      <c r="BM184" s="102">
        <f t="shared" si="325"/>
        <v>2660</v>
      </c>
      <c r="BN184" s="102">
        <f t="shared" si="326"/>
        <v>7095</v>
      </c>
      <c r="BO184" s="102">
        <f t="shared" si="327"/>
        <v>4730</v>
      </c>
      <c r="BP184" s="102">
        <f t="shared" si="328"/>
        <v>5910</v>
      </c>
      <c r="BQ184" s="102">
        <f t="shared" si="329"/>
        <v>5910</v>
      </c>
    </row>
    <row r="185" spans="1:69">
      <c r="A185" s="4">
        <v>182</v>
      </c>
      <c r="B185" s="4">
        <f>INT(VLOOKUP(A185,数值基线!$A$1:$K$206,3,0)*$B$2)</f>
        <v>1793</v>
      </c>
      <c r="C185" s="4">
        <f t="shared" si="330"/>
        <v>717</v>
      </c>
      <c r="D185" s="4">
        <f t="shared" si="331"/>
        <v>537</v>
      </c>
      <c r="E185" s="4">
        <f t="shared" si="332"/>
        <v>537</v>
      </c>
      <c r="F185" s="4">
        <f>INT(VLOOKUP(A185,数值基线!$A$1:$K$206,4,0)*$F$2)</f>
        <v>1434</v>
      </c>
      <c r="G185" s="4">
        <f t="shared" si="333"/>
        <v>956</v>
      </c>
      <c r="H185" s="4">
        <f t="shared" si="334"/>
        <v>1195</v>
      </c>
      <c r="I185" s="4">
        <f t="shared" si="335"/>
        <v>1195</v>
      </c>
      <c r="K185" s="106">
        <v>182</v>
      </c>
      <c r="L185" s="106">
        <f t="shared" si="282"/>
        <v>2241</v>
      </c>
      <c r="M185" s="106">
        <f t="shared" si="283"/>
        <v>896</v>
      </c>
      <c r="N185" s="106">
        <f t="shared" si="284"/>
        <v>671</v>
      </c>
      <c r="O185" s="106">
        <f t="shared" si="285"/>
        <v>671</v>
      </c>
      <c r="P185" s="106">
        <f t="shared" si="286"/>
        <v>1792</v>
      </c>
      <c r="Q185" s="106">
        <f t="shared" si="287"/>
        <v>1195</v>
      </c>
      <c r="R185" s="106">
        <f t="shared" si="288"/>
        <v>1493</v>
      </c>
      <c r="S185" s="106">
        <f t="shared" si="289"/>
        <v>1493</v>
      </c>
      <c r="U185" s="97">
        <v>182</v>
      </c>
      <c r="V185" s="97">
        <f t="shared" si="290"/>
        <v>2779</v>
      </c>
      <c r="W185" s="97">
        <f t="shared" si="291"/>
        <v>1111</v>
      </c>
      <c r="X185" s="97">
        <f t="shared" si="292"/>
        <v>832</v>
      </c>
      <c r="Y185" s="97">
        <f t="shared" si="293"/>
        <v>832</v>
      </c>
      <c r="Z185" s="97">
        <f t="shared" si="294"/>
        <v>2222</v>
      </c>
      <c r="AA185" s="97">
        <f t="shared" si="295"/>
        <v>1481</v>
      </c>
      <c r="AB185" s="97">
        <f t="shared" si="296"/>
        <v>1852</v>
      </c>
      <c r="AC185" s="97">
        <f t="shared" si="297"/>
        <v>1852</v>
      </c>
      <c r="AE185" s="98">
        <v>182</v>
      </c>
      <c r="AF185" s="98">
        <f t="shared" si="298"/>
        <v>3496</v>
      </c>
      <c r="AG185" s="98">
        <f t="shared" si="299"/>
        <v>1398</v>
      </c>
      <c r="AH185" s="98">
        <f t="shared" si="300"/>
        <v>1047</v>
      </c>
      <c r="AI185" s="98">
        <f t="shared" si="301"/>
        <v>1047</v>
      </c>
      <c r="AJ185" s="98">
        <f t="shared" si="302"/>
        <v>2796</v>
      </c>
      <c r="AK185" s="98">
        <f t="shared" si="303"/>
        <v>1864</v>
      </c>
      <c r="AL185" s="98">
        <f t="shared" si="304"/>
        <v>2330</v>
      </c>
      <c r="AM185" s="98">
        <f t="shared" si="305"/>
        <v>2330</v>
      </c>
      <c r="AO185" s="100">
        <v>182</v>
      </c>
      <c r="AP185" s="100">
        <f t="shared" si="306"/>
        <v>4482</v>
      </c>
      <c r="AQ185" s="100">
        <f t="shared" si="307"/>
        <v>1792</v>
      </c>
      <c r="AR185" s="100">
        <f t="shared" si="308"/>
        <v>1342</v>
      </c>
      <c r="AS185" s="100">
        <f t="shared" si="309"/>
        <v>1342</v>
      </c>
      <c r="AT185" s="100">
        <f t="shared" si="310"/>
        <v>3585</v>
      </c>
      <c r="AU185" s="100">
        <f t="shared" si="311"/>
        <v>2390</v>
      </c>
      <c r="AV185" s="100">
        <f t="shared" si="312"/>
        <v>2987</v>
      </c>
      <c r="AW185" s="100">
        <f t="shared" si="313"/>
        <v>2987</v>
      </c>
      <c r="AY185" s="101">
        <v>182</v>
      </c>
      <c r="AZ185" s="101">
        <f t="shared" si="314"/>
        <v>5737</v>
      </c>
      <c r="BA185" s="101">
        <f t="shared" si="315"/>
        <v>2294</v>
      </c>
      <c r="BB185" s="101">
        <f t="shared" si="316"/>
        <v>1718</v>
      </c>
      <c r="BC185" s="101">
        <f t="shared" si="317"/>
        <v>1718</v>
      </c>
      <c r="BD185" s="101">
        <f t="shared" si="318"/>
        <v>4588</v>
      </c>
      <c r="BE185" s="101">
        <f t="shared" si="319"/>
        <v>3059</v>
      </c>
      <c r="BF185" s="101">
        <f t="shared" si="320"/>
        <v>3824</v>
      </c>
      <c r="BG185" s="101">
        <f t="shared" si="321"/>
        <v>3824</v>
      </c>
      <c r="BI185" s="102">
        <v>182</v>
      </c>
      <c r="BJ185" s="102">
        <f t="shared" si="322"/>
        <v>8965</v>
      </c>
      <c r="BK185" s="102">
        <f t="shared" si="323"/>
        <v>3585</v>
      </c>
      <c r="BL185" s="102">
        <f t="shared" si="324"/>
        <v>2685</v>
      </c>
      <c r="BM185" s="102">
        <f t="shared" si="325"/>
        <v>2685</v>
      </c>
      <c r="BN185" s="102">
        <f t="shared" si="326"/>
        <v>7170</v>
      </c>
      <c r="BO185" s="102">
        <f t="shared" si="327"/>
        <v>4780</v>
      </c>
      <c r="BP185" s="102">
        <f t="shared" si="328"/>
        <v>5975</v>
      </c>
      <c r="BQ185" s="102">
        <f t="shared" si="329"/>
        <v>5975</v>
      </c>
    </row>
    <row r="186" spans="1:69">
      <c r="A186" s="4">
        <v>183</v>
      </c>
      <c r="B186" s="4">
        <f>INT(VLOOKUP(A186,数值基线!$A$1:$K$206,3,0)*$B$2)</f>
        <v>1812</v>
      </c>
      <c r="C186" s="4">
        <f t="shared" si="330"/>
        <v>724</v>
      </c>
      <c r="D186" s="4">
        <f t="shared" si="331"/>
        <v>543</v>
      </c>
      <c r="E186" s="4">
        <f t="shared" si="332"/>
        <v>543</v>
      </c>
      <c r="F186" s="4">
        <f>INT(VLOOKUP(A186,数值基线!$A$1:$K$206,4,0)*$F$2)</f>
        <v>1449</v>
      </c>
      <c r="G186" s="4">
        <f t="shared" si="333"/>
        <v>966</v>
      </c>
      <c r="H186" s="4">
        <f t="shared" si="334"/>
        <v>1207</v>
      </c>
      <c r="I186" s="4">
        <f t="shared" si="335"/>
        <v>1207</v>
      </c>
      <c r="K186" s="106">
        <v>183</v>
      </c>
      <c r="L186" s="106">
        <f t="shared" si="282"/>
        <v>2265</v>
      </c>
      <c r="M186" s="106">
        <f t="shared" si="283"/>
        <v>905</v>
      </c>
      <c r="N186" s="106">
        <f t="shared" si="284"/>
        <v>678</v>
      </c>
      <c r="O186" s="106">
        <f t="shared" si="285"/>
        <v>678</v>
      </c>
      <c r="P186" s="106">
        <f t="shared" si="286"/>
        <v>1811</v>
      </c>
      <c r="Q186" s="106">
        <f t="shared" si="287"/>
        <v>1207</v>
      </c>
      <c r="R186" s="106">
        <f t="shared" si="288"/>
        <v>1508</v>
      </c>
      <c r="S186" s="106">
        <f t="shared" si="289"/>
        <v>1508</v>
      </c>
      <c r="U186" s="97">
        <v>183</v>
      </c>
      <c r="V186" s="97">
        <f t="shared" si="290"/>
        <v>2808</v>
      </c>
      <c r="W186" s="97">
        <f t="shared" si="291"/>
        <v>1122</v>
      </c>
      <c r="X186" s="97">
        <f t="shared" si="292"/>
        <v>841</v>
      </c>
      <c r="Y186" s="97">
        <f t="shared" si="293"/>
        <v>841</v>
      </c>
      <c r="Z186" s="97">
        <f t="shared" si="294"/>
        <v>2245</v>
      </c>
      <c r="AA186" s="97">
        <f t="shared" si="295"/>
        <v>1497</v>
      </c>
      <c r="AB186" s="97">
        <f t="shared" si="296"/>
        <v>1870</v>
      </c>
      <c r="AC186" s="97">
        <f t="shared" si="297"/>
        <v>1870</v>
      </c>
      <c r="AE186" s="98">
        <v>183</v>
      </c>
      <c r="AF186" s="98">
        <f t="shared" si="298"/>
        <v>3533</v>
      </c>
      <c r="AG186" s="98">
        <f t="shared" si="299"/>
        <v>1411</v>
      </c>
      <c r="AH186" s="98">
        <f t="shared" si="300"/>
        <v>1058</v>
      </c>
      <c r="AI186" s="98">
        <f t="shared" si="301"/>
        <v>1058</v>
      </c>
      <c r="AJ186" s="98">
        <f t="shared" si="302"/>
        <v>2825</v>
      </c>
      <c r="AK186" s="98">
        <f t="shared" si="303"/>
        <v>1883</v>
      </c>
      <c r="AL186" s="98">
        <f t="shared" si="304"/>
        <v>2353</v>
      </c>
      <c r="AM186" s="98">
        <f t="shared" si="305"/>
        <v>2353</v>
      </c>
      <c r="AO186" s="100">
        <v>183</v>
      </c>
      <c r="AP186" s="100">
        <f t="shared" si="306"/>
        <v>4530</v>
      </c>
      <c r="AQ186" s="100">
        <f t="shared" si="307"/>
        <v>1810</v>
      </c>
      <c r="AR186" s="100">
        <f t="shared" si="308"/>
        <v>1357</v>
      </c>
      <c r="AS186" s="100">
        <f t="shared" si="309"/>
        <v>1357</v>
      </c>
      <c r="AT186" s="100">
        <f t="shared" si="310"/>
        <v>3622</v>
      </c>
      <c r="AU186" s="100">
        <f t="shared" si="311"/>
        <v>2415</v>
      </c>
      <c r="AV186" s="100">
        <f t="shared" si="312"/>
        <v>3017</v>
      </c>
      <c r="AW186" s="100">
        <f t="shared" si="313"/>
        <v>3017</v>
      </c>
      <c r="AY186" s="101">
        <v>183</v>
      </c>
      <c r="AZ186" s="101">
        <f t="shared" si="314"/>
        <v>5798</v>
      </c>
      <c r="BA186" s="101">
        <f t="shared" si="315"/>
        <v>2316</v>
      </c>
      <c r="BB186" s="101">
        <f t="shared" si="316"/>
        <v>1737</v>
      </c>
      <c r="BC186" s="101">
        <f t="shared" si="317"/>
        <v>1737</v>
      </c>
      <c r="BD186" s="101">
        <f t="shared" si="318"/>
        <v>4636</v>
      </c>
      <c r="BE186" s="101">
        <f t="shared" si="319"/>
        <v>3091</v>
      </c>
      <c r="BF186" s="101">
        <f t="shared" si="320"/>
        <v>3862</v>
      </c>
      <c r="BG186" s="101">
        <f t="shared" si="321"/>
        <v>3862</v>
      </c>
      <c r="BI186" s="102">
        <v>183</v>
      </c>
      <c r="BJ186" s="102">
        <f t="shared" si="322"/>
        <v>9060</v>
      </c>
      <c r="BK186" s="102">
        <f t="shared" si="323"/>
        <v>3620</v>
      </c>
      <c r="BL186" s="102">
        <f t="shared" si="324"/>
        <v>2715</v>
      </c>
      <c r="BM186" s="102">
        <f t="shared" si="325"/>
        <v>2715</v>
      </c>
      <c r="BN186" s="102">
        <f t="shared" si="326"/>
        <v>7245</v>
      </c>
      <c r="BO186" s="102">
        <f t="shared" si="327"/>
        <v>4830</v>
      </c>
      <c r="BP186" s="102">
        <f t="shared" si="328"/>
        <v>6035</v>
      </c>
      <c r="BQ186" s="102">
        <f t="shared" si="329"/>
        <v>6035</v>
      </c>
    </row>
    <row r="187" spans="1:69">
      <c r="A187" s="4">
        <v>184</v>
      </c>
      <c r="B187" s="4">
        <f>INT(VLOOKUP(A187,数值基线!$A$1:$K$206,3,0)*$B$2)</f>
        <v>1831</v>
      </c>
      <c r="C187" s="4">
        <f t="shared" si="330"/>
        <v>732</v>
      </c>
      <c r="D187" s="4">
        <f t="shared" si="331"/>
        <v>549</v>
      </c>
      <c r="E187" s="4">
        <f t="shared" si="332"/>
        <v>549</v>
      </c>
      <c r="F187" s="4">
        <f>INT(VLOOKUP(A187,数值基线!$A$1:$K$206,4,0)*$F$2)</f>
        <v>1464</v>
      </c>
      <c r="G187" s="4">
        <f t="shared" si="333"/>
        <v>976</v>
      </c>
      <c r="H187" s="4">
        <f t="shared" si="334"/>
        <v>1220</v>
      </c>
      <c r="I187" s="4">
        <f t="shared" si="335"/>
        <v>1220</v>
      </c>
      <c r="K187" s="106">
        <v>184</v>
      </c>
      <c r="L187" s="106">
        <f t="shared" si="282"/>
        <v>2288</v>
      </c>
      <c r="M187" s="106">
        <f t="shared" si="283"/>
        <v>915</v>
      </c>
      <c r="N187" s="106">
        <f t="shared" si="284"/>
        <v>686</v>
      </c>
      <c r="O187" s="106">
        <f t="shared" si="285"/>
        <v>686</v>
      </c>
      <c r="P187" s="106">
        <f t="shared" si="286"/>
        <v>1830</v>
      </c>
      <c r="Q187" s="106">
        <f t="shared" si="287"/>
        <v>1220</v>
      </c>
      <c r="R187" s="106">
        <f t="shared" si="288"/>
        <v>1525</v>
      </c>
      <c r="S187" s="106">
        <f t="shared" si="289"/>
        <v>1525</v>
      </c>
      <c r="U187" s="97">
        <v>184</v>
      </c>
      <c r="V187" s="97">
        <f t="shared" si="290"/>
        <v>2838</v>
      </c>
      <c r="W187" s="97">
        <f t="shared" si="291"/>
        <v>1134</v>
      </c>
      <c r="X187" s="97">
        <f t="shared" si="292"/>
        <v>850</v>
      </c>
      <c r="Y187" s="97">
        <f t="shared" si="293"/>
        <v>850</v>
      </c>
      <c r="Z187" s="97">
        <f t="shared" si="294"/>
        <v>2269</v>
      </c>
      <c r="AA187" s="97">
        <f t="shared" si="295"/>
        <v>1512</v>
      </c>
      <c r="AB187" s="97">
        <f t="shared" si="296"/>
        <v>1891</v>
      </c>
      <c r="AC187" s="97">
        <f t="shared" si="297"/>
        <v>1891</v>
      </c>
      <c r="AE187" s="98">
        <v>184</v>
      </c>
      <c r="AF187" s="98">
        <f t="shared" si="298"/>
        <v>3570</v>
      </c>
      <c r="AG187" s="98">
        <f t="shared" si="299"/>
        <v>1427</v>
      </c>
      <c r="AH187" s="98">
        <f t="shared" si="300"/>
        <v>1070</v>
      </c>
      <c r="AI187" s="98">
        <f t="shared" si="301"/>
        <v>1070</v>
      </c>
      <c r="AJ187" s="98">
        <f t="shared" si="302"/>
        <v>2854</v>
      </c>
      <c r="AK187" s="98">
        <f t="shared" si="303"/>
        <v>1903</v>
      </c>
      <c r="AL187" s="98">
        <f t="shared" si="304"/>
        <v>2379</v>
      </c>
      <c r="AM187" s="98">
        <f t="shared" si="305"/>
        <v>2379</v>
      </c>
      <c r="AO187" s="100">
        <v>184</v>
      </c>
      <c r="AP187" s="100">
        <f t="shared" si="306"/>
        <v>4577</v>
      </c>
      <c r="AQ187" s="100">
        <f t="shared" si="307"/>
        <v>1830</v>
      </c>
      <c r="AR187" s="100">
        <f t="shared" si="308"/>
        <v>1372</v>
      </c>
      <c r="AS187" s="100">
        <f t="shared" si="309"/>
        <v>1372</v>
      </c>
      <c r="AT187" s="100">
        <f t="shared" si="310"/>
        <v>3660</v>
      </c>
      <c r="AU187" s="100">
        <f t="shared" si="311"/>
        <v>2440</v>
      </c>
      <c r="AV187" s="100">
        <f t="shared" si="312"/>
        <v>3050</v>
      </c>
      <c r="AW187" s="100">
        <f t="shared" si="313"/>
        <v>3050</v>
      </c>
      <c r="AY187" s="101">
        <v>184</v>
      </c>
      <c r="AZ187" s="101">
        <f t="shared" si="314"/>
        <v>5859</v>
      </c>
      <c r="BA187" s="101">
        <f t="shared" si="315"/>
        <v>2342</v>
      </c>
      <c r="BB187" s="101">
        <f t="shared" si="316"/>
        <v>1756</v>
      </c>
      <c r="BC187" s="101">
        <f t="shared" si="317"/>
        <v>1756</v>
      </c>
      <c r="BD187" s="101">
        <f t="shared" si="318"/>
        <v>4684</v>
      </c>
      <c r="BE187" s="101">
        <f t="shared" si="319"/>
        <v>3123</v>
      </c>
      <c r="BF187" s="101">
        <f t="shared" si="320"/>
        <v>3904</v>
      </c>
      <c r="BG187" s="101">
        <f t="shared" si="321"/>
        <v>3904</v>
      </c>
      <c r="BI187" s="102">
        <v>184</v>
      </c>
      <c r="BJ187" s="102">
        <f t="shared" si="322"/>
        <v>9155</v>
      </c>
      <c r="BK187" s="102">
        <f t="shared" si="323"/>
        <v>3660</v>
      </c>
      <c r="BL187" s="102">
        <f t="shared" si="324"/>
        <v>2745</v>
      </c>
      <c r="BM187" s="102">
        <f t="shared" si="325"/>
        <v>2745</v>
      </c>
      <c r="BN187" s="102">
        <f t="shared" si="326"/>
        <v>7320</v>
      </c>
      <c r="BO187" s="102">
        <f t="shared" si="327"/>
        <v>4880</v>
      </c>
      <c r="BP187" s="102">
        <f t="shared" si="328"/>
        <v>6100</v>
      </c>
      <c r="BQ187" s="102">
        <f t="shared" si="329"/>
        <v>6100</v>
      </c>
    </row>
    <row r="188" spans="1:69">
      <c r="A188" s="4">
        <v>185</v>
      </c>
      <c r="B188" s="4">
        <f>INT(VLOOKUP(A188,数值基线!$A$1:$K$206,3,0)*$B$2)</f>
        <v>1850</v>
      </c>
      <c r="C188" s="4">
        <f t="shared" si="330"/>
        <v>740</v>
      </c>
      <c r="D188" s="4">
        <f t="shared" si="331"/>
        <v>555</v>
      </c>
      <c r="E188" s="4">
        <f t="shared" si="332"/>
        <v>555</v>
      </c>
      <c r="F188" s="4">
        <f>INT(VLOOKUP(A188,数值基线!$A$1:$K$206,4,0)*$F$2)</f>
        <v>1479</v>
      </c>
      <c r="G188" s="4">
        <f t="shared" si="333"/>
        <v>986</v>
      </c>
      <c r="H188" s="4">
        <f t="shared" si="334"/>
        <v>1232</v>
      </c>
      <c r="I188" s="4">
        <f t="shared" si="335"/>
        <v>1232</v>
      </c>
      <c r="K188" s="106">
        <v>185</v>
      </c>
      <c r="L188" s="106">
        <f t="shared" si="282"/>
        <v>2312</v>
      </c>
      <c r="M188" s="106">
        <f t="shared" si="283"/>
        <v>925</v>
      </c>
      <c r="N188" s="106">
        <f t="shared" si="284"/>
        <v>693</v>
      </c>
      <c r="O188" s="106">
        <f t="shared" si="285"/>
        <v>693</v>
      </c>
      <c r="P188" s="106">
        <f t="shared" si="286"/>
        <v>1848</v>
      </c>
      <c r="Q188" s="106">
        <f t="shared" si="287"/>
        <v>1232</v>
      </c>
      <c r="R188" s="106">
        <f t="shared" si="288"/>
        <v>1540</v>
      </c>
      <c r="S188" s="106">
        <f t="shared" si="289"/>
        <v>1540</v>
      </c>
      <c r="U188" s="97">
        <v>185</v>
      </c>
      <c r="V188" s="97">
        <f t="shared" si="290"/>
        <v>2867</v>
      </c>
      <c r="W188" s="97">
        <f t="shared" si="291"/>
        <v>1147</v>
      </c>
      <c r="X188" s="97">
        <f t="shared" si="292"/>
        <v>860</v>
      </c>
      <c r="Y188" s="97">
        <f t="shared" si="293"/>
        <v>860</v>
      </c>
      <c r="Z188" s="97">
        <f t="shared" si="294"/>
        <v>2292</v>
      </c>
      <c r="AA188" s="97">
        <f t="shared" si="295"/>
        <v>1528</v>
      </c>
      <c r="AB188" s="97">
        <f t="shared" si="296"/>
        <v>1909</v>
      </c>
      <c r="AC188" s="97">
        <f t="shared" si="297"/>
        <v>1909</v>
      </c>
      <c r="AE188" s="98">
        <v>185</v>
      </c>
      <c r="AF188" s="98">
        <f t="shared" si="298"/>
        <v>3607</v>
      </c>
      <c r="AG188" s="98">
        <f t="shared" si="299"/>
        <v>1443</v>
      </c>
      <c r="AH188" s="98">
        <f t="shared" si="300"/>
        <v>1082</v>
      </c>
      <c r="AI188" s="98">
        <f t="shared" si="301"/>
        <v>1082</v>
      </c>
      <c r="AJ188" s="98">
        <f t="shared" si="302"/>
        <v>2884</v>
      </c>
      <c r="AK188" s="98">
        <f t="shared" si="303"/>
        <v>1922</v>
      </c>
      <c r="AL188" s="98">
        <f t="shared" si="304"/>
        <v>2402</v>
      </c>
      <c r="AM188" s="98">
        <f t="shared" si="305"/>
        <v>2402</v>
      </c>
      <c r="AO188" s="100">
        <v>185</v>
      </c>
      <c r="AP188" s="100">
        <f t="shared" si="306"/>
        <v>4625</v>
      </c>
      <c r="AQ188" s="100">
        <f t="shared" si="307"/>
        <v>1850</v>
      </c>
      <c r="AR188" s="100">
        <f t="shared" si="308"/>
        <v>1387</v>
      </c>
      <c r="AS188" s="100">
        <f t="shared" si="309"/>
        <v>1387</v>
      </c>
      <c r="AT188" s="100">
        <f t="shared" si="310"/>
        <v>3697</v>
      </c>
      <c r="AU188" s="100">
        <f t="shared" si="311"/>
        <v>2465</v>
      </c>
      <c r="AV188" s="100">
        <f t="shared" si="312"/>
        <v>3080</v>
      </c>
      <c r="AW188" s="100">
        <f t="shared" si="313"/>
        <v>3080</v>
      </c>
      <c r="AY188" s="101">
        <v>185</v>
      </c>
      <c r="AZ188" s="101">
        <f t="shared" si="314"/>
        <v>5920</v>
      </c>
      <c r="BA188" s="101">
        <f t="shared" si="315"/>
        <v>2368</v>
      </c>
      <c r="BB188" s="101">
        <f t="shared" si="316"/>
        <v>1776</v>
      </c>
      <c r="BC188" s="101">
        <f t="shared" si="317"/>
        <v>1776</v>
      </c>
      <c r="BD188" s="101">
        <f t="shared" si="318"/>
        <v>4732</v>
      </c>
      <c r="BE188" s="101">
        <f t="shared" si="319"/>
        <v>3155</v>
      </c>
      <c r="BF188" s="101">
        <f t="shared" si="320"/>
        <v>3942</v>
      </c>
      <c r="BG188" s="101">
        <f t="shared" si="321"/>
        <v>3942</v>
      </c>
      <c r="BI188" s="102">
        <v>185</v>
      </c>
      <c r="BJ188" s="102">
        <f t="shared" si="322"/>
        <v>9250</v>
      </c>
      <c r="BK188" s="102">
        <f t="shared" si="323"/>
        <v>3700</v>
      </c>
      <c r="BL188" s="102">
        <f t="shared" si="324"/>
        <v>2775</v>
      </c>
      <c r="BM188" s="102">
        <f t="shared" si="325"/>
        <v>2775</v>
      </c>
      <c r="BN188" s="102">
        <f t="shared" si="326"/>
        <v>7395</v>
      </c>
      <c r="BO188" s="102">
        <f t="shared" si="327"/>
        <v>4930</v>
      </c>
      <c r="BP188" s="102">
        <f t="shared" si="328"/>
        <v>6160</v>
      </c>
      <c r="BQ188" s="102">
        <f t="shared" si="329"/>
        <v>6160</v>
      </c>
    </row>
    <row r="189" spans="1:69">
      <c r="A189" s="4">
        <v>186</v>
      </c>
      <c r="B189" s="4">
        <f>INT(VLOOKUP(A189,数值基线!$A$1:$K$206,3,0)*$B$2)</f>
        <v>1869</v>
      </c>
      <c r="C189" s="4">
        <f t="shared" si="330"/>
        <v>747</v>
      </c>
      <c r="D189" s="4">
        <f t="shared" si="331"/>
        <v>560</v>
      </c>
      <c r="E189" s="4">
        <f t="shared" si="332"/>
        <v>560</v>
      </c>
      <c r="F189" s="4">
        <f>INT(VLOOKUP(A189,数值基线!$A$1:$K$206,4,0)*$F$2)</f>
        <v>1495</v>
      </c>
      <c r="G189" s="4">
        <f t="shared" si="333"/>
        <v>996</v>
      </c>
      <c r="H189" s="4">
        <f t="shared" si="334"/>
        <v>1245</v>
      </c>
      <c r="I189" s="4">
        <f t="shared" si="335"/>
        <v>1245</v>
      </c>
      <c r="K189" s="106">
        <v>186</v>
      </c>
      <c r="L189" s="106">
        <f t="shared" si="282"/>
        <v>2336</v>
      </c>
      <c r="M189" s="106">
        <f t="shared" si="283"/>
        <v>933</v>
      </c>
      <c r="N189" s="106">
        <f t="shared" si="284"/>
        <v>700</v>
      </c>
      <c r="O189" s="106">
        <f t="shared" si="285"/>
        <v>700</v>
      </c>
      <c r="P189" s="106">
        <f t="shared" si="286"/>
        <v>1868</v>
      </c>
      <c r="Q189" s="106">
        <f t="shared" si="287"/>
        <v>1245</v>
      </c>
      <c r="R189" s="106">
        <f t="shared" si="288"/>
        <v>1556</v>
      </c>
      <c r="S189" s="106">
        <f t="shared" si="289"/>
        <v>1556</v>
      </c>
      <c r="U189" s="97">
        <v>186</v>
      </c>
      <c r="V189" s="97">
        <f t="shared" si="290"/>
        <v>2896</v>
      </c>
      <c r="W189" s="97">
        <f t="shared" si="291"/>
        <v>1157</v>
      </c>
      <c r="X189" s="97">
        <f t="shared" si="292"/>
        <v>868</v>
      </c>
      <c r="Y189" s="97">
        <f t="shared" si="293"/>
        <v>868</v>
      </c>
      <c r="Z189" s="97">
        <f t="shared" si="294"/>
        <v>2317</v>
      </c>
      <c r="AA189" s="97">
        <f t="shared" si="295"/>
        <v>1543</v>
      </c>
      <c r="AB189" s="97">
        <f t="shared" si="296"/>
        <v>1929</v>
      </c>
      <c r="AC189" s="97">
        <f t="shared" si="297"/>
        <v>1929</v>
      </c>
      <c r="AE189" s="98">
        <v>186</v>
      </c>
      <c r="AF189" s="98">
        <f t="shared" si="298"/>
        <v>3644</v>
      </c>
      <c r="AG189" s="98">
        <f t="shared" si="299"/>
        <v>1456</v>
      </c>
      <c r="AH189" s="98">
        <f t="shared" si="300"/>
        <v>1092</v>
      </c>
      <c r="AI189" s="98">
        <f t="shared" si="301"/>
        <v>1092</v>
      </c>
      <c r="AJ189" s="98">
        <f t="shared" si="302"/>
        <v>2915</v>
      </c>
      <c r="AK189" s="98">
        <f t="shared" si="303"/>
        <v>1942</v>
      </c>
      <c r="AL189" s="98">
        <f t="shared" si="304"/>
        <v>2427</v>
      </c>
      <c r="AM189" s="98">
        <f t="shared" si="305"/>
        <v>2427</v>
      </c>
      <c r="AO189" s="100">
        <v>186</v>
      </c>
      <c r="AP189" s="100">
        <f t="shared" si="306"/>
        <v>4672</v>
      </c>
      <c r="AQ189" s="100">
        <f t="shared" si="307"/>
        <v>1867</v>
      </c>
      <c r="AR189" s="100">
        <f t="shared" si="308"/>
        <v>1400</v>
      </c>
      <c r="AS189" s="100">
        <f t="shared" si="309"/>
        <v>1400</v>
      </c>
      <c r="AT189" s="100">
        <f t="shared" si="310"/>
        <v>3737</v>
      </c>
      <c r="AU189" s="100">
        <f t="shared" si="311"/>
        <v>2490</v>
      </c>
      <c r="AV189" s="100">
        <f t="shared" si="312"/>
        <v>3112</v>
      </c>
      <c r="AW189" s="100">
        <f t="shared" si="313"/>
        <v>3112</v>
      </c>
      <c r="AY189" s="101">
        <v>186</v>
      </c>
      <c r="AZ189" s="101">
        <f t="shared" si="314"/>
        <v>5980</v>
      </c>
      <c r="BA189" s="101">
        <f t="shared" si="315"/>
        <v>2390</v>
      </c>
      <c r="BB189" s="101">
        <f t="shared" si="316"/>
        <v>1792</v>
      </c>
      <c r="BC189" s="101">
        <f t="shared" si="317"/>
        <v>1792</v>
      </c>
      <c r="BD189" s="101">
        <f t="shared" si="318"/>
        <v>4784</v>
      </c>
      <c r="BE189" s="101">
        <f t="shared" si="319"/>
        <v>3187</v>
      </c>
      <c r="BF189" s="101">
        <f t="shared" si="320"/>
        <v>3984</v>
      </c>
      <c r="BG189" s="101">
        <f t="shared" si="321"/>
        <v>3984</v>
      </c>
      <c r="BI189" s="102">
        <v>186</v>
      </c>
      <c r="BJ189" s="102">
        <f t="shared" si="322"/>
        <v>9345</v>
      </c>
      <c r="BK189" s="102">
        <f t="shared" si="323"/>
        <v>3735</v>
      </c>
      <c r="BL189" s="102">
        <f t="shared" si="324"/>
        <v>2800</v>
      </c>
      <c r="BM189" s="102">
        <f t="shared" si="325"/>
        <v>2800</v>
      </c>
      <c r="BN189" s="102">
        <f t="shared" si="326"/>
        <v>7475</v>
      </c>
      <c r="BO189" s="102">
        <f t="shared" si="327"/>
        <v>4980</v>
      </c>
      <c r="BP189" s="102">
        <f t="shared" si="328"/>
        <v>6225</v>
      </c>
      <c r="BQ189" s="102">
        <f t="shared" si="329"/>
        <v>6225</v>
      </c>
    </row>
    <row r="190" spans="1:69">
      <c r="A190" s="4">
        <v>187</v>
      </c>
      <c r="B190" s="4">
        <f>INT(VLOOKUP(A190,数值基线!$A$1:$K$206,3,0)*$B$2)</f>
        <v>1889</v>
      </c>
      <c r="C190" s="4">
        <f t="shared" si="330"/>
        <v>755</v>
      </c>
      <c r="D190" s="4">
        <f t="shared" si="331"/>
        <v>566</v>
      </c>
      <c r="E190" s="4">
        <f t="shared" si="332"/>
        <v>566</v>
      </c>
      <c r="F190" s="4">
        <f>INT(VLOOKUP(A190,数值基线!$A$1:$K$206,4,0)*$F$2)</f>
        <v>1510</v>
      </c>
      <c r="G190" s="4">
        <f t="shared" si="333"/>
        <v>1006</v>
      </c>
      <c r="H190" s="4">
        <f t="shared" si="334"/>
        <v>1258</v>
      </c>
      <c r="I190" s="4">
        <f t="shared" si="335"/>
        <v>1258</v>
      </c>
      <c r="K190" s="106">
        <v>187</v>
      </c>
      <c r="L190" s="106">
        <f t="shared" si="282"/>
        <v>2361</v>
      </c>
      <c r="M190" s="106">
        <f t="shared" si="283"/>
        <v>943</v>
      </c>
      <c r="N190" s="106">
        <f t="shared" si="284"/>
        <v>707</v>
      </c>
      <c r="O190" s="106">
        <f t="shared" si="285"/>
        <v>707</v>
      </c>
      <c r="P190" s="106">
        <f t="shared" si="286"/>
        <v>1887</v>
      </c>
      <c r="Q190" s="106">
        <f t="shared" si="287"/>
        <v>1257</v>
      </c>
      <c r="R190" s="106">
        <f t="shared" si="288"/>
        <v>1572</v>
      </c>
      <c r="S190" s="106">
        <f t="shared" si="289"/>
        <v>1572</v>
      </c>
      <c r="U190" s="97">
        <v>187</v>
      </c>
      <c r="V190" s="97">
        <f t="shared" si="290"/>
        <v>2927</v>
      </c>
      <c r="W190" s="97">
        <f t="shared" si="291"/>
        <v>1170</v>
      </c>
      <c r="X190" s="97">
        <f t="shared" si="292"/>
        <v>877</v>
      </c>
      <c r="Y190" s="97">
        <f t="shared" si="293"/>
        <v>877</v>
      </c>
      <c r="Z190" s="97">
        <f t="shared" si="294"/>
        <v>2340</v>
      </c>
      <c r="AA190" s="97">
        <f t="shared" si="295"/>
        <v>1559</v>
      </c>
      <c r="AB190" s="97">
        <f t="shared" si="296"/>
        <v>1949</v>
      </c>
      <c r="AC190" s="97">
        <f t="shared" si="297"/>
        <v>1949</v>
      </c>
      <c r="AE190" s="98">
        <v>187</v>
      </c>
      <c r="AF190" s="98">
        <f t="shared" si="298"/>
        <v>3683</v>
      </c>
      <c r="AG190" s="98">
        <f t="shared" si="299"/>
        <v>1472</v>
      </c>
      <c r="AH190" s="98">
        <f t="shared" si="300"/>
        <v>1103</v>
      </c>
      <c r="AI190" s="98">
        <f t="shared" si="301"/>
        <v>1103</v>
      </c>
      <c r="AJ190" s="98">
        <f t="shared" si="302"/>
        <v>2944</v>
      </c>
      <c r="AK190" s="98">
        <f t="shared" si="303"/>
        <v>1961</v>
      </c>
      <c r="AL190" s="98">
        <f t="shared" si="304"/>
        <v>2453</v>
      </c>
      <c r="AM190" s="98">
        <f t="shared" si="305"/>
        <v>2453</v>
      </c>
      <c r="AO190" s="100">
        <v>187</v>
      </c>
      <c r="AP190" s="100">
        <f t="shared" si="306"/>
        <v>4722</v>
      </c>
      <c r="AQ190" s="100">
        <f t="shared" si="307"/>
        <v>1887</v>
      </c>
      <c r="AR190" s="100">
        <f t="shared" si="308"/>
        <v>1415</v>
      </c>
      <c r="AS190" s="100">
        <f t="shared" si="309"/>
        <v>1415</v>
      </c>
      <c r="AT190" s="100">
        <f t="shared" si="310"/>
        <v>3775</v>
      </c>
      <c r="AU190" s="100">
        <f t="shared" si="311"/>
        <v>2515</v>
      </c>
      <c r="AV190" s="100">
        <f t="shared" si="312"/>
        <v>3145</v>
      </c>
      <c r="AW190" s="100">
        <f t="shared" si="313"/>
        <v>3145</v>
      </c>
      <c r="AY190" s="101">
        <v>187</v>
      </c>
      <c r="AZ190" s="101">
        <f t="shared" si="314"/>
        <v>6044</v>
      </c>
      <c r="BA190" s="101">
        <f t="shared" si="315"/>
        <v>2416</v>
      </c>
      <c r="BB190" s="101">
        <f t="shared" si="316"/>
        <v>1811</v>
      </c>
      <c r="BC190" s="101">
        <f t="shared" si="317"/>
        <v>1811</v>
      </c>
      <c r="BD190" s="101">
        <f t="shared" si="318"/>
        <v>4832</v>
      </c>
      <c r="BE190" s="101">
        <f t="shared" si="319"/>
        <v>3219</v>
      </c>
      <c r="BF190" s="101">
        <f t="shared" si="320"/>
        <v>4025</v>
      </c>
      <c r="BG190" s="101">
        <f t="shared" si="321"/>
        <v>4025</v>
      </c>
      <c r="BI190" s="102">
        <v>187</v>
      </c>
      <c r="BJ190" s="102">
        <f t="shared" si="322"/>
        <v>9445</v>
      </c>
      <c r="BK190" s="102">
        <f t="shared" si="323"/>
        <v>3775</v>
      </c>
      <c r="BL190" s="102">
        <f t="shared" si="324"/>
        <v>2830</v>
      </c>
      <c r="BM190" s="102">
        <f t="shared" si="325"/>
        <v>2830</v>
      </c>
      <c r="BN190" s="102">
        <f t="shared" si="326"/>
        <v>7550</v>
      </c>
      <c r="BO190" s="102">
        <f t="shared" si="327"/>
        <v>5030</v>
      </c>
      <c r="BP190" s="102">
        <f t="shared" si="328"/>
        <v>6290</v>
      </c>
      <c r="BQ190" s="102">
        <f t="shared" si="329"/>
        <v>6290</v>
      </c>
    </row>
    <row r="191" spans="1:69">
      <c r="A191" s="4">
        <v>188</v>
      </c>
      <c r="B191" s="4">
        <f>INT(VLOOKUP(A191,数值基线!$A$1:$K$206,3,0)*$B$2)</f>
        <v>1908</v>
      </c>
      <c r="C191" s="4">
        <f t="shared" si="330"/>
        <v>763</v>
      </c>
      <c r="D191" s="4">
        <f t="shared" si="331"/>
        <v>572</v>
      </c>
      <c r="E191" s="4">
        <f t="shared" si="332"/>
        <v>572</v>
      </c>
      <c r="F191" s="4">
        <f>INT(VLOOKUP(A191,数值基线!$A$1:$K$206,4,0)*$F$2)</f>
        <v>1526</v>
      </c>
      <c r="G191" s="4">
        <f t="shared" si="333"/>
        <v>1017</v>
      </c>
      <c r="H191" s="4">
        <f t="shared" si="334"/>
        <v>1271</v>
      </c>
      <c r="I191" s="4">
        <f t="shared" si="335"/>
        <v>1271</v>
      </c>
      <c r="K191" s="106">
        <v>188</v>
      </c>
      <c r="L191" s="106">
        <f t="shared" si="282"/>
        <v>2385</v>
      </c>
      <c r="M191" s="106">
        <f t="shared" si="283"/>
        <v>953</v>
      </c>
      <c r="N191" s="106">
        <f t="shared" si="284"/>
        <v>715</v>
      </c>
      <c r="O191" s="106">
        <f t="shared" si="285"/>
        <v>715</v>
      </c>
      <c r="P191" s="106">
        <f t="shared" si="286"/>
        <v>1907</v>
      </c>
      <c r="Q191" s="106">
        <f t="shared" si="287"/>
        <v>1271</v>
      </c>
      <c r="R191" s="106">
        <f t="shared" si="288"/>
        <v>1588</v>
      </c>
      <c r="S191" s="106">
        <f t="shared" si="289"/>
        <v>1588</v>
      </c>
      <c r="U191" s="97">
        <v>188</v>
      </c>
      <c r="V191" s="97">
        <f t="shared" si="290"/>
        <v>2957</v>
      </c>
      <c r="W191" s="97">
        <f t="shared" si="291"/>
        <v>1182</v>
      </c>
      <c r="X191" s="97">
        <f t="shared" si="292"/>
        <v>886</v>
      </c>
      <c r="Y191" s="97">
        <f t="shared" si="293"/>
        <v>886</v>
      </c>
      <c r="Z191" s="97">
        <f t="shared" si="294"/>
        <v>2365</v>
      </c>
      <c r="AA191" s="97">
        <f t="shared" si="295"/>
        <v>1576</v>
      </c>
      <c r="AB191" s="97">
        <f t="shared" si="296"/>
        <v>1970</v>
      </c>
      <c r="AC191" s="97">
        <f t="shared" si="297"/>
        <v>1970</v>
      </c>
      <c r="AE191" s="98">
        <v>188</v>
      </c>
      <c r="AF191" s="98">
        <f t="shared" si="298"/>
        <v>3720</v>
      </c>
      <c r="AG191" s="98">
        <f t="shared" si="299"/>
        <v>1487</v>
      </c>
      <c r="AH191" s="98">
        <f t="shared" si="300"/>
        <v>1115</v>
      </c>
      <c r="AI191" s="98">
        <f t="shared" si="301"/>
        <v>1115</v>
      </c>
      <c r="AJ191" s="98">
        <f t="shared" si="302"/>
        <v>2975</v>
      </c>
      <c r="AK191" s="98">
        <f t="shared" si="303"/>
        <v>1983</v>
      </c>
      <c r="AL191" s="98">
        <f t="shared" si="304"/>
        <v>2478</v>
      </c>
      <c r="AM191" s="98">
        <f t="shared" si="305"/>
        <v>2478</v>
      </c>
      <c r="AO191" s="100">
        <v>188</v>
      </c>
      <c r="AP191" s="100">
        <f t="shared" si="306"/>
        <v>4770</v>
      </c>
      <c r="AQ191" s="100">
        <f t="shared" si="307"/>
        <v>1907</v>
      </c>
      <c r="AR191" s="100">
        <f t="shared" si="308"/>
        <v>1430</v>
      </c>
      <c r="AS191" s="100">
        <f t="shared" si="309"/>
        <v>1430</v>
      </c>
      <c r="AT191" s="100">
        <f t="shared" si="310"/>
        <v>3815</v>
      </c>
      <c r="AU191" s="100">
        <f t="shared" si="311"/>
        <v>2542</v>
      </c>
      <c r="AV191" s="100">
        <f t="shared" si="312"/>
        <v>3177</v>
      </c>
      <c r="AW191" s="100">
        <f t="shared" si="313"/>
        <v>3177</v>
      </c>
      <c r="AY191" s="101">
        <v>188</v>
      </c>
      <c r="AZ191" s="101">
        <f t="shared" si="314"/>
        <v>6105</v>
      </c>
      <c r="BA191" s="101">
        <f t="shared" si="315"/>
        <v>2441</v>
      </c>
      <c r="BB191" s="101">
        <f t="shared" si="316"/>
        <v>1830</v>
      </c>
      <c r="BC191" s="101">
        <f t="shared" si="317"/>
        <v>1830</v>
      </c>
      <c r="BD191" s="101">
        <f t="shared" si="318"/>
        <v>4883</v>
      </c>
      <c r="BE191" s="101">
        <f t="shared" si="319"/>
        <v>3254</v>
      </c>
      <c r="BF191" s="101">
        <f t="shared" si="320"/>
        <v>4067</v>
      </c>
      <c r="BG191" s="101">
        <f t="shared" si="321"/>
        <v>4067</v>
      </c>
      <c r="BI191" s="102">
        <v>188</v>
      </c>
      <c r="BJ191" s="102">
        <f t="shared" si="322"/>
        <v>9540</v>
      </c>
      <c r="BK191" s="102">
        <f t="shared" si="323"/>
        <v>3815</v>
      </c>
      <c r="BL191" s="102">
        <f t="shared" si="324"/>
        <v>2860</v>
      </c>
      <c r="BM191" s="102">
        <f t="shared" si="325"/>
        <v>2860</v>
      </c>
      <c r="BN191" s="102">
        <f t="shared" si="326"/>
        <v>7630</v>
      </c>
      <c r="BO191" s="102">
        <f t="shared" si="327"/>
        <v>5085</v>
      </c>
      <c r="BP191" s="102">
        <f t="shared" si="328"/>
        <v>6355</v>
      </c>
      <c r="BQ191" s="102">
        <f t="shared" si="329"/>
        <v>6355</v>
      </c>
    </row>
    <row r="192" spans="1:69">
      <c r="A192" s="4">
        <v>189</v>
      </c>
      <c r="B192" s="4">
        <f>INT(VLOOKUP(A192,数值基线!$A$1:$K$206,3,0)*$B$2)</f>
        <v>1928</v>
      </c>
      <c r="C192" s="4">
        <f t="shared" si="330"/>
        <v>771</v>
      </c>
      <c r="D192" s="4">
        <f t="shared" si="331"/>
        <v>578</v>
      </c>
      <c r="E192" s="4">
        <f t="shared" si="332"/>
        <v>578</v>
      </c>
      <c r="F192" s="4">
        <f>INT(VLOOKUP(A192,数值基线!$A$1:$K$206,4,0)*$F$2)</f>
        <v>1542</v>
      </c>
      <c r="G192" s="4">
        <f t="shared" si="333"/>
        <v>1028</v>
      </c>
      <c r="H192" s="4">
        <f t="shared" si="334"/>
        <v>1285</v>
      </c>
      <c r="I192" s="4">
        <f t="shared" si="335"/>
        <v>1285</v>
      </c>
      <c r="K192" s="106">
        <v>189</v>
      </c>
      <c r="L192" s="106">
        <f t="shared" si="282"/>
        <v>2410</v>
      </c>
      <c r="M192" s="106">
        <f t="shared" si="283"/>
        <v>963</v>
      </c>
      <c r="N192" s="106">
        <f t="shared" si="284"/>
        <v>722</v>
      </c>
      <c r="O192" s="106">
        <f t="shared" si="285"/>
        <v>722</v>
      </c>
      <c r="P192" s="106">
        <f t="shared" si="286"/>
        <v>1927</v>
      </c>
      <c r="Q192" s="106">
        <f t="shared" si="287"/>
        <v>1285</v>
      </c>
      <c r="R192" s="106">
        <f t="shared" si="288"/>
        <v>1606</v>
      </c>
      <c r="S192" s="106">
        <f t="shared" si="289"/>
        <v>1606</v>
      </c>
      <c r="U192" s="97">
        <v>189</v>
      </c>
      <c r="V192" s="97">
        <f t="shared" si="290"/>
        <v>2988</v>
      </c>
      <c r="W192" s="97">
        <f t="shared" si="291"/>
        <v>1195</v>
      </c>
      <c r="X192" s="97">
        <f t="shared" si="292"/>
        <v>895</v>
      </c>
      <c r="Y192" s="97">
        <f t="shared" si="293"/>
        <v>895</v>
      </c>
      <c r="Z192" s="97">
        <f t="shared" si="294"/>
        <v>2390</v>
      </c>
      <c r="AA192" s="97">
        <f t="shared" si="295"/>
        <v>1593</v>
      </c>
      <c r="AB192" s="97">
        <f t="shared" si="296"/>
        <v>1991</v>
      </c>
      <c r="AC192" s="97">
        <f t="shared" si="297"/>
        <v>1991</v>
      </c>
      <c r="AE192" s="98">
        <v>189</v>
      </c>
      <c r="AF192" s="98">
        <f t="shared" si="298"/>
        <v>3759</v>
      </c>
      <c r="AG192" s="98">
        <f t="shared" si="299"/>
        <v>1503</v>
      </c>
      <c r="AH192" s="98">
        <f t="shared" si="300"/>
        <v>1127</v>
      </c>
      <c r="AI192" s="98">
        <f t="shared" si="301"/>
        <v>1127</v>
      </c>
      <c r="AJ192" s="98">
        <f t="shared" si="302"/>
        <v>3006</v>
      </c>
      <c r="AK192" s="98">
        <f t="shared" si="303"/>
        <v>2004</v>
      </c>
      <c r="AL192" s="98">
        <f t="shared" si="304"/>
        <v>2505</v>
      </c>
      <c r="AM192" s="98">
        <f t="shared" si="305"/>
        <v>2505</v>
      </c>
      <c r="AO192" s="100">
        <v>189</v>
      </c>
      <c r="AP192" s="100">
        <f t="shared" si="306"/>
        <v>4820</v>
      </c>
      <c r="AQ192" s="100">
        <f t="shared" si="307"/>
        <v>1927</v>
      </c>
      <c r="AR192" s="100">
        <f t="shared" si="308"/>
        <v>1445</v>
      </c>
      <c r="AS192" s="100">
        <f t="shared" si="309"/>
        <v>1445</v>
      </c>
      <c r="AT192" s="100">
        <f t="shared" si="310"/>
        <v>3855</v>
      </c>
      <c r="AU192" s="100">
        <f t="shared" si="311"/>
        <v>2570</v>
      </c>
      <c r="AV192" s="100">
        <f t="shared" si="312"/>
        <v>3212</v>
      </c>
      <c r="AW192" s="100">
        <f t="shared" si="313"/>
        <v>3212</v>
      </c>
      <c r="AY192" s="101">
        <v>189</v>
      </c>
      <c r="AZ192" s="101">
        <f t="shared" si="314"/>
        <v>6169</v>
      </c>
      <c r="BA192" s="101">
        <f t="shared" si="315"/>
        <v>2467</v>
      </c>
      <c r="BB192" s="101">
        <f t="shared" si="316"/>
        <v>1849</v>
      </c>
      <c r="BC192" s="101">
        <f t="shared" si="317"/>
        <v>1849</v>
      </c>
      <c r="BD192" s="101">
        <f t="shared" si="318"/>
        <v>4934</v>
      </c>
      <c r="BE192" s="101">
        <f t="shared" si="319"/>
        <v>3289</v>
      </c>
      <c r="BF192" s="101">
        <f t="shared" si="320"/>
        <v>4112</v>
      </c>
      <c r="BG192" s="101">
        <f t="shared" si="321"/>
        <v>4112</v>
      </c>
      <c r="BI192" s="102">
        <v>189</v>
      </c>
      <c r="BJ192" s="102">
        <f t="shared" si="322"/>
        <v>9640</v>
      </c>
      <c r="BK192" s="102">
        <f t="shared" si="323"/>
        <v>3855</v>
      </c>
      <c r="BL192" s="102">
        <f t="shared" si="324"/>
        <v>2890</v>
      </c>
      <c r="BM192" s="102">
        <f t="shared" si="325"/>
        <v>2890</v>
      </c>
      <c r="BN192" s="102">
        <f t="shared" si="326"/>
        <v>7710</v>
      </c>
      <c r="BO192" s="102">
        <f t="shared" si="327"/>
        <v>5140</v>
      </c>
      <c r="BP192" s="102">
        <f t="shared" si="328"/>
        <v>6425</v>
      </c>
      <c r="BQ192" s="102">
        <f t="shared" si="329"/>
        <v>6425</v>
      </c>
    </row>
    <row r="193" spans="1:69">
      <c r="A193" s="4">
        <v>190</v>
      </c>
      <c r="B193" s="4">
        <f>INT(VLOOKUP(A193,数值基线!$A$1:$K$206,3,0)*$B$2)</f>
        <v>1947</v>
      </c>
      <c r="C193" s="4">
        <f t="shared" si="330"/>
        <v>778</v>
      </c>
      <c r="D193" s="4">
        <f t="shared" si="331"/>
        <v>584</v>
      </c>
      <c r="E193" s="4">
        <f t="shared" si="332"/>
        <v>584</v>
      </c>
      <c r="F193" s="4">
        <f>INT(VLOOKUP(A193,数值基线!$A$1:$K$206,4,0)*$F$2)</f>
        <v>1557</v>
      </c>
      <c r="G193" s="4">
        <f t="shared" si="333"/>
        <v>1038</v>
      </c>
      <c r="H193" s="4">
        <f t="shared" si="334"/>
        <v>1297</v>
      </c>
      <c r="I193" s="4">
        <f t="shared" si="335"/>
        <v>1297</v>
      </c>
      <c r="K193" s="106">
        <v>190</v>
      </c>
      <c r="L193" s="106">
        <f t="shared" si="282"/>
        <v>2433</v>
      </c>
      <c r="M193" s="106">
        <f t="shared" si="283"/>
        <v>972</v>
      </c>
      <c r="N193" s="106">
        <f t="shared" si="284"/>
        <v>730</v>
      </c>
      <c r="O193" s="106">
        <f t="shared" si="285"/>
        <v>730</v>
      </c>
      <c r="P193" s="106">
        <f t="shared" si="286"/>
        <v>1946</v>
      </c>
      <c r="Q193" s="106">
        <f t="shared" si="287"/>
        <v>1297</v>
      </c>
      <c r="R193" s="106">
        <f t="shared" si="288"/>
        <v>1621</v>
      </c>
      <c r="S193" s="106">
        <f t="shared" si="289"/>
        <v>1621</v>
      </c>
      <c r="U193" s="97">
        <v>190</v>
      </c>
      <c r="V193" s="97">
        <f t="shared" si="290"/>
        <v>3017</v>
      </c>
      <c r="W193" s="97">
        <f t="shared" si="291"/>
        <v>1205</v>
      </c>
      <c r="X193" s="97">
        <f t="shared" si="292"/>
        <v>905</v>
      </c>
      <c r="Y193" s="97">
        <f t="shared" si="293"/>
        <v>905</v>
      </c>
      <c r="Z193" s="97">
        <f t="shared" si="294"/>
        <v>2413</v>
      </c>
      <c r="AA193" s="97">
        <f t="shared" si="295"/>
        <v>1608</v>
      </c>
      <c r="AB193" s="97">
        <f t="shared" si="296"/>
        <v>2010</v>
      </c>
      <c r="AC193" s="97">
        <f t="shared" si="297"/>
        <v>2010</v>
      </c>
      <c r="AE193" s="98">
        <v>190</v>
      </c>
      <c r="AF193" s="98">
        <f t="shared" si="298"/>
        <v>3796</v>
      </c>
      <c r="AG193" s="98">
        <f t="shared" si="299"/>
        <v>1517</v>
      </c>
      <c r="AH193" s="98">
        <f t="shared" si="300"/>
        <v>1138</v>
      </c>
      <c r="AI193" s="98">
        <f t="shared" si="301"/>
        <v>1138</v>
      </c>
      <c r="AJ193" s="98">
        <f t="shared" si="302"/>
        <v>3036</v>
      </c>
      <c r="AK193" s="98">
        <f t="shared" si="303"/>
        <v>2024</v>
      </c>
      <c r="AL193" s="98">
        <f t="shared" si="304"/>
        <v>2529</v>
      </c>
      <c r="AM193" s="98">
        <f t="shared" si="305"/>
        <v>2529</v>
      </c>
      <c r="AO193" s="100">
        <v>190</v>
      </c>
      <c r="AP193" s="100">
        <f t="shared" si="306"/>
        <v>4867</v>
      </c>
      <c r="AQ193" s="100">
        <f t="shared" si="307"/>
        <v>1945</v>
      </c>
      <c r="AR193" s="100">
        <f t="shared" si="308"/>
        <v>1460</v>
      </c>
      <c r="AS193" s="100">
        <f t="shared" si="309"/>
        <v>1460</v>
      </c>
      <c r="AT193" s="100">
        <f t="shared" si="310"/>
        <v>3892</v>
      </c>
      <c r="AU193" s="100">
        <f t="shared" si="311"/>
        <v>2595</v>
      </c>
      <c r="AV193" s="100">
        <f t="shared" si="312"/>
        <v>3242</v>
      </c>
      <c r="AW193" s="100">
        <f t="shared" si="313"/>
        <v>3242</v>
      </c>
      <c r="AY193" s="101">
        <v>190</v>
      </c>
      <c r="AZ193" s="101">
        <f t="shared" si="314"/>
        <v>6230</v>
      </c>
      <c r="BA193" s="101">
        <f t="shared" si="315"/>
        <v>2489</v>
      </c>
      <c r="BB193" s="101">
        <f t="shared" si="316"/>
        <v>1868</v>
      </c>
      <c r="BC193" s="101">
        <f t="shared" si="317"/>
        <v>1868</v>
      </c>
      <c r="BD193" s="101">
        <f t="shared" si="318"/>
        <v>4982</v>
      </c>
      <c r="BE193" s="101">
        <f t="shared" si="319"/>
        <v>3321</v>
      </c>
      <c r="BF193" s="101">
        <f t="shared" si="320"/>
        <v>4150</v>
      </c>
      <c r="BG193" s="101">
        <f t="shared" si="321"/>
        <v>4150</v>
      </c>
      <c r="BI193" s="102">
        <v>190</v>
      </c>
      <c r="BJ193" s="102">
        <f t="shared" si="322"/>
        <v>9735</v>
      </c>
      <c r="BK193" s="102">
        <f t="shared" si="323"/>
        <v>3890</v>
      </c>
      <c r="BL193" s="102">
        <f t="shared" si="324"/>
        <v>2920</v>
      </c>
      <c r="BM193" s="102">
        <f t="shared" si="325"/>
        <v>2920</v>
      </c>
      <c r="BN193" s="102">
        <f t="shared" si="326"/>
        <v>7785</v>
      </c>
      <c r="BO193" s="102">
        <f t="shared" si="327"/>
        <v>5190</v>
      </c>
      <c r="BP193" s="102">
        <f t="shared" si="328"/>
        <v>6485</v>
      </c>
      <c r="BQ193" s="102">
        <f t="shared" si="329"/>
        <v>6485</v>
      </c>
    </row>
    <row r="194" spans="1:69">
      <c r="A194" s="4">
        <v>191</v>
      </c>
      <c r="B194" s="4">
        <f>INT(VLOOKUP(A194,数值基线!$A$1:$K$206,3,0)*$B$2)</f>
        <v>1967</v>
      </c>
      <c r="C194" s="4">
        <f t="shared" si="330"/>
        <v>786</v>
      </c>
      <c r="D194" s="4">
        <f t="shared" si="331"/>
        <v>590</v>
      </c>
      <c r="E194" s="4">
        <f t="shared" si="332"/>
        <v>590</v>
      </c>
      <c r="F194" s="4">
        <f>INT(VLOOKUP(A194,数值基线!$A$1:$K$206,4,0)*$F$2)</f>
        <v>1573</v>
      </c>
      <c r="G194" s="4">
        <f t="shared" si="333"/>
        <v>1048</v>
      </c>
      <c r="H194" s="4">
        <f t="shared" si="334"/>
        <v>1310</v>
      </c>
      <c r="I194" s="4">
        <f t="shared" si="335"/>
        <v>1310</v>
      </c>
      <c r="K194" s="106">
        <v>191</v>
      </c>
      <c r="L194" s="106">
        <f t="shared" si="282"/>
        <v>2458</v>
      </c>
      <c r="M194" s="106">
        <f t="shared" si="283"/>
        <v>982</v>
      </c>
      <c r="N194" s="106">
        <f t="shared" si="284"/>
        <v>737</v>
      </c>
      <c r="O194" s="106">
        <f t="shared" si="285"/>
        <v>737</v>
      </c>
      <c r="P194" s="106">
        <f t="shared" si="286"/>
        <v>1966</v>
      </c>
      <c r="Q194" s="106">
        <f t="shared" si="287"/>
        <v>1310</v>
      </c>
      <c r="R194" s="106">
        <f t="shared" si="288"/>
        <v>1637</v>
      </c>
      <c r="S194" s="106">
        <f t="shared" si="289"/>
        <v>1637</v>
      </c>
      <c r="U194" s="97">
        <v>191</v>
      </c>
      <c r="V194" s="97">
        <f t="shared" si="290"/>
        <v>3048</v>
      </c>
      <c r="W194" s="97">
        <f t="shared" si="291"/>
        <v>1218</v>
      </c>
      <c r="X194" s="97">
        <f t="shared" si="292"/>
        <v>914</v>
      </c>
      <c r="Y194" s="97">
        <f t="shared" si="293"/>
        <v>914</v>
      </c>
      <c r="Z194" s="97">
        <f t="shared" si="294"/>
        <v>2438</v>
      </c>
      <c r="AA194" s="97">
        <f t="shared" si="295"/>
        <v>1624</v>
      </c>
      <c r="AB194" s="97">
        <f t="shared" si="296"/>
        <v>2030</v>
      </c>
      <c r="AC194" s="97">
        <f t="shared" si="297"/>
        <v>2030</v>
      </c>
      <c r="AE194" s="98">
        <v>191</v>
      </c>
      <c r="AF194" s="98">
        <f t="shared" si="298"/>
        <v>3835</v>
      </c>
      <c r="AG194" s="98">
        <f t="shared" si="299"/>
        <v>1532</v>
      </c>
      <c r="AH194" s="98">
        <f t="shared" si="300"/>
        <v>1150</v>
      </c>
      <c r="AI194" s="98">
        <f t="shared" si="301"/>
        <v>1150</v>
      </c>
      <c r="AJ194" s="98">
        <f t="shared" si="302"/>
        <v>3067</v>
      </c>
      <c r="AK194" s="98">
        <f t="shared" si="303"/>
        <v>2043</v>
      </c>
      <c r="AL194" s="98">
        <f t="shared" si="304"/>
        <v>2554</v>
      </c>
      <c r="AM194" s="98">
        <f t="shared" si="305"/>
        <v>2554</v>
      </c>
      <c r="AO194" s="100">
        <v>191</v>
      </c>
      <c r="AP194" s="100">
        <f t="shared" si="306"/>
        <v>4917</v>
      </c>
      <c r="AQ194" s="100">
        <f t="shared" si="307"/>
        <v>1965</v>
      </c>
      <c r="AR194" s="100">
        <f t="shared" si="308"/>
        <v>1475</v>
      </c>
      <c r="AS194" s="100">
        <f t="shared" si="309"/>
        <v>1475</v>
      </c>
      <c r="AT194" s="100">
        <f t="shared" si="310"/>
        <v>3932</v>
      </c>
      <c r="AU194" s="100">
        <f t="shared" si="311"/>
        <v>2620</v>
      </c>
      <c r="AV194" s="100">
        <f t="shared" si="312"/>
        <v>3275</v>
      </c>
      <c r="AW194" s="100">
        <f t="shared" si="313"/>
        <v>3275</v>
      </c>
      <c r="AY194" s="101">
        <v>191</v>
      </c>
      <c r="AZ194" s="101">
        <f t="shared" si="314"/>
        <v>6294</v>
      </c>
      <c r="BA194" s="101">
        <f t="shared" si="315"/>
        <v>2515</v>
      </c>
      <c r="BB194" s="101">
        <f t="shared" si="316"/>
        <v>1888</v>
      </c>
      <c r="BC194" s="101">
        <f t="shared" si="317"/>
        <v>1888</v>
      </c>
      <c r="BD194" s="101">
        <f t="shared" si="318"/>
        <v>5033</v>
      </c>
      <c r="BE194" s="101">
        <f t="shared" si="319"/>
        <v>3353</v>
      </c>
      <c r="BF194" s="101">
        <f t="shared" si="320"/>
        <v>4192</v>
      </c>
      <c r="BG194" s="101">
        <f t="shared" si="321"/>
        <v>4192</v>
      </c>
      <c r="BI194" s="102">
        <v>191</v>
      </c>
      <c r="BJ194" s="102">
        <f t="shared" si="322"/>
        <v>9835</v>
      </c>
      <c r="BK194" s="102">
        <f t="shared" si="323"/>
        <v>3930</v>
      </c>
      <c r="BL194" s="102">
        <f t="shared" si="324"/>
        <v>2950</v>
      </c>
      <c r="BM194" s="102">
        <f t="shared" si="325"/>
        <v>2950</v>
      </c>
      <c r="BN194" s="102">
        <f t="shared" si="326"/>
        <v>7865</v>
      </c>
      <c r="BO194" s="102">
        <f t="shared" si="327"/>
        <v>5240</v>
      </c>
      <c r="BP194" s="102">
        <f t="shared" si="328"/>
        <v>6550</v>
      </c>
      <c r="BQ194" s="102">
        <f t="shared" si="329"/>
        <v>6550</v>
      </c>
    </row>
    <row r="195" spans="1:69">
      <c r="A195" s="4">
        <v>192</v>
      </c>
      <c r="B195" s="4">
        <f>INT(VLOOKUP(A195,数值基线!$A$1:$K$206,3,0)*$B$2)</f>
        <v>1987</v>
      </c>
      <c r="C195" s="4">
        <f t="shared" si="330"/>
        <v>794</v>
      </c>
      <c r="D195" s="4">
        <f t="shared" si="331"/>
        <v>596</v>
      </c>
      <c r="E195" s="4">
        <f t="shared" si="332"/>
        <v>596</v>
      </c>
      <c r="F195" s="4">
        <f>INT(VLOOKUP(A195,数值基线!$A$1:$K$206,4,0)*$F$2)</f>
        <v>1590</v>
      </c>
      <c r="G195" s="4">
        <f t="shared" si="333"/>
        <v>1060</v>
      </c>
      <c r="H195" s="4">
        <f t="shared" si="334"/>
        <v>1325</v>
      </c>
      <c r="I195" s="4">
        <f t="shared" si="335"/>
        <v>1325</v>
      </c>
      <c r="K195" s="106">
        <v>192</v>
      </c>
      <c r="L195" s="106">
        <f t="shared" si="282"/>
        <v>2483</v>
      </c>
      <c r="M195" s="106">
        <f t="shared" si="283"/>
        <v>992</v>
      </c>
      <c r="N195" s="106">
        <f t="shared" si="284"/>
        <v>745</v>
      </c>
      <c r="O195" s="106">
        <f t="shared" si="285"/>
        <v>745</v>
      </c>
      <c r="P195" s="106">
        <f t="shared" si="286"/>
        <v>1987</v>
      </c>
      <c r="Q195" s="106">
        <f t="shared" si="287"/>
        <v>1325</v>
      </c>
      <c r="R195" s="106">
        <f t="shared" si="288"/>
        <v>1656</v>
      </c>
      <c r="S195" s="106">
        <f t="shared" si="289"/>
        <v>1656</v>
      </c>
      <c r="U195" s="97">
        <v>192</v>
      </c>
      <c r="V195" s="97">
        <f t="shared" si="290"/>
        <v>3079</v>
      </c>
      <c r="W195" s="97">
        <f t="shared" si="291"/>
        <v>1230</v>
      </c>
      <c r="X195" s="97">
        <f t="shared" si="292"/>
        <v>923</v>
      </c>
      <c r="Y195" s="97">
        <f t="shared" si="293"/>
        <v>923</v>
      </c>
      <c r="Z195" s="97">
        <f t="shared" si="294"/>
        <v>2464</v>
      </c>
      <c r="AA195" s="97">
        <f t="shared" si="295"/>
        <v>1643</v>
      </c>
      <c r="AB195" s="97">
        <f t="shared" si="296"/>
        <v>2053</v>
      </c>
      <c r="AC195" s="97">
        <f t="shared" si="297"/>
        <v>2053</v>
      </c>
      <c r="AE195" s="98">
        <v>192</v>
      </c>
      <c r="AF195" s="98">
        <f t="shared" si="298"/>
        <v>3874</v>
      </c>
      <c r="AG195" s="98">
        <f t="shared" si="299"/>
        <v>1548</v>
      </c>
      <c r="AH195" s="98">
        <f t="shared" si="300"/>
        <v>1162</v>
      </c>
      <c r="AI195" s="98">
        <f t="shared" si="301"/>
        <v>1162</v>
      </c>
      <c r="AJ195" s="98">
        <f t="shared" si="302"/>
        <v>3100</v>
      </c>
      <c r="AK195" s="98">
        <f t="shared" si="303"/>
        <v>2067</v>
      </c>
      <c r="AL195" s="98">
        <f t="shared" si="304"/>
        <v>2583</v>
      </c>
      <c r="AM195" s="98">
        <f t="shared" si="305"/>
        <v>2583</v>
      </c>
      <c r="AO195" s="100">
        <v>192</v>
      </c>
      <c r="AP195" s="100">
        <f t="shared" si="306"/>
        <v>4967</v>
      </c>
      <c r="AQ195" s="100">
        <f t="shared" si="307"/>
        <v>1985</v>
      </c>
      <c r="AR195" s="100">
        <f t="shared" si="308"/>
        <v>1490</v>
      </c>
      <c r="AS195" s="100">
        <f t="shared" si="309"/>
        <v>1490</v>
      </c>
      <c r="AT195" s="100">
        <f t="shared" si="310"/>
        <v>3975</v>
      </c>
      <c r="AU195" s="100">
        <f t="shared" si="311"/>
        <v>2650</v>
      </c>
      <c r="AV195" s="100">
        <f t="shared" si="312"/>
        <v>3312</v>
      </c>
      <c r="AW195" s="100">
        <f t="shared" si="313"/>
        <v>3312</v>
      </c>
      <c r="AY195" s="101">
        <v>192</v>
      </c>
      <c r="AZ195" s="101">
        <f t="shared" si="314"/>
        <v>6358</v>
      </c>
      <c r="BA195" s="101">
        <f t="shared" si="315"/>
        <v>2540</v>
      </c>
      <c r="BB195" s="101">
        <f t="shared" si="316"/>
        <v>1907</v>
      </c>
      <c r="BC195" s="101">
        <f t="shared" si="317"/>
        <v>1907</v>
      </c>
      <c r="BD195" s="101">
        <f t="shared" si="318"/>
        <v>5088</v>
      </c>
      <c r="BE195" s="101">
        <f t="shared" si="319"/>
        <v>3392</v>
      </c>
      <c r="BF195" s="101">
        <f t="shared" si="320"/>
        <v>4240</v>
      </c>
      <c r="BG195" s="101">
        <f t="shared" si="321"/>
        <v>4240</v>
      </c>
      <c r="BI195" s="102">
        <v>192</v>
      </c>
      <c r="BJ195" s="102">
        <f t="shared" si="322"/>
        <v>9935</v>
      </c>
      <c r="BK195" s="102">
        <f t="shared" si="323"/>
        <v>3970</v>
      </c>
      <c r="BL195" s="102">
        <f t="shared" si="324"/>
        <v>2980</v>
      </c>
      <c r="BM195" s="102">
        <f t="shared" si="325"/>
        <v>2980</v>
      </c>
      <c r="BN195" s="102">
        <f t="shared" si="326"/>
        <v>7950</v>
      </c>
      <c r="BO195" s="102">
        <f t="shared" si="327"/>
        <v>5300</v>
      </c>
      <c r="BP195" s="102">
        <f t="shared" si="328"/>
        <v>6625</v>
      </c>
      <c r="BQ195" s="102">
        <f t="shared" si="329"/>
        <v>6625</v>
      </c>
    </row>
    <row r="196" spans="1:69">
      <c r="A196" s="4">
        <v>193</v>
      </c>
      <c r="B196" s="4">
        <f>INT(VLOOKUP(A196,数值基线!$A$1:$K$206,3,0)*$B$2)</f>
        <v>2007</v>
      </c>
      <c r="C196" s="4">
        <f t="shared" si="330"/>
        <v>802</v>
      </c>
      <c r="D196" s="4">
        <f t="shared" si="331"/>
        <v>602</v>
      </c>
      <c r="E196" s="4">
        <f t="shared" si="332"/>
        <v>602</v>
      </c>
      <c r="F196" s="4">
        <f>INT(VLOOKUP(A196,数值基线!$A$1:$K$206,4,0)*$F$2)</f>
        <v>1605</v>
      </c>
      <c r="G196" s="4">
        <f t="shared" si="333"/>
        <v>1070</v>
      </c>
      <c r="H196" s="4">
        <f t="shared" si="334"/>
        <v>1337</v>
      </c>
      <c r="I196" s="4">
        <f t="shared" si="335"/>
        <v>1337</v>
      </c>
      <c r="K196" s="106">
        <v>193</v>
      </c>
      <c r="L196" s="106">
        <f t="shared" si="282"/>
        <v>2508</v>
      </c>
      <c r="M196" s="106">
        <f t="shared" si="283"/>
        <v>1002</v>
      </c>
      <c r="N196" s="106">
        <f t="shared" si="284"/>
        <v>752</v>
      </c>
      <c r="O196" s="106">
        <f t="shared" si="285"/>
        <v>752</v>
      </c>
      <c r="P196" s="106">
        <f t="shared" si="286"/>
        <v>2006</v>
      </c>
      <c r="Q196" s="106">
        <f t="shared" si="287"/>
        <v>1337</v>
      </c>
      <c r="R196" s="106">
        <f t="shared" si="288"/>
        <v>1671</v>
      </c>
      <c r="S196" s="106">
        <f t="shared" si="289"/>
        <v>1671</v>
      </c>
      <c r="U196" s="97">
        <v>193</v>
      </c>
      <c r="V196" s="97">
        <f t="shared" si="290"/>
        <v>3110</v>
      </c>
      <c r="W196" s="97">
        <f t="shared" si="291"/>
        <v>1243</v>
      </c>
      <c r="X196" s="97">
        <f t="shared" si="292"/>
        <v>933</v>
      </c>
      <c r="Y196" s="97">
        <f t="shared" si="293"/>
        <v>933</v>
      </c>
      <c r="Z196" s="97">
        <f t="shared" si="294"/>
        <v>2487</v>
      </c>
      <c r="AA196" s="97">
        <f t="shared" si="295"/>
        <v>1658</v>
      </c>
      <c r="AB196" s="97">
        <f t="shared" si="296"/>
        <v>2072</v>
      </c>
      <c r="AC196" s="97">
        <f t="shared" si="297"/>
        <v>2072</v>
      </c>
      <c r="AE196" s="98">
        <v>193</v>
      </c>
      <c r="AF196" s="98">
        <f t="shared" si="298"/>
        <v>3913</v>
      </c>
      <c r="AG196" s="98">
        <f t="shared" si="299"/>
        <v>1563</v>
      </c>
      <c r="AH196" s="98">
        <f t="shared" si="300"/>
        <v>1173</v>
      </c>
      <c r="AI196" s="98">
        <f t="shared" si="301"/>
        <v>1173</v>
      </c>
      <c r="AJ196" s="98">
        <f t="shared" si="302"/>
        <v>3129</v>
      </c>
      <c r="AK196" s="98">
        <f t="shared" si="303"/>
        <v>2086</v>
      </c>
      <c r="AL196" s="98">
        <f t="shared" si="304"/>
        <v>2607</v>
      </c>
      <c r="AM196" s="98">
        <f t="shared" si="305"/>
        <v>2607</v>
      </c>
      <c r="AO196" s="100">
        <v>193</v>
      </c>
      <c r="AP196" s="100">
        <f t="shared" si="306"/>
        <v>5017</v>
      </c>
      <c r="AQ196" s="100">
        <f t="shared" si="307"/>
        <v>2005</v>
      </c>
      <c r="AR196" s="100">
        <f t="shared" si="308"/>
        <v>1505</v>
      </c>
      <c r="AS196" s="100">
        <f t="shared" si="309"/>
        <v>1505</v>
      </c>
      <c r="AT196" s="100">
        <f t="shared" si="310"/>
        <v>4012</v>
      </c>
      <c r="AU196" s="100">
        <f t="shared" si="311"/>
        <v>2675</v>
      </c>
      <c r="AV196" s="100">
        <f t="shared" si="312"/>
        <v>3342</v>
      </c>
      <c r="AW196" s="100">
        <f t="shared" si="313"/>
        <v>3342</v>
      </c>
      <c r="AY196" s="101">
        <v>193</v>
      </c>
      <c r="AZ196" s="101">
        <f t="shared" si="314"/>
        <v>6422</v>
      </c>
      <c r="BA196" s="101">
        <f t="shared" si="315"/>
        <v>2566</v>
      </c>
      <c r="BB196" s="101">
        <f t="shared" si="316"/>
        <v>1926</v>
      </c>
      <c r="BC196" s="101">
        <f t="shared" si="317"/>
        <v>1926</v>
      </c>
      <c r="BD196" s="101">
        <f t="shared" si="318"/>
        <v>5136</v>
      </c>
      <c r="BE196" s="101">
        <f t="shared" si="319"/>
        <v>3424</v>
      </c>
      <c r="BF196" s="101">
        <f t="shared" si="320"/>
        <v>4278</v>
      </c>
      <c r="BG196" s="101">
        <f t="shared" si="321"/>
        <v>4278</v>
      </c>
      <c r="BI196" s="102">
        <v>193</v>
      </c>
      <c r="BJ196" s="102">
        <f t="shared" si="322"/>
        <v>10035</v>
      </c>
      <c r="BK196" s="102">
        <f t="shared" si="323"/>
        <v>4010</v>
      </c>
      <c r="BL196" s="102">
        <f t="shared" si="324"/>
        <v>3010</v>
      </c>
      <c r="BM196" s="102">
        <f t="shared" si="325"/>
        <v>3010</v>
      </c>
      <c r="BN196" s="102">
        <f t="shared" si="326"/>
        <v>8025</v>
      </c>
      <c r="BO196" s="102">
        <f t="shared" si="327"/>
        <v>5350</v>
      </c>
      <c r="BP196" s="102">
        <f t="shared" si="328"/>
        <v>6685</v>
      </c>
      <c r="BQ196" s="102">
        <f t="shared" si="329"/>
        <v>6685</v>
      </c>
    </row>
    <row r="197" spans="1:69">
      <c r="A197" s="4">
        <v>194</v>
      </c>
      <c r="B197" s="4">
        <f>INT(VLOOKUP(A197,数值基线!$A$1:$K$206,3,0)*$B$2)</f>
        <v>2027</v>
      </c>
      <c r="C197" s="4">
        <f t="shared" si="330"/>
        <v>810</v>
      </c>
      <c r="D197" s="4">
        <f t="shared" si="331"/>
        <v>608</v>
      </c>
      <c r="E197" s="4">
        <f t="shared" si="332"/>
        <v>608</v>
      </c>
      <c r="F197" s="4">
        <f>INT(VLOOKUP(A197,数值基线!$A$1:$K$206,4,0)*$F$2)</f>
        <v>1621</v>
      </c>
      <c r="G197" s="4">
        <f t="shared" si="333"/>
        <v>1080</v>
      </c>
      <c r="H197" s="4">
        <f t="shared" si="334"/>
        <v>1350</v>
      </c>
      <c r="I197" s="4">
        <f t="shared" si="335"/>
        <v>1350</v>
      </c>
      <c r="K197" s="106">
        <v>194</v>
      </c>
      <c r="L197" s="106">
        <f>INT(B197/$I$1*$S$1)</f>
        <v>2533</v>
      </c>
      <c r="M197" s="106">
        <f>INT(C197/$I$1*$S$1)</f>
        <v>1012</v>
      </c>
      <c r="N197" s="106">
        <f>INT(D197/$I$1*$S$1)</f>
        <v>760</v>
      </c>
      <c r="O197" s="106">
        <f>INT(E197/$I$1*$S$1)</f>
        <v>760</v>
      </c>
      <c r="P197" s="106">
        <f>INT(F197/$I$1*$S$1)</f>
        <v>2026</v>
      </c>
      <c r="Q197" s="106">
        <f>INT(G197/$I$1*$S$1)</f>
        <v>1350</v>
      </c>
      <c r="R197" s="106">
        <f>INT(H197/$I$1*$S$1)</f>
        <v>1687</v>
      </c>
      <c r="S197" s="106">
        <f>INT(I197/$I$1*$S$1)</f>
        <v>1687</v>
      </c>
      <c r="U197" s="97">
        <v>194</v>
      </c>
      <c r="V197" s="97">
        <f>INT(B197/$I$1*$AC$1)</f>
        <v>3141</v>
      </c>
      <c r="W197" s="97">
        <f>INT(C197/$I$1*$AC$1)</f>
        <v>1255</v>
      </c>
      <c r="X197" s="97">
        <f>INT(D197/$I$1*$AC$1)</f>
        <v>942</v>
      </c>
      <c r="Y197" s="97">
        <f>INT(E197/$I$1*$AC$1)</f>
        <v>942</v>
      </c>
      <c r="Z197" s="97">
        <f>INT(F197/$I$1*$AC$1)</f>
        <v>2512</v>
      </c>
      <c r="AA197" s="97">
        <f>INT(G197/$I$1*$AC$1)</f>
        <v>1674</v>
      </c>
      <c r="AB197" s="97">
        <f>INT(H197/$I$1*$AC$1)</f>
        <v>2092</v>
      </c>
      <c r="AC197" s="97">
        <f>INT(I197/$I$1*$AC$1)</f>
        <v>2092</v>
      </c>
      <c r="AE197" s="98">
        <v>194</v>
      </c>
      <c r="AF197" s="98">
        <f>INT(B197/$I$1*$AM$1)</f>
        <v>3952</v>
      </c>
      <c r="AG197" s="98">
        <f>INT(C197/$I$1*$AM$1)</f>
        <v>1579</v>
      </c>
      <c r="AH197" s="98">
        <f>INT(D197/$I$1*$AM$1)</f>
        <v>1185</v>
      </c>
      <c r="AI197" s="98">
        <f>INT(E197/$I$1*$AM$1)</f>
        <v>1185</v>
      </c>
      <c r="AJ197" s="98">
        <f>INT(F197/$I$1*$AM$1)</f>
        <v>3160</v>
      </c>
      <c r="AK197" s="98">
        <f>INT(G197/$I$1*$AM$1)</f>
        <v>2106</v>
      </c>
      <c r="AL197" s="98">
        <f>INT(H197/$I$1*$AM$1)</f>
        <v>2632</v>
      </c>
      <c r="AM197" s="98">
        <f>INT(I197/$I$1*$AM$1)</f>
        <v>2632</v>
      </c>
      <c r="AO197" s="100">
        <v>194</v>
      </c>
      <c r="AP197" s="100">
        <f>INT(B197/$I$1*$AW$1)</f>
        <v>5067</v>
      </c>
      <c r="AQ197" s="100">
        <f>INT(C197/$I$1*$AW$1)</f>
        <v>2025</v>
      </c>
      <c r="AR197" s="100">
        <f>INT(D197/$I$1*$AW$1)</f>
        <v>1520</v>
      </c>
      <c r="AS197" s="100">
        <f>INT(E197/$I$1*$AW$1)</f>
        <v>1520</v>
      </c>
      <c r="AT197" s="100">
        <f>INT(F197/$I$1*$AW$1)</f>
        <v>4052</v>
      </c>
      <c r="AU197" s="100">
        <f>INT(G197/$I$1*$AW$1)</f>
        <v>2700</v>
      </c>
      <c r="AV197" s="100">
        <f>INT(H197/$I$1*$AW$1)</f>
        <v>3375</v>
      </c>
      <c r="AW197" s="100">
        <f>INT(I197/$I$1*$AW$1)</f>
        <v>3375</v>
      </c>
      <c r="AY197" s="101">
        <v>194</v>
      </c>
      <c r="AZ197" s="101">
        <f>INT(B197/$I$1*$BG$1)</f>
        <v>6486</v>
      </c>
      <c r="BA197" s="101">
        <f>INT(C197/$I$1*$BG$1)</f>
        <v>2592</v>
      </c>
      <c r="BB197" s="101">
        <f>INT(D197/$I$1*$BG$1)</f>
        <v>1945</v>
      </c>
      <c r="BC197" s="101">
        <f>INT(E197/$I$1*$BG$1)</f>
        <v>1945</v>
      </c>
      <c r="BD197" s="101">
        <f>INT(F197/$I$1*$BG$1)</f>
        <v>5187</v>
      </c>
      <c r="BE197" s="101">
        <f>INT(G197/$I$1*$BG$1)</f>
        <v>3456</v>
      </c>
      <c r="BF197" s="101">
        <f>INT(H197/$I$1*$BG$1)</f>
        <v>4320</v>
      </c>
      <c r="BG197" s="101">
        <f>INT(I197/$I$1*$BG$1)</f>
        <v>4320</v>
      </c>
      <c r="BI197" s="102">
        <v>194</v>
      </c>
      <c r="BJ197" s="102">
        <f>INT(B197/$I$1*$BQ$1)</f>
        <v>10135</v>
      </c>
      <c r="BK197" s="102">
        <f>INT(C197/$I$1*$BQ$1)</f>
        <v>4050</v>
      </c>
      <c r="BL197" s="102">
        <f>INT(D197/$I$1*$BQ$1)</f>
        <v>3040</v>
      </c>
      <c r="BM197" s="102">
        <f>INT(E197/$I$1*$BQ$1)</f>
        <v>3040</v>
      </c>
      <c r="BN197" s="102">
        <f>INT(F197/$I$1*$BQ$1)</f>
        <v>8105</v>
      </c>
      <c r="BO197" s="102">
        <f>INT(G197/$I$1*$BQ$1)</f>
        <v>5400</v>
      </c>
      <c r="BP197" s="102">
        <f>INT(H197/$I$1*$BQ$1)</f>
        <v>6750</v>
      </c>
      <c r="BQ197" s="102">
        <f>INT(I197/$I$1*$BQ$1)</f>
        <v>6750</v>
      </c>
    </row>
    <row r="198" spans="1:69">
      <c r="A198" s="4">
        <v>195</v>
      </c>
      <c r="B198" s="4">
        <f>INT(VLOOKUP(A198,数值基线!$A$1:$K$206,3,0)*$B$2)</f>
        <v>2047</v>
      </c>
      <c r="C198" s="4">
        <f t="shared" si="330"/>
        <v>818</v>
      </c>
      <c r="D198" s="4">
        <f t="shared" si="331"/>
        <v>614</v>
      </c>
      <c r="E198" s="4">
        <f t="shared" si="332"/>
        <v>614</v>
      </c>
      <c r="F198" s="4">
        <f>INT(VLOOKUP(A198,数值基线!$A$1:$K$206,4,0)*$F$2)</f>
        <v>1638</v>
      </c>
      <c r="G198" s="4">
        <f t="shared" si="333"/>
        <v>1092</v>
      </c>
      <c r="H198" s="4">
        <f t="shared" si="334"/>
        <v>1365</v>
      </c>
      <c r="I198" s="4">
        <f t="shared" si="335"/>
        <v>1365</v>
      </c>
      <c r="K198" s="106">
        <v>195</v>
      </c>
      <c r="L198" s="106">
        <f>INT(B198/$I$1*$S$1)</f>
        <v>2558</v>
      </c>
      <c r="M198" s="106">
        <f>INT(C198/$I$1*$S$1)</f>
        <v>1022</v>
      </c>
      <c r="N198" s="106">
        <f>INT(D198/$I$1*$S$1)</f>
        <v>767</v>
      </c>
      <c r="O198" s="106">
        <f>INT(E198/$I$1*$S$1)</f>
        <v>767</v>
      </c>
      <c r="P198" s="106">
        <f>INT(F198/$I$1*$S$1)</f>
        <v>2047</v>
      </c>
      <c r="Q198" s="106">
        <f>INT(G198/$I$1*$S$1)</f>
        <v>1365</v>
      </c>
      <c r="R198" s="106">
        <f>INT(H198/$I$1*$S$1)</f>
        <v>1706</v>
      </c>
      <c r="S198" s="106">
        <f>INT(I198/$I$1*$S$1)</f>
        <v>1706</v>
      </c>
      <c r="U198" s="97">
        <v>195</v>
      </c>
      <c r="V198" s="97">
        <f>INT(B198/$I$1*$AC$1)</f>
        <v>3172</v>
      </c>
      <c r="W198" s="97">
        <f>INT(C198/$I$1*$AC$1)</f>
        <v>1267</v>
      </c>
      <c r="X198" s="97">
        <f>INT(D198/$I$1*$AC$1)</f>
        <v>951</v>
      </c>
      <c r="Y198" s="97">
        <f>INT(E198/$I$1*$AC$1)</f>
        <v>951</v>
      </c>
      <c r="Z198" s="97">
        <f>INT(F198/$I$1*$AC$1)</f>
        <v>2538</v>
      </c>
      <c r="AA198" s="97">
        <f>INT(G198/$I$1*$AC$1)</f>
        <v>1692</v>
      </c>
      <c r="AB198" s="97">
        <f>INT(H198/$I$1*$AC$1)</f>
        <v>2115</v>
      </c>
      <c r="AC198" s="97">
        <f>INT(I198/$I$1*$AC$1)</f>
        <v>2115</v>
      </c>
      <c r="AE198" s="98">
        <v>195</v>
      </c>
      <c r="AF198" s="98">
        <f>INT(B198/$I$1*$AM$1)</f>
        <v>3991</v>
      </c>
      <c r="AG198" s="98">
        <f>INT(C198/$I$1*$AM$1)</f>
        <v>1595</v>
      </c>
      <c r="AH198" s="98">
        <f>INT(D198/$I$1*$AM$1)</f>
        <v>1197</v>
      </c>
      <c r="AI198" s="98">
        <f>INT(E198/$I$1*$AM$1)</f>
        <v>1197</v>
      </c>
      <c r="AJ198" s="98">
        <f>INT(F198/$I$1*$AM$1)</f>
        <v>3194</v>
      </c>
      <c r="AK198" s="98">
        <f>INT(G198/$I$1*$AM$1)</f>
        <v>2129</v>
      </c>
      <c r="AL198" s="98">
        <f>INT(H198/$I$1*$AM$1)</f>
        <v>2661</v>
      </c>
      <c r="AM198" s="98">
        <f>INT(I198/$I$1*$AM$1)</f>
        <v>2661</v>
      </c>
      <c r="AO198" s="100">
        <v>195</v>
      </c>
      <c r="AP198" s="100">
        <f>INT(B198/$I$1*$AW$1)</f>
        <v>5117</v>
      </c>
      <c r="AQ198" s="100">
        <f>INT(C198/$I$1*$AW$1)</f>
        <v>2045</v>
      </c>
      <c r="AR198" s="100">
        <f>INT(D198/$I$1*$AW$1)</f>
        <v>1535</v>
      </c>
      <c r="AS198" s="100">
        <f>INT(E198/$I$1*$AW$1)</f>
        <v>1535</v>
      </c>
      <c r="AT198" s="100">
        <f>INT(F198/$I$1*$AW$1)</f>
        <v>4095</v>
      </c>
      <c r="AU198" s="100">
        <f>INT(G198/$I$1*$AW$1)</f>
        <v>2730</v>
      </c>
      <c r="AV198" s="100">
        <f>INT(H198/$I$1*$AW$1)</f>
        <v>3412</v>
      </c>
      <c r="AW198" s="100">
        <f>INT(I198/$I$1*$AW$1)</f>
        <v>3412</v>
      </c>
      <c r="AY198" s="101">
        <v>195</v>
      </c>
      <c r="AZ198" s="101">
        <f>INT(B198/$I$1*$BG$1)</f>
        <v>6550</v>
      </c>
      <c r="BA198" s="101">
        <f>INT(C198/$I$1*$BG$1)</f>
        <v>2617</v>
      </c>
      <c r="BB198" s="101">
        <f>INT(D198/$I$1*$BG$1)</f>
        <v>1964</v>
      </c>
      <c r="BC198" s="101">
        <f>INT(E198/$I$1*$BG$1)</f>
        <v>1964</v>
      </c>
      <c r="BD198" s="101">
        <f>INT(F198/$I$1*$BG$1)</f>
        <v>5241</v>
      </c>
      <c r="BE198" s="101">
        <f>INT(G198/$I$1*$BG$1)</f>
        <v>3494</v>
      </c>
      <c r="BF198" s="101">
        <f>INT(H198/$I$1*$BG$1)</f>
        <v>4368</v>
      </c>
      <c r="BG198" s="101">
        <f>INT(I198/$I$1*$BG$1)</f>
        <v>4368</v>
      </c>
      <c r="BI198" s="102">
        <v>195</v>
      </c>
      <c r="BJ198" s="102">
        <f>INT(B198/$I$1*$BQ$1)</f>
        <v>10235</v>
      </c>
      <c r="BK198" s="102">
        <f>INT(C198/$I$1*$BQ$1)</f>
        <v>4090</v>
      </c>
      <c r="BL198" s="102">
        <f>INT(D198/$I$1*$BQ$1)</f>
        <v>3070</v>
      </c>
      <c r="BM198" s="102">
        <f>INT(E198/$I$1*$BQ$1)</f>
        <v>3070</v>
      </c>
      <c r="BN198" s="102">
        <f>INT(F198/$I$1*$BQ$1)</f>
        <v>8190</v>
      </c>
      <c r="BO198" s="102">
        <f>INT(G198/$I$1*$BQ$1)</f>
        <v>5460</v>
      </c>
      <c r="BP198" s="102">
        <f>INT(H198/$I$1*$BQ$1)</f>
        <v>6825</v>
      </c>
      <c r="BQ198" s="102">
        <f>INT(I198/$I$1*$BQ$1)</f>
        <v>6825</v>
      </c>
    </row>
    <row r="199" spans="1:69">
      <c r="A199" s="4">
        <v>196</v>
      </c>
      <c r="B199" s="4">
        <f>INT(VLOOKUP(A199,数值基线!$A$1:$K$206,3,0)*$B$2)</f>
        <v>2068</v>
      </c>
      <c r="C199" s="4">
        <f t="shared" si="330"/>
        <v>827</v>
      </c>
      <c r="D199" s="4">
        <f t="shared" si="331"/>
        <v>620</v>
      </c>
      <c r="E199" s="4">
        <f t="shared" si="332"/>
        <v>620</v>
      </c>
      <c r="F199" s="4">
        <f>INT(VLOOKUP(A199,数值基线!$A$1:$K$206,4,0)*$F$2)</f>
        <v>1654</v>
      </c>
      <c r="G199" s="4">
        <f t="shared" si="333"/>
        <v>1102</v>
      </c>
      <c r="H199" s="4">
        <f t="shared" si="334"/>
        <v>1378</v>
      </c>
      <c r="I199" s="4">
        <f t="shared" si="335"/>
        <v>1378</v>
      </c>
      <c r="K199" s="106">
        <v>196</v>
      </c>
      <c r="L199" s="106">
        <f>INT(B199/$I$1*$S$1)</f>
        <v>2585</v>
      </c>
      <c r="M199" s="106">
        <f>INT(C199/$I$1*$S$1)</f>
        <v>1033</v>
      </c>
      <c r="N199" s="106">
        <f>INT(D199/$I$1*$S$1)</f>
        <v>775</v>
      </c>
      <c r="O199" s="106">
        <f>INT(E199/$I$1*$S$1)</f>
        <v>775</v>
      </c>
      <c r="P199" s="106">
        <f>INT(F199/$I$1*$S$1)</f>
        <v>2067</v>
      </c>
      <c r="Q199" s="106">
        <f>INT(G199/$I$1*$S$1)</f>
        <v>1377</v>
      </c>
      <c r="R199" s="106">
        <f>INT(H199/$I$1*$S$1)</f>
        <v>1722</v>
      </c>
      <c r="S199" s="106">
        <f>INT(I199/$I$1*$S$1)</f>
        <v>1722</v>
      </c>
      <c r="U199" s="97">
        <v>196</v>
      </c>
      <c r="V199" s="97">
        <f>INT(B199/$I$1*$AC$1)</f>
        <v>3205</v>
      </c>
      <c r="W199" s="97">
        <f>INT(C199/$I$1*$AC$1)</f>
        <v>1281</v>
      </c>
      <c r="X199" s="97">
        <f>INT(D199/$I$1*$AC$1)</f>
        <v>961</v>
      </c>
      <c r="Y199" s="97">
        <f>INT(E199/$I$1*$AC$1)</f>
        <v>961</v>
      </c>
      <c r="Z199" s="97">
        <f>INT(F199/$I$1*$AC$1)</f>
        <v>2563</v>
      </c>
      <c r="AA199" s="97">
        <f>INT(G199/$I$1*$AC$1)</f>
        <v>1708</v>
      </c>
      <c r="AB199" s="97">
        <f>INT(H199/$I$1*$AC$1)</f>
        <v>2135</v>
      </c>
      <c r="AC199" s="97">
        <f>INT(I199/$I$1*$AC$1)</f>
        <v>2135</v>
      </c>
      <c r="AE199" s="98">
        <v>196</v>
      </c>
      <c r="AF199" s="98">
        <f>INT(B199/$I$1*$AM$1)</f>
        <v>4032</v>
      </c>
      <c r="AG199" s="98">
        <f>INT(C199/$I$1*$AM$1)</f>
        <v>1612</v>
      </c>
      <c r="AH199" s="98">
        <f>INT(D199/$I$1*$AM$1)</f>
        <v>1209</v>
      </c>
      <c r="AI199" s="98">
        <f>INT(E199/$I$1*$AM$1)</f>
        <v>1209</v>
      </c>
      <c r="AJ199" s="98">
        <f>INT(F199/$I$1*$AM$1)</f>
        <v>3225</v>
      </c>
      <c r="AK199" s="98">
        <f>INT(G199/$I$1*$AM$1)</f>
        <v>2148</v>
      </c>
      <c r="AL199" s="98">
        <f>INT(H199/$I$1*$AM$1)</f>
        <v>2687</v>
      </c>
      <c r="AM199" s="98">
        <f>INT(I199/$I$1*$AM$1)</f>
        <v>2687</v>
      </c>
      <c r="AO199" s="100">
        <v>196</v>
      </c>
      <c r="AP199" s="100">
        <f>INT(B199/$I$1*$AW$1)</f>
        <v>5170</v>
      </c>
      <c r="AQ199" s="100">
        <f>INT(C199/$I$1*$AW$1)</f>
        <v>2067</v>
      </c>
      <c r="AR199" s="100">
        <f>INT(D199/$I$1*$AW$1)</f>
        <v>1550</v>
      </c>
      <c r="AS199" s="100">
        <f>INT(E199/$I$1*$AW$1)</f>
        <v>1550</v>
      </c>
      <c r="AT199" s="100">
        <f>INT(F199/$I$1*$AW$1)</f>
        <v>4135</v>
      </c>
      <c r="AU199" s="100">
        <f>INT(G199/$I$1*$AW$1)</f>
        <v>2755</v>
      </c>
      <c r="AV199" s="100">
        <f>INT(H199/$I$1*$AW$1)</f>
        <v>3445</v>
      </c>
      <c r="AW199" s="100">
        <f>INT(I199/$I$1*$AW$1)</f>
        <v>3445</v>
      </c>
      <c r="AY199" s="101">
        <v>196</v>
      </c>
      <c r="AZ199" s="101">
        <f>INT(B199/$I$1*$BG$1)</f>
        <v>6617</v>
      </c>
      <c r="BA199" s="101">
        <f>INT(C199/$I$1*$BG$1)</f>
        <v>2646</v>
      </c>
      <c r="BB199" s="101">
        <f>INT(D199/$I$1*$BG$1)</f>
        <v>1984</v>
      </c>
      <c r="BC199" s="101">
        <f>INT(E199/$I$1*$BG$1)</f>
        <v>1984</v>
      </c>
      <c r="BD199" s="101">
        <f>INT(F199/$I$1*$BG$1)</f>
        <v>5292</v>
      </c>
      <c r="BE199" s="101">
        <f>INT(G199/$I$1*$BG$1)</f>
        <v>3526</v>
      </c>
      <c r="BF199" s="101">
        <f>INT(H199/$I$1*$BG$1)</f>
        <v>4409</v>
      </c>
      <c r="BG199" s="101">
        <f>INT(I199/$I$1*$BG$1)</f>
        <v>4409</v>
      </c>
      <c r="BI199" s="102">
        <v>196</v>
      </c>
      <c r="BJ199" s="102">
        <f>INT(B199/$I$1*$BQ$1)</f>
        <v>10340</v>
      </c>
      <c r="BK199" s="102">
        <f>INT(C199/$I$1*$BQ$1)</f>
        <v>4135</v>
      </c>
      <c r="BL199" s="102">
        <f>INT(D199/$I$1*$BQ$1)</f>
        <v>3100</v>
      </c>
      <c r="BM199" s="102">
        <f>INT(E199/$I$1*$BQ$1)</f>
        <v>3100</v>
      </c>
      <c r="BN199" s="102">
        <f>INT(F199/$I$1*$BQ$1)</f>
        <v>8270</v>
      </c>
      <c r="BO199" s="102">
        <f>INT(G199/$I$1*$BQ$1)</f>
        <v>5510</v>
      </c>
      <c r="BP199" s="102">
        <f>INT(H199/$I$1*$BQ$1)</f>
        <v>6890</v>
      </c>
      <c r="BQ199" s="102">
        <f>INT(I199/$I$1*$BQ$1)</f>
        <v>6890</v>
      </c>
    </row>
    <row r="200" spans="1:69">
      <c r="A200" s="4">
        <v>197</v>
      </c>
      <c r="B200" s="4">
        <f>INT(VLOOKUP(A200,数值基线!$A$1:$K$206,3,0)*$B$2)</f>
        <v>2088</v>
      </c>
      <c r="C200" s="4">
        <f t="shared" si="330"/>
        <v>835</v>
      </c>
      <c r="D200" s="4">
        <f t="shared" si="331"/>
        <v>626</v>
      </c>
      <c r="E200" s="4">
        <f t="shared" si="332"/>
        <v>626</v>
      </c>
      <c r="F200" s="4">
        <f>INT(VLOOKUP(A200,数值基线!$A$1:$K$206,4,0)*$F$2)</f>
        <v>1670</v>
      </c>
      <c r="G200" s="4">
        <f t="shared" si="333"/>
        <v>1113</v>
      </c>
      <c r="H200" s="4">
        <f t="shared" si="334"/>
        <v>1391</v>
      </c>
      <c r="I200" s="4">
        <f t="shared" si="335"/>
        <v>1391</v>
      </c>
      <c r="K200" s="106">
        <v>197</v>
      </c>
      <c r="L200" s="106">
        <f>INT(B200/$I$1*$S$1)</f>
        <v>2610</v>
      </c>
      <c r="M200" s="106">
        <f>INT(C200/$I$1*$S$1)</f>
        <v>1043</v>
      </c>
      <c r="N200" s="106">
        <f>INT(D200/$I$1*$S$1)</f>
        <v>782</v>
      </c>
      <c r="O200" s="106">
        <f>INT(E200/$I$1*$S$1)</f>
        <v>782</v>
      </c>
      <c r="P200" s="106">
        <f>INT(F200/$I$1*$S$1)</f>
        <v>2087</v>
      </c>
      <c r="Q200" s="106">
        <f>INT(G200/$I$1*$S$1)</f>
        <v>1391</v>
      </c>
      <c r="R200" s="106">
        <f>INT(H200/$I$1*$S$1)</f>
        <v>1738</v>
      </c>
      <c r="S200" s="106">
        <f>INT(I200/$I$1*$S$1)</f>
        <v>1738</v>
      </c>
      <c r="U200" s="97">
        <v>197</v>
      </c>
      <c r="V200" s="97">
        <f>INT(B200/$I$1*$AC$1)</f>
        <v>3236</v>
      </c>
      <c r="W200" s="97">
        <f>INT(C200/$I$1*$AC$1)</f>
        <v>1294</v>
      </c>
      <c r="X200" s="97">
        <f>INT(D200/$I$1*$AC$1)</f>
        <v>970</v>
      </c>
      <c r="Y200" s="97">
        <f>INT(E200/$I$1*$AC$1)</f>
        <v>970</v>
      </c>
      <c r="Z200" s="97">
        <f>INT(F200/$I$1*$AC$1)</f>
        <v>2588</v>
      </c>
      <c r="AA200" s="97">
        <f>INT(G200/$I$1*$AC$1)</f>
        <v>1725</v>
      </c>
      <c r="AB200" s="97">
        <f>INT(H200/$I$1*$AC$1)</f>
        <v>2156</v>
      </c>
      <c r="AC200" s="97">
        <f>INT(I200/$I$1*$AC$1)</f>
        <v>2156</v>
      </c>
      <c r="AE200" s="98">
        <v>197</v>
      </c>
      <c r="AF200" s="98">
        <f>INT(B200/$I$1*$AM$1)</f>
        <v>4071</v>
      </c>
      <c r="AG200" s="98">
        <f>INT(C200/$I$1*$AM$1)</f>
        <v>1628</v>
      </c>
      <c r="AH200" s="98">
        <f>INT(D200/$I$1*$AM$1)</f>
        <v>1220</v>
      </c>
      <c r="AI200" s="98">
        <f>INT(E200/$I$1*$AM$1)</f>
        <v>1220</v>
      </c>
      <c r="AJ200" s="98">
        <f>INT(F200/$I$1*$AM$1)</f>
        <v>3256</v>
      </c>
      <c r="AK200" s="98">
        <f>INT(G200/$I$1*$AM$1)</f>
        <v>2170</v>
      </c>
      <c r="AL200" s="98">
        <f>INT(H200/$I$1*$AM$1)</f>
        <v>2712</v>
      </c>
      <c r="AM200" s="98">
        <f>INT(I200/$I$1*$AM$1)</f>
        <v>2712</v>
      </c>
      <c r="AO200" s="100">
        <v>197</v>
      </c>
      <c r="AP200" s="100">
        <f>INT(B200/$I$1*$AW$1)</f>
        <v>5220</v>
      </c>
      <c r="AQ200" s="100">
        <f>INT(C200/$I$1*$AW$1)</f>
        <v>2087</v>
      </c>
      <c r="AR200" s="100">
        <f>INT(D200/$I$1*$AW$1)</f>
        <v>1565</v>
      </c>
      <c r="AS200" s="100">
        <f>INT(E200/$I$1*$AW$1)</f>
        <v>1565</v>
      </c>
      <c r="AT200" s="100">
        <f>INT(F200/$I$1*$AW$1)</f>
        <v>4175</v>
      </c>
      <c r="AU200" s="100">
        <f>INT(G200/$I$1*$AW$1)</f>
        <v>2782</v>
      </c>
      <c r="AV200" s="100">
        <f>INT(H200/$I$1*$AW$1)</f>
        <v>3477</v>
      </c>
      <c r="AW200" s="100">
        <f>INT(I200/$I$1*$AW$1)</f>
        <v>3477</v>
      </c>
      <c r="AY200" s="101">
        <v>197</v>
      </c>
      <c r="AZ200" s="101">
        <f>INT(B200/$I$1*$BG$1)</f>
        <v>6681</v>
      </c>
      <c r="BA200" s="101">
        <f>INT(C200/$I$1*$BG$1)</f>
        <v>2672</v>
      </c>
      <c r="BB200" s="101">
        <f>INT(D200/$I$1*$BG$1)</f>
        <v>2003</v>
      </c>
      <c r="BC200" s="101">
        <f>INT(E200/$I$1*$BG$1)</f>
        <v>2003</v>
      </c>
      <c r="BD200" s="101">
        <f>INT(F200/$I$1*$BG$1)</f>
        <v>5344</v>
      </c>
      <c r="BE200" s="101">
        <f>INT(G200/$I$1*$BG$1)</f>
        <v>3561</v>
      </c>
      <c r="BF200" s="101">
        <f>INT(H200/$I$1*$BG$1)</f>
        <v>4451</v>
      </c>
      <c r="BG200" s="101">
        <f>INT(I200/$I$1*$BG$1)</f>
        <v>4451</v>
      </c>
      <c r="BI200" s="102">
        <v>197</v>
      </c>
      <c r="BJ200" s="102">
        <f>INT(B200/$I$1*$BQ$1)</f>
        <v>10440</v>
      </c>
      <c r="BK200" s="102">
        <f>INT(C200/$I$1*$BQ$1)</f>
        <v>4175</v>
      </c>
      <c r="BL200" s="102">
        <f>INT(D200/$I$1*$BQ$1)</f>
        <v>3130</v>
      </c>
      <c r="BM200" s="102">
        <f>INT(E200/$I$1*$BQ$1)</f>
        <v>3130</v>
      </c>
      <c r="BN200" s="102">
        <f>INT(F200/$I$1*$BQ$1)</f>
        <v>8350</v>
      </c>
      <c r="BO200" s="102">
        <f>INT(G200/$I$1*$BQ$1)</f>
        <v>5565</v>
      </c>
      <c r="BP200" s="102">
        <f>INT(H200/$I$1*$BQ$1)</f>
        <v>6955</v>
      </c>
      <c r="BQ200" s="102">
        <f>INT(I200/$I$1*$BQ$1)</f>
        <v>6955</v>
      </c>
    </row>
    <row r="201" spans="1:69">
      <c r="A201" s="4">
        <v>198</v>
      </c>
      <c r="B201" s="4">
        <f>INT(VLOOKUP(A201,数值基线!$A$1:$K$206,3,0)*$B$2)</f>
        <v>2109</v>
      </c>
      <c r="C201" s="4">
        <f t="shared" si="330"/>
        <v>843</v>
      </c>
      <c r="D201" s="4">
        <f t="shared" si="331"/>
        <v>632</v>
      </c>
      <c r="E201" s="4">
        <f t="shared" si="332"/>
        <v>632</v>
      </c>
      <c r="F201" s="4">
        <f>INT(VLOOKUP(A201,数值基线!$A$1:$K$206,4,0)*$F$2)</f>
        <v>1687</v>
      </c>
      <c r="G201" s="4">
        <f t="shared" si="333"/>
        <v>1124</v>
      </c>
      <c r="H201" s="4">
        <f t="shared" si="334"/>
        <v>1405</v>
      </c>
      <c r="I201" s="4">
        <f t="shared" si="335"/>
        <v>1405</v>
      </c>
      <c r="K201" s="106">
        <v>198</v>
      </c>
      <c r="L201" s="106">
        <f>INT(B201/$I$1*$S$1)</f>
        <v>2636</v>
      </c>
      <c r="M201" s="106">
        <f>INT(C201/$I$1*$S$1)</f>
        <v>1053</v>
      </c>
      <c r="N201" s="106">
        <f>INT(D201/$I$1*$S$1)</f>
        <v>790</v>
      </c>
      <c r="O201" s="106">
        <f>INT(E201/$I$1*$S$1)</f>
        <v>790</v>
      </c>
      <c r="P201" s="106">
        <f>INT(F201/$I$1*$S$1)</f>
        <v>2108</v>
      </c>
      <c r="Q201" s="106">
        <f>INT(G201/$I$1*$S$1)</f>
        <v>1405</v>
      </c>
      <c r="R201" s="106">
        <f>INT(H201/$I$1*$S$1)</f>
        <v>1756</v>
      </c>
      <c r="S201" s="106">
        <f>INT(I201/$I$1*$S$1)</f>
        <v>1756</v>
      </c>
      <c r="U201" s="97">
        <v>198</v>
      </c>
      <c r="V201" s="97">
        <f>INT(B201/$I$1*$AC$1)</f>
        <v>3268</v>
      </c>
      <c r="W201" s="97">
        <f>INT(C201/$I$1*$AC$1)</f>
        <v>1306</v>
      </c>
      <c r="X201" s="97">
        <f>INT(D201/$I$1*$AC$1)</f>
        <v>979</v>
      </c>
      <c r="Y201" s="97">
        <f>INT(E201/$I$1*$AC$1)</f>
        <v>979</v>
      </c>
      <c r="Z201" s="97">
        <f>INT(F201/$I$1*$AC$1)</f>
        <v>2614</v>
      </c>
      <c r="AA201" s="97">
        <f>INT(G201/$I$1*$AC$1)</f>
        <v>1742</v>
      </c>
      <c r="AB201" s="97">
        <f>INT(H201/$I$1*$AC$1)</f>
        <v>2177</v>
      </c>
      <c r="AC201" s="97">
        <f>INT(I201/$I$1*$AC$1)</f>
        <v>2177</v>
      </c>
      <c r="AE201" s="98">
        <v>198</v>
      </c>
      <c r="AF201" s="98">
        <f>INT(B201/$I$1*$AM$1)</f>
        <v>4112</v>
      </c>
      <c r="AG201" s="98">
        <f>INT(C201/$I$1*$AM$1)</f>
        <v>1643</v>
      </c>
      <c r="AH201" s="98">
        <f>INT(D201/$I$1*$AM$1)</f>
        <v>1232</v>
      </c>
      <c r="AI201" s="98">
        <f>INT(E201/$I$1*$AM$1)</f>
        <v>1232</v>
      </c>
      <c r="AJ201" s="98">
        <f>INT(F201/$I$1*$AM$1)</f>
        <v>3289</v>
      </c>
      <c r="AK201" s="98">
        <f>INT(G201/$I$1*$AM$1)</f>
        <v>2191</v>
      </c>
      <c r="AL201" s="98">
        <f>INT(H201/$I$1*$AM$1)</f>
        <v>2739</v>
      </c>
      <c r="AM201" s="98">
        <f>INT(I201/$I$1*$AM$1)</f>
        <v>2739</v>
      </c>
      <c r="AO201" s="100">
        <v>198</v>
      </c>
      <c r="AP201" s="100">
        <f>INT(B201/$I$1*$AW$1)</f>
        <v>5272</v>
      </c>
      <c r="AQ201" s="100">
        <f>INT(C201/$I$1*$AW$1)</f>
        <v>2107</v>
      </c>
      <c r="AR201" s="100">
        <f>INT(D201/$I$1*$AW$1)</f>
        <v>1580</v>
      </c>
      <c r="AS201" s="100">
        <f>INT(E201/$I$1*$AW$1)</f>
        <v>1580</v>
      </c>
      <c r="AT201" s="100">
        <f>INT(F201/$I$1*$AW$1)</f>
        <v>4217</v>
      </c>
      <c r="AU201" s="100">
        <f>INT(G201/$I$1*$AW$1)</f>
        <v>2810</v>
      </c>
      <c r="AV201" s="100">
        <f>INT(H201/$I$1*$AW$1)</f>
        <v>3512</v>
      </c>
      <c r="AW201" s="100">
        <f>INT(I201/$I$1*$AW$1)</f>
        <v>3512</v>
      </c>
      <c r="AY201" s="101">
        <v>198</v>
      </c>
      <c r="AZ201" s="101">
        <f>INT(B201/$I$1*$BG$1)</f>
        <v>6748</v>
      </c>
      <c r="BA201" s="101">
        <f>INT(C201/$I$1*$BG$1)</f>
        <v>2697</v>
      </c>
      <c r="BB201" s="101">
        <f>INT(D201/$I$1*$BG$1)</f>
        <v>2022</v>
      </c>
      <c r="BC201" s="101">
        <f>INT(E201/$I$1*$BG$1)</f>
        <v>2022</v>
      </c>
      <c r="BD201" s="101">
        <f>INT(F201/$I$1*$BG$1)</f>
        <v>5398</v>
      </c>
      <c r="BE201" s="101">
        <f>INT(G201/$I$1*$BG$1)</f>
        <v>3596</v>
      </c>
      <c r="BF201" s="101">
        <f>INT(H201/$I$1*$BG$1)</f>
        <v>4496</v>
      </c>
      <c r="BG201" s="101">
        <f>INT(I201/$I$1*$BG$1)</f>
        <v>4496</v>
      </c>
      <c r="BI201" s="102">
        <v>198</v>
      </c>
      <c r="BJ201" s="102">
        <f>INT(B201/$I$1*$BQ$1)</f>
        <v>10545</v>
      </c>
      <c r="BK201" s="102">
        <f>INT(C201/$I$1*$BQ$1)</f>
        <v>4215</v>
      </c>
      <c r="BL201" s="102">
        <f>INT(D201/$I$1*$BQ$1)</f>
        <v>3160</v>
      </c>
      <c r="BM201" s="102">
        <f>INT(E201/$I$1*$BQ$1)</f>
        <v>3160</v>
      </c>
      <c r="BN201" s="102">
        <f>INT(F201/$I$1*$BQ$1)</f>
        <v>8435</v>
      </c>
      <c r="BO201" s="102">
        <f>INT(G201/$I$1*$BQ$1)</f>
        <v>5620</v>
      </c>
      <c r="BP201" s="102">
        <f>INT(H201/$I$1*$BQ$1)</f>
        <v>7025</v>
      </c>
      <c r="BQ201" s="102">
        <f>INT(I201/$I$1*$BQ$1)</f>
        <v>7025</v>
      </c>
    </row>
    <row r="202" spans="1:69">
      <c r="A202" s="4">
        <v>199</v>
      </c>
      <c r="B202" s="4">
        <f>INT(VLOOKUP(A202,数值基线!$A$1:$K$206,3,0)*$B$2)</f>
        <v>2129</v>
      </c>
      <c r="C202" s="4">
        <f t="shared" si="330"/>
        <v>851</v>
      </c>
      <c r="D202" s="4">
        <f t="shared" si="331"/>
        <v>638</v>
      </c>
      <c r="E202" s="4">
        <f t="shared" si="332"/>
        <v>638</v>
      </c>
      <c r="F202" s="4">
        <f>INT(VLOOKUP(A202,数值基线!$A$1:$K$206,4,0)*$F$2)</f>
        <v>1703</v>
      </c>
      <c r="G202" s="4">
        <f t="shared" si="333"/>
        <v>1135</v>
      </c>
      <c r="H202" s="4">
        <f t="shared" si="334"/>
        <v>1419</v>
      </c>
      <c r="I202" s="4">
        <f t="shared" si="335"/>
        <v>1419</v>
      </c>
      <c r="K202" s="106">
        <v>199</v>
      </c>
      <c r="L202" s="106">
        <f>INT(B202/$I$1*$S$1)</f>
        <v>2661</v>
      </c>
      <c r="M202" s="106">
        <f>INT(C202/$I$1*$S$1)</f>
        <v>1063</v>
      </c>
      <c r="N202" s="106">
        <f>INT(D202/$I$1*$S$1)</f>
        <v>797</v>
      </c>
      <c r="O202" s="106">
        <f>INT(E202/$I$1*$S$1)</f>
        <v>797</v>
      </c>
      <c r="P202" s="106">
        <f>INT(F202/$I$1*$S$1)</f>
        <v>2128</v>
      </c>
      <c r="Q202" s="106">
        <f>INT(G202/$I$1*$S$1)</f>
        <v>1418</v>
      </c>
      <c r="R202" s="106">
        <f>INT(H202/$I$1*$S$1)</f>
        <v>1773</v>
      </c>
      <c r="S202" s="106">
        <f>INT(I202/$I$1*$S$1)</f>
        <v>1773</v>
      </c>
      <c r="U202" s="97">
        <v>199</v>
      </c>
      <c r="V202" s="97">
        <f>INT(B202/$I$1*$AC$1)</f>
        <v>3299</v>
      </c>
      <c r="W202" s="97">
        <f>INT(C202/$I$1*$AC$1)</f>
        <v>1319</v>
      </c>
      <c r="X202" s="97">
        <f>INT(D202/$I$1*$AC$1)</f>
        <v>988</v>
      </c>
      <c r="Y202" s="97">
        <f>INT(E202/$I$1*$AC$1)</f>
        <v>988</v>
      </c>
      <c r="Z202" s="97">
        <f>INT(F202/$I$1*$AC$1)</f>
        <v>2639</v>
      </c>
      <c r="AA202" s="97">
        <f>INT(G202/$I$1*$AC$1)</f>
        <v>1759</v>
      </c>
      <c r="AB202" s="97">
        <f>INT(H202/$I$1*$AC$1)</f>
        <v>2199</v>
      </c>
      <c r="AC202" s="97">
        <f>INT(I202/$I$1*$AC$1)</f>
        <v>2199</v>
      </c>
      <c r="AE202" s="98">
        <v>199</v>
      </c>
      <c r="AF202" s="98">
        <f>INT(B202/$I$1*$AM$1)</f>
        <v>4151</v>
      </c>
      <c r="AG202" s="98">
        <f>INT(C202/$I$1*$AM$1)</f>
        <v>1659</v>
      </c>
      <c r="AH202" s="98">
        <f>INT(D202/$I$1*$AM$1)</f>
        <v>1244</v>
      </c>
      <c r="AI202" s="98">
        <f>INT(E202/$I$1*$AM$1)</f>
        <v>1244</v>
      </c>
      <c r="AJ202" s="98">
        <f>INT(F202/$I$1*$AM$1)</f>
        <v>3320</v>
      </c>
      <c r="AK202" s="98">
        <f>INT(G202/$I$1*$AM$1)</f>
        <v>2213</v>
      </c>
      <c r="AL202" s="98">
        <f>INT(H202/$I$1*$AM$1)</f>
        <v>2767</v>
      </c>
      <c r="AM202" s="98">
        <f>INT(I202/$I$1*$AM$1)</f>
        <v>2767</v>
      </c>
      <c r="AO202" s="100">
        <v>199</v>
      </c>
      <c r="AP202" s="100">
        <f>INT(B202/$I$1*$AW$1)</f>
        <v>5322</v>
      </c>
      <c r="AQ202" s="100">
        <f>INT(C202/$I$1*$AW$1)</f>
        <v>2127</v>
      </c>
      <c r="AR202" s="100">
        <f>INT(D202/$I$1*$AW$1)</f>
        <v>1595</v>
      </c>
      <c r="AS202" s="100">
        <f>INT(E202/$I$1*$AW$1)</f>
        <v>1595</v>
      </c>
      <c r="AT202" s="100">
        <f>INT(F202/$I$1*$AW$1)</f>
        <v>4257</v>
      </c>
      <c r="AU202" s="100">
        <f>INT(G202/$I$1*$AW$1)</f>
        <v>2837</v>
      </c>
      <c r="AV202" s="100">
        <f>INT(H202/$I$1*$AW$1)</f>
        <v>3547</v>
      </c>
      <c r="AW202" s="100">
        <f>INT(I202/$I$1*$AW$1)</f>
        <v>3547</v>
      </c>
      <c r="AY202" s="101">
        <v>199</v>
      </c>
      <c r="AZ202" s="101">
        <f>INT(B202/$I$1*$BG$1)</f>
        <v>6812</v>
      </c>
      <c r="BA202" s="101">
        <f>INT(C202/$I$1*$BG$1)</f>
        <v>2723</v>
      </c>
      <c r="BB202" s="101">
        <f>INT(D202/$I$1*$BG$1)</f>
        <v>2041</v>
      </c>
      <c r="BC202" s="101">
        <f>INT(E202/$I$1*$BG$1)</f>
        <v>2041</v>
      </c>
      <c r="BD202" s="101">
        <f>INT(F202/$I$1*$BG$1)</f>
        <v>5449</v>
      </c>
      <c r="BE202" s="101">
        <f>INT(G202/$I$1*$BG$1)</f>
        <v>3632</v>
      </c>
      <c r="BF202" s="101">
        <f>INT(H202/$I$1*$BG$1)</f>
        <v>4540</v>
      </c>
      <c r="BG202" s="101">
        <f>INT(I202/$I$1*$BG$1)</f>
        <v>4540</v>
      </c>
      <c r="BI202" s="102">
        <v>199</v>
      </c>
      <c r="BJ202" s="102">
        <f>INT(B202/$I$1*$BQ$1)</f>
        <v>10645</v>
      </c>
      <c r="BK202" s="102">
        <f>INT(C202/$I$1*$BQ$1)</f>
        <v>4255</v>
      </c>
      <c r="BL202" s="102">
        <f>INT(D202/$I$1*$BQ$1)</f>
        <v>3190</v>
      </c>
      <c r="BM202" s="102">
        <f>INT(E202/$I$1*$BQ$1)</f>
        <v>3190</v>
      </c>
      <c r="BN202" s="102">
        <f>INT(F202/$I$1*$BQ$1)</f>
        <v>8515</v>
      </c>
      <c r="BO202" s="102">
        <f>INT(G202/$I$1*$BQ$1)</f>
        <v>5675</v>
      </c>
      <c r="BP202" s="102">
        <f>INT(H202/$I$1*$BQ$1)</f>
        <v>7095</v>
      </c>
      <c r="BQ202" s="102">
        <f>INT(I202/$I$1*$BQ$1)</f>
        <v>7095</v>
      </c>
    </row>
    <row r="203" spans="1:69">
      <c r="A203" s="4">
        <v>200</v>
      </c>
      <c r="B203" s="4">
        <f>INT(VLOOKUP(A203,数值基线!$A$1:$K$206,3,0)*$B$2)</f>
        <v>2150</v>
      </c>
      <c r="C203" s="4">
        <f t="shared" si="330"/>
        <v>860</v>
      </c>
      <c r="D203" s="4">
        <f t="shared" si="331"/>
        <v>645</v>
      </c>
      <c r="E203" s="4">
        <f t="shared" si="332"/>
        <v>645</v>
      </c>
      <c r="F203" s="4">
        <f>INT(VLOOKUP(A203,数值基线!$A$1:$K$206,4,0)*$F$2)</f>
        <v>1719</v>
      </c>
      <c r="G203" s="4">
        <f t="shared" si="333"/>
        <v>1146</v>
      </c>
      <c r="H203" s="4">
        <f t="shared" si="334"/>
        <v>1432</v>
      </c>
      <c r="I203" s="4">
        <f t="shared" si="335"/>
        <v>1432</v>
      </c>
      <c r="K203" s="106">
        <v>200</v>
      </c>
      <c r="L203" s="106">
        <f>INT(B203/$I$1*$S$1)</f>
        <v>2687</v>
      </c>
      <c r="M203" s="106">
        <f>INT(C203/$I$1*$S$1)</f>
        <v>1075</v>
      </c>
      <c r="N203" s="106">
        <f>INT(D203/$I$1*$S$1)</f>
        <v>806</v>
      </c>
      <c r="O203" s="106">
        <f>INT(E203/$I$1*$S$1)</f>
        <v>806</v>
      </c>
      <c r="P203" s="106">
        <f>INT(F203/$I$1*$S$1)</f>
        <v>2148</v>
      </c>
      <c r="Q203" s="106">
        <f>INT(G203/$I$1*$S$1)</f>
        <v>1432</v>
      </c>
      <c r="R203" s="106">
        <f>INT(H203/$I$1*$S$1)</f>
        <v>1790</v>
      </c>
      <c r="S203" s="106">
        <f>INT(I203/$I$1*$S$1)</f>
        <v>1790</v>
      </c>
      <c r="U203" s="97">
        <v>200</v>
      </c>
      <c r="V203" s="97">
        <f>INT(B203/$I$1*$AC$1)</f>
        <v>3332</v>
      </c>
      <c r="W203" s="97">
        <f>INT(C203/$I$1*$AC$1)</f>
        <v>1333</v>
      </c>
      <c r="X203" s="97">
        <f>INT(D203/$I$1*$AC$1)</f>
        <v>999</v>
      </c>
      <c r="Y203" s="97">
        <f>INT(E203/$I$1*$AC$1)</f>
        <v>999</v>
      </c>
      <c r="Z203" s="97">
        <f>INT(F203/$I$1*$AC$1)</f>
        <v>2664</v>
      </c>
      <c r="AA203" s="97">
        <f>INT(G203/$I$1*$AC$1)</f>
        <v>1776</v>
      </c>
      <c r="AB203" s="97">
        <f>INT(H203/$I$1*$AC$1)</f>
        <v>2219</v>
      </c>
      <c r="AC203" s="97">
        <f>INT(I203/$I$1*$AC$1)</f>
        <v>2219</v>
      </c>
      <c r="AE203" s="98">
        <v>200</v>
      </c>
      <c r="AF203" s="98">
        <f>INT(B203/$I$1*$AM$1)</f>
        <v>4192</v>
      </c>
      <c r="AG203" s="98">
        <f>INT(C203/$I$1*$AM$1)</f>
        <v>1677</v>
      </c>
      <c r="AH203" s="98">
        <f>INT(D203/$I$1*$AM$1)</f>
        <v>1257</v>
      </c>
      <c r="AI203" s="98">
        <f>INT(E203/$I$1*$AM$1)</f>
        <v>1257</v>
      </c>
      <c r="AJ203" s="98">
        <f>INT(F203/$I$1*$AM$1)</f>
        <v>3352</v>
      </c>
      <c r="AK203" s="98">
        <f>INT(G203/$I$1*$AM$1)</f>
        <v>2234</v>
      </c>
      <c r="AL203" s="98">
        <f>INT(H203/$I$1*$AM$1)</f>
        <v>2792</v>
      </c>
      <c r="AM203" s="98">
        <f>INT(I203/$I$1*$AM$1)</f>
        <v>2792</v>
      </c>
      <c r="AO203" s="100">
        <v>200</v>
      </c>
      <c r="AP203" s="100">
        <f>INT(B203/$I$1*$AW$1)</f>
        <v>5375</v>
      </c>
      <c r="AQ203" s="100">
        <f>INT(C203/$I$1*$AW$1)</f>
        <v>2150</v>
      </c>
      <c r="AR203" s="100">
        <f>INT(D203/$I$1*$AW$1)</f>
        <v>1612</v>
      </c>
      <c r="AS203" s="100">
        <f>INT(E203/$I$1*$AW$1)</f>
        <v>1612</v>
      </c>
      <c r="AT203" s="100">
        <f>INT(F203/$I$1*$AW$1)</f>
        <v>4297</v>
      </c>
      <c r="AU203" s="100">
        <f>INT(G203/$I$1*$AW$1)</f>
        <v>2865</v>
      </c>
      <c r="AV203" s="100">
        <f>INT(H203/$I$1*$AW$1)</f>
        <v>3580</v>
      </c>
      <c r="AW203" s="100">
        <f>INT(I203/$I$1*$AW$1)</f>
        <v>3580</v>
      </c>
      <c r="AY203" s="101">
        <v>200</v>
      </c>
      <c r="AZ203" s="101">
        <f>INT(B203/$I$1*$BG$1)</f>
        <v>6880</v>
      </c>
      <c r="BA203" s="101">
        <f>INT(C203/$I$1*$BG$1)</f>
        <v>2752</v>
      </c>
      <c r="BB203" s="101">
        <f>INT(D203/$I$1*$BG$1)</f>
        <v>2064</v>
      </c>
      <c r="BC203" s="101">
        <f>INT(E203/$I$1*$BG$1)</f>
        <v>2064</v>
      </c>
      <c r="BD203" s="101">
        <f>INT(F203/$I$1*$BG$1)</f>
        <v>5500</v>
      </c>
      <c r="BE203" s="101">
        <f>INT(G203/$I$1*$BG$1)</f>
        <v>3667</v>
      </c>
      <c r="BF203" s="101">
        <f>INT(H203/$I$1*$BG$1)</f>
        <v>4582</v>
      </c>
      <c r="BG203" s="101">
        <f>INT(I203/$I$1*$BG$1)</f>
        <v>4582</v>
      </c>
      <c r="BI203" s="102">
        <v>200</v>
      </c>
      <c r="BJ203" s="102">
        <f>INT(B203/$I$1*$BQ$1)</f>
        <v>10750</v>
      </c>
      <c r="BK203" s="102">
        <f>INT(C203/$I$1*$BQ$1)</f>
        <v>4300</v>
      </c>
      <c r="BL203" s="102">
        <f>INT(D203/$I$1*$BQ$1)</f>
        <v>3225</v>
      </c>
      <c r="BM203" s="102">
        <f>INT(E203/$I$1*$BQ$1)</f>
        <v>3225</v>
      </c>
      <c r="BN203" s="102">
        <f>INT(F203/$I$1*$BQ$1)</f>
        <v>8595</v>
      </c>
      <c r="BO203" s="102">
        <f>INT(G203/$I$1*$BQ$1)</f>
        <v>5730</v>
      </c>
      <c r="BP203" s="102">
        <f>INT(H203/$I$1*$BQ$1)</f>
        <v>7160</v>
      </c>
      <c r="BQ203" s="102">
        <f>INT(I203/$I$1*$BQ$1)</f>
        <v>7160</v>
      </c>
    </row>
    <row r="209" spans="1:69">
      <c r="A209" s="1" t="s">
        <v>29</v>
      </c>
      <c r="B209" s="1" t="s">
        <v>45</v>
      </c>
      <c r="C209" s="2"/>
      <c r="D209" s="2"/>
      <c r="E209" s="2"/>
      <c r="F209" s="2"/>
      <c r="G209" s="2"/>
      <c r="H209" s="2"/>
      <c r="I209" s="103">
        <v>1</v>
      </c>
      <c r="K209" s="104" t="s">
        <v>29</v>
      </c>
      <c r="L209" s="104" t="s">
        <v>46</v>
      </c>
      <c r="M209" s="105"/>
      <c r="N209" s="105"/>
      <c r="O209" s="105"/>
      <c r="P209" s="105"/>
      <c r="Q209" s="105"/>
      <c r="R209" s="105"/>
      <c r="S209" s="108">
        <v>1.25</v>
      </c>
      <c r="U209" s="109" t="s">
        <v>29</v>
      </c>
      <c r="V209" s="109" t="s">
        <v>47</v>
      </c>
      <c r="W209" s="110"/>
      <c r="X209" s="110"/>
      <c r="Y209" s="110"/>
      <c r="Z209" s="110"/>
      <c r="AA209" s="110"/>
      <c r="AB209" s="110"/>
      <c r="AC209" s="21">
        <v>1.55</v>
      </c>
      <c r="AE209" s="111" t="s">
        <v>29</v>
      </c>
      <c r="AF209" s="111" t="s">
        <v>48</v>
      </c>
      <c r="AG209" s="112"/>
      <c r="AH209" s="112"/>
      <c r="AI209" s="112"/>
      <c r="AJ209" s="112"/>
      <c r="AK209" s="112"/>
      <c r="AL209" s="112"/>
      <c r="AM209" s="22">
        <v>1.95</v>
      </c>
      <c r="AO209" s="114" t="s">
        <v>29</v>
      </c>
      <c r="AP209" s="114" t="s">
        <v>49</v>
      </c>
      <c r="AQ209" s="115"/>
      <c r="AR209" s="115"/>
      <c r="AS209" s="115"/>
      <c r="AT209" s="115"/>
      <c r="AU209" s="115"/>
      <c r="AV209" s="115"/>
      <c r="AW209" s="23">
        <v>2.5</v>
      </c>
      <c r="AY209" s="117" t="s">
        <v>29</v>
      </c>
      <c r="AZ209" s="117" t="s">
        <v>50</v>
      </c>
      <c r="BA209" s="118"/>
      <c r="BB209" s="118"/>
      <c r="BC209" s="118"/>
      <c r="BD209" s="118"/>
      <c r="BE209" s="118"/>
      <c r="BF209" s="118"/>
      <c r="BG209" s="24">
        <v>3.2</v>
      </c>
      <c r="BI209" s="120" t="s">
        <v>29</v>
      </c>
      <c r="BJ209" s="120" t="s">
        <v>51</v>
      </c>
      <c r="BK209" s="121"/>
      <c r="BL209" s="121"/>
      <c r="BM209" s="121"/>
      <c r="BN209" s="121"/>
      <c r="BO209" s="121"/>
      <c r="BP209" s="121"/>
      <c r="BQ209" s="25">
        <v>5</v>
      </c>
    </row>
    <row r="210" spans="1:69">
      <c r="A210" s="2"/>
      <c r="B210" s="4">
        <v>0.5</v>
      </c>
      <c r="C210" s="4">
        <v>0.2</v>
      </c>
      <c r="D210" s="4">
        <v>0.15</v>
      </c>
      <c r="E210" s="4">
        <v>0.15</v>
      </c>
      <c r="F210" s="4">
        <v>0.6</v>
      </c>
      <c r="G210" s="4">
        <v>0.4</v>
      </c>
      <c r="H210" s="4">
        <v>0.5</v>
      </c>
      <c r="I210" s="4">
        <v>0.5</v>
      </c>
      <c r="K210" s="105"/>
      <c r="L210" s="106">
        <v>0.5</v>
      </c>
      <c r="M210" s="106">
        <v>0.2</v>
      </c>
      <c r="N210" s="106">
        <v>0.15</v>
      </c>
      <c r="O210" s="106">
        <v>0.15</v>
      </c>
      <c r="P210" s="106">
        <v>0.6</v>
      </c>
      <c r="Q210" s="106">
        <v>0.4</v>
      </c>
      <c r="R210" s="106">
        <v>0.5</v>
      </c>
      <c r="S210" s="106">
        <v>0.5</v>
      </c>
      <c r="U210" s="110"/>
      <c r="V210" s="97">
        <v>0.5</v>
      </c>
      <c r="W210" s="97">
        <v>0.2</v>
      </c>
      <c r="X210" s="97">
        <v>0.15</v>
      </c>
      <c r="Y210" s="97">
        <v>0.15</v>
      </c>
      <c r="Z210" s="97">
        <v>0.6</v>
      </c>
      <c r="AA210" s="97">
        <v>0.4</v>
      </c>
      <c r="AB210" s="97">
        <v>0.5</v>
      </c>
      <c r="AC210" s="97">
        <v>0.5</v>
      </c>
      <c r="AE210" s="112"/>
      <c r="AF210" s="98">
        <v>0.5</v>
      </c>
      <c r="AG210" s="98">
        <v>0.2</v>
      </c>
      <c r="AH210" s="98">
        <v>0.15</v>
      </c>
      <c r="AI210" s="98">
        <v>0.15</v>
      </c>
      <c r="AJ210" s="98">
        <v>0.6</v>
      </c>
      <c r="AK210" s="98">
        <v>0.4</v>
      </c>
      <c r="AL210" s="98">
        <v>0.5</v>
      </c>
      <c r="AM210" s="98">
        <v>0.5</v>
      </c>
      <c r="AO210" s="115"/>
      <c r="AP210" s="100">
        <v>0.5</v>
      </c>
      <c r="AQ210" s="100">
        <v>0.2</v>
      </c>
      <c r="AR210" s="100">
        <v>0.15</v>
      </c>
      <c r="AS210" s="100">
        <v>0.15</v>
      </c>
      <c r="AT210" s="100">
        <v>0.6</v>
      </c>
      <c r="AU210" s="100">
        <v>0.4</v>
      </c>
      <c r="AV210" s="100">
        <v>0.5</v>
      </c>
      <c r="AW210" s="100">
        <v>0.5</v>
      </c>
      <c r="AY210" s="118"/>
      <c r="AZ210" s="101">
        <v>0.5</v>
      </c>
      <c r="BA210" s="101">
        <v>0.2</v>
      </c>
      <c r="BB210" s="101">
        <v>0.15</v>
      </c>
      <c r="BC210" s="101">
        <v>0.15</v>
      </c>
      <c r="BD210" s="101">
        <v>0.6</v>
      </c>
      <c r="BE210" s="101">
        <v>0.4</v>
      </c>
      <c r="BF210" s="101">
        <v>0.5</v>
      </c>
      <c r="BG210" s="101">
        <v>0.5</v>
      </c>
      <c r="BI210" s="121"/>
      <c r="BJ210" s="102">
        <v>0.5</v>
      </c>
      <c r="BK210" s="102">
        <v>0.2</v>
      </c>
      <c r="BL210" s="102">
        <v>0.15</v>
      </c>
      <c r="BM210" s="102">
        <v>0.15</v>
      </c>
      <c r="BN210" s="102">
        <v>0.6</v>
      </c>
      <c r="BO210" s="102">
        <v>0.4</v>
      </c>
      <c r="BP210" s="102">
        <v>0.5</v>
      </c>
      <c r="BQ210" s="102">
        <v>0.5</v>
      </c>
    </row>
    <row r="211" spans="1:69">
      <c r="A211" s="2"/>
      <c r="B211" s="3" t="s">
        <v>37</v>
      </c>
      <c r="C211" s="3" t="s">
        <v>38</v>
      </c>
      <c r="D211" s="3" t="s">
        <v>39</v>
      </c>
      <c r="E211" s="3" t="s">
        <v>40</v>
      </c>
      <c r="F211" s="3" t="s">
        <v>41</v>
      </c>
      <c r="G211" s="3" t="s">
        <v>42</v>
      </c>
      <c r="H211" s="3" t="s">
        <v>43</v>
      </c>
      <c r="I211" s="3" t="s">
        <v>44</v>
      </c>
      <c r="K211" s="105"/>
      <c r="L211" s="107" t="s">
        <v>37</v>
      </c>
      <c r="M211" s="107" t="s">
        <v>38</v>
      </c>
      <c r="N211" s="107" t="s">
        <v>39</v>
      </c>
      <c r="O211" s="107" t="s">
        <v>40</v>
      </c>
      <c r="P211" s="107" t="s">
        <v>41</v>
      </c>
      <c r="Q211" s="107" t="s">
        <v>42</v>
      </c>
      <c r="R211" s="107" t="s">
        <v>43</v>
      </c>
      <c r="S211" s="107" t="s">
        <v>44</v>
      </c>
      <c r="U211" s="110"/>
      <c r="V211" s="14" t="s">
        <v>37</v>
      </c>
      <c r="W211" s="14" t="s">
        <v>38</v>
      </c>
      <c r="X211" s="14" t="s">
        <v>39</v>
      </c>
      <c r="Y211" s="14" t="s">
        <v>40</v>
      </c>
      <c r="Z211" s="14" t="s">
        <v>41</v>
      </c>
      <c r="AA211" s="14" t="s">
        <v>42</v>
      </c>
      <c r="AB211" s="14" t="s">
        <v>43</v>
      </c>
      <c r="AC211" s="14" t="s">
        <v>44</v>
      </c>
      <c r="AE211" s="112"/>
      <c r="AF211" s="113" t="s">
        <v>37</v>
      </c>
      <c r="AG211" s="113" t="s">
        <v>38</v>
      </c>
      <c r="AH211" s="113" t="s">
        <v>39</v>
      </c>
      <c r="AI211" s="113" t="s">
        <v>40</v>
      </c>
      <c r="AJ211" s="113" t="s">
        <v>41</v>
      </c>
      <c r="AK211" s="113" t="s">
        <v>42</v>
      </c>
      <c r="AL211" s="113" t="s">
        <v>43</v>
      </c>
      <c r="AM211" s="113" t="s">
        <v>44</v>
      </c>
      <c r="AO211" s="115"/>
      <c r="AP211" s="116" t="s">
        <v>37</v>
      </c>
      <c r="AQ211" s="116" t="s">
        <v>38</v>
      </c>
      <c r="AR211" s="116" t="s">
        <v>39</v>
      </c>
      <c r="AS211" s="116" t="s">
        <v>40</v>
      </c>
      <c r="AT211" s="116" t="s">
        <v>41</v>
      </c>
      <c r="AU211" s="116" t="s">
        <v>42</v>
      </c>
      <c r="AV211" s="116" t="s">
        <v>43</v>
      </c>
      <c r="AW211" s="116" t="s">
        <v>44</v>
      </c>
      <c r="AY211" s="118"/>
      <c r="AZ211" s="119" t="s">
        <v>37</v>
      </c>
      <c r="BA211" s="119" t="s">
        <v>38</v>
      </c>
      <c r="BB211" s="119" t="s">
        <v>39</v>
      </c>
      <c r="BC211" s="119" t="s">
        <v>40</v>
      </c>
      <c r="BD211" s="119" t="s">
        <v>41</v>
      </c>
      <c r="BE211" s="119" t="s">
        <v>42</v>
      </c>
      <c r="BF211" s="119" t="s">
        <v>43</v>
      </c>
      <c r="BG211" s="119" t="s">
        <v>44</v>
      </c>
      <c r="BI211" s="121"/>
      <c r="BJ211" s="122" t="s">
        <v>37</v>
      </c>
      <c r="BK211" s="122" t="s">
        <v>38</v>
      </c>
      <c r="BL211" s="122" t="s">
        <v>39</v>
      </c>
      <c r="BM211" s="122" t="s">
        <v>40</v>
      </c>
      <c r="BN211" s="122" t="s">
        <v>41</v>
      </c>
      <c r="BO211" s="122" t="s">
        <v>42</v>
      </c>
      <c r="BP211" s="122" t="s">
        <v>43</v>
      </c>
      <c r="BQ211" s="122" t="s">
        <v>44</v>
      </c>
    </row>
    <row r="212" spans="1:69">
      <c r="A212" s="4">
        <v>1</v>
      </c>
      <c r="B212" s="4">
        <v>1</v>
      </c>
      <c r="C212" s="4">
        <v>1</v>
      </c>
      <c r="D212" s="4">
        <v>1</v>
      </c>
      <c r="E212" s="4">
        <v>1</v>
      </c>
      <c r="F212" s="4">
        <v>1</v>
      </c>
      <c r="G212" s="4">
        <v>1</v>
      </c>
      <c r="H212" s="4">
        <v>1</v>
      </c>
      <c r="I212" s="4">
        <v>1</v>
      </c>
      <c r="K212" s="106">
        <v>1</v>
      </c>
      <c r="L212" s="106">
        <f t="shared" ref="L212:S212" si="336">INT(B212/$I$1*$S$1)</f>
        <v>1</v>
      </c>
      <c r="M212" s="106">
        <f t="shared" si="336"/>
        <v>1</v>
      </c>
      <c r="N212" s="106">
        <f t="shared" si="336"/>
        <v>1</v>
      </c>
      <c r="O212" s="106">
        <f t="shared" si="336"/>
        <v>1</v>
      </c>
      <c r="P212" s="106">
        <f t="shared" si="336"/>
        <v>1</v>
      </c>
      <c r="Q212" s="106">
        <f t="shared" si="336"/>
        <v>1</v>
      </c>
      <c r="R212" s="106">
        <f t="shared" si="336"/>
        <v>1</v>
      </c>
      <c r="S212" s="106">
        <f t="shared" si="336"/>
        <v>1</v>
      </c>
      <c r="U212" s="97">
        <v>1</v>
      </c>
      <c r="V212" s="97">
        <f t="shared" ref="V212:AC212" si="337">INT(B212/$I$1*$AC$1)</f>
        <v>1</v>
      </c>
      <c r="W212" s="97">
        <f t="shared" si="337"/>
        <v>1</v>
      </c>
      <c r="X212" s="97">
        <f t="shared" si="337"/>
        <v>1</v>
      </c>
      <c r="Y212" s="97">
        <f t="shared" si="337"/>
        <v>1</v>
      </c>
      <c r="Z212" s="97">
        <f t="shared" si="337"/>
        <v>1</v>
      </c>
      <c r="AA212" s="97">
        <f t="shared" si="337"/>
        <v>1</v>
      </c>
      <c r="AB212" s="97">
        <f t="shared" si="337"/>
        <v>1</v>
      </c>
      <c r="AC212" s="97">
        <f t="shared" si="337"/>
        <v>1</v>
      </c>
      <c r="AE212" s="98">
        <v>1</v>
      </c>
      <c r="AF212" s="98">
        <f t="shared" ref="AF212:AM212" si="338">INT(B212/$I$1*$AM$1)</f>
        <v>1</v>
      </c>
      <c r="AG212" s="98">
        <f t="shared" si="338"/>
        <v>1</v>
      </c>
      <c r="AH212" s="98">
        <f t="shared" si="338"/>
        <v>1</v>
      </c>
      <c r="AI212" s="98">
        <f t="shared" si="338"/>
        <v>1</v>
      </c>
      <c r="AJ212" s="98">
        <f t="shared" si="338"/>
        <v>1</v>
      </c>
      <c r="AK212" s="98">
        <f t="shared" si="338"/>
        <v>1</v>
      </c>
      <c r="AL212" s="98">
        <f t="shared" si="338"/>
        <v>1</v>
      </c>
      <c r="AM212" s="98">
        <f t="shared" si="338"/>
        <v>1</v>
      </c>
      <c r="AO212" s="100">
        <v>1</v>
      </c>
      <c r="AP212" s="100">
        <f t="shared" ref="AP212:AW212" si="339">INT(B212/$I$1*$AW$1)</f>
        <v>2</v>
      </c>
      <c r="AQ212" s="100">
        <f t="shared" si="339"/>
        <v>2</v>
      </c>
      <c r="AR212" s="100">
        <f t="shared" si="339"/>
        <v>2</v>
      </c>
      <c r="AS212" s="100">
        <f t="shared" si="339"/>
        <v>2</v>
      </c>
      <c r="AT212" s="100">
        <f t="shared" si="339"/>
        <v>2</v>
      </c>
      <c r="AU212" s="100">
        <f t="shared" si="339"/>
        <v>2</v>
      </c>
      <c r="AV212" s="100">
        <f t="shared" si="339"/>
        <v>2</v>
      </c>
      <c r="AW212" s="100">
        <f t="shared" si="339"/>
        <v>2</v>
      </c>
      <c r="AY212" s="101">
        <v>1</v>
      </c>
      <c r="AZ212" s="101">
        <f t="shared" ref="AZ212:BG212" si="340">INT(B212/$I$1*$BG$1)</f>
        <v>3</v>
      </c>
      <c r="BA212" s="101">
        <f t="shared" si="340"/>
        <v>3</v>
      </c>
      <c r="BB212" s="101">
        <f t="shared" si="340"/>
        <v>3</v>
      </c>
      <c r="BC212" s="101">
        <f t="shared" si="340"/>
        <v>3</v>
      </c>
      <c r="BD212" s="101">
        <f t="shared" si="340"/>
        <v>3</v>
      </c>
      <c r="BE212" s="101">
        <f t="shared" si="340"/>
        <v>3</v>
      </c>
      <c r="BF212" s="101">
        <f t="shared" si="340"/>
        <v>3</v>
      </c>
      <c r="BG212" s="101">
        <f t="shared" si="340"/>
        <v>3</v>
      </c>
      <c r="BI212" s="102">
        <v>1</v>
      </c>
      <c r="BJ212" s="102">
        <f t="shared" ref="BJ212:BQ212" si="341">INT(B212/$I$1*$BQ$1)</f>
        <v>5</v>
      </c>
      <c r="BK212" s="102">
        <f t="shared" si="341"/>
        <v>5</v>
      </c>
      <c r="BL212" s="102">
        <f t="shared" si="341"/>
        <v>5</v>
      </c>
      <c r="BM212" s="102">
        <f t="shared" si="341"/>
        <v>5</v>
      </c>
      <c r="BN212" s="102">
        <f t="shared" si="341"/>
        <v>5</v>
      </c>
      <c r="BO212" s="102">
        <f t="shared" si="341"/>
        <v>5</v>
      </c>
      <c r="BP212" s="102">
        <f t="shared" si="341"/>
        <v>5</v>
      </c>
      <c r="BQ212" s="102">
        <f t="shared" si="341"/>
        <v>5</v>
      </c>
    </row>
    <row r="213" spans="1:69">
      <c r="A213" s="4">
        <v>2</v>
      </c>
      <c r="B213" s="4">
        <v>2</v>
      </c>
      <c r="C213" s="4">
        <v>1</v>
      </c>
      <c r="D213" s="4">
        <v>1</v>
      </c>
      <c r="E213" s="4">
        <v>1</v>
      </c>
      <c r="F213" s="4">
        <f>INT(VLOOKUP(A213,数值基线!$A$1:$K$206,7,0)*$F$2)</f>
        <v>1</v>
      </c>
      <c r="G213" s="4">
        <v>1</v>
      </c>
      <c r="H213" s="4">
        <v>1</v>
      </c>
      <c r="I213" s="4">
        <v>1</v>
      </c>
      <c r="K213" s="106">
        <v>2</v>
      </c>
      <c r="L213" s="106">
        <f t="shared" ref="L213:S213" si="342">INT(B213/$I$1*$S$1)</f>
        <v>2</v>
      </c>
      <c r="M213" s="106">
        <f t="shared" si="342"/>
        <v>1</v>
      </c>
      <c r="N213" s="106">
        <f t="shared" si="342"/>
        <v>1</v>
      </c>
      <c r="O213" s="106">
        <f t="shared" si="342"/>
        <v>1</v>
      </c>
      <c r="P213" s="106">
        <f t="shared" si="342"/>
        <v>1</v>
      </c>
      <c r="Q213" s="106">
        <f t="shared" si="342"/>
        <v>1</v>
      </c>
      <c r="R213" s="106">
        <f t="shared" si="342"/>
        <v>1</v>
      </c>
      <c r="S213" s="106">
        <f t="shared" si="342"/>
        <v>1</v>
      </c>
      <c r="U213" s="97">
        <v>2</v>
      </c>
      <c r="V213" s="97">
        <f t="shared" ref="V213:AC213" si="343">INT(B213/$I$1*$AC$1)</f>
        <v>3</v>
      </c>
      <c r="W213" s="97">
        <f t="shared" si="343"/>
        <v>1</v>
      </c>
      <c r="X213" s="97">
        <f t="shared" si="343"/>
        <v>1</v>
      </c>
      <c r="Y213" s="97">
        <f t="shared" si="343"/>
        <v>1</v>
      </c>
      <c r="Z213" s="97">
        <f t="shared" si="343"/>
        <v>1</v>
      </c>
      <c r="AA213" s="97">
        <f t="shared" si="343"/>
        <v>1</v>
      </c>
      <c r="AB213" s="97">
        <f t="shared" si="343"/>
        <v>1</v>
      </c>
      <c r="AC213" s="97">
        <f t="shared" si="343"/>
        <v>1</v>
      </c>
      <c r="AE213" s="98">
        <v>2</v>
      </c>
      <c r="AF213" s="98">
        <f t="shared" ref="AF213:AM213" si="344">INT(B213/$I$1*$AM$1)</f>
        <v>3</v>
      </c>
      <c r="AG213" s="98">
        <f t="shared" si="344"/>
        <v>1</v>
      </c>
      <c r="AH213" s="98">
        <f t="shared" si="344"/>
        <v>1</v>
      </c>
      <c r="AI213" s="98">
        <f t="shared" si="344"/>
        <v>1</v>
      </c>
      <c r="AJ213" s="98">
        <f t="shared" si="344"/>
        <v>1</v>
      </c>
      <c r="AK213" s="98">
        <f t="shared" si="344"/>
        <v>1</v>
      </c>
      <c r="AL213" s="98">
        <f t="shared" si="344"/>
        <v>1</v>
      </c>
      <c r="AM213" s="98">
        <f t="shared" si="344"/>
        <v>1</v>
      </c>
      <c r="AO213" s="100">
        <v>2</v>
      </c>
      <c r="AP213" s="100">
        <f t="shared" ref="AP213:AW213" si="345">INT(B213/$I$1*$AW$1)</f>
        <v>5</v>
      </c>
      <c r="AQ213" s="100">
        <f t="shared" si="345"/>
        <v>2</v>
      </c>
      <c r="AR213" s="100">
        <f t="shared" si="345"/>
        <v>2</v>
      </c>
      <c r="AS213" s="100">
        <f t="shared" si="345"/>
        <v>2</v>
      </c>
      <c r="AT213" s="100">
        <f t="shared" si="345"/>
        <v>2</v>
      </c>
      <c r="AU213" s="100">
        <f t="shared" si="345"/>
        <v>2</v>
      </c>
      <c r="AV213" s="100">
        <f t="shared" si="345"/>
        <v>2</v>
      </c>
      <c r="AW213" s="100">
        <f t="shared" si="345"/>
        <v>2</v>
      </c>
      <c r="AY213" s="101">
        <v>2</v>
      </c>
      <c r="AZ213" s="101">
        <f t="shared" ref="AZ213:BG213" si="346">INT(B213/$I$1*$BG$1)</f>
        <v>6</v>
      </c>
      <c r="BA213" s="101">
        <f t="shared" si="346"/>
        <v>3</v>
      </c>
      <c r="BB213" s="101">
        <f t="shared" si="346"/>
        <v>3</v>
      </c>
      <c r="BC213" s="101">
        <f t="shared" si="346"/>
        <v>3</v>
      </c>
      <c r="BD213" s="101">
        <f t="shared" si="346"/>
        <v>3</v>
      </c>
      <c r="BE213" s="101">
        <f t="shared" si="346"/>
        <v>3</v>
      </c>
      <c r="BF213" s="101">
        <f t="shared" si="346"/>
        <v>3</v>
      </c>
      <c r="BG213" s="101">
        <f t="shared" si="346"/>
        <v>3</v>
      </c>
      <c r="BI213" s="102">
        <v>2</v>
      </c>
      <c r="BJ213" s="102">
        <f t="shared" ref="BJ213:BQ213" si="347">INT(B213/$I$1*$BQ$1)</f>
        <v>10</v>
      </c>
      <c r="BK213" s="102">
        <f t="shared" si="347"/>
        <v>5</v>
      </c>
      <c r="BL213" s="102">
        <f t="shared" si="347"/>
        <v>5</v>
      </c>
      <c r="BM213" s="102">
        <f t="shared" si="347"/>
        <v>5</v>
      </c>
      <c r="BN213" s="102">
        <f t="shared" si="347"/>
        <v>5</v>
      </c>
      <c r="BO213" s="102">
        <f t="shared" si="347"/>
        <v>5</v>
      </c>
      <c r="BP213" s="102">
        <f t="shared" si="347"/>
        <v>5</v>
      </c>
      <c r="BQ213" s="102">
        <f t="shared" si="347"/>
        <v>5</v>
      </c>
    </row>
    <row r="214" spans="1:69">
      <c r="A214" s="4">
        <v>3</v>
      </c>
      <c r="B214" s="4">
        <v>3</v>
      </c>
      <c r="C214" s="4">
        <f t="shared" ref="C212:C220" si="348">INT(B214/$B$2*$C$2)</f>
        <v>1</v>
      </c>
      <c r="D214" s="4">
        <v>1</v>
      </c>
      <c r="E214" s="4">
        <v>1</v>
      </c>
      <c r="F214" s="4">
        <f>INT(VLOOKUP(A214,数值基线!$A$1:$K$206,7,0)*$F$2)</f>
        <v>2</v>
      </c>
      <c r="G214" s="4">
        <f t="shared" ref="G212:G220" si="349">INT(F214/$F$2*$G$2)</f>
        <v>1</v>
      </c>
      <c r="H214" s="4">
        <f t="shared" ref="H212:H220" si="350">INT(F214/$F$2*$H$2)</f>
        <v>1</v>
      </c>
      <c r="I214" s="4">
        <f t="shared" ref="I212:I221" si="351">INT(F214/$F$2*$I$2)</f>
        <v>1</v>
      </c>
      <c r="K214" s="106">
        <v>3</v>
      </c>
      <c r="L214" s="106">
        <f t="shared" ref="L214:S214" si="352">INT(B214/$I$1*$S$1)</f>
        <v>3</v>
      </c>
      <c r="M214" s="106">
        <f t="shared" si="352"/>
        <v>1</v>
      </c>
      <c r="N214" s="106">
        <f t="shared" si="352"/>
        <v>1</v>
      </c>
      <c r="O214" s="106">
        <f t="shared" si="352"/>
        <v>1</v>
      </c>
      <c r="P214" s="106">
        <f t="shared" si="352"/>
        <v>2</v>
      </c>
      <c r="Q214" s="106">
        <f t="shared" si="352"/>
        <v>1</v>
      </c>
      <c r="R214" s="106">
        <f t="shared" si="352"/>
        <v>1</v>
      </c>
      <c r="S214" s="106">
        <f t="shared" si="352"/>
        <v>1</v>
      </c>
      <c r="U214" s="97">
        <v>3</v>
      </c>
      <c r="V214" s="97">
        <f t="shared" ref="V214:AC214" si="353">INT(B214/$I$1*$AC$1)</f>
        <v>4</v>
      </c>
      <c r="W214" s="97">
        <f t="shared" si="353"/>
        <v>1</v>
      </c>
      <c r="X214" s="97">
        <f t="shared" si="353"/>
        <v>1</v>
      </c>
      <c r="Y214" s="97">
        <f t="shared" si="353"/>
        <v>1</v>
      </c>
      <c r="Z214" s="97">
        <f t="shared" si="353"/>
        <v>3</v>
      </c>
      <c r="AA214" s="97">
        <f t="shared" si="353"/>
        <v>1</v>
      </c>
      <c r="AB214" s="97">
        <f t="shared" si="353"/>
        <v>1</v>
      </c>
      <c r="AC214" s="97">
        <f t="shared" si="353"/>
        <v>1</v>
      </c>
      <c r="AE214" s="98">
        <v>3</v>
      </c>
      <c r="AF214" s="98">
        <f t="shared" ref="AF214:AM214" si="354">INT(B214/$I$1*$AM$1)</f>
        <v>5</v>
      </c>
      <c r="AG214" s="98">
        <f t="shared" si="354"/>
        <v>1</v>
      </c>
      <c r="AH214" s="98">
        <f t="shared" si="354"/>
        <v>1</v>
      </c>
      <c r="AI214" s="98">
        <f t="shared" si="354"/>
        <v>1</v>
      </c>
      <c r="AJ214" s="98">
        <f t="shared" si="354"/>
        <v>3</v>
      </c>
      <c r="AK214" s="98">
        <f t="shared" si="354"/>
        <v>1</v>
      </c>
      <c r="AL214" s="98">
        <f t="shared" si="354"/>
        <v>1</v>
      </c>
      <c r="AM214" s="98">
        <f t="shared" si="354"/>
        <v>1</v>
      </c>
      <c r="AO214" s="100">
        <v>3</v>
      </c>
      <c r="AP214" s="100">
        <f t="shared" ref="AP214:AW214" si="355">INT(B214/$I$1*$AW$1)</f>
        <v>7</v>
      </c>
      <c r="AQ214" s="100">
        <f t="shared" si="355"/>
        <v>2</v>
      </c>
      <c r="AR214" s="100">
        <f t="shared" si="355"/>
        <v>2</v>
      </c>
      <c r="AS214" s="100">
        <f t="shared" si="355"/>
        <v>2</v>
      </c>
      <c r="AT214" s="100">
        <f t="shared" si="355"/>
        <v>5</v>
      </c>
      <c r="AU214" s="100">
        <f t="shared" si="355"/>
        <v>2</v>
      </c>
      <c r="AV214" s="100">
        <f t="shared" si="355"/>
        <v>2</v>
      </c>
      <c r="AW214" s="100">
        <f t="shared" si="355"/>
        <v>2</v>
      </c>
      <c r="AY214" s="101">
        <v>3</v>
      </c>
      <c r="AZ214" s="101">
        <f t="shared" ref="AZ214:BG214" si="356">INT(B214/$I$1*$BG$1)</f>
        <v>9</v>
      </c>
      <c r="BA214" s="101">
        <f t="shared" si="356"/>
        <v>3</v>
      </c>
      <c r="BB214" s="101">
        <f t="shared" si="356"/>
        <v>3</v>
      </c>
      <c r="BC214" s="101">
        <f t="shared" si="356"/>
        <v>3</v>
      </c>
      <c r="BD214" s="101">
        <f t="shared" si="356"/>
        <v>6</v>
      </c>
      <c r="BE214" s="101">
        <f t="shared" si="356"/>
        <v>3</v>
      </c>
      <c r="BF214" s="101">
        <f t="shared" si="356"/>
        <v>3</v>
      </c>
      <c r="BG214" s="101">
        <f t="shared" si="356"/>
        <v>3</v>
      </c>
      <c r="BI214" s="102">
        <v>3</v>
      </c>
      <c r="BJ214" s="102">
        <f t="shared" ref="BJ214:BQ214" si="357">INT(B214/$I$1*$BQ$1)</f>
        <v>15</v>
      </c>
      <c r="BK214" s="102">
        <f t="shared" si="357"/>
        <v>5</v>
      </c>
      <c r="BL214" s="102">
        <f t="shared" si="357"/>
        <v>5</v>
      </c>
      <c r="BM214" s="102">
        <f t="shared" si="357"/>
        <v>5</v>
      </c>
      <c r="BN214" s="102">
        <f t="shared" si="357"/>
        <v>10</v>
      </c>
      <c r="BO214" s="102">
        <f t="shared" si="357"/>
        <v>5</v>
      </c>
      <c r="BP214" s="102">
        <f t="shared" si="357"/>
        <v>5</v>
      </c>
      <c r="BQ214" s="102">
        <f t="shared" si="357"/>
        <v>5</v>
      </c>
    </row>
    <row r="215" spans="1:69">
      <c r="A215" s="4">
        <v>4</v>
      </c>
      <c r="B215" s="4">
        <v>4</v>
      </c>
      <c r="C215" s="4">
        <f t="shared" si="348"/>
        <v>1</v>
      </c>
      <c r="D215" s="4">
        <f t="shared" ref="D212:D220" si="358">INT(B215/$B$2*$D$2)</f>
        <v>1</v>
      </c>
      <c r="E215" s="4">
        <f t="shared" ref="E212:E220" si="359">INT(B215/$B$2*$E$2)</f>
        <v>1</v>
      </c>
      <c r="F215" s="4">
        <f>INT(VLOOKUP(A215,数值基线!$A$1:$K$206,7,0)*$F$2)</f>
        <v>3</v>
      </c>
      <c r="G215" s="4">
        <f t="shared" si="349"/>
        <v>2</v>
      </c>
      <c r="H215" s="4">
        <f t="shared" si="350"/>
        <v>2</v>
      </c>
      <c r="I215" s="4">
        <f t="shared" si="351"/>
        <v>2</v>
      </c>
      <c r="K215" s="106">
        <v>4</v>
      </c>
      <c r="L215" s="106">
        <f t="shared" ref="L215:S215" si="360">INT(B215/$I$1*$S$1)</f>
        <v>5</v>
      </c>
      <c r="M215" s="106">
        <f t="shared" si="360"/>
        <v>1</v>
      </c>
      <c r="N215" s="106">
        <f t="shared" si="360"/>
        <v>1</v>
      </c>
      <c r="O215" s="106">
        <f t="shared" si="360"/>
        <v>1</v>
      </c>
      <c r="P215" s="106">
        <f t="shared" si="360"/>
        <v>3</v>
      </c>
      <c r="Q215" s="106">
        <f t="shared" si="360"/>
        <v>2</v>
      </c>
      <c r="R215" s="106">
        <f t="shared" si="360"/>
        <v>2</v>
      </c>
      <c r="S215" s="106">
        <f t="shared" si="360"/>
        <v>2</v>
      </c>
      <c r="U215" s="97">
        <v>4</v>
      </c>
      <c r="V215" s="97">
        <f t="shared" ref="V215:AC215" si="361">INT(B215/$I$1*$AC$1)</f>
        <v>6</v>
      </c>
      <c r="W215" s="97">
        <f t="shared" si="361"/>
        <v>1</v>
      </c>
      <c r="X215" s="97">
        <f t="shared" si="361"/>
        <v>1</v>
      </c>
      <c r="Y215" s="97">
        <f t="shared" si="361"/>
        <v>1</v>
      </c>
      <c r="Z215" s="97">
        <f t="shared" si="361"/>
        <v>4</v>
      </c>
      <c r="AA215" s="97">
        <f t="shared" si="361"/>
        <v>3</v>
      </c>
      <c r="AB215" s="97">
        <f t="shared" si="361"/>
        <v>3</v>
      </c>
      <c r="AC215" s="97">
        <f t="shared" si="361"/>
        <v>3</v>
      </c>
      <c r="AE215" s="98">
        <v>4</v>
      </c>
      <c r="AF215" s="98">
        <f t="shared" ref="AF215:AM215" si="362">INT(B215/$I$1*$AM$1)</f>
        <v>7</v>
      </c>
      <c r="AG215" s="98">
        <f t="shared" si="362"/>
        <v>1</v>
      </c>
      <c r="AH215" s="98">
        <f t="shared" si="362"/>
        <v>1</v>
      </c>
      <c r="AI215" s="98">
        <f t="shared" si="362"/>
        <v>1</v>
      </c>
      <c r="AJ215" s="98">
        <f t="shared" si="362"/>
        <v>5</v>
      </c>
      <c r="AK215" s="98">
        <f t="shared" si="362"/>
        <v>3</v>
      </c>
      <c r="AL215" s="98">
        <f t="shared" si="362"/>
        <v>3</v>
      </c>
      <c r="AM215" s="98">
        <f t="shared" si="362"/>
        <v>3</v>
      </c>
      <c r="AO215" s="100">
        <v>4</v>
      </c>
      <c r="AP215" s="100">
        <f t="shared" ref="AP215:AW215" si="363">INT(B215/$I$1*$AW$1)</f>
        <v>10</v>
      </c>
      <c r="AQ215" s="100">
        <f t="shared" si="363"/>
        <v>2</v>
      </c>
      <c r="AR215" s="100">
        <f t="shared" si="363"/>
        <v>2</v>
      </c>
      <c r="AS215" s="100">
        <f t="shared" si="363"/>
        <v>2</v>
      </c>
      <c r="AT215" s="100">
        <f t="shared" si="363"/>
        <v>7</v>
      </c>
      <c r="AU215" s="100">
        <f t="shared" si="363"/>
        <v>5</v>
      </c>
      <c r="AV215" s="100">
        <f t="shared" si="363"/>
        <v>5</v>
      </c>
      <c r="AW215" s="100">
        <f t="shared" si="363"/>
        <v>5</v>
      </c>
      <c r="AY215" s="101">
        <v>4</v>
      </c>
      <c r="AZ215" s="101">
        <f t="shared" ref="AZ215:BG215" si="364">INT(B215/$I$1*$BG$1)</f>
        <v>12</v>
      </c>
      <c r="BA215" s="101">
        <f t="shared" si="364"/>
        <v>3</v>
      </c>
      <c r="BB215" s="101">
        <f t="shared" si="364"/>
        <v>3</v>
      </c>
      <c r="BC215" s="101">
        <f t="shared" si="364"/>
        <v>3</v>
      </c>
      <c r="BD215" s="101">
        <f t="shared" si="364"/>
        <v>9</v>
      </c>
      <c r="BE215" s="101">
        <f t="shared" si="364"/>
        <v>6</v>
      </c>
      <c r="BF215" s="101">
        <f t="shared" si="364"/>
        <v>6</v>
      </c>
      <c r="BG215" s="101">
        <f t="shared" si="364"/>
        <v>6</v>
      </c>
      <c r="BI215" s="102">
        <v>4</v>
      </c>
      <c r="BJ215" s="102">
        <f t="shared" ref="BJ215:BQ215" si="365">INT(B215/$I$1*$BQ$1)</f>
        <v>20</v>
      </c>
      <c r="BK215" s="102">
        <f t="shared" si="365"/>
        <v>5</v>
      </c>
      <c r="BL215" s="102">
        <f t="shared" si="365"/>
        <v>5</v>
      </c>
      <c r="BM215" s="102">
        <f t="shared" si="365"/>
        <v>5</v>
      </c>
      <c r="BN215" s="102">
        <f t="shared" si="365"/>
        <v>15</v>
      </c>
      <c r="BO215" s="102">
        <f t="shared" si="365"/>
        <v>10</v>
      </c>
      <c r="BP215" s="102">
        <f t="shared" si="365"/>
        <v>10</v>
      </c>
      <c r="BQ215" s="102">
        <f t="shared" si="365"/>
        <v>10</v>
      </c>
    </row>
    <row r="216" spans="1:69">
      <c r="A216" s="4">
        <v>5</v>
      </c>
      <c r="B216" s="4">
        <v>5</v>
      </c>
      <c r="C216" s="4">
        <f t="shared" si="348"/>
        <v>2</v>
      </c>
      <c r="D216" s="4">
        <f t="shared" si="358"/>
        <v>1</v>
      </c>
      <c r="E216" s="4">
        <f t="shared" si="359"/>
        <v>1</v>
      </c>
      <c r="F216" s="4">
        <f>INT(VLOOKUP(A216,数值基线!$A$1:$K$206,7,0)*$F$2)</f>
        <v>3</v>
      </c>
      <c r="G216" s="4">
        <f t="shared" si="349"/>
        <v>2</v>
      </c>
      <c r="H216" s="4">
        <f t="shared" si="350"/>
        <v>2</v>
      </c>
      <c r="I216" s="4">
        <f t="shared" si="351"/>
        <v>2</v>
      </c>
      <c r="K216" s="106">
        <v>5</v>
      </c>
      <c r="L216" s="106">
        <f t="shared" ref="L216:S216" si="366">INT(B216/$I$1*$S$1)</f>
        <v>6</v>
      </c>
      <c r="M216" s="106">
        <f t="shared" si="366"/>
        <v>2</v>
      </c>
      <c r="N216" s="106">
        <f t="shared" si="366"/>
        <v>1</v>
      </c>
      <c r="O216" s="106">
        <f t="shared" si="366"/>
        <v>1</v>
      </c>
      <c r="P216" s="106">
        <f t="shared" si="366"/>
        <v>3</v>
      </c>
      <c r="Q216" s="106">
        <f t="shared" si="366"/>
        <v>2</v>
      </c>
      <c r="R216" s="106">
        <f t="shared" si="366"/>
        <v>2</v>
      </c>
      <c r="S216" s="106">
        <f t="shared" si="366"/>
        <v>2</v>
      </c>
      <c r="U216" s="97">
        <v>5</v>
      </c>
      <c r="V216" s="97">
        <f t="shared" ref="V216:AC216" si="367">INT(B216/$I$1*$AC$1)</f>
        <v>7</v>
      </c>
      <c r="W216" s="97">
        <f t="shared" si="367"/>
        <v>3</v>
      </c>
      <c r="X216" s="97">
        <f t="shared" si="367"/>
        <v>1</v>
      </c>
      <c r="Y216" s="97">
        <f t="shared" si="367"/>
        <v>1</v>
      </c>
      <c r="Z216" s="97">
        <f t="shared" si="367"/>
        <v>4</v>
      </c>
      <c r="AA216" s="97">
        <f t="shared" si="367"/>
        <v>3</v>
      </c>
      <c r="AB216" s="97">
        <f t="shared" si="367"/>
        <v>3</v>
      </c>
      <c r="AC216" s="97">
        <f t="shared" si="367"/>
        <v>3</v>
      </c>
      <c r="AE216" s="98">
        <v>5</v>
      </c>
      <c r="AF216" s="98">
        <f t="shared" ref="AF216:AM216" si="368">INT(B216/$I$1*$AM$1)</f>
        <v>9</v>
      </c>
      <c r="AG216" s="98">
        <f t="shared" si="368"/>
        <v>3</v>
      </c>
      <c r="AH216" s="98">
        <f t="shared" si="368"/>
        <v>1</v>
      </c>
      <c r="AI216" s="98">
        <f t="shared" si="368"/>
        <v>1</v>
      </c>
      <c r="AJ216" s="98">
        <f t="shared" si="368"/>
        <v>5</v>
      </c>
      <c r="AK216" s="98">
        <f t="shared" si="368"/>
        <v>3</v>
      </c>
      <c r="AL216" s="98">
        <f t="shared" si="368"/>
        <v>3</v>
      </c>
      <c r="AM216" s="98">
        <f t="shared" si="368"/>
        <v>3</v>
      </c>
      <c r="AO216" s="100">
        <v>5</v>
      </c>
      <c r="AP216" s="100">
        <f t="shared" ref="AP216:AW216" si="369">INT(B216/$I$1*$AW$1)</f>
        <v>12</v>
      </c>
      <c r="AQ216" s="100">
        <f t="shared" si="369"/>
        <v>5</v>
      </c>
      <c r="AR216" s="100">
        <f t="shared" si="369"/>
        <v>2</v>
      </c>
      <c r="AS216" s="100">
        <f t="shared" si="369"/>
        <v>2</v>
      </c>
      <c r="AT216" s="100">
        <f t="shared" si="369"/>
        <v>7</v>
      </c>
      <c r="AU216" s="100">
        <f t="shared" si="369"/>
        <v>5</v>
      </c>
      <c r="AV216" s="100">
        <f t="shared" si="369"/>
        <v>5</v>
      </c>
      <c r="AW216" s="100">
        <f t="shared" si="369"/>
        <v>5</v>
      </c>
      <c r="AY216" s="101">
        <v>5</v>
      </c>
      <c r="AZ216" s="101">
        <f t="shared" ref="AZ216:BG216" si="370">INT(B216/$I$1*$BG$1)</f>
        <v>16</v>
      </c>
      <c r="BA216" s="101">
        <f t="shared" si="370"/>
        <v>6</v>
      </c>
      <c r="BB216" s="101">
        <f t="shared" si="370"/>
        <v>3</v>
      </c>
      <c r="BC216" s="101">
        <f t="shared" si="370"/>
        <v>3</v>
      </c>
      <c r="BD216" s="101">
        <f t="shared" si="370"/>
        <v>9</v>
      </c>
      <c r="BE216" s="101">
        <f t="shared" si="370"/>
        <v>6</v>
      </c>
      <c r="BF216" s="101">
        <f t="shared" si="370"/>
        <v>6</v>
      </c>
      <c r="BG216" s="101">
        <f t="shared" si="370"/>
        <v>6</v>
      </c>
      <c r="BI216" s="102">
        <v>5</v>
      </c>
      <c r="BJ216" s="102">
        <f t="shared" ref="BJ216:BQ216" si="371">INT(B216/$I$1*$BQ$1)</f>
        <v>25</v>
      </c>
      <c r="BK216" s="102">
        <f t="shared" si="371"/>
        <v>10</v>
      </c>
      <c r="BL216" s="102">
        <f t="shared" si="371"/>
        <v>5</v>
      </c>
      <c r="BM216" s="102">
        <f t="shared" si="371"/>
        <v>5</v>
      </c>
      <c r="BN216" s="102">
        <f t="shared" si="371"/>
        <v>15</v>
      </c>
      <c r="BO216" s="102">
        <f t="shared" si="371"/>
        <v>10</v>
      </c>
      <c r="BP216" s="102">
        <f t="shared" si="371"/>
        <v>10</v>
      </c>
      <c r="BQ216" s="102">
        <f t="shared" si="371"/>
        <v>10</v>
      </c>
    </row>
    <row r="217" spans="1:69">
      <c r="A217" s="4">
        <v>6</v>
      </c>
      <c r="B217" s="4">
        <v>6</v>
      </c>
      <c r="C217" s="4">
        <f t="shared" si="348"/>
        <v>2</v>
      </c>
      <c r="D217" s="4">
        <f t="shared" si="358"/>
        <v>1</v>
      </c>
      <c r="E217" s="4">
        <f t="shared" si="359"/>
        <v>1</v>
      </c>
      <c r="F217" s="4">
        <f>INT(VLOOKUP(A217,数值基线!$A$1:$K$206,7,0)*$F$2)</f>
        <v>4</v>
      </c>
      <c r="G217" s="4">
        <f t="shared" si="349"/>
        <v>2</v>
      </c>
      <c r="H217" s="4">
        <f t="shared" si="350"/>
        <v>3</v>
      </c>
      <c r="I217" s="4">
        <f t="shared" si="351"/>
        <v>3</v>
      </c>
      <c r="K217" s="106">
        <v>6</v>
      </c>
      <c r="L217" s="106">
        <f t="shared" ref="L217:S217" si="372">INT(B217/$I$1*$S$1)</f>
        <v>7</v>
      </c>
      <c r="M217" s="106">
        <f t="shared" si="372"/>
        <v>2</v>
      </c>
      <c r="N217" s="106">
        <f t="shared" si="372"/>
        <v>1</v>
      </c>
      <c r="O217" s="106">
        <f t="shared" si="372"/>
        <v>1</v>
      </c>
      <c r="P217" s="106">
        <f t="shared" si="372"/>
        <v>5</v>
      </c>
      <c r="Q217" s="106">
        <f t="shared" si="372"/>
        <v>2</v>
      </c>
      <c r="R217" s="106">
        <f t="shared" si="372"/>
        <v>3</v>
      </c>
      <c r="S217" s="106">
        <f t="shared" si="372"/>
        <v>3</v>
      </c>
      <c r="U217" s="97">
        <v>6</v>
      </c>
      <c r="V217" s="97">
        <f t="shared" ref="V217:AC217" si="373">INT(B217/$I$1*$AC$1)</f>
        <v>9</v>
      </c>
      <c r="W217" s="97">
        <f t="shared" si="373"/>
        <v>3</v>
      </c>
      <c r="X217" s="97">
        <f t="shared" si="373"/>
        <v>1</v>
      </c>
      <c r="Y217" s="97">
        <f t="shared" si="373"/>
        <v>1</v>
      </c>
      <c r="Z217" s="97">
        <f t="shared" si="373"/>
        <v>6</v>
      </c>
      <c r="AA217" s="97">
        <f t="shared" si="373"/>
        <v>3</v>
      </c>
      <c r="AB217" s="97">
        <f t="shared" si="373"/>
        <v>4</v>
      </c>
      <c r="AC217" s="97">
        <f t="shared" si="373"/>
        <v>4</v>
      </c>
      <c r="AE217" s="98">
        <v>6</v>
      </c>
      <c r="AF217" s="98">
        <f t="shared" ref="AF217:AM217" si="374">INT(B217/$I$1*$AM$1)</f>
        <v>11</v>
      </c>
      <c r="AG217" s="98">
        <f t="shared" si="374"/>
        <v>3</v>
      </c>
      <c r="AH217" s="98">
        <f t="shared" si="374"/>
        <v>1</v>
      </c>
      <c r="AI217" s="98">
        <f t="shared" si="374"/>
        <v>1</v>
      </c>
      <c r="AJ217" s="98">
        <f t="shared" si="374"/>
        <v>7</v>
      </c>
      <c r="AK217" s="98">
        <f t="shared" si="374"/>
        <v>3</v>
      </c>
      <c r="AL217" s="98">
        <f t="shared" si="374"/>
        <v>5</v>
      </c>
      <c r="AM217" s="98">
        <f t="shared" si="374"/>
        <v>5</v>
      </c>
      <c r="AO217" s="100">
        <v>6</v>
      </c>
      <c r="AP217" s="100">
        <f t="shared" ref="AP217:AW217" si="375">INT(B217/$I$1*$AW$1)</f>
        <v>15</v>
      </c>
      <c r="AQ217" s="100">
        <f t="shared" si="375"/>
        <v>5</v>
      </c>
      <c r="AR217" s="100">
        <f t="shared" si="375"/>
        <v>2</v>
      </c>
      <c r="AS217" s="100">
        <f t="shared" si="375"/>
        <v>2</v>
      </c>
      <c r="AT217" s="100">
        <f t="shared" si="375"/>
        <v>10</v>
      </c>
      <c r="AU217" s="100">
        <f t="shared" si="375"/>
        <v>5</v>
      </c>
      <c r="AV217" s="100">
        <f t="shared" si="375"/>
        <v>7</v>
      </c>
      <c r="AW217" s="100">
        <f t="shared" si="375"/>
        <v>7</v>
      </c>
      <c r="AY217" s="101">
        <v>6</v>
      </c>
      <c r="AZ217" s="101">
        <f t="shared" ref="AZ217:BG217" si="376">INT(B217/$I$1*$BG$1)</f>
        <v>19</v>
      </c>
      <c r="BA217" s="101">
        <f t="shared" si="376"/>
        <v>6</v>
      </c>
      <c r="BB217" s="101">
        <f t="shared" si="376"/>
        <v>3</v>
      </c>
      <c r="BC217" s="101">
        <f t="shared" si="376"/>
        <v>3</v>
      </c>
      <c r="BD217" s="101">
        <f t="shared" si="376"/>
        <v>12</v>
      </c>
      <c r="BE217" s="101">
        <f t="shared" si="376"/>
        <v>6</v>
      </c>
      <c r="BF217" s="101">
        <f t="shared" si="376"/>
        <v>9</v>
      </c>
      <c r="BG217" s="101">
        <f t="shared" si="376"/>
        <v>9</v>
      </c>
      <c r="BI217" s="102">
        <v>6</v>
      </c>
      <c r="BJ217" s="102">
        <f t="shared" ref="BJ217:BQ217" si="377">INT(B217/$I$1*$BQ$1)</f>
        <v>30</v>
      </c>
      <c r="BK217" s="102">
        <f t="shared" si="377"/>
        <v>10</v>
      </c>
      <c r="BL217" s="102">
        <f t="shared" si="377"/>
        <v>5</v>
      </c>
      <c r="BM217" s="102">
        <f t="shared" si="377"/>
        <v>5</v>
      </c>
      <c r="BN217" s="102">
        <f t="shared" si="377"/>
        <v>20</v>
      </c>
      <c r="BO217" s="102">
        <f t="shared" si="377"/>
        <v>10</v>
      </c>
      <c r="BP217" s="102">
        <f t="shared" si="377"/>
        <v>15</v>
      </c>
      <c r="BQ217" s="102">
        <f t="shared" si="377"/>
        <v>15</v>
      </c>
    </row>
    <row r="218" spans="1:69">
      <c r="A218" s="4">
        <v>7</v>
      </c>
      <c r="B218" s="4">
        <v>7</v>
      </c>
      <c r="C218" s="4">
        <f t="shared" si="348"/>
        <v>2</v>
      </c>
      <c r="D218" s="4">
        <f t="shared" si="358"/>
        <v>2</v>
      </c>
      <c r="E218" s="4">
        <f t="shared" si="359"/>
        <v>2</v>
      </c>
      <c r="F218" s="4">
        <f>INT(VLOOKUP(A218,数值基线!$A$1:$K$206,7,0)*$F$2)</f>
        <v>6</v>
      </c>
      <c r="G218" s="4">
        <f t="shared" si="349"/>
        <v>4</v>
      </c>
      <c r="H218" s="4">
        <f t="shared" si="350"/>
        <v>5</v>
      </c>
      <c r="I218" s="4">
        <f t="shared" si="351"/>
        <v>5</v>
      </c>
      <c r="K218" s="106">
        <v>7</v>
      </c>
      <c r="L218" s="106">
        <f t="shared" ref="L218:S218" si="378">INT(B218/$I$1*$S$1)</f>
        <v>8</v>
      </c>
      <c r="M218" s="106">
        <f t="shared" si="378"/>
        <v>2</v>
      </c>
      <c r="N218" s="106">
        <f t="shared" si="378"/>
        <v>2</v>
      </c>
      <c r="O218" s="106">
        <f t="shared" si="378"/>
        <v>2</v>
      </c>
      <c r="P218" s="106">
        <f t="shared" si="378"/>
        <v>7</v>
      </c>
      <c r="Q218" s="106">
        <f t="shared" si="378"/>
        <v>5</v>
      </c>
      <c r="R218" s="106">
        <f t="shared" si="378"/>
        <v>6</v>
      </c>
      <c r="S218" s="106">
        <f t="shared" si="378"/>
        <v>6</v>
      </c>
      <c r="U218" s="97">
        <v>7</v>
      </c>
      <c r="V218" s="97">
        <f t="shared" ref="V218:AC218" si="379">INT(B218/$I$1*$AC$1)</f>
        <v>10</v>
      </c>
      <c r="W218" s="97">
        <f t="shared" si="379"/>
        <v>3</v>
      </c>
      <c r="X218" s="97">
        <f t="shared" si="379"/>
        <v>3</v>
      </c>
      <c r="Y218" s="97">
        <f t="shared" si="379"/>
        <v>3</v>
      </c>
      <c r="Z218" s="97">
        <f t="shared" si="379"/>
        <v>9</v>
      </c>
      <c r="AA218" s="97">
        <f t="shared" si="379"/>
        <v>6</v>
      </c>
      <c r="AB218" s="97">
        <f t="shared" si="379"/>
        <v>7</v>
      </c>
      <c r="AC218" s="97">
        <f t="shared" si="379"/>
        <v>7</v>
      </c>
      <c r="AE218" s="98">
        <v>7</v>
      </c>
      <c r="AF218" s="98">
        <f t="shared" ref="AF218:AM218" si="380">INT(B218/$I$1*$AM$1)</f>
        <v>13</v>
      </c>
      <c r="AG218" s="98">
        <f t="shared" si="380"/>
        <v>3</v>
      </c>
      <c r="AH218" s="98">
        <f t="shared" si="380"/>
        <v>3</v>
      </c>
      <c r="AI218" s="98">
        <f t="shared" si="380"/>
        <v>3</v>
      </c>
      <c r="AJ218" s="98">
        <f t="shared" si="380"/>
        <v>11</v>
      </c>
      <c r="AK218" s="98">
        <f t="shared" si="380"/>
        <v>7</v>
      </c>
      <c r="AL218" s="98">
        <f t="shared" si="380"/>
        <v>9</v>
      </c>
      <c r="AM218" s="98">
        <f t="shared" si="380"/>
        <v>9</v>
      </c>
      <c r="AO218" s="100">
        <v>7</v>
      </c>
      <c r="AP218" s="100">
        <f t="shared" ref="AP218:AW218" si="381">INT(B218/$I$1*$AW$1)</f>
        <v>17</v>
      </c>
      <c r="AQ218" s="100">
        <f t="shared" si="381"/>
        <v>5</v>
      </c>
      <c r="AR218" s="100">
        <f t="shared" si="381"/>
        <v>5</v>
      </c>
      <c r="AS218" s="100">
        <f t="shared" si="381"/>
        <v>5</v>
      </c>
      <c r="AT218" s="100">
        <f t="shared" si="381"/>
        <v>15</v>
      </c>
      <c r="AU218" s="100">
        <f t="shared" si="381"/>
        <v>10</v>
      </c>
      <c r="AV218" s="100">
        <f t="shared" si="381"/>
        <v>12</v>
      </c>
      <c r="AW218" s="100">
        <f t="shared" si="381"/>
        <v>12</v>
      </c>
      <c r="AY218" s="101">
        <v>7</v>
      </c>
      <c r="AZ218" s="101">
        <f t="shared" ref="AZ218:BG218" si="382">INT(B218/$I$1*$BG$1)</f>
        <v>22</v>
      </c>
      <c r="BA218" s="101">
        <f t="shared" si="382"/>
        <v>6</v>
      </c>
      <c r="BB218" s="101">
        <f t="shared" si="382"/>
        <v>6</v>
      </c>
      <c r="BC218" s="101">
        <f t="shared" si="382"/>
        <v>6</v>
      </c>
      <c r="BD218" s="101">
        <f t="shared" si="382"/>
        <v>19</v>
      </c>
      <c r="BE218" s="101">
        <f t="shared" si="382"/>
        <v>12</v>
      </c>
      <c r="BF218" s="101">
        <f t="shared" si="382"/>
        <v>16</v>
      </c>
      <c r="BG218" s="101">
        <f t="shared" si="382"/>
        <v>16</v>
      </c>
      <c r="BI218" s="102">
        <v>7</v>
      </c>
      <c r="BJ218" s="102">
        <f t="shared" ref="BJ218:BQ218" si="383">INT(B218/$I$1*$BQ$1)</f>
        <v>35</v>
      </c>
      <c r="BK218" s="102">
        <f t="shared" si="383"/>
        <v>10</v>
      </c>
      <c r="BL218" s="102">
        <f t="shared" si="383"/>
        <v>10</v>
      </c>
      <c r="BM218" s="102">
        <f t="shared" si="383"/>
        <v>10</v>
      </c>
      <c r="BN218" s="102">
        <f t="shared" si="383"/>
        <v>30</v>
      </c>
      <c r="BO218" s="102">
        <f t="shared" si="383"/>
        <v>20</v>
      </c>
      <c r="BP218" s="102">
        <f t="shared" si="383"/>
        <v>25</v>
      </c>
      <c r="BQ218" s="102">
        <f t="shared" si="383"/>
        <v>25</v>
      </c>
    </row>
    <row r="219" spans="1:69">
      <c r="A219" s="4">
        <v>8</v>
      </c>
      <c r="B219" s="4">
        <v>8</v>
      </c>
      <c r="C219" s="4">
        <f t="shared" si="348"/>
        <v>3</v>
      </c>
      <c r="D219" s="4">
        <f t="shared" si="358"/>
        <v>2</v>
      </c>
      <c r="E219" s="4">
        <f t="shared" si="359"/>
        <v>2</v>
      </c>
      <c r="F219" s="4">
        <f>INT(VLOOKUP(A219,数值基线!$A$1:$K$206,7,0)*$F$2)</f>
        <v>7</v>
      </c>
      <c r="G219" s="4">
        <f t="shared" si="349"/>
        <v>4</v>
      </c>
      <c r="H219" s="4">
        <f t="shared" si="350"/>
        <v>5</v>
      </c>
      <c r="I219" s="4">
        <f t="shared" si="351"/>
        <v>5</v>
      </c>
      <c r="K219" s="106">
        <v>8</v>
      </c>
      <c r="L219" s="106">
        <f t="shared" ref="L219:S219" si="384">INT(B219/$I$1*$S$1)</f>
        <v>10</v>
      </c>
      <c r="M219" s="106">
        <f t="shared" si="384"/>
        <v>3</v>
      </c>
      <c r="N219" s="106">
        <f t="shared" si="384"/>
        <v>2</v>
      </c>
      <c r="O219" s="106">
        <f t="shared" si="384"/>
        <v>2</v>
      </c>
      <c r="P219" s="106">
        <f t="shared" si="384"/>
        <v>8</v>
      </c>
      <c r="Q219" s="106">
        <f t="shared" si="384"/>
        <v>5</v>
      </c>
      <c r="R219" s="106">
        <f t="shared" si="384"/>
        <v>6</v>
      </c>
      <c r="S219" s="106">
        <f t="shared" si="384"/>
        <v>6</v>
      </c>
      <c r="U219" s="97">
        <v>8</v>
      </c>
      <c r="V219" s="97">
        <f t="shared" ref="V219:AC219" si="385">INT(B219/$I$1*$AC$1)</f>
        <v>12</v>
      </c>
      <c r="W219" s="97">
        <f t="shared" si="385"/>
        <v>4</v>
      </c>
      <c r="X219" s="97">
        <f t="shared" si="385"/>
        <v>3</v>
      </c>
      <c r="Y219" s="97">
        <f t="shared" si="385"/>
        <v>3</v>
      </c>
      <c r="Z219" s="97">
        <f t="shared" si="385"/>
        <v>10</v>
      </c>
      <c r="AA219" s="97">
        <f t="shared" si="385"/>
        <v>6</v>
      </c>
      <c r="AB219" s="97">
        <f t="shared" si="385"/>
        <v>7</v>
      </c>
      <c r="AC219" s="97">
        <f t="shared" si="385"/>
        <v>7</v>
      </c>
      <c r="AE219" s="98">
        <v>8</v>
      </c>
      <c r="AF219" s="98">
        <f t="shared" ref="AF219:AM219" si="386">INT(B219/$I$1*$AM$1)</f>
        <v>15</v>
      </c>
      <c r="AG219" s="98">
        <f t="shared" si="386"/>
        <v>5</v>
      </c>
      <c r="AH219" s="98">
        <f t="shared" si="386"/>
        <v>3</v>
      </c>
      <c r="AI219" s="98">
        <f t="shared" si="386"/>
        <v>3</v>
      </c>
      <c r="AJ219" s="98">
        <f t="shared" si="386"/>
        <v>13</v>
      </c>
      <c r="AK219" s="98">
        <f t="shared" si="386"/>
        <v>7</v>
      </c>
      <c r="AL219" s="98">
        <f t="shared" si="386"/>
        <v>9</v>
      </c>
      <c r="AM219" s="98">
        <f t="shared" si="386"/>
        <v>9</v>
      </c>
      <c r="AO219" s="100">
        <v>8</v>
      </c>
      <c r="AP219" s="100">
        <f t="shared" ref="AP219:AW219" si="387">INT(B219/$I$1*$AW$1)</f>
        <v>20</v>
      </c>
      <c r="AQ219" s="100">
        <f t="shared" si="387"/>
        <v>7</v>
      </c>
      <c r="AR219" s="100">
        <f t="shared" si="387"/>
        <v>5</v>
      </c>
      <c r="AS219" s="100">
        <f t="shared" si="387"/>
        <v>5</v>
      </c>
      <c r="AT219" s="100">
        <f t="shared" si="387"/>
        <v>17</v>
      </c>
      <c r="AU219" s="100">
        <f t="shared" si="387"/>
        <v>10</v>
      </c>
      <c r="AV219" s="100">
        <f t="shared" si="387"/>
        <v>12</v>
      </c>
      <c r="AW219" s="100">
        <f t="shared" si="387"/>
        <v>12</v>
      </c>
      <c r="AY219" s="101">
        <v>8</v>
      </c>
      <c r="AZ219" s="101">
        <f t="shared" ref="AZ219:BG219" si="388">INT(B219/$I$1*$BG$1)</f>
        <v>25</v>
      </c>
      <c r="BA219" s="101">
        <f t="shared" si="388"/>
        <v>9</v>
      </c>
      <c r="BB219" s="101">
        <f t="shared" si="388"/>
        <v>6</v>
      </c>
      <c r="BC219" s="101">
        <f t="shared" si="388"/>
        <v>6</v>
      </c>
      <c r="BD219" s="101">
        <f t="shared" si="388"/>
        <v>22</v>
      </c>
      <c r="BE219" s="101">
        <f t="shared" si="388"/>
        <v>12</v>
      </c>
      <c r="BF219" s="101">
        <f t="shared" si="388"/>
        <v>16</v>
      </c>
      <c r="BG219" s="101">
        <f t="shared" si="388"/>
        <v>16</v>
      </c>
      <c r="BI219" s="102">
        <v>8</v>
      </c>
      <c r="BJ219" s="102">
        <f t="shared" ref="BJ219:BQ219" si="389">INT(B219/$I$1*$BQ$1)</f>
        <v>40</v>
      </c>
      <c r="BK219" s="102">
        <f t="shared" si="389"/>
        <v>15</v>
      </c>
      <c r="BL219" s="102">
        <f t="shared" si="389"/>
        <v>10</v>
      </c>
      <c r="BM219" s="102">
        <f t="shared" si="389"/>
        <v>10</v>
      </c>
      <c r="BN219" s="102">
        <f t="shared" si="389"/>
        <v>35</v>
      </c>
      <c r="BO219" s="102">
        <f t="shared" si="389"/>
        <v>20</v>
      </c>
      <c r="BP219" s="102">
        <f t="shared" si="389"/>
        <v>25</v>
      </c>
      <c r="BQ219" s="102">
        <f t="shared" si="389"/>
        <v>25</v>
      </c>
    </row>
    <row r="220" spans="1:69">
      <c r="A220" s="4">
        <v>9</v>
      </c>
      <c r="B220" s="4">
        <v>9</v>
      </c>
      <c r="C220" s="4">
        <f t="shared" si="348"/>
        <v>3</v>
      </c>
      <c r="D220" s="4">
        <f t="shared" si="358"/>
        <v>2</v>
      </c>
      <c r="E220" s="4">
        <f t="shared" si="359"/>
        <v>2</v>
      </c>
      <c r="F220" s="4">
        <f>INT(VLOOKUP(A220,数值基线!$A$1:$K$206,7,0)*$F$2)</f>
        <v>8</v>
      </c>
      <c r="G220" s="4">
        <f t="shared" si="349"/>
        <v>5</v>
      </c>
      <c r="H220" s="4">
        <f t="shared" si="350"/>
        <v>6</v>
      </c>
      <c r="I220" s="4">
        <f t="shared" si="351"/>
        <v>6</v>
      </c>
      <c r="K220" s="106">
        <v>9</v>
      </c>
      <c r="L220" s="106">
        <f t="shared" ref="L220:S220" si="390">INT(B220/$I$1*$S$1)</f>
        <v>11</v>
      </c>
      <c r="M220" s="106">
        <f t="shared" si="390"/>
        <v>3</v>
      </c>
      <c r="N220" s="106">
        <f t="shared" si="390"/>
        <v>2</v>
      </c>
      <c r="O220" s="106">
        <f t="shared" si="390"/>
        <v>2</v>
      </c>
      <c r="P220" s="106">
        <f t="shared" si="390"/>
        <v>10</v>
      </c>
      <c r="Q220" s="106">
        <f t="shared" si="390"/>
        <v>6</v>
      </c>
      <c r="R220" s="106">
        <f t="shared" si="390"/>
        <v>7</v>
      </c>
      <c r="S220" s="106">
        <f t="shared" si="390"/>
        <v>7</v>
      </c>
      <c r="U220" s="97">
        <v>9</v>
      </c>
      <c r="V220" s="97">
        <f t="shared" ref="V220:AC220" si="391">INT(B220/$I$1*$AC$1)</f>
        <v>13</v>
      </c>
      <c r="W220" s="97">
        <f t="shared" si="391"/>
        <v>4</v>
      </c>
      <c r="X220" s="97">
        <f t="shared" si="391"/>
        <v>3</v>
      </c>
      <c r="Y220" s="97">
        <f t="shared" si="391"/>
        <v>3</v>
      </c>
      <c r="Z220" s="97">
        <f t="shared" si="391"/>
        <v>12</v>
      </c>
      <c r="AA220" s="97">
        <f t="shared" si="391"/>
        <v>7</v>
      </c>
      <c r="AB220" s="97">
        <f t="shared" si="391"/>
        <v>9</v>
      </c>
      <c r="AC220" s="97">
        <f t="shared" si="391"/>
        <v>9</v>
      </c>
      <c r="AE220" s="98">
        <v>9</v>
      </c>
      <c r="AF220" s="98">
        <f t="shared" ref="AF220:AM220" si="392">INT(B220/$I$1*$AM$1)</f>
        <v>17</v>
      </c>
      <c r="AG220" s="98">
        <f t="shared" si="392"/>
        <v>5</v>
      </c>
      <c r="AH220" s="98">
        <f t="shared" si="392"/>
        <v>3</v>
      </c>
      <c r="AI220" s="98">
        <f t="shared" si="392"/>
        <v>3</v>
      </c>
      <c r="AJ220" s="98">
        <f t="shared" si="392"/>
        <v>15</v>
      </c>
      <c r="AK220" s="98">
        <f t="shared" si="392"/>
        <v>9</v>
      </c>
      <c r="AL220" s="98">
        <f t="shared" si="392"/>
        <v>11</v>
      </c>
      <c r="AM220" s="98">
        <f t="shared" si="392"/>
        <v>11</v>
      </c>
      <c r="AO220" s="100">
        <v>9</v>
      </c>
      <c r="AP220" s="100">
        <f t="shared" ref="AP220:AW220" si="393">INT(B220/$I$1*$AW$1)</f>
        <v>22</v>
      </c>
      <c r="AQ220" s="100">
        <f t="shared" si="393"/>
        <v>7</v>
      </c>
      <c r="AR220" s="100">
        <f t="shared" si="393"/>
        <v>5</v>
      </c>
      <c r="AS220" s="100">
        <f t="shared" si="393"/>
        <v>5</v>
      </c>
      <c r="AT220" s="100">
        <f t="shared" si="393"/>
        <v>20</v>
      </c>
      <c r="AU220" s="100">
        <f t="shared" si="393"/>
        <v>12</v>
      </c>
      <c r="AV220" s="100">
        <f t="shared" si="393"/>
        <v>15</v>
      </c>
      <c r="AW220" s="100">
        <f t="shared" si="393"/>
        <v>15</v>
      </c>
      <c r="AY220" s="101">
        <v>9</v>
      </c>
      <c r="AZ220" s="101">
        <f t="shared" ref="AZ220:BG220" si="394">INT(B220/$I$1*$BG$1)</f>
        <v>28</v>
      </c>
      <c r="BA220" s="101">
        <f t="shared" si="394"/>
        <v>9</v>
      </c>
      <c r="BB220" s="101">
        <f t="shared" si="394"/>
        <v>6</v>
      </c>
      <c r="BC220" s="101">
        <f t="shared" si="394"/>
        <v>6</v>
      </c>
      <c r="BD220" s="101">
        <f t="shared" si="394"/>
        <v>25</v>
      </c>
      <c r="BE220" s="101">
        <f t="shared" si="394"/>
        <v>16</v>
      </c>
      <c r="BF220" s="101">
        <f t="shared" si="394"/>
        <v>19</v>
      </c>
      <c r="BG220" s="101">
        <f t="shared" si="394"/>
        <v>19</v>
      </c>
      <c r="BI220" s="102">
        <v>9</v>
      </c>
      <c r="BJ220" s="102">
        <f t="shared" ref="BJ220:BQ220" si="395">INT(B220/$I$1*$BQ$1)</f>
        <v>45</v>
      </c>
      <c r="BK220" s="102">
        <f t="shared" si="395"/>
        <v>15</v>
      </c>
      <c r="BL220" s="102">
        <f t="shared" si="395"/>
        <v>10</v>
      </c>
      <c r="BM220" s="102">
        <f t="shared" si="395"/>
        <v>10</v>
      </c>
      <c r="BN220" s="102">
        <f t="shared" si="395"/>
        <v>40</v>
      </c>
      <c r="BO220" s="102">
        <f t="shared" si="395"/>
        <v>25</v>
      </c>
      <c r="BP220" s="102">
        <f t="shared" si="395"/>
        <v>30</v>
      </c>
      <c r="BQ220" s="102">
        <f t="shared" si="395"/>
        <v>30</v>
      </c>
    </row>
    <row r="221" spans="1:69">
      <c r="A221" s="4">
        <v>10</v>
      </c>
      <c r="B221" s="4">
        <f>INT(VLOOKUP(A221,数值基线!$A$1:$K$206,6,0)*$B$210)</f>
        <v>10</v>
      </c>
      <c r="C221" s="4">
        <f>INT(B221/$B$2*$C$2)</f>
        <v>4</v>
      </c>
      <c r="D221" s="4">
        <f>INT(B221/$B$2*$D$2)</f>
        <v>3</v>
      </c>
      <c r="E221" s="4">
        <f>INT(B221/$B$2*$E$2)</f>
        <v>3</v>
      </c>
      <c r="F221" s="4">
        <f>INT(VLOOKUP(A221,数值基线!$A$1:$K$206,7,0)*$F$2)</f>
        <v>9</v>
      </c>
      <c r="G221" s="4">
        <f>INT(F221/$F$2*$G$2)</f>
        <v>6</v>
      </c>
      <c r="H221" s="4">
        <f>INT(F221/$F$2*$H$2)</f>
        <v>7</v>
      </c>
      <c r="I221" s="4">
        <f t="shared" si="351"/>
        <v>7</v>
      </c>
      <c r="K221" s="106">
        <v>10</v>
      </c>
      <c r="L221" s="106">
        <f t="shared" ref="L221:S221" si="396">INT(B221/$I$1*$S$1)</f>
        <v>12</v>
      </c>
      <c r="M221" s="106">
        <f t="shared" si="396"/>
        <v>5</v>
      </c>
      <c r="N221" s="106">
        <f t="shared" si="396"/>
        <v>3</v>
      </c>
      <c r="O221" s="106">
        <f t="shared" si="396"/>
        <v>3</v>
      </c>
      <c r="P221" s="106">
        <f t="shared" si="396"/>
        <v>11</v>
      </c>
      <c r="Q221" s="106">
        <f t="shared" si="396"/>
        <v>7</v>
      </c>
      <c r="R221" s="106">
        <f t="shared" si="396"/>
        <v>8</v>
      </c>
      <c r="S221" s="106">
        <f t="shared" si="396"/>
        <v>8</v>
      </c>
      <c r="U221" s="97">
        <v>10</v>
      </c>
      <c r="V221" s="97">
        <f t="shared" ref="V221:AC221" si="397">INT(B221/$I$1*$AC$1)</f>
        <v>15</v>
      </c>
      <c r="W221" s="97">
        <f t="shared" si="397"/>
        <v>6</v>
      </c>
      <c r="X221" s="97">
        <f t="shared" si="397"/>
        <v>4</v>
      </c>
      <c r="Y221" s="97">
        <f t="shared" si="397"/>
        <v>4</v>
      </c>
      <c r="Z221" s="97">
        <f t="shared" si="397"/>
        <v>13</v>
      </c>
      <c r="AA221" s="97">
        <f t="shared" si="397"/>
        <v>9</v>
      </c>
      <c r="AB221" s="97">
        <f t="shared" si="397"/>
        <v>10</v>
      </c>
      <c r="AC221" s="97">
        <f t="shared" si="397"/>
        <v>10</v>
      </c>
      <c r="AE221" s="98">
        <v>10</v>
      </c>
      <c r="AF221" s="98">
        <f t="shared" ref="AF221:AM221" si="398">INT(B221/$I$1*$AM$1)</f>
        <v>19</v>
      </c>
      <c r="AG221" s="98">
        <f t="shared" si="398"/>
        <v>7</v>
      </c>
      <c r="AH221" s="98">
        <f t="shared" si="398"/>
        <v>5</v>
      </c>
      <c r="AI221" s="98">
        <f t="shared" si="398"/>
        <v>5</v>
      </c>
      <c r="AJ221" s="98">
        <f t="shared" si="398"/>
        <v>17</v>
      </c>
      <c r="AK221" s="98">
        <f t="shared" si="398"/>
        <v>11</v>
      </c>
      <c r="AL221" s="98">
        <f t="shared" si="398"/>
        <v>13</v>
      </c>
      <c r="AM221" s="98">
        <f t="shared" si="398"/>
        <v>13</v>
      </c>
      <c r="AO221" s="100">
        <v>10</v>
      </c>
      <c r="AP221" s="100">
        <f t="shared" ref="AP221:AW221" si="399">INT(B221/$I$1*$AW$1)</f>
        <v>25</v>
      </c>
      <c r="AQ221" s="100">
        <f t="shared" si="399"/>
        <v>10</v>
      </c>
      <c r="AR221" s="100">
        <f t="shared" si="399"/>
        <v>7</v>
      </c>
      <c r="AS221" s="100">
        <f t="shared" si="399"/>
        <v>7</v>
      </c>
      <c r="AT221" s="100">
        <f t="shared" si="399"/>
        <v>22</v>
      </c>
      <c r="AU221" s="100">
        <f t="shared" si="399"/>
        <v>15</v>
      </c>
      <c r="AV221" s="100">
        <f t="shared" si="399"/>
        <v>17</v>
      </c>
      <c r="AW221" s="100">
        <f t="shared" si="399"/>
        <v>17</v>
      </c>
      <c r="AY221" s="101">
        <v>10</v>
      </c>
      <c r="AZ221" s="101">
        <f t="shared" ref="AZ221:BG221" si="400">INT(B221/$I$1*$BG$1)</f>
        <v>32</v>
      </c>
      <c r="BA221" s="101">
        <f t="shared" si="400"/>
        <v>12</v>
      </c>
      <c r="BB221" s="101">
        <f t="shared" si="400"/>
        <v>9</v>
      </c>
      <c r="BC221" s="101">
        <f t="shared" si="400"/>
        <v>9</v>
      </c>
      <c r="BD221" s="101">
        <f t="shared" si="400"/>
        <v>28</v>
      </c>
      <c r="BE221" s="101">
        <f t="shared" si="400"/>
        <v>19</v>
      </c>
      <c r="BF221" s="101">
        <f t="shared" si="400"/>
        <v>22</v>
      </c>
      <c r="BG221" s="101">
        <f t="shared" si="400"/>
        <v>22</v>
      </c>
      <c r="BI221" s="102">
        <v>10</v>
      </c>
      <c r="BJ221" s="102">
        <f t="shared" ref="BJ221:BQ221" si="401">INT(B221/$I$1*$BQ$1)</f>
        <v>50</v>
      </c>
      <c r="BK221" s="102">
        <f t="shared" si="401"/>
        <v>20</v>
      </c>
      <c r="BL221" s="102">
        <f t="shared" si="401"/>
        <v>15</v>
      </c>
      <c r="BM221" s="102">
        <f t="shared" si="401"/>
        <v>15</v>
      </c>
      <c r="BN221" s="102">
        <f t="shared" si="401"/>
        <v>45</v>
      </c>
      <c r="BO221" s="102">
        <f t="shared" si="401"/>
        <v>30</v>
      </c>
      <c r="BP221" s="102">
        <f t="shared" si="401"/>
        <v>35</v>
      </c>
      <c r="BQ221" s="102">
        <f t="shared" si="401"/>
        <v>35</v>
      </c>
    </row>
    <row r="222" spans="1:69">
      <c r="A222" s="4">
        <v>11</v>
      </c>
      <c r="B222" s="4">
        <f>INT(VLOOKUP(A222,数值基线!$A$1:$K$206,6,0)*$B$210)</f>
        <v>11</v>
      </c>
      <c r="C222" s="4">
        <f>INT(B222/$B$2*$C$2)</f>
        <v>4</v>
      </c>
      <c r="D222" s="4">
        <f>INT(B222/$B$2*$D$2)</f>
        <v>3</v>
      </c>
      <c r="E222" s="4">
        <f>INT(B222/$B$2*$E$2)</f>
        <v>3</v>
      </c>
      <c r="F222" s="4">
        <f>INT(VLOOKUP(A222,数值基线!$A$1:$K$206,7,0)*$F$2)</f>
        <v>11</v>
      </c>
      <c r="G222" s="4">
        <f>INT(F222/$F$2*$G$2)</f>
        <v>7</v>
      </c>
      <c r="H222" s="4">
        <f>INT(F222/$F$2*$H$2)</f>
        <v>9</v>
      </c>
      <c r="I222" s="4">
        <f>INT(F222/$F$2*$I$2)</f>
        <v>9</v>
      </c>
      <c r="K222" s="106">
        <v>11</v>
      </c>
      <c r="L222" s="106">
        <f t="shared" ref="L222:S222" si="402">INT(B222/$I$1*$S$1)</f>
        <v>13</v>
      </c>
      <c r="M222" s="106">
        <f t="shared" si="402"/>
        <v>5</v>
      </c>
      <c r="N222" s="106">
        <f t="shared" si="402"/>
        <v>3</v>
      </c>
      <c r="O222" s="106">
        <f t="shared" si="402"/>
        <v>3</v>
      </c>
      <c r="P222" s="106">
        <f t="shared" si="402"/>
        <v>13</v>
      </c>
      <c r="Q222" s="106">
        <f t="shared" si="402"/>
        <v>8</v>
      </c>
      <c r="R222" s="106">
        <f t="shared" si="402"/>
        <v>11</v>
      </c>
      <c r="S222" s="106">
        <f t="shared" si="402"/>
        <v>11</v>
      </c>
      <c r="U222" s="97">
        <v>11</v>
      </c>
      <c r="V222" s="97">
        <f t="shared" ref="V222:AC222" si="403">INT(B222/$I$1*$AC$1)</f>
        <v>17</v>
      </c>
      <c r="W222" s="97">
        <f t="shared" si="403"/>
        <v>6</v>
      </c>
      <c r="X222" s="97">
        <f t="shared" si="403"/>
        <v>4</v>
      </c>
      <c r="Y222" s="97">
        <f t="shared" si="403"/>
        <v>4</v>
      </c>
      <c r="Z222" s="97">
        <f t="shared" si="403"/>
        <v>17</v>
      </c>
      <c r="AA222" s="97">
        <f t="shared" si="403"/>
        <v>10</v>
      </c>
      <c r="AB222" s="97">
        <f t="shared" si="403"/>
        <v>13</v>
      </c>
      <c r="AC222" s="97">
        <f t="shared" si="403"/>
        <v>13</v>
      </c>
      <c r="AE222" s="98">
        <v>11</v>
      </c>
      <c r="AF222" s="98">
        <f t="shared" ref="AF222:AM222" si="404">INT(B222/$I$1*$AM$1)</f>
        <v>21</v>
      </c>
      <c r="AG222" s="98">
        <f t="shared" si="404"/>
        <v>7</v>
      </c>
      <c r="AH222" s="98">
        <f t="shared" si="404"/>
        <v>5</v>
      </c>
      <c r="AI222" s="98">
        <f t="shared" si="404"/>
        <v>5</v>
      </c>
      <c r="AJ222" s="98">
        <f t="shared" si="404"/>
        <v>21</v>
      </c>
      <c r="AK222" s="98">
        <f t="shared" si="404"/>
        <v>13</v>
      </c>
      <c r="AL222" s="98">
        <f t="shared" si="404"/>
        <v>17</v>
      </c>
      <c r="AM222" s="98">
        <f t="shared" si="404"/>
        <v>17</v>
      </c>
      <c r="AO222" s="100">
        <v>11</v>
      </c>
      <c r="AP222" s="100">
        <f t="shared" ref="AP222:AW222" si="405">INT(B222/$I$1*$AW$1)</f>
        <v>27</v>
      </c>
      <c r="AQ222" s="100">
        <f t="shared" si="405"/>
        <v>10</v>
      </c>
      <c r="AR222" s="100">
        <f t="shared" si="405"/>
        <v>7</v>
      </c>
      <c r="AS222" s="100">
        <f t="shared" si="405"/>
        <v>7</v>
      </c>
      <c r="AT222" s="100">
        <f t="shared" si="405"/>
        <v>27</v>
      </c>
      <c r="AU222" s="100">
        <f t="shared" si="405"/>
        <v>17</v>
      </c>
      <c r="AV222" s="100">
        <f t="shared" si="405"/>
        <v>22</v>
      </c>
      <c r="AW222" s="100">
        <f t="shared" si="405"/>
        <v>22</v>
      </c>
      <c r="AY222" s="101">
        <v>11</v>
      </c>
      <c r="AZ222" s="101">
        <f t="shared" ref="AZ222:BG222" si="406">INT(B222/$I$1*$BG$1)</f>
        <v>35</v>
      </c>
      <c r="BA222" s="101">
        <f t="shared" si="406"/>
        <v>12</v>
      </c>
      <c r="BB222" s="101">
        <f t="shared" si="406"/>
        <v>9</v>
      </c>
      <c r="BC222" s="101">
        <f t="shared" si="406"/>
        <v>9</v>
      </c>
      <c r="BD222" s="101">
        <f t="shared" si="406"/>
        <v>35</v>
      </c>
      <c r="BE222" s="101">
        <f t="shared" si="406"/>
        <v>22</v>
      </c>
      <c r="BF222" s="101">
        <f t="shared" si="406"/>
        <v>28</v>
      </c>
      <c r="BG222" s="101">
        <f t="shared" si="406"/>
        <v>28</v>
      </c>
      <c r="BI222" s="102">
        <v>11</v>
      </c>
      <c r="BJ222" s="102">
        <f t="shared" ref="BJ222:BQ222" si="407">INT(B222/$I$1*$BQ$1)</f>
        <v>55</v>
      </c>
      <c r="BK222" s="102">
        <f t="shared" si="407"/>
        <v>20</v>
      </c>
      <c r="BL222" s="102">
        <f t="shared" si="407"/>
        <v>15</v>
      </c>
      <c r="BM222" s="102">
        <f t="shared" si="407"/>
        <v>15</v>
      </c>
      <c r="BN222" s="102">
        <f t="shared" si="407"/>
        <v>55</v>
      </c>
      <c r="BO222" s="102">
        <f t="shared" si="407"/>
        <v>35</v>
      </c>
      <c r="BP222" s="102">
        <f t="shared" si="407"/>
        <v>45</v>
      </c>
      <c r="BQ222" s="102">
        <f t="shared" si="407"/>
        <v>45</v>
      </c>
    </row>
    <row r="223" spans="1:69">
      <c r="A223" s="4">
        <v>12</v>
      </c>
      <c r="B223" s="4">
        <f>INT(VLOOKUP(A223,数值基线!$A$1:$K$206,6,0)*$B$210)</f>
        <v>13</v>
      </c>
      <c r="C223" s="4">
        <f>INT(B223/$B$2*$C$2)</f>
        <v>5</v>
      </c>
      <c r="D223" s="4">
        <f>INT(B223/$B$2*$D$2)</f>
        <v>3</v>
      </c>
      <c r="E223" s="4">
        <f>INT(B223/$B$2*$E$2)</f>
        <v>3</v>
      </c>
      <c r="F223" s="4">
        <f>INT(VLOOKUP(A223,数值基线!$A$1:$K$206,7,0)*$F$2)</f>
        <v>13</v>
      </c>
      <c r="G223" s="4">
        <f>INT(F223/$F$2*$G$2)</f>
        <v>8</v>
      </c>
      <c r="H223" s="4">
        <f>INT(F223/$F$2*$H$2)</f>
        <v>10</v>
      </c>
      <c r="I223" s="4">
        <f>INT(F223/$F$2*$I$2)</f>
        <v>10</v>
      </c>
      <c r="K223" s="106">
        <v>12</v>
      </c>
      <c r="L223" s="106">
        <f t="shared" ref="L223:S223" si="408">INT(B223/$I$1*$S$1)</f>
        <v>16</v>
      </c>
      <c r="M223" s="106">
        <f t="shared" si="408"/>
        <v>6</v>
      </c>
      <c r="N223" s="106">
        <f t="shared" si="408"/>
        <v>3</v>
      </c>
      <c r="O223" s="106">
        <f t="shared" si="408"/>
        <v>3</v>
      </c>
      <c r="P223" s="106">
        <f t="shared" si="408"/>
        <v>16</v>
      </c>
      <c r="Q223" s="106">
        <f t="shared" si="408"/>
        <v>10</v>
      </c>
      <c r="R223" s="106">
        <f t="shared" si="408"/>
        <v>12</v>
      </c>
      <c r="S223" s="106">
        <f t="shared" si="408"/>
        <v>12</v>
      </c>
      <c r="U223" s="97">
        <v>12</v>
      </c>
      <c r="V223" s="97">
        <f t="shared" ref="V223:AC223" si="409">INT(B223/$I$1*$AC$1)</f>
        <v>20</v>
      </c>
      <c r="W223" s="97">
        <f t="shared" si="409"/>
        <v>7</v>
      </c>
      <c r="X223" s="97">
        <f t="shared" si="409"/>
        <v>4</v>
      </c>
      <c r="Y223" s="97">
        <f t="shared" si="409"/>
        <v>4</v>
      </c>
      <c r="Z223" s="97">
        <f t="shared" si="409"/>
        <v>20</v>
      </c>
      <c r="AA223" s="97">
        <f t="shared" si="409"/>
        <v>12</v>
      </c>
      <c r="AB223" s="97">
        <f t="shared" si="409"/>
        <v>15</v>
      </c>
      <c r="AC223" s="97">
        <f t="shared" si="409"/>
        <v>15</v>
      </c>
      <c r="AE223" s="98">
        <v>12</v>
      </c>
      <c r="AF223" s="98">
        <f t="shared" ref="AF223:AM223" si="410">INT(B223/$I$1*$AM$1)</f>
        <v>25</v>
      </c>
      <c r="AG223" s="98">
        <f t="shared" si="410"/>
        <v>9</v>
      </c>
      <c r="AH223" s="98">
        <f t="shared" si="410"/>
        <v>5</v>
      </c>
      <c r="AI223" s="98">
        <f t="shared" si="410"/>
        <v>5</v>
      </c>
      <c r="AJ223" s="98">
        <f t="shared" si="410"/>
        <v>25</v>
      </c>
      <c r="AK223" s="98">
        <f t="shared" si="410"/>
        <v>15</v>
      </c>
      <c r="AL223" s="98">
        <f t="shared" si="410"/>
        <v>19</v>
      </c>
      <c r="AM223" s="98">
        <f t="shared" si="410"/>
        <v>19</v>
      </c>
      <c r="AO223" s="100">
        <v>12</v>
      </c>
      <c r="AP223" s="100">
        <f t="shared" ref="AP223:AW223" si="411">INT(B223/$I$1*$AW$1)</f>
        <v>32</v>
      </c>
      <c r="AQ223" s="100">
        <f t="shared" si="411"/>
        <v>12</v>
      </c>
      <c r="AR223" s="100">
        <f t="shared" si="411"/>
        <v>7</v>
      </c>
      <c r="AS223" s="100">
        <f t="shared" si="411"/>
        <v>7</v>
      </c>
      <c r="AT223" s="100">
        <f t="shared" si="411"/>
        <v>32</v>
      </c>
      <c r="AU223" s="100">
        <f t="shared" si="411"/>
        <v>20</v>
      </c>
      <c r="AV223" s="100">
        <f t="shared" si="411"/>
        <v>25</v>
      </c>
      <c r="AW223" s="100">
        <f t="shared" si="411"/>
        <v>25</v>
      </c>
      <c r="AY223" s="101">
        <v>12</v>
      </c>
      <c r="AZ223" s="101">
        <f t="shared" ref="AZ223:BG223" si="412">INT(B223/$I$1*$BG$1)</f>
        <v>41</v>
      </c>
      <c r="BA223" s="101">
        <f t="shared" si="412"/>
        <v>16</v>
      </c>
      <c r="BB223" s="101">
        <f t="shared" si="412"/>
        <v>9</v>
      </c>
      <c r="BC223" s="101">
        <f t="shared" si="412"/>
        <v>9</v>
      </c>
      <c r="BD223" s="101">
        <f t="shared" si="412"/>
        <v>41</v>
      </c>
      <c r="BE223" s="101">
        <f t="shared" si="412"/>
        <v>25</v>
      </c>
      <c r="BF223" s="101">
        <f t="shared" si="412"/>
        <v>32</v>
      </c>
      <c r="BG223" s="101">
        <f t="shared" si="412"/>
        <v>32</v>
      </c>
      <c r="BI223" s="102">
        <v>12</v>
      </c>
      <c r="BJ223" s="102">
        <f t="shared" ref="BJ223:BQ223" si="413">INT(B223/$I$1*$BQ$1)</f>
        <v>65</v>
      </c>
      <c r="BK223" s="102">
        <f t="shared" si="413"/>
        <v>25</v>
      </c>
      <c r="BL223" s="102">
        <f t="shared" si="413"/>
        <v>15</v>
      </c>
      <c r="BM223" s="102">
        <f t="shared" si="413"/>
        <v>15</v>
      </c>
      <c r="BN223" s="102">
        <f t="shared" si="413"/>
        <v>65</v>
      </c>
      <c r="BO223" s="102">
        <f t="shared" si="413"/>
        <v>40</v>
      </c>
      <c r="BP223" s="102">
        <f t="shared" si="413"/>
        <v>50</v>
      </c>
      <c r="BQ223" s="102">
        <f t="shared" si="413"/>
        <v>50</v>
      </c>
    </row>
    <row r="224" spans="1:69">
      <c r="A224" s="4">
        <v>13</v>
      </c>
      <c r="B224" s="4">
        <f>INT(VLOOKUP(A224,数值基线!$A$1:$K$206,6,0)*$B$210)</f>
        <v>15</v>
      </c>
      <c r="C224" s="4">
        <f>INT(B224/$B$2*$C$2)</f>
        <v>6</v>
      </c>
      <c r="D224" s="4">
        <f>INT(B224/$B$2*$D$2)</f>
        <v>4</v>
      </c>
      <c r="E224" s="4">
        <f>INT(B224/$B$2*$E$2)</f>
        <v>4</v>
      </c>
      <c r="F224" s="4">
        <f>INT(VLOOKUP(A224,数值基线!$A$1:$K$206,7,0)*$F$2)</f>
        <v>14</v>
      </c>
      <c r="G224" s="4">
        <f>INT(F224/$F$2*$G$2)</f>
        <v>9</v>
      </c>
      <c r="H224" s="4">
        <f>INT(F224/$F$2*$H$2)</f>
        <v>11</v>
      </c>
      <c r="I224" s="4">
        <f>INT(F224/$F$2*$I$2)</f>
        <v>11</v>
      </c>
      <c r="K224" s="106">
        <v>13</v>
      </c>
      <c r="L224" s="106">
        <f t="shared" ref="L224:S224" si="414">INT(B224/$I$1*$S$1)</f>
        <v>18</v>
      </c>
      <c r="M224" s="106">
        <f t="shared" si="414"/>
        <v>7</v>
      </c>
      <c r="N224" s="106">
        <f t="shared" si="414"/>
        <v>5</v>
      </c>
      <c r="O224" s="106">
        <f t="shared" si="414"/>
        <v>5</v>
      </c>
      <c r="P224" s="106">
        <f t="shared" si="414"/>
        <v>17</v>
      </c>
      <c r="Q224" s="106">
        <f t="shared" si="414"/>
        <v>11</v>
      </c>
      <c r="R224" s="106">
        <f t="shared" si="414"/>
        <v>13</v>
      </c>
      <c r="S224" s="106">
        <f t="shared" si="414"/>
        <v>13</v>
      </c>
      <c r="U224" s="97">
        <v>13</v>
      </c>
      <c r="V224" s="97">
        <f t="shared" ref="V224:AC224" si="415">INT(B224/$I$1*$AC$1)</f>
        <v>23</v>
      </c>
      <c r="W224" s="97">
        <f t="shared" si="415"/>
        <v>9</v>
      </c>
      <c r="X224" s="97">
        <f t="shared" si="415"/>
        <v>6</v>
      </c>
      <c r="Y224" s="97">
        <f t="shared" si="415"/>
        <v>6</v>
      </c>
      <c r="Z224" s="97">
        <f t="shared" si="415"/>
        <v>21</v>
      </c>
      <c r="AA224" s="97">
        <f t="shared" si="415"/>
        <v>13</v>
      </c>
      <c r="AB224" s="97">
        <f t="shared" si="415"/>
        <v>17</v>
      </c>
      <c r="AC224" s="97">
        <f t="shared" si="415"/>
        <v>17</v>
      </c>
      <c r="AE224" s="98">
        <v>13</v>
      </c>
      <c r="AF224" s="98">
        <f t="shared" ref="AF224:AM224" si="416">INT(B224/$I$1*$AM$1)</f>
        <v>29</v>
      </c>
      <c r="AG224" s="98">
        <f t="shared" si="416"/>
        <v>11</v>
      </c>
      <c r="AH224" s="98">
        <f t="shared" si="416"/>
        <v>7</v>
      </c>
      <c r="AI224" s="98">
        <f t="shared" si="416"/>
        <v>7</v>
      </c>
      <c r="AJ224" s="98">
        <f t="shared" si="416"/>
        <v>27</v>
      </c>
      <c r="AK224" s="98">
        <f t="shared" si="416"/>
        <v>17</v>
      </c>
      <c r="AL224" s="98">
        <f t="shared" si="416"/>
        <v>21</v>
      </c>
      <c r="AM224" s="98">
        <f t="shared" si="416"/>
        <v>21</v>
      </c>
      <c r="AO224" s="100">
        <v>13</v>
      </c>
      <c r="AP224" s="100">
        <f t="shared" ref="AP224:AW224" si="417">INT(B224/$I$1*$AW$1)</f>
        <v>37</v>
      </c>
      <c r="AQ224" s="100">
        <f t="shared" si="417"/>
        <v>15</v>
      </c>
      <c r="AR224" s="100">
        <f t="shared" si="417"/>
        <v>10</v>
      </c>
      <c r="AS224" s="100">
        <f t="shared" si="417"/>
        <v>10</v>
      </c>
      <c r="AT224" s="100">
        <f t="shared" si="417"/>
        <v>35</v>
      </c>
      <c r="AU224" s="100">
        <f t="shared" si="417"/>
        <v>22</v>
      </c>
      <c r="AV224" s="100">
        <f t="shared" si="417"/>
        <v>27</v>
      </c>
      <c r="AW224" s="100">
        <f t="shared" si="417"/>
        <v>27</v>
      </c>
      <c r="AY224" s="101">
        <v>13</v>
      </c>
      <c r="AZ224" s="101">
        <f t="shared" ref="AZ224:BG224" si="418">INT(B224/$I$1*$BG$1)</f>
        <v>48</v>
      </c>
      <c r="BA224" s="101">
        <f t="shared" si="418"/>
        <v>19</v>
      </c>
      <c r="BB224" s="101">
        <f t="shared" si="418"/>
        <v>12</v>
      </c>
      <c r="BC224" s="101">
        <f t="shared" si="418"/>
        <v>12</v>
      </c>
      <c r="BD224" s="101">
        <f t="shared" si="418"/>
        <v>44</v>
      </c>
      <c r="BE224" s="101">
        <f t="shared" si="418"/>
        <v>28</v>
      </c>
      <c r="BF224" s="101">
        <f t="shared" si="418"/>
        <v>35</v>
      </c>
      <c r="BG224" s="101">
        <f t="shared" si="418"/>
        <v>35</v>
      </c>
      <c r="BI224" s="102">
        <v>13</v>
      </c>
      <c r="BJ224" s="102">
        <f t="shared" ref="BJ224:BQ224" si="419">INT(B224/$I$1*$BQ$1)</f>
        <v>75</v>
      </c>
      <c r="BK224" s="102">
        <f t="shared" si="419"/>
        <v>30</v>
      </c>
      <c r="BL224" s="102">
        <f t="shared" si="419"/>
        <v>20</v>
      </c>
      <c r="BM224" s="102">
        <f t="shared" si="419"/>
        <v>20</v>
      </c>
      <c r="BN224" s="102">
        <f t="shared" si="419"/>
        <v>70</v>
      </c>
      <c r="BO224" s="102">
        <f t="shared" si="419"/>
        <v>45</v>
      </c>
      <c r="BP224" s="102">
        <f t="shared" si="419"/>
        <v>55</v>
      </c>
      <c r="BQ224" s="102">
        <f t="shared" si="419"/>
        <v>55</v>
      </c>
    </row>
    <row r="225" spans="1:69">
      <c r="A225" s="4">
        <v>14</v>
      </c>
      <c r="B225" s="4">
        <f>INT(VLOOKUP(A225,数值基线!$A$1:$K$206,6,0)*$B$210)</f>
        <v>16</v>
      </c>
      <c r="C225" s="4">
        <f>INT(B225/$B$2*$C$2)</f>
        <v>6</v>
      </c>
      <c r="D225" s="4">
        <f>INT(B225/$B$2*$D$2)</f>
        <v>4</v>
      </c>
      <c r="E225" s="4">
        <f>INT(B225/$B$2*$E$2)</f>
        <v>4</v>
      </c>
      <c r="F225" s="4">
        <f>INT(VLOOKUP(A225,数值基线!$A$1:$K$206,7,0)*$F$2)</f>
        <v>16</v>
      </c>
      <c r="G225" s="4">
        <f>INT(F225/$F$2*$G$2)</f>
        <v>10</v>
      </c>
      <c r="H225" s="4">
        <f>INT(F225/$F$2*$H$2)</f>
        <v>13</v>
      </c>
      <c r="I225" s="4">
        <f>INT(F225/$F$2*$I$2)</f>
        <v>13</v>
      </c>
      <c r="K225" s="106">
        <v>14</v>
      </c>
      <c r="L225" s="106">
        <f t="shared" ref="L225:S225" si="420">INT(B225/$I$1*$S$1)</f>
        <v>20</v>
      </c>
      <c r="M225" s="106">
        <f t="shared" si="420"/>
        <v>7</v>
      </c>
      <c r="N225" s="106">
        <f t="shared" si="420"/>
        <v>5</v>
      </c>
      <c r="O225" s="106">
        <f t="shared" si="420"/>
        <v>5</v>
      </c>
      <c r="P225" s="106">
        <f t="shared" si="420"/>
        <v>20</v>
      </c>
      <c r="Q225" s="106">
        <f t="shared" si="420"/>
        <v>12</v>
      </c>
      <c r="R225" s="106">
        <f t="shared" si="420"/>
        <v>16</v>
      </c>
      <c r="S225" s="106">
        <f t="shared" si="420"/>
        <v>16</v>
      </c>
      <c r="U225" s="97">
        <v>14</v>
      </c>
      <c r="V225" s="97">
        <f t="shared" ref="V225:AC225" si="421">INT(B225/$I$1*$AC$1)</f>
        <v>24</v>
      </c>
      <c r="W225" s="97">
        <f t="shared" si="421"/>
        <v>9</v>
      </c>
      <c r="X225" s="97">
        <f t="shared" si="421"/>
        <v>6</v>
      </c>
      <c r="Y225" s="97">
        <f t="shared" si="421"/>
        <v>6</v>
      </c>
      <c r="Z225" s="97">
        <f t="shared" si="421"/>
        <v>24</v>
      </c>
      <c r="AA225" s="97">
        <f t="shared" si="421"/>
        <v>15</v>
      </c>
      <c r="AB225" s="97">
        <f t="shared" si="421"/>
        <v>20</v>
      </c>
      <c r="AC225" s="97">
        <f t="shared" si="421"/>
        <v>20</v>
      </c>
      <c r="AE225" s="98">
        <v>14</v>
      </c>
      <c r="AF225" s="98">
        <f t="shared" ref="AF225:AM225" si="422">INT(B225/$I$1*$AM$1)</f>
        <v>31</v>
      </c>
      <c r="AG225" s="98">
        <f t="shared" si="422"/>
        <v>11</v>
      </c>
      <c r="AH225" s="98">
        <f t="shared" si="422"/>
        <v>7</v>
      </c>
      <c r="AI225" s="98">
        <f t="shared" si="422"/>
        <v>7</v>
      </c>
      <c r="AJ225" s="98">
        <f t="shared" si="422"/>
        <v>31</v>
      </c>
      <c r="AK225" s="98">
        <f t="shared" si="422"/>
        <v>19</v>
      </c>
      <c r="AL225" s="98">
        <f t="shared" si="422"/>
        <v>25</v>
      </c>
      <c r="AM225" s="98">
        <f t="shared" si="422"/>
        <v>25</v>
      </c>
      <c r="AO225" s="100">
        <v>14</v>
      </c>
      <c r="AP225" s="100">
        <f t="shared" ref="AP225:AW225" si="423">INT(B225/$I$1*$AW$1)</f>
        <v>40</v>
      </c>
      <c r="AQ225" s="100">
        <f t="shared" si="423"/>
        <v>15</v>
      </c>
      <c r="AR225" s="100">
        <f t="shared" si="423"/>
        <v>10</v>
      </c>
      <c r="AS225" s="100">
        <f t="shared" si="423"/>
        <v>10</v>
      </c>
      <c r="AT225" s="100">
        <f t="shared" si="423"/>
        <v>40</v>
      </c>
      <c r="AU225" s="100">
        <f t="shared" si="423"/>
        <v>25</v>
      </c>
      <c r="AV225" s="100">
        <f t="shared" si="423"/>
        <v>32</v>
      </c>
      <c r="AW225" s="100">
        <f t="shared" si="423"/>
        <v>32</v>
      </c>
      <c r="AY225" s="101">
        <v>14</v>
      </c>
      <c r="AZ225" s="101">
        <f t="shared" ref="AZ225:BG225" si="424">INT(B225/$I$1*$BG$1)</f>
        <v>51</v>
      </c>
      <c r="BA225" s="101">
        <f t="shared" si="424"/>
        <v>19</v>
      </c>
      <c r="BB225" s="101">
        <f t="shared" si="424"/>
        <v>12</v>
      </c>
      <c r="BC225" s="101">
        <f t="shared" si="424"/>
        <v>12</v>
      </c>
      <c r="BD225" s="101">
        <f t="shared" si="424"/>
        <v>51</v>
      </c>
      <c r="BE225" s="101">
        <f t="shared" si="424"/>
        <v>32</v>
      </c>
      <c r="BF225" s="101">
        <f t="shared" si="424"/>
        <v>41</v>
      </c>
      <c r="BG225" s="101">
        <f t="shared" si="424"/>
        <v>41</v>
      </c>
      <c r="BI225" s="102">
        <v>14</v>
      </c>
      <c r="BJ225" s="102">
        <f t="shared" ref="BJ225:BQ225" si="425">INT(B225/$I$1*$BQ$1)</f>
        <v>80</v>
      </c>
      <c r="BK225" s="102">
        <f t="shared" si="425"/>
        <v>30</v>
      </c>
      <c r="BL225" s="102">
        <f t="shared" si="425"/>
        <v>20</v>
      </c>
      <c r="BM225" s="102">
        <f t="shared" si="425"/>
        <v>20</v>
      </c>
      <c r="BN225" s="102">
        <f t="shared" si="425"/>
        <v>80</v>
      </c>
      <c r="BO225" s="102">
        <f t="shared" si="425"/>
        <v>50</v>
      </c>
      <c r="BP225" s="102">
        <f t="shared" si="425"/>
        <v>65</v>
      </c>
      <c r="BQ225" s="102">
        <f t="shared" si="425"/>
        <v>65</v>
      </c>
    </row>
    <row r="226" spans="1:69">
      <c r="A226" s="4">
        <v>15</v>
      </c>
      <c r="B226" s="4">
        <f>INT(VLOOKUP(A226,数值基线!$A$1:$K$206,6,0)*$B$210)</f>
        <v>18</v>
      </c>
      <c r="C226" s="4">
        <f>INT(B226/$B$2*$C$2)</f>
        <v>7</v>
      </c>
      <c r="D226" s="4">
        <f>INT(B226/$B$2*$D$2)</f>
        <v>5</v>
      </c>
      <c r="E226" s="4">
        <f>INT(B226/$B$2*$E$2)</f>
        <v>5</v>
      </c>
      <c r="F226" s="4">
        <f>INT(VLOOKUP(A226,数值基线!$A$1:$K$206,7,0)*$F$2)</f>
        <v>18</v>
      </c>
      <c r="G226" s="4">
        <f>INT(F226/$F$2*$G$2)</f>
        <v>12</v>
      </c>
      <c r="H226" s="4">
        <f>INT(F226/$F$2*$H$2)</f>
        <v>15</v>
      </c>
      <c r="I226" s="4">
        <f>INT(F226/$F$2*$I$2)</f>
        <v>15</v>
      </c>
      <c r="K226" s="106">
        <v>15</v>
      </c>
      <c r="L226" s="106">
        <f t="shared" ref="L226:S226" si="426">INT(B226/$I$1*$S$1)</f>
        <v>22</v>
      </c>
      <c r="M226" s="106">
        <f t="shared" si="426"/>
        <v>8</v>
      </c>
      <c r="N226" s="106">
        <f t="shared" si="426"/>
        <v>6</v>
      </c>
      <c r="O226" s="106">
        <f t="shared" si="426"/>
        <v>6</v>
      </c>
      <c r="P226" s="106">
        <f t="shared" si="426"/>
        <v>22</v>
      </c>
      <c r="Q226" s="106">
        <f t="shared" si="426"/>
        <v>15</v>
      </c>
      <c r="R226" s="106">
        <f t="shared" si="426"/>
        <v>18</v>
      </c>
      <c r="S226" s="106">
        <f t="shared" si="426"/>
        <v>18</v>
      </c>
      <c r="U226" s="97">
        <v>15</v>
      </c>
      <c r="V226" s="97">
        <f t="shared" ref="V226:AC226" si="427">INT(B226/$I$1*$AC$1)</f>
        <v>27</v>
      </c>
      <c r="W226" s="97">
        <f t="shared" si="427"/>
        <v>10</v>
      </c>
      <c r="X226" s="97">
        <f t="shared" si="427"/>
        <v>7</v>
      </c>
      <c r="Y226" s="97">
        <f t="shared" si="427"/>
        <v>7</v>
      </c>
      <c r="Z226" s="97">
        <f t="shared" si="427"/>
        <v>27</v>
      </c>
      <c r="AA226" s="97">
        <f t="shared" si="427"/>
        <v>18</v>
      </c>
      <c r="AB226" s="97">
        <f t="shared" si="427"/>
        <v>23</v>
      </c>
      <c r="AC226" s="97">
        <f t="shared" si="427"/>
        <v>23</v>
      </c>
      <c r="AE226" s="98">
        <v>15</v>
      </c>
      <c r="AF226" s="98">
        <f t="shared" ref="AF226:AM226" si="428">INT(B226/$I$1*$AM$1)</f>
        <v>35</v>
      </c>
      <c r="AG226" s="98">
        <f t="shared" si="428"/>
        <v>13</v>
      </c>
      <c r="AH226" s="98">
        <f t="shared" si="428"/>
        <v>9</v>
      </c>
      <c r="AI226" s="98">
        <f t="shared" si="428"/>
        <v>9</v>
      </c>
      <c r="AJ226" s="98">
        <f t="shared" si="428"/>
        <v>35</v>
      </c>
      <c r="AK226" s="98">
        <f t="shared" si="428"/>
        <v>23</v>
      </c>
      <c r="AL226" s="98">
        <f t="shared" si="428"/>
        <v>29</v>
      </c>
      <c r="AM226" s="98">
        <f t="shared" si="428"/>
        <v>29</v>
      </c>
      <c r="AO226" s="100">
        <v>15</v>
      </c>
      <c r="AP226" s="100">
        <f t="shared" ref="AP226:AW226" si="429">INT(B226/$I$1*$AW$1)</f>
        <v>45</v>
      </c>
      <c r="AQ226" s="100">
        <f t="shared" si="429"/>
        <v>17</v>
      </c>
      <c r="AR226" s="100">
        <f t="shared" si="429"/>
        <v>12</v>
      </c>
      <c r="AS226" s="100">
        <f t="shared" si="429"/>
        <v>12</v>
      </c>
      <c r="AT226" s="100">
        <f t="shared" si="429"/>
        <v>45</v>
      </c>
      <c r="AU226" s="100">
        <f t="shared" si="429"/>
        <v>30</v>
      </c>
      <c r="AV226" s="100">
        <f t="shared" si="429"/>
        <v>37</v>
      </c>
      <c r="AW226" s="100">
        <f t="shared" si="429"/>
        <v>37</v>
      </c>
      <c r="AY226" s="101">
        <v>15</v>
      </c>
      <c r="AZ226" s="101">
        <f t="shared" ref="AZ226:BG226" si="430">INT(B226/$I$1*$BG$1)</f>
        <v>57</v>
      </c>
      <c r="BA226" s="101">
        <f t="shared" si="430"/>
        <v>22</v>
      </c>
      <c r="BB226" s="101">
        <f t="shared" si="430"/>
        <v>16</v>
      </c>
      <c r="BC226" s="101">
        <f t="shared" si="430"/>
        <v>16</v>
      </c>
      <c r="BD226" s="101">
        <f t="shared" si="430"/>
        <v>57</v>
      </c>
      <c r="BE226" s="101">
        <f t="shared" si="430"/>
        <v>38</v>
      </c>
      <c r="BF226" s="101">
        <f t="shared" si="430"/>
        <v>48</v>
      </c>
      <c r="BG226" s="101">
        <f t="shared" si="430"/>
        <v>48</v>
      </c>
      <c r="BI226" s="102">
        <v>15</v>
      </c>
      <c r="BJ226" s="102">
        <f t="shared" ref="BJ226:BQ226" si="431">INT(B226/$I$1*$BQ$1)</f>
        <v>90</v>
      </c>
      <c r="BK226" s="102">
        <f t="shared" si="431"/>
        <v>35</v>
      </c>
      <c r="BL226" s="102">
        <f t="shared" si="431"/>
        <v>25</v>
      </c>
      <c r="BM226" s="102">
        <f t="shared" si="431"/>
        <v>25</v>
      </c>
      <c r="BN226" s="102">
        <f t="shared" si="431"/>
        <v>90</v>
      </c>
      <c r="BO226" s="102">
        <f t="shared" si="431"/>
        <v>60</v>
      </c>
      <c r="BP226" s="102">
        <f t="shared" si="431"/>
        <v>75</v>
      </c>
      <c r="BQ226" s="102">
        <f t="shared" si="431"/>
        <v>75</v>
      </c>
    </row>
    <row r="227" spans="1:69">
      <c r="A227" s="4">
        <v>16</v>
      </c>
      <c r="B227" s="4">
        <f>INT(VLOOKUP(A227,数值基线!$A$1:$K$206,6,0)*$B$210)</f>
        <v>20</v>
      </c>
      <c r="C227" s="4">
        <f>INT(B227/$B$2*$C$2)</f>
        <v>8</v>
      </c>
      <c r="D227" s="4">
        <f>INT(B227/$B$2*$D$2)</f>
        <v>6</v>
      </c>
      <c r="E227" s="4">
        <f>INT(B227/$B$2*$E$2)</f>
        <v>6</v>
      </c>
      <c r="F227" s="4">
        <f>INT(VLOOKUP(A227,数值基线!$A$1:$K$206,7,0)*$F$2)</f>
        <v>19</v>
      </c>
      <c r="G227" s="4">
        <f>INT(F227/$F$2*$G$2)</f>
        <v>12</v>
      </c>
      <c r="H227" s="4">
        <f>INT(F227/$F$2*$H$2)</f>
        <v>15</v>
      </c>
      <c r="I227" s="4">
        <f>INT(F227/$F$2*$I$2)</f>
        <v>15</v>
      </c>
      <c r="K227" s="106">
        <v>16</v>
      </c>
      <c r="L227" s="106">
        <f t="shared" ref="L227:S227" si="432">INT(B227/$I$1*$S$1)</f>
        <v>25</v>
      </c>
      <c r="M227" s="106">
        <f t="shared" si="432"/>
        <v>10</v>
      </c>
      <c r="N227" s="106">
        <f t="shared" si="432"/>
        <v>7</v>
      </c>
      <c r="O227" s="106">
        <f t="shared" si="432"/>
        <v>7</v>
      </c>
      <c r="P227" s="106">
        <f t="shared" si="432"/>
        <v>23</v>
      </c>
      <c r="Q227" s="106">
        <f t="shared" si="432"/>
        <v>15</v>
      </c>
      <c r="R227" s="106">
        <f t="shared" si="432"/>
        <v>18</v>
      </c>
      <c r="S227" s="106">
        <f t="shared" si="432"/>
        <v>18</v>
      </c>
      <c r="U227" s="97">
        <v>16</v>
      </c>
      <c r="V227" s="97">
        <f t="shared" ref="V227:AC227" si="433">INT(B227/$I$1*$AC$1)</f>
        <v>31</v>
      </c>
      <c r="W227" s="97">
        <f t="shared" si="433"/>
        <v>12</v>
      </c>
      <c r="X227" s="97">
        <f t="shared" si="433"/>
        <v>9</v>
      </c>
      <c r="Y227" s="97">
        <f t="shared" si="433"/>
        <v>9</v>
      </c>
      <c r="Z227" s="97">
        <f t="shared" si="433"/>
        <v>29</v>
      </c>
      <c r="AA227" s="97">
        <f t="shared" si="433"/>
        <v>18</v>
      </c>
      <c r="AB227" s="97">
        <f t="shared" si="433"/>
        <v>23</v>
      </c>
      <c r="AC227" s="97">
        <f t="shared" si="433"/>
        <v>23</v>
      </c>
      <c r="AE227" s="98">
        <v>16</v>
      </c>
      <c r="AF227" s="98">
        <f t="shared" ref="AF227:AM227" si="434">INT(B227/$I$1*$AM$1)</f>
        <v>39</v>
      </c>
      <c r="AG227" s="98">
        <f t="shared" si="434"/>
        <v>15</v>
      </c>
      <c r="AH227" s="98">
        <f t="shared" si="434"/>
        <v>11</v>
      </c>
      <c r="AI227" s="98">
        <f t="shared" si="434"/>
        <v>11</v>
      </c>
      <c r="AJ227" s="98">
        <f t="shared" si="434"/>
        <v>37</v>
      </c>
      <c r="AK227" s="98">
        <f t="shared" si="434"/>
        <v>23</v>
      </c>
      <c r="AL227" s="98">
        <f t="shared" si="434"/>
        <v>29</v>
      </c>
      <c r="AM227" s="98">
        <f t="shared" si="434"/>
        <v>29</v>
      </c>
      <c r="AO227" s="100">
        <v>16</v>
      </c>
      <c r="AP227" s="100">
        <f t="shared" ref="AP227:AW227" si="435">INT(B227/$I$1*$AW$1)</f>
        <v>50</v>
      </c>
      <c r="AQ227" s="100">
        <f t="shared" si="435"/>
        <v>20</v>
      </c>
      <c r="AR227" s="100">
        <f t="shared" si="435"/>
        <v>15</v>
      </c>
      <c r="AS227" s="100">
        <f t="shared" si="435"/>
        <v>15</v>
      </c>
      <c r="AT227" s="100">
        <f t="shared" si="435"/>
        <v>47</v>
      </c>
      <c r="AU227" s="100">
        <f t="shared" si="435"/>
        <v>30</v>
      </c>
      <c r="AV227" s="100">
        <f t="shared" si="435"/>
        <v>37</v>
      </c>
      <c r="AW227" s="100">
        <f t="shared" si="435"/>
        <v>37</v>
      </c>
      <c r="AY227" s="101">
        <v>16</v>
      </c>
      <c r="AZ227" s="101">
        <f t="shared" ref="AZ227:BG227" si="436">INT(B227/$I$1*$BG$1)</f>
        <v>64</v>
      </c>
      <c r="BA227" s="101">
        <f t="shared" si="436"/>
        <v>25</v>
      </c>
      <c r="BB227" s="101">
        <f t="shared" si="436"/>
        <v>19</v>
      </c>
      <c r="BC227" s="101">
        <f t="shared" si="436"/>
        <v>19</v>
      </c>
      <c r="BD227" s="101">
        <f t="shared" si="436"/>
        <v>60</v>
      </c>
      <c r="BE227" s="101">
        <f t="shared" si="436"/>
        <v>38</v>
      </c>
      <c r="BF227" s="101">
        <f t="shared" si="436"/>
        <v>48</v>
      </c>
      <c r="BG227" s="101">
        <f t="shared" si="436"/>
        <v>48</v>
      </c>
      <c r="BI227" s="102">
        <v>16</v>
      </c>
      <c r="BJ227" s="102">
        <f t="shared" ref="BJ227:BQ227" si="437">INT(B227/$I$1*$BQ$1)</f>
        <v>100</v>
      </c>
      <c r="BK227" s="102">
        <f t="shared" si="437"/>
        <v>40</v>
      </c>
      <c r="BL227" s="102">
        <f t="shared" si="437"/>
        <v>30</v>
      </c>
      <c r="BM227" s="102">
        <f t="shared" si="437"/>
        <v>30</v>
      </c>
      <c r="BN227" s="102">
        <f t="shared" si="437"/>
        <v>95</v>
      </c>
      <c r="BO227" s="102">
        <f t="shared" si="437"/>
        <v>60</v>
      </c>
      <c r="BP227" s="102">
        <f t="shared" si="437"/>
        <v>75</v>
      </c>
      <c r="BQ227" s="102">
        <f t="shared" si="437"/>
        <v>75</v>
      </c>
    </row>
    <row r="228" spans="1:69">
      <c r="A228" s="4">
        <v>17</v>
      </c>
      <c r="B228" s="4">
        <f>INT(VLOOKUP(A228,数值基线!$A$1:$K$206,6,0)*$B$210)</f>
        <v>22</v>
      </c>
      <c r="C228" s="4">
        <f>INT(B228/$B$2*$C$2)</f>
        <v>8</v>
      </c>
      <c r="D228" s="4">
        <f>INT(B228/$B$2*$D$2)</f>
        <v>6</v>
      </c>
      <c r="E228" s="4">
        <f>INT(B228/$B$2*$E$2)</f>
        <v>6</v>
      </c>
      <c r="F228" s="4">
        <f>INT(VLOOKUP(A228,数值基线!$A$1:$K$206,7,0)*$F$2)</f>
        <v>21</v>
      </c>
      <c r="G228" s="4">
        <f>INT(F228/$F$2*$G$2)</f>
        <v>14</v>
      </c>
      <c r="H228" s="4">
        <f>INT(F228/$F$2*$H$2)</f>
        <v>17</v>
      </c>
      <c r="I228" s="4">
        <f>INT(F228/$F$2*$I$2)</f>
        <v>17</v>
      </c>
      <c r="K228" s="106">
        <v>17</v>
      </c>
      <c r="L228" s="106">
        <f t="shared" ref="L228:S228" si="438">INT(B228/$I$1*$S$1)</f>
        <v>27</v>
      </c>
      <c r="M228" s="106">
        <f t="shared" si="438"/>
        <v>10</v>
      </c>
      <c r="N228" s="106">
        <f t="shared" si="438"/>
        <v>7</v>
      </c>
      <c r="O228" s="106">
        <f t="shared" si="438"/>
        <v>7</v>
      </c>
      <c r="P228" s="106">
        <f t="shared" si="438"/>
        <v>26</v>
      </c>
      <c r="Q228" s="106">
        <f t="shared" si="438"/>
        <v>17</v>
      </c>
      <c r="R228" s="106">
        <f t="shared" si="438"/>
        <v>21</v>
      </c>
      <c r="S228" s="106">
        <f t="shared" si="438"/>
        <v>21</v>
      </c>
      <c r="U228" s="97">
        <v>17</v>
      </c>
      <c r="V228" s="97">
        <f t="shared" ref="V228:AC228" si="439">INT(B228/$I$1*$AC$1)</f>
        <v>34</v>
      </c>
      <c r="W228" s="97">
        <f t="shared" si="439"/>
        <v>12</v>
      </c>
      <c r="X228" s="97">
        <f t="shared" si="439"/>
        <v>9</v>
      </c>
      <c r="Y228" s="97">
        <f t="shared" si="439"/>
        <v>9</v>
      </c>
      <c r="Z228" s="97">
        <f t="shared" si="439"/>
        <v>32</v>
      </c>
      <c r="AA228" s="97">
        <f t="shared" si="439"/>
        <v>21</v>
      </c>
      <c r="AB228" s="97">
        <f t="shared" si="439"/>
        <v>26</v>
      </c>
      <c r="AC228" s="97">
        <f t="shared" si="439"/>
        <v>26</v>
      </c>
      <c r="AE228" s="98">
        <v>17</v>
      </c>
      <c r="AF228" s="98">
        <f t="shared" ref="AF228:AM228" si="440">INT(B228/$I$1*$AM$1)</f>
        <v>42</v>
      </c>
      <c r="AG228" s="98">
        <f t="shared" si="440"/>
        <v>15</v>
      </c>
      <c r="AH228" s="98">
        <f t="shared" si="440"/>
        <v>11</v>
      </c>
      <c r="AI228" s="98">
        <f t="shared" si="440"/>
        <v>11</v>
      </c>
      <c r="AJ228" s="98">
        <f t="shared" si="440"/>
        <v>40</v>
      </c>
      <c r="AK228" s="98">
        <f t="shared" si="440"/>
        <v>27</v>
      </c>
      <c r="AL228" s="98">
        <f t="shared" si="440"/>
        <v>33</v>
      </c>
      <c r="AM228" s="98">
        <f t="shared" si="440"/>
        <v>33</v>
      </c>
      <c r="AO228" s="100">
        <v>17</v>
      </c>
      <c r="AP228" s="100">
        <f t="shared" ref="AP228:AW228" si="441">INT(B228/$I$1*$AW$1)</f>
        <v>55</v>
      </c>
      <c r="AQ228" s="100">
        <f t="shared" si="441"/>
        <v>20</v>
      </c>
      <c r="AR228" s="100">
        <f t="shared" si="441"/>
        <v>15</v>
      </c>
      <c r="AS228" s="100">
        <f t="shared" si="441"/>
        <v>15</v>
      </c>
      <c r="AT228" s="100">
        <f t="shared" si="441"/>
        <v>52</v>
      </c>
      <c r="AU228" s="100">
        <f t="shared" si="441"/>
        <v>35</v>
      </c>
      <c r="AV228" s="100">
        <f t="shared" si="441"/>
        <v>42</v>
      </c>
      <c r="AW228" s="100">
        <f t="shared" si="441"/>
        <v>42</v>
      </c>
      <c r="AY228" s="101">
        <v>17</v>
      </c>
      <c r="AZ228" s="101">
        <f t="shared" ref="AZ228:BG228" si="442">INT(B228/$I$1*$BG$1)</f>
        <v>70</v>
      </c>
      <c r="BA228" s="101">
        <f t="shared" si="442"/>
        <v>25</v>
      </c>
      <c r="BB228" s="101">
        <f t="shared" si="442"/>
        <v>19</v>
      </c>
      <c r="BC228" s="101">
        <f t="shared" si="442"/>
        <v>19</v>
      </c>
      <c r="BD228" s="101">
        <f t="shared" si="442"/>
        <v>67</v>
      </c>
      <c r="BE228" s="101">
        <f t="shared" si="442"/>
        <v>44</v>
      </c>
      <c r="BF228" s="101">
        <f t="shared" si="442"/>
        <v>54</v>
      </c>
      <c r="BG228" s="101">
        <f t="shared" si="442"/>
        <v>54</v>
      </c>
      <c r="BI228" s="102">
        <v>17</v>
      </c>
      <c r="BJ228" s="102">
        <f t="shared" ref="BJ228:BQ228" si="443">INT(B228/$I$1*$BQ$1)</f>
        <v>110</v>
      </c>
      <c r="BK228" s="102">
        <f t="shared" si="443"/>
        <v>40</v>
      </c>
      <c r="BL228" s="102">
        <f t="shared" si="443"/>
        <v>30</v>
      </c>
      <c r="BM228" s="102">
        <f t="shared" si="443"/>
        <v>30</v>
      </c>
      <c r="BN228" s="102">
        <f t="shared" si="443"/>
        <v>105</v>
      </c>
      <c r="BO228" s="102">
        <f t="shared" si="443"/>
        <v>70</v>
      </c>
      <c r="BP228" s="102">
        <f t="shared" si="443"/>
        <v>85</v>
      </c>
      <c r="BQ228" s="102">
        <f t="shared" si="443"/>
        <v>85</v>
      </c>
    </row>
    <row r="229" spans="1:69">
      <c r="A229" s="4">
        <v>18</v>
      </c>
      <c r="B229" s="4">
        <f>INT(VLOOKUP(A229,数值基线!$A$1:$K$206,6,0)*$B$210)</f>
        <v>24</v>
      </c>
      <c r="C229" s="4">
        <f>INT(B229/$B$2*$C$2)</f>
        <v>9</v>
      </c>
      <c r="D229" s="4">
        <f>INT(B229/$B$2*$D$2)</f>
        <v>7</v>
      </c>
      <c r="E229" s="4">
        <f>INT(B229/$B$2*$E$2)</f>
        <v>7</v>
      </c>
      <c r="F229" s="4">
        <f>INT(VLOOKUP(A229,数值基线!$A$1:$K$206,7,0)*$F$2)</f>
        <v>24</v>
      </c>
      <c r="G229" s="4">
        <f>INT(F229/$F$2*$G$2)</f>
        <v>16</v>
      </c>
      <c r="H229" s="4">
        <f>INT(F229/$F$2*$H$2)</f>
        <v>20</v>
      </c>
      <c r="I229" s="4">
        <f>INT(F229/$F$2*$I$2)</f>
        <v>20</v>
      </c>
      <c r="K229" s="106">
        <v>18</v>
      </c>
      <c r="L229" s="106">
        <f t="shared" ref="L229:S229" si="444">INT(B229/$I$1*$S$1)</f>
        <v>30</v>
      </c>
      <c r="M229" s="106">
        <f t="shared" si="444"/>
        <v>11</v>
      </c>
      <c r="N229" s="106">
        <f t="shared" si="444"/>
        <v>8</v>
      </c>
      <c r="O229" s="106">
        <f t="shared" si="444"/>
        <v>8</v>
      </c>
      <c r="P229" s="106">
        <f t="shared" si="444"/>
        <v>30</v>
      </c>
      <c r="Q229" s="106">
        <f t="shared" si="444"/>
        <v>20</v>
      </c>
      <c r="R229" s="106">
        <f t="shared" si="444"/>
        <v>25</v>
      </c>
      <c r="S229" s="106">
        <f t="shared" si="444"/>
        <v>25</v>
      </c>
      <c r="U229" s="97">
        <v>18</v>
      </c>
      <c r="V229" s="97">
        <f t="shared" ref="V229:AC229" si="445">INT(B229/$I$1*$AC$1)</f>
        <v>37</v>
      </c>
      <c r="W229" s="97">
        <f t="shared" si="445"/>
        <v>13</v>
      </c>
      <c r="X229" s="97">
        <f t="shared" si="445"/>
        <v>10</v>
      </c>
      <c r="Y229" s="97">
        <f t="shared" si="445"/>
        <v>10</v>
      </c>
      <c r="Z229" s="97">
        <f t="shared" si="445"/>
        <v>37</v>
      </c>
      <c r="AA229" s="97">
        <f t="shared" si="445"/>
        <v>24</v>
      </c>
      <c r="AB229" s="97">
        <f t="shared" si="445"/>
        <v>31</v>
      </c>
      <c r="AC229" s="97">
        <f t="shared" si="445"/>
        <v>31</v>
      </c>
      <c r="AE229" s="98">
        <v>18</v>
      </c>
      <c r="AF229" s="98">
        <f t="shared" ref="AF229:AM229" si="446">INT(B229/$I$1*$AM$1)</f>
        <v>46</v>
      </c>
      <c r="AG229" s="98">
        <f t="shared" si="446"/>
        <v>17</v>
      </c>
      <c r="AH229" s="98">
        <f t="shared" si="446"/>
        <v>13</v>
      </c>
      <c r="AI229" s="98">
        <f t="shared" si="446"/>
        <v>13</v>
      </c>
      <c r="AJ229" s="98">
        <f t="shared" si="446"/>
        <v>46</v>
      </c>
      <c r="AK229" s="98">
        <f t="shared" si="446"/>
        <v>31</v>
      </c>
      <c r="AL229" s="98">
        <f t="shared" si="446"/>
        <v>39</v>
      </c>
      <c r="AM229" s="98">
        <f t="shared" si="446"/>
        <v>39</v>
      </c>
      <c r="AO229" s="100">
        <v>18</v>
      </c>
      <c r="AP229" s="100">
        <f t="shared" ref="AP229:AW229" si="447">INT(B229/$I$1*$AW$1)</f>
        <v>60</v>
      </c>
      <c r="AQ229" s="100">
        <f t="shared" si="447"/>
        <v>22</v>
      </c>
      <c r="AR229" s="100">
        <f t="shared" si="447"/>
        <v>17</v>
      </c>
      <c r="AS229" s="100">
        <f t="shared" si="447"/>
        <v>17</v>
      </c>
      <c r="AT229" s="100">
        <f t="shared" si="447"/>
        <v>60</v>
      </c>
      <c r="AU229" s="100">
        <f t="shared" si="447"/>
        <v>40</v>
      </c>
      <c r="AV229" s="100">
        <f t="shared" si="447"/>
        <v>50</v>
      </c>
      <c r="AW229" s="100">
        <f t="shared" si="447"/>
        <v>50</v>
      </c>
      <c r="AY229" s="101">
        <v>18</v>
      </c>
      <c r="AZ229" s="101">
        <f t="shared" ref="AZ229:BG229" si="448">INT(B229/$I$1*$BG$1)</f>
        <v>76</v>
      </c>
      <c r="BA229" s="101">
        <f t="shared" si="448"/>
        <v>28</v>
      </c>
      <c r="BB229" s="101">
        <f t="shared" si="448"/>
        <v>22</v>
      </c>
      <c r="BC229" s="101">
        <f t="shared" si="448"/>
        <v>22</v>
      </c>
      <c r="BD229" s="101">
        <f t="shared" si="448"/>
        <v>76</v>
      </c>
      <c r="BE229" s="101">
        <f t="shared" si="448"/>
        <v>51</v>
      </c>
      <c r="BF229" s="101">
        <f t="shared" si="448"/>
        <v>64</v>
      </c>
      <c r="BG229" s="101">
        <f t="shared" si="448"/>
        <v>64</v>
      </c>
      <c r="BI229" s="102">
        <v>18</v>
      </c>
      <c r="BJ229" s="102">
        <f t="shared" ref="BJ229:BQ229" si="449">INT(B229/$I$1*$BQ$1)</f>
        <v>120</v>
      </c>
      <c r="BK229" s="102">
        <f t="shared" si="449"/>
        <v>45</v>
      </c>
      <c r="BL229" s="102">
        <f t="shared" si="449"/>
        <v>35</v>
      </c>
      <c r="BM229" s="102">
        <f t="shared" si="449"/>
        <v>35</v>
      </c>
      <c r="BN229" s="102">
        <f t="shared" si="449"/>
        <v>120</v>
      </c>
      <c r="BO229" s="102">
        <f t="shared" si="449"/>
        <v>80</v>
      </c>
      <c r="BP229" s="102">
        <f t="shared" si="449"/>
        <v>100</v>
      </c>
      <c r="BQ229" s="102">
        <f t="shared" si="449"/>
        <v>100</v>
      </c>
    </row>
    <row r="230" spans="1:69">
      <c r="A230" s="4">
        <v>19</v>
      </c>
      <c r="B230" s="4">
        <f>INT(VLOOKUP(A230,数值基线!$A$1:$K$206,6,0)*$B$210)</f>
        <v>26</v>
      </c>
      <c r="C230" s="4">
        <f>INT(B230/$B$2*$C$2)</f>
        <v>10</v>
      </c>
      <c r="D230" s="4">
        <f>INT(B230/$B$2*$D$2)</f>
        <v>7</v>
      </c>
      <c r="E230" s="4">
        <f>INT(B230/$B$2*$E$2)</f>
        <v>7</v>
      </c>
      <c r="F230" s="4">
        <f>INT(VLOOKUP(A230,数值基线!$A$1:$K$206,7,0)*$F$2)</f>
        <v>25</v>
      </c>
      <c r="G230" s="4">
        <f>INT(F230/$F$2*$G$2)</f>
        <v>16</v>
      </c>
      <c r="H230" s="4">
        <f>INT(F230/$F$2*$H$2)</f>
        <v>20</v>
      </c>
      <c r="I230" s="4">
        <f>INT(F230/$F$2*$I$2)</f>
        <v>20</v>
      </c>
      <c r="K230" s="106">
        <v>19</v>
      </c>
      <c r="L230" s="106">
        <f t="shared" ref="L230:S230" si="450">INT(B230/$I$1*$S$1)</f>
        <v>32</v>
      </c>
      <c r="M230" s="106">
        <f t="shared" si="450"/>
        <v>12</v>
      </c>
      <c r="N230" s="106">
        <f t="shared" si="450"/>
        <v>8</v>
      </c>
      <c r="O230" s="106">
        <f t="shared" si="450"/>
        <v>8</v>
      </c>
      <c r="P230" s="106">
        <f t="shared" si="450"/>
        <v>31</v>
      </c>
      <c r="Q230" s="106">
        <f t="shared" si="450"/>
        <v>20</v>
      </c>
      <c r="R230" s="106">
        <f t="shared" si="450"/>
        <v>25</v>
      </c>
      <c r="S230" s="106">
        <f t="shared" si="450"/>
        <v>25</v>
      </c>
      <c r="U230" s="97">
        <v>19</v>
      </c>
      <c r="V230" s="97">
        <f t="shared" ref="V230:AC230" si="451">INT(B230/$I$1*$AC$1)</f>
        <v>40</v>
      </c>
      <c r="W230" s="97">
        <f t="shared" si="451"/>
        <v>15</v>
      </c>
      <c r="X230" s="97">
        <f t="shared" si="451"/>
        <v>10</v>
      </c>
      <c r="Y230" s="97">
        <f t="shared" si="451"/>
        <v>10</v>
      </c>
      <c r="Z230" s="97">
        <f t="shared" si="451"/>
        <v>38</v>
      </c>
      <c r="AA230" s="97">
        <f t="shared" si="451"/>
        <v>24</v>
      </c>
      <c r="AB230" s="97">
        <f t="shared" si="451"/>
        <v>31</v>
      </c>
      <c r="AC230" s="97">
        <f t="shared" si="451"/>
        <v>31</v>
      </c>
      <c r="AE230" s="98">
        <v>19</v>
      </c>
      <c r="AF230" s="98">
        <f t="shared" ref="AF230:AM230" si="452">INT(B230/$I$1*$AM$1)</f>
        <v>50</v>
      </c>
      <c r="AG230" s="98">
        <f t="shared" si="452"/>
        <v>19</v>
      </c>
      <c r="AH230" s="98">
        <f t="shared" si="452"/>
        <v>13</v>
      </c>
      <c r="AI230" s="98">
        <f t="shared" si="452"/>
        <v>13</v>
      </c>
      <c r="AJ230" s="98">
        <f t="shared" si="452"/>
        <v>48</v>
      </c>
      <c r="AK230" s="98">
        <f t="shared" si="452"/>
        <v>31</v>
      </c>
      <c r="AL230" s="98">
        <f t="shared" si="452"/>
        <v>39</v>
      </c>
      <c r="AM230" s="98">
        <f t="shared" si="452"/>
        <v>39</v>
      </c>
      <c r="AO230" s="100">
        <v>19</v>
      </c>
      <c r="AP230" s="100">
        <f t="shared" ref="AP230:AW230" si="453">INT(B230/$I$1*$AW$1)</f>
        <v>65</v>
      </c>
      <c r="AQ230" s="100">
        <f t="shared" si="453"/>
        <v>25</v>
      </c>
      <c r="AR230" s="100">
        <f t="shared" si="453"/>
        <v>17</v>
      </c>
      <c r="AS230" s="100">
        <f t="shared" si="453"/>
        <v>17</v>
      </c>
      <c r="AT230" s="100">
        <f t="shared" si="453"/>
        <v>62</v>
      </c>
      <c r="AU230" s="100">
        <f t="shared" si="453"/>
        <v>40</v>
      </c>
      <c r="AV230" s="100">
        <f t="shared" si="453"/>
        <v>50</v>
      </c>
      <c r="AW230" s="100">
        <f t="shared" si="453"/>
        <v>50</v>
      </c>
      <c r="AY230" s="101">
        <v>19</v>
      </c>
      <c r="AZ230" s="101">
        <f t="shared" ref="AZ230:BG230" si="454">INT(B230/$I$1*$BG$1)</f>
        <v>83</v>
      </c>
      <c r="BA230" s="101">
        <f t="shared" si="454"/>
        <v>32</v>
      </c>
      <c r="BB230" s="101">
        <f t="shared" si="454"/>
        <v>22</v>
      </c>
      <c r="BC230" s="101">
        <f t="shared" si="454"/>
        <v>22</v>
      </c>
      <c r="BD230" s="101">
        <f t="shared" si="454"/>
        <v>80</v>
      </c>
      <c r="BE230" s="101">
        <f t="shared" si="454"/>
        <v>51</v>
      </c>
      <c r="BF230" s="101">
        <f t="shared" si="454"/>
        <v>64</v>
      </c>
      <c r="BG230" s="101">
        <f t="shared" si="454"/>
        <v>64</v>
      </c>
      <c r="BI230" s="102">
        <v>19</v>
      </c>
      <c r="BJ230" s="102">
        <f t="shared" ref="BJ230:BQ230" si="455">INT(B230/$I$1*$BQ$1)</f>
        <v>130</v>
      </c>
      <c r="BK230" s="102">
        <f t="shared" si="455"/>
        <v>50</v>
      </c>
      <c r="BL230" s="102">
        <f t="shared" si="455"/>
        <v>35</v>
      </c>
      <c r="BM230" s="102">
        <f t="shared" si="455"/>
        <v>35</v>
      </c>
      <c r="BN230" s="102">
        <f t="shared" si="455"/>
        <v>125</v>
      </c>
      <c r="BO230" s="102">
        <f t="shared" si="455"/>
        <v>80</v>
      </c>
      <c r="BP230" s="102">
        <f t="shared" si="455"/>
        <v>100</v>
      </c>
      <c r="BQ230" s="102">
        <f t="shared" si="455"/>
        <v>100</v>
      </c>
    </row>
    <row r="231" spans="1:69">
      <c r="A231" s="4">
        <v>20</v>
      </c>
      <c r="B231" s="4">
        <f>INT(VLOOKUP(A231,数值基线!$A$1:$K$206,6,0)*$B$210)</f>
        <v>28</v>
      </c>
      <c r="C231" s="4">
        <f>INT(B231/$B$2*$C$2)</f>
        <v>11</v>
      </c>
      <c r="D231" s="4">
        <f>INT(B231/$B$2*$D$2)</f>
        <v>8</v>
      </c>
      <c r="E231" s="4">
        <f>INT(B231/$B$2*$E$2)</f>
        <v>8</v>
      </c>
      <c r="F231" s="4">
        <f>INT(VLOOKUP(A231,数值基线!$A$1:$K$206,7,0)*$F$2)</f>
        <v>27</v>
      </c>
      <c r="G231" s="4">
        <f>INT(F231/$F$2*$G$2)</f>
        <v>18</v>
      </c>
      <c r="H231" s="4">
        <f>INT(F231/$F$2*$H$2)</f>
        <v>22</v>
      </c>
      <c r="I231" s="4">
        <f>INT(F231/$F$2*$I$2)</f>
        <v>22</v>
      </c>
      <c r="K231" s="106">
        <v>20</v>
      </c>
      <c r="L231" s="106">
        <f t="shared" ref="L231:S231" si="456">INT(B231/$I$1*$S$1)</f>
        <v>35</v>
      </c>
      <c r="M231" s="106">
        <f t="shared" si="456"/>
        <v>13</v>
      </c>
      <c r="N231" s="106">
        <f t="shared" si="456"/>
        <v>10</v>
      </c>
      <c r="O231" s="106">
        <f t="shared" si="456"/>
        <v>10</v>
      </c>
      <c r="P231" s="106">
        <f t="shared" si="456"/>
        <v>33</v>
      </c>
      <c r="Q231" s="106">
        <f t="shared" si="456"/>
        <v>22</v>
      </c>
      <c r="R231" s="106">
        <f t="shared" si="456"/>
        <v>27</v>
      </c>
      <c r="S231" s="106">
        <f t="shared" si="456"/>
        <v>27</v>
      </c>
      <c r="U231" s="97">
        <v>20</v>
      </c>
      <c r="V231" s="97">
        <f t="shared" ref="V231:AC231" si="457">INT(B231/$I$1*$AC$1)</f>
        <v>43</v>
      </c>
      <c r="W231" s="97">
        <f t="shared" si="457"/>
        <v>17</v>
      </c>
      <c r="X231" s="97">
        <f t="shared" si="457"/>
        <v>12</v>
      </c>
      <c r="Y231" s="97">
        <f t="shared" si="457"/>
        <v>12</v>
      </c>
      <c r="Z231" s="97">
        <f t="shared" si="457"/>
        <v>41</v>
      </c>
      <c r="AA231" s="97">
        <f t="shared" si="457"/>
        <v>27</v>
      </c>
      <c r="AB231" s="97">
        <f t="shared" si="457"/>
        <v>34</v>
      </c>
      <c r="AC231" s="97">
        <f t="shared" si="457"/>
        <v>34</v>
      </c>
      <c r="AE231" s="98">
        <v>20</v>
      </c>
      <c r="AF231" s="98">
        <f t="shared" ref="AF231:AM231" si="458">INT(B231/$I$1*$AM$1)</f>
        <v>54</v>
      </c>
      <c r="AG231" s="98">
        <f t="shared" si="458"/>
        <v>21</v>
      </c>
      <c r="AH231" s="98">
        <f t="shared" si="458"/>
        <v>15</v>
      </c>
      <c r="AI231" s="98">
        <f t="shared" si="458"/>
        <v>15</v>
      </c>
      <c r="AJ231" s="98">
        <f t="shared" si="458"/>
        <v>52</v>
      </c>
      <c r="AK231" s="98">
        <f t="shared" si="458"/>
        <v>35</v>
      </c>
      <c r="AL231" s="98">
        <f t="shared" si="458"/>
        <v>42</v>
      </c>
      <c r="AM231" s="98">
        <f t="shared" si="458"/>
        <v>42</v>
      </c>
      <c r="AO231" s="100">
        <v>20</v>
      </c>
      <c r="AP231" s="100">
        <f t="shared" ref="AP231:AW231" si="459">INT(B231/$I$1*$AW$1)</f>
        <v>70</v>
      </c>
      <c r="AQ231" s="100">
        <f t="shared" si="459"/>
        <v>27</v>
      </c>
      <c r="AR231" s="100">
        <f t="shared" si="459"/>
        <v>20</v>
      </c>
      <c r="AS231" s="100">
        <f t="shared" si="459"/>
        <v>20</v>
      </c>
      <c r="AT231" s="100">
        <f t="shared" si="459"/>
        <v>67</v>
      </c>
      <c r="AU231" s="100">
        <f t="shared" si="459"/>
        <v>45</v>
      </c>
      <c r="AV231" s="100">
        <f t="shared" si="459"/>
        <v>55</v>
      </c>
      <c r="AW231" s="100">
        <f t="shared" si="459"/>
        <v>55</v>
      </c>
      <c r="AY231" s="101">
        <v>20</v>
      </c>
      <c r="AZ231" s="101">
        <f t="shared" ref="AZ231:BG231" si="460">INT(B231/$I$1*$BG$1)</f>
        <v>89</v>
      </c>
      <c r="BA231" s="101">
        <f t="shared" si="460"/>
        <v>35</v>
      </c>
      <c r="BB231" s="101">
        <f t="shared" si="460"/>
        <v>25</v>
      </c>
      <c r="BC231" s="101">
        <f t="shared" si="460"/>
        <v>25</v>
      </c>
      <c r="BD231" s="101">
        <f t="shared" si="460"/>
        <v>86</v>
      </c>
      <c r="BE231" s="101">
        <f t="shared" si="460"/>
        <v>57</v>
      </c>
      <c r="BF231" s="101">
        <f t="shared" si="460"/>
        <v>70</v>
      </c>
      <c r="BG231" s="101">
        <f t="shared" si="460"/>
        <v>70</v>
      </c>
      <c r="BI231" s="102">
        <v>20</v>
      </c>
      <c r="BJ231" s="102">
        <f t="shared" ref="BJ231:BQ231" si="461">INT(B231/$I$1*$BQ$1)</f>
        <v>140</v>
      </c>
      <c r="BK231" s="102">
        <f t="shared" si="461"/>
        <v>55</v>
      </c>
      <c r="BL231" s="102">
        <f t="shared" si="461"/>
        <v>40</v>
      </c>
      <c r="BM231" s="102">
        <f t="shared" si="461"/>
        <v>40</v>
      </c>
      <c r="BN231" s="102">
        <f t="shared" si="461"/>
        <v>135</v>
      </c>
      <c r="BO231" s="102">
        <f t="shared" si="461"/>
        <v>90</v>
      </c>
      <c r="BP231" s="102">
        <f t="shared" si="461"/>
        <v>110</v>
      </c>
      <c r="BQ231" s="102">
        <f t="shared" si="461"/>
        <v>110</v>
      </c>
    </row>
    <row r="232" spans="1:69">
      <c r="A232" s="4">
        <v>21</v>
      </c>
      <c r="B232" s="4">
        <f>INT(VLOOKUP(A232,数值基线!$A$1:$K$206,6,0)*$B$210)</f>
        <v>31</v>
      </c>
      <c r="C232" s="4">
        <f>INT(B232/$B$2*$C$2)</f>
        <v>12</v>
      </c>
      <c r="D232" s="4">
        <f>INT(B232/$B$2*$D$2)</f>
        <v>9</v>
      </c>
      <c r="E232" s="4">
        <f>INT(B232/$B$2*$E$2)</f>
        <v>9</v>
      </c>
      <c r="F232" s="4">
        <f>INT(VLOOKUP(A232,数值基线!$A$1:$K$206,7,0)*$F$2)</f>
        <v>30</v>
      </c>
      <c r="G232" s="4">
        <f>INT(F232/$F$2*$G$2)</f>
        <v>20</v>
      </c>
      <c r="H232" s="4">
        <f>INT(F232/$F$2*$H$2)</f>
        <v>25</v>
      </c>
      <c r="I232" s="4">
        <f>INT(F232/$F$2*$I$2)</f>
        <v>25</v>
      </c>
      <c r="K232" s="106">
        <v>21</v>
      </c>
      <c r="L232" s="106">
        <f t="shared" ref="L232:S232" si="462">INT(B232/$I$1*$S$1)</f>
        <v>38</v>
      </c>
      <c r="M232" s="106">
        <f t="shared" si="462"/>
        <v>15</v>
      </c>
      <c r="N232" s="106">
        <f t="shared" si="462"/>
        <v>11</v>
      </c>
      <c r="O232" s="106">
        <f t="shared" si="462"/>
        <v>11</v>
      </c>
      <c r="P232" s="106">
        <f t="shared" si="462"/>
        <v>37</v>
      </c>
      <c r="Q232" s="106">
        <f t="shared" si="462"/>
        <v>25</v>
      </c>
      <c r="R232" s="106">
        <f t="shared" si="462"/>
        <v>31</v>
      </c>
      <c r="S232" s="106">
        <f t="shared" si="462"/>
        <v>31</v>
      </c>
      <c r="U232" s="97">
        <v>21</v>
      </c>
      <c r="V232" s="97">
        <f t="shared" ref="V232:AC232" si="463">INT(B232/$I$1*$AC$1)</f>
        <v>48</v>
      </c>
      <c r="W232" s="97">
        <f t="shared" si="463"/>
        <v>18</v>
      </c>
      <c r="X232" s="97">
        <f t="shared" si="463"/>
        <v>13</v>
      </c>
      <c r="Y232" s="97">
        <f t="shared" si="463"/>
        <v>13</v>
      </c>
      <c r="Z232" s="97">
        <f t="shared" si="463"/>
        <v>46</v>
      </c>
      <c r="AA232" s="97">
        <f t="shared" si="463"/>
        <v>31</v>
      </c>
      <c r="AB232" s="97">
        <f t="shared" si="463"/>
        <v>38</v>
      </c>
      <c r="AC232" s="97">
        <f t="shared" si="463"/>
        <v>38</v>
      </c>
      <c r="AE232" s="98">
        <v>21</v>
      </c>
      <c r="AF232" s="98">
        <f t="shared" ref="AF232:AM232" si="464">INT(B232/$I$1*$AM$1)</f>
        <v>60</v>
      </c>
      <c r="AG232" s="98">
        <f t="shared" si="464"/>
        <v>23</v>
      </c>
      <c r="AH232" s="98">
        <f t="shared" si="464"/>
        <v>17</v>
      </c>
      <c r="AI232" s="98">
        <f t="shared" si="464"/>
        <v>17</v>
      </c>
      <c r="AJ232" s="98">
        <f t="shared" si="464"/>
        <v>58</v>
      </c>
      <c r="AK232" s="98">
        <f t="shared" si="464"/>
        <v>39</v>
      </c>
      <c r="AL232" s="98">
        <f t="shared" si="464"/>
        <v>48</v>
      </c>
      <c r="AM232" s="98">
        <f t="shared" si="464"/>
        <v>48</v>
      </c>
      <c r="AO232" s="100">
        <v>21</v>
      </c>
      <c r="AP232" s="100">
        <f t="shared" ref="AP232:AW232" si="465">INT(B232/$I$1*$AW$1)</f>
        <v>77</v>
      </c>
      <c r="AQ232" s="100">
        <f t="shared" si="465"/>
        <v>30</v>
      </c>
      <c r="AR232" s="100">
        <f t="shared" si="465"/>
        <v>22</v>
      </c>
      <c r="AS232" s="100">
        <f t="shared" si="465"/>
        <v>22</v>
      </c>
      <c r="AT232" s="100">
        <f t="shared" si="465"/>
        <v>75</v>
      </c>
      <c r="AU232" s="100">
        <f t="shared" si="465"/>
        <v>50</v>
      </c>
      <c r="AV232" s="100">
        <f t="shared" si="465"/>
        <v>62</v>
      </c>
      <c r="AW232" s="100">
        <f t="shared" si="465"/>
        <v>62</v>
      </c>
      <c r="AY232" s="101">
        <v>21</v>
      </c>
      <c r="AZ232" s="101">
        <f t="shared" ref="AZ232:BG232" si="466">INT(B232/$I$1*$BG$1)</f>
        <v>99</v>
      </c>
      <c r="BA232" s="101">
        <f t="shared" si="466"/>
        <v>38</v>
      </c>
      <c r="BB232" s="101">
        <f t="shared" si="466"/>
        <v>28</v>
      </c>
      <c r="BC232" s="101">
        <f t="shared" si="466"/>
        <v>28</v>
      </c>
      <c r="BD232" s="101">
        <f t="shared" si="466"/>
        <v>96</v>
      </c>
      <c r="BE232" s="101">
        <f t="shared" si="466"/>
        <v>64</v>
      </c>
      <c r="BF232" s="101">
        <f t="shared" si="466"/>
        <v>80</v>
      </c>
      <c r="BG232" s="101">
        <f t="shared" si="466"/>
        <v>80</v>
      </c>
      <c r="BI232" s="102">
        <v>21</v>
      </c>
      <c r="BJ232" s="102">
        <f t="shared" ref="BJ232:BQ232" si="467">INT(B232/$I$1*$BQ$1)</f>
        <v>155</v>
      </c>
      <c r="BK232" s="102">
        <f t="shared" si="467"/>
        <v>60</v>
      </c>
      <c r="BL232" s="102">
        <f t="shared" si="467"/>
        <v>45</v>
      </c>
      <c r="BM232" s="102">
        <f t="shared" si="467"/>
        <v>45</v>
      </c>
      <c r="BN232" s="102">
        <f t="shared" si="467"/>
        <v>150</v>
      </c>
      <c r="BO232" s="102">
        <f t="shared" si="467"/>
        <v>100</v>
      </c>
      <c r="BP232" s="102">
        <f t="shared" si="467"/>
        <v>125</v>
      </c>
      <c r="BQ232" s="102">
        <f t="shared" si="467"/>
        <v>125</v>
      </c>
    </row>
    <row r="233" spans="1:69">
      <c r="A233" s="4">
        <v>22</v>
      </c>
      <c r="B233" s="4">
        <f>INT(VLOOKUP(A233,数值基线!$A$1:$K$206,6,0)*$B$210)</f>
        <v>33</v>
      </c>
      <c r="C233" s="4">
        <f>INT(B233/$B$2*$C$2)</f>
        <v>13</v>
      </c>
      <c r="D233" s="4">
        <f>INT(B233/$B$2*$D$2)</f>
        <v>9</v>
      </c>
      <c r="E233" s="4">
        <f>INT(B233/$B$2*$E$2)</f>
        <v>9</v>
      </c>
      <c r="F233" s="4">
        <f>INT(VLOOKUP(A233,数值基线!$A$1:$K$206,7,0)*$F$2)</f>
        <v>32</v>
      </c>
      <c r="G233" s="4">
        <f>INT(F233/$F$2*$G$2)</f>
        <v>21</v>
      </c>
      <c r="H233" s="4">
        <f>INT(F233/$F$2*$H$2)</f>
        <v>26</v>
      </c>
      <c r="I233" s="4">
        <f>INT(F233/$F$2*$I$2)</f>
        <v>26</v>
      </c>
      <c r="K233" s="106">
        <v>22</v>
      </c>
      <c r="L233" s="106">
        <f t="shared" ref="L233:S233" si="468">INT(B233/$I$1*$S$1)</f>
        <v>41</v>
      </c>
      <c r="M233" s="106">
        <f t="shared" si="468"/>
        <v>16</v>
      </c>
      <c r="N233" s="106">
        <f t="shared" si="468"/>
        <v>11</v>
      </c>
      <c r="O233" s="106">
        <f t="shared" si="468"/>
        <v>11</v>
      </c>
      <c r="P233" s="106">
        <f t="shared" si="468"/>
        <v>40</v>
      </c>
      <c r="Q233" s="106">
        <f t="shared" si="468"/>
        <v>26</v>
      </c>
      <c r="R233" s="106">
        <f t="shared" si="468"/>
        <v>32</v>
      </c>
      <c r="S233" s="106">
        <f t="shared" si="468"/>
        <v>32</v>
      </c>
      <c r="U233" s="97">
        <v>22</v>
      </c>
      <c r="V233" s="97">
        <f t="shared" ref="V233:AC233" si="469">INT(B233/$I$1*$AC$1)</f>
        <v>51</v>
      </c>
      <c r="W233" s="97">
        <f t="shared" si="469"/>
        <v>20</v>
      </c>
      <c r="X233" s="97">
        <f t="shared" si="469"/>
        <v>13</v>
      </c>
      <c r="Y233" s="97">
        <f t="shared" si="469"/>
        <v>13</v>
      </c>
      <c r="Z233" s="97">
        <f t="shared" si="469"/>
        <v>49</v>
      </c>
      <c r="AA233" s="97">
        <f t="shared" si="469"/>
        <v>32</v>
      </c>
      <c r="AB233" s="97">
        <f t="shared" si="469"/>
        <v>40</v>
      </c>
      <c r="AC233" s="97">
        <f t="shared" si="469"/>
        <v>40</v>
      </c>
      <c r="AE233" s="98">
        <v>22</v>
      </c>
      <c r="AF233" s="98">
        <f t="shared" ref="AF233:AM233" si="470">INT(B233/$I$1*$AM$1)</f>
        <v>64</v>
      </c>
      <c r="AG233" s="98">
        <f t="shared" si="470"/>
        <v>25</v>
      </c>
      <c r="AH233" s="98">
        <f t="shared" si="470"/>
        <v>17</v>
      </c>
      <c r="AI233" s="98">
        <f t="shared" si="470"/>
        <v>17</v>
      </c>
      <c r="AJ233" s="98">
        <f t="shared" si="470"/>
        <v>62</v>
      </c>
      <c r="AK233" s="98">
        <f t="shared" si="470"/>
        <v>40</v>
      </c>
      <c r="AL233" s="98">
        <f t="shared" si="470"/>
        <v>50</v>
      </c>
      <c r="AM233" s="98">
        <f t="shared" si="470"/>
        <v>50</v>
      </c>
      <c r="AO233" s="100">
        <v>22</v>
      </c>
      <c r="AP233" s="100">
        <f t="shared" ref="AP233:AW233" si="471">INT(B233/$I$1*$AW$1)</f>
        <v>82</v>
      </c>
      <c r="AQ233" s="100">
        <f t="shared" si="471"/>
        <v>32</v>
      </c>
      <c r="AR233" s="100">
        <f t="shared" si="471"/>
        <v>22</v>
      </c>
      <c r="AS233" s="100">
        <f t="shared" si="471"/>
        <v>22</v>
      </c>
      <c r="AT233" s="100">
        <f t="shared" si="471"/>
        <v>80</v>
      </c>
      <c r="AU233" s="100">
        <f t="shared" si="471"/>
        <v>52</v>
      </c>
      <c r="AV233" s="100">
        <f t="shared" si="471"/>
        <v>65</v>
      </c>
      <c r="AW233" s="100">
        <f t="shared" si="471"/>
        <v>65</v>
      </c>
      <c r="AY233" s="101">
        <v>22</v>
      </c>
      <c r="AZ233" s="101">
        <f t="shared" ref="AZ233:BG233" si="472">INT(B233/$I$1*$BG$1)</f>
        <v>105</v>
      </c>
      <c r="BA233" s="101">
        <f t="shared" si="472"/>
        <v>41</v>
      </c>
      <c r="BB233" s="101">
        <f t="shared" si="472"/>
        <v>28</v>
      </c>
      <c r="BC233" s="101">
        <f t="shared" si="472"/>
        <v>28</v>
      </c>
      <c r="BD233" s="101">
        <f t="shared" si="472"/>
        <v>102</v>
      </c>
      <c r="BE233" s="101">
        <f t="shared" si="472"/>
        <v>67</v>
      </c>
      <c r="BF233" s="101">
        <f t="shared" si="472"/>
        <v>83</v>
      </c>
      <c r="BG233" s="101">
        <f t="shared" si="472"/>
        <v>83</v>
      </c>
      <c r="BI233" s="102">
        <v>22</v>
      </c>
      <c r="BJ233" s="102">
        <f t="shared" ref="BJ233:BQ233" si="473">INT(B233/$I$1*$BQ$1)</f>
        <v>165</v>
      </c>
      <c r="BK233" s="102">
        <f t="shared" si="473"/>
        <v>65</v>
      </c>
      <c r="BL233" s="102">
        <f t="shared" si="473"/>
        <v>45</v>
      </c>
      <c r="BM233" s="102">
        <f t="shared" si="473"/>
        <v>45</v>
      </c>
      <c r="BN233" s="102">
        <f t="shared" si="473"/>
        <v>160</v>
      </c>
      <c r="BO233" s="102">
        <f t="shared" si="473"/>
        <v>105</v>
      </c>
      <c r="BP233" s="102">
        <f t="shared" si="473"/>
        <v>130</v>
      </c>
      <c r="BQ233" s="102">
        <f t="shared" si="473"/>
        <v>130</v>
      </c>
    </row>
    <row r="234" spans="1:69">
      <c r="A234" s="4">
        <v>23</v>
      </c>
      <c r="B234" s="4">
        <f>INT(VLOOKUP(A234,数值基线!$A$1:$K$206,6,0)*$B$210)</f>
        <v>36</v>
      </c>
      <c r="C234" s="4">
        <f>INT(B234/$B$2*$C$2)</f>
        <v>14</v>
      </c>
      <c r="D234" s="4">
        <f>INT(B234/$B$2*$D$2)</f>
        <v>10</v>
      </c>
      <c r="E234" s="4">
        <f>INT(B234/$B$2*$E$2)</f>
        <v>10</v>
      </c>
      <c r="F234" s="4">
        <f>INT(VLOOKUP(A234,数值基线!$A$1:$K$206,7,0)*$F$2)</f>
        <v>34</v>
      </c>
      <c r="G234" s="4">
        <f>INT(F234/$F$2*$G$2)</f>
        <v>22</v>
      </c>
      <c r="H234" s="4">
        <f>INT(F234/$F$2*$H$2)</f>
        <v>28</v>
      </c>
      <c r="I234" s="4">
        <f>INT(F234/$F$2*$I$2)</f>
        <v>28</v>
      </c>
      <c r="K234" s="106">
        <v>23</v>
      </c>
      <c r="L234" s="106">
        <f t="shared" ref="L234:S234" si="474">INT(B234/$I$1*$S$1)</f>
        <v>45</v>
      </c>
      <c r="M234" s="106">
        <f t="shared" si="474"/>
        <v>17</v>
      </c>
      <c r="N234" s="106">
        <f t="shared" si="474"/>
        <v>12</v>
      </c>
      <c r="O234" s="106">
        <f t="shared" si="474"/>
        <v>12</v>
      </c>
      <c r="P234" s="106">
        <f t="shared" si="474"/>
        <v>42</v>
      </c>
      <c r="Q234" s="106">
        <f t="shared" si="474"/>
        <v>27</v>
      </c>
      <c r="R234" s="106">
        <f t="shared" si="474"/>
        <v>35</v>
      </c>
      <c r="S234" s="106">
        <f t="shared" si="474"/>
        <v>35</v>
      </c>
      <c r="U234" s="97">
        <v>23</v>
      </c>
      <c r="V234" s="97">
        <f t="shared" ref="V234:AC234" si="475">INT(B234/$I$1*$AC$1)</f>
        <v>55</v>
      </c>
      <c r="W234" s="97">
        <f t="shared" si="475"/>
        <v>21</v>
      </c>
      <c r="X234" s="97">
        <f t="shared" si="475"/>
        <v>15</v>
      </c>
      <c r="Y234" s="97">
        <f t="shared" si="475"/>
        <v>15</v>
      </c>
      <c r="Z234" s="97">
        <f t="shared" si="475"/>
        <v>52</v>
      </c>
      <c r="AA234" s="97">
        <f t="shared" si="475"/>
        <v>34</v>
      </c>
      <c r="AB234" s="97">
        <f t="shared" si="475"/>
        <v>43</v>
      </c>
      <c r="AC234" s="97">
        <f t="shared" si="475"/>
        <v>43</v>
      </c>
      <c r="AE234" s="98">
        <v>23</v>
      </c>
      <c r="AF234" s="98">
        <f t="shared" ref="AF234:AM234" si="476">INT(B234/$I$1*$AM$1)</f>
        <v>70</v>
      </c>
      <c r="AG234" s="98">
        <f t="shared" si="476"/>
        <v>27</v>
      </c>
      <c r="AH234" s="98">
        <f t="shared" si="476"/>
        <v>19</v>
      </c>
      <c r="AI234" s="98">
        <f t="shared" si="476"/>
        <v>19</v>
      </c>
      <c r="AJ234" s="98">
        <f t="shared" si="476"/>
        <v>66</v>
      </c>
      <c r="AK234" s="98">
        <f t="shared" si="476"/>
        <v>42</v>
      </c>
      <c r="AL234" s="98">
        <f t="shared" si="476"/>
        <v>54</v>
      </c>
      <c r="AM234" s="98">
        <f t="shared" si="476"/>
        <v>54</v>
      </c>
      <c r="AO234" s="100">
        <v>23</v>
      </c>
      <c r="AP234" s="100">
        <f t="shared" ref="AP234:AW234" si="477">INT(B234/$I$1*$AW$1)</f>
        <v>90</v>
      </c>
      <c r="AQ234" s="100">
        <f t="shared" si="477"/>
        <v>35</v>
      </c>
      <c r="AR234" s="100">
        <f t="shared" si="477"/>
        <v>25</v>
      </c>
      <c r="AS234" s="100">
        <f t="shared" si="477"/>
        <v>25</v>
      </c>
      <c r="AT234" s="100">
        <f t="shared" si="477"/>
        <v>85</v>
      </c>
      <c r="AU234" s="100">
        <f t="shared" si="477"/>
        <v>55</v>
      </c>
      <c r="AV234" s="100">
        <f t="shared" si="477"/>
        <v>70</v>
      </c>
      <c r="AW234" s="100">
        <f t="shared" si="477"/>
        <v>70</v>
      </c>
      <c r="AY234" s="101">
        <v>23</v>
      </c>
      <c r="AZ234" s="101">
        <f t="shared" ref="AZ234:BG234" si="478">INT(B234/$I$1*$BG$1)</f>
        <v>115</v>
      </c>
      <c r="BA234" s="101">
        <f t="shared" si="478"/>
        <v>44</v>
      </c>
      <c r="BB234" s="101">
        <f t="shared" si="478"/>
        <v>32</v>
      </c>
      <c r="BC234" s="101">
        <f t="shared" si="478"/>
        <v>32</v>
      </c>
      <c r="BD234" s="101">
        <f t="shared" si="478"/>
        <v>108</v>
      </c>
      <c r="BE234" s="101">
        <f t="shared" si="478"/>
        <v>70</v>
      </c>
      <c r="BF234" s="101">
        <f t="shared" si="478"/>
        <v>89</v>
      </c>
      <c r="BG234" s="101">
        <f t="shared" si="478"/>
        <v>89</v>
      </c>
      <c r="BI234" s="102">
        <v>23</v>
      </c>
      <c r="BJ234" s="102">
        <f t="shared" ref="BJ234:BQ234" si="479">INT(B234/$I$1*$BQ$1)</f>
        <v>180</v>
      </c>
      <c r="BK234" s="102">
        <f t="shared" si="479"/>
        <v>70</v>
      </c>
      <c r="BL234" s="102">
        <f t="shared" si="479"/>
        <v>50</v>
      </c>
      <c r="BM234" s="102">
        <f t="shared" si="479"/>
        <v>50</v>
      </c>
      <c r="BN234" s="102">
        <f t="shared" si="479"/>
        <v>170</v>
      </c>
      <c r="BO234" s="102">
        <f t="shared" si="479"/>
        <v>110</v>
      </c>
      <c r="BP234" s="102">
        <f t="shared" si="479"/>
        <v>140</v>
      </c>
      <c r="BQ234" s="102">
        <f t="shared" si="479"/>
        <v>140</v>
      </c>
    </row>
    <row r="235" spans="1:69">
      <c r="A235" s="4">
        <v>24</v>
      </c>
      <c r="B235" s="4">
        <f>INT(VLOOKUP(A235,数值基线!$A$1:$K$206,6,0)*$B$210)</f>
        <v>38</v>
      </c>
      <c r="C235" s="4">
        <f>INT(B235/$B$2*$C$2)</f>
        <v>15</v>
      </c>
      <c r="D235" s="4">
        <f>INT(B235/$B$2*$D$2)</f>
        <v>11</v>
      </c>
      <c r="E235" s="4">
        <f>INT(B235/$B$2*$E$2)</f>
        <v>11</v>
      </c>
      <c r="F235" s="4">
        <f>INT(VLOOKUP(A235,数值基线!$A$1:$K$206,7,0)*$F$2)</f>
        <v>37</v>
      </c>
      <c r="G235" s="4">
        <f>INT(F235/$F$2*$G$2)</f>
        <v>24</v>
      </c>
      <c r="H235" s="4">
        <f>INT(F235/$F$2*$H$2)</f>
        <v>30</v>
      </c>
      <c r="I235" s="4">
        <f>INT(F235/$F$2*$I$2)</f>
        <v>30</v>
      </c>
      <c r="K235" s="106">
        <v>24</v>
      </c>
      <c r="L235" s="106">
        <f t="shared" ref="L235:S235" si="480">INT(B235/$I$1*$S$1)</f>
        <v>47</v>
      </c>
      <c r="M235" s="106">
        <f t="shared" si="480"/>
        <v>18</v>
      </c>
      <c r="N235" s="106">
        <f t="shared" si="480"/>
        <v>13</v>
      </c>
      <c r="O235" s="106">
        <f t="shared" si="480"/>
        <v>13</v>
      </c>
      <c r="P235" s="106">
        <f t="shared" si="480"/>
        <v>46</v>
      </c>
      <c r="Q235" s="106">
        <f t="shared" si="480"/>
        <v>30</v>
      </c>
      <c r="R235" s="106">
        <f t="shared" si="480"/>
        <v>37</v>
      </c>
      <c r="S235" s="106">
        <f t="shared" si="480"/>
        <v>37</v>
      </c>
      <c r="U235" s="97">
        <v>24</v>
      </c>
      <c r="V235" s="97">
        <f t="shared" ref="V235:AC235" si="481">INT(B235/$I$1*$AC$1)</f>
        <v>58</v>
      </c>
      <c r="W235" s="97">
        <f t="shared" si="481"/>
        <v>23</v>
      </c>
      <c r="X235" s="97">
        <f t="shared" si="481"/>
        <v>17</v>
      </c>
      <c r="Y235" s="97">
        <f t="shared" si="481"/>
        <v>17</v>
      </c>
      <c r="Z235" s="97">
        <f t="shared" si="481"/>
        <v>57</v>
      </c>
      <c r="AA235" s="97">
        <f t="shared" si="481"/>
        <v>37</v>
      </c>
      <c r="AB235" s="97">
        <f t="shared" si="481"/>
        <v>46</v>
      </c>
      <c r="AC235" s="97">
        <f t="shared" si="481"/>
        <v>46</v>
      </c>
      <c r="AE235" s="98">
        <v>24</v>
      </c>
      <c r="AF235" s="98">
        <f t="shared" ref="AF235:AM235" si="482">INT(B235/$I$1*$AM$1)</f>
        <v>74</v>
      </c>
      <c r="AG235" s="98">
        <f t="shared" si="482"/>
        <v>29</v>
      </c>
      <c r="AH235" s="98">
        <f t="shared" si="482"/>
        <v>21</v>
      </c>
      <c r="AI235" s="98">
        <f t="shared" si="482"/>
        <v>21</v>
      </c>
      <c r="AJ235" s="98">
        <f t="shared" si="482"/>
        <v>72</v>
      </c>
      <c r="AK235" s="98">
        <f t="shared" si="482"/>
        <v>46</v>
      </c>
      <c r="AL235" s="98">
        <f t="shared" si="482"/>
        <v>58</v>
      </c>
      <c r="AM235" s="98">
        <f t="shared" si="482"/>
        <v>58</v>
      </c>
      <c r="AO235" s="100">
        <v>24</v>
      </c>
      <c r="AP235" s="100">
        <f t="shared" ref="AP235:AW235" si="483">INT(B235/$I$1*$AW$1)</f>
        <v>95</v>
      </c>
      <c r="AQ235" s="100">
        <f t="shared" si="483"/>
        <v>37</v>
      </c>
      <c r="AR235" s="100">
        <f t="shared" si="483"/>
        <v>27</v>
      </c>
      <c r="AS235" s="100">
        <f t="shared" si="483"/>
        <v>27</v>
      </c>
      <c r="AT235" s="100">
        <f t="shared" si="483"/>
        <v>92</v>
      </c>
      <c r="AU235" s="100">
        <f t="shared" si="483"/>
        <v>60</v>
      </c>
      <c r="AV235" s="100">
        <f t="shared" si="483"/>
        <v>75</v>
      </c>
      <c r="AW235" s="100">
        <f t="shared" si="483"/>
        <v>75</v>
      </c>
      <c r="AY235" s="101">
        <v>24</v>
      </c>
      <c r="AZ235" s="101">
        <f t="shared" ref="AZ235:BG235" si="484">INT(B235/$I$1*$BG$1)</f>
        <v>121</v>
      </c>
      <c r="BA235" s="101">
        <f t="shared" si="484"/>
        <v>48</v>
      </c>
      <c r="BB235" s="101">
        <f t="shared" si="484"/>
        <v>35</v>
      </c>
      <c r="BC235" s="101">
        <f t="shared" si="484"/>
        <v>35</v>
      </c>
      <c r="BD235" s="101">
        <f t="shared" si="484"/>
        <v>118</v>
      </c>
      <c r="BE235" s="101">
        <f t="shared" si="484"/>
        <v>76</v>
      </c>
      <c r="BF235" s="101">
        <f t="shared" si="484"/>
        <v>96</v>
      </c>
      <c r="BG235" s="101">
        <f t="shared" si="484"/>
        <v>96</v>
      </c>
      <c r="BI235" s="102">
        <v>24</v>
      </c>
      <c r="BJ235" s="102">
        <f t="shared" ref="BJ235:BQ235" si="485">INT(B235/$I$1*$BQ$1)</f>
        <v>190</v>
      </c>
      <c r="BK235" s="102">
        <f t="shared" si="485"/>
        <v>75</v>
      </c>
      <c r="BL235" s="102">
        <f t="shared" si="485"/>
        <v>55</v>
      </c>
      <c r="BM235" s="102">
        <f t="shared" si="485"/>
        <v>55</v>
      </c>
      <c r="BN235" s="102">
        <f t="shared" si="485"/>
        <v>185</v>
      </c>
      <c r="BO235" s="102">
        <f t="shared" si="485"/>
        <v>120</v>
      </c>
      <c r="BP235" s="102">
        <f t="shared" si="485"/>
        <v>150</v>
      </c>
      <c r="BQ235" s="102">
        <f t="shared" si="485"/>
        <v>150</v>
      </c>
    </row>
    <row r="236" spans="1:69">
      <c r="A236" s="4">
        <v>25</v>
      </c>
      <c r="B236" s="4">
        <f>INT(VLOOKUP(A236,数值基线!$A$1:$K$206,6,0)*$B$210)</f>
        <v>41</v>
      </c>
      <c r="C236" s="4">
        <f>INT(B236/$B$2*$C$2)</f>
        <v>16</v>
      </c>
      <c r="D236" s="4">
        <f>INT(B236/$B$2*$D$2)</f>
        <v>12</v>
      </c>
      <c r="E236" s="4">
        <f>INT(B236/$B$2*$E$2)</f>
        <v>12</v>
      </c>
      <c r="F236" s="4">
        <f>INT(VLOOKUP(A236,数值基线!$A$1:$K$206,7,0)*$F$2)</f>
        <v>39</v>
      </c>
      <c r="G236" s="4">
        <f>INT(F236/$F$2*$G$2)</f>
        <v>26</v>
      </c>
      <c r="H236" s="4">
        <f>INT(F236/$F$2*$H$2)</f>
        <v>32</v>
      </c>
      <c r="I236" s="4">
        <f>INT(F236/$F$2*$I$2)</f>
        <v>32</v>
      </c>
      <c r="K236" s="106">
        <v>25</v>
      </c>
      <c r="L236" s="106">
        <f t="shared" ref="L236:S236" si="486">INT(B236/$I$1*$S$1)</f>
        <v>51</v>
      </c>
      <c r="M236" s="106">
        <f t="shared" si="486"/>
        <v>20</v>
      </c>
      <c r="N236" s="106">
        <f t="shared" si="486"/>
        <v>15</v>
      </c>
      <c r="O236" s="106">
        <f t="shared" si="486"/>
        <v>15</v>
      </c>
      <c r="P236" s="106">
        <f t="shared" si="486"/>
        <v>48</v>
      </c>
      <c r="Q236" s="106">
        <f t="shared" si="486"/>
        <v>32</v>
      </c>
      <c r="R236" s="106">
        <f t="shared" si="486"/>
        <v>40</v>
      </c>
      <c r="S236" s="106">
        <f t="shared" si="486"/>
        <v>40</v>
      </c>
      <c r="U236" s="97">
        <v>25</v>
      </c>
      <c r="V236" s="97">
        <f t="shared" ref="V236:AC236" si="487">INT(B236/$I$1*$AC$1)</f>
        <v>63</v>
      </c>
      <c r="W236" s="97">
        <f t="shared" si="487"/>
        <v>24</v>
      </c>
      <c r="X236" s="97">
        <f t="shared" si="487"/>
        <v>18</v>
      </c>
      <c r="Y236" s="97">
        <f t="shared" si="487"/>
        <v>18</v>
      </c>
      <c r="Z236" s="97">
        <f t="shared" si="487"/>
        <v>60</v>
      </c>
      <c r="AA236" s="97">
        <f t="shared" si="487"/>
        <v>40</v>
      </c>
      <c r="AB236" s="97">
        <f t="shared" si="487"/>
        <v>49</v>
      </c>
      <c r="AC236" s="97">
        <f t="shared" si="487"/>
        <v>49</v>
      </c>
      <c r="AE236" s="98">
        <v>25</v>
      </c>
      <c r="AF236" s="98">
        <f t="shared" ref="AF236:AM236" si="488">INT(B236/$I$1*$AM$1)</f>
        <v>79</v>
      </c>
      <c r="AG236" s="98">
        <f t="shared" si="488"/>
        <v>31</v>
      </c>
      <c r="AH236" s="98">
        <f t="shared" si="488"/>
        <v>23</v>
      </c>
      <c r="AI236" s="98">
        <f t="shared" si="488"/>
        <v>23</v>
      </c>
      <c r="AJ236" s="98">
        <f t="shared" si="488"/>
        <v>76</v>
      </c>
      <c r="AK236" s="98">
        <f t="shared" si="488"/>
        <v>50</v>
      </c>
      <c r="AL236" s="98">
        <f t="shared" si="488"/>
        <v>62</v>
      </c>
      <c r="AM236" s="98">
        <f t="shared" si="488"/>
        <v>62</v>
      </c>
      <c r="AO236" s="100">
        <v>25</v>
      </c>
      <c r="AP236" s="100">
        <f t="shared" ref="AP236:AW236" si="489">INT(B236/$I$1*$AW$1)</f>
        <v>102</v>
      </c>
      <c r="AQ236" s="100">
        <f t="shared" si="489"/>
        <v>40</v>
      </c>
      <c r="AR236" s="100">
        <f t="shared" si="489"/>
        <v>30</v>
      </c>
      <c r="AS236" s="100">
        <f t="shared" si="489"/>
        <v>30</v>
      </c>
      <c r="AT236" s="100">
        <f t="shared" si="489"/>
        <v>97</v>
      </c>
      <c r="AU236" s="100">
        <f t="shared" si="489"/>
        <v>65</v>
      </c>
      <c r="AV236" s="100">
        <f t="shared" si="489"/>
        <v>80</v>
      </c>
      <c r="AW236" s="100">
        <f t="shared" si="489"/>
        <v>80</v>
      </c>
      <c r="AY236" s="101">
        <v>25</v>
      </c>
      <c r="AZ236" s="101">
        <f t="shared" ref="AZ236:BG236" si="490">INT(B236/$I$1*$BG$1)</f>
        <v>131</v>
      </c>
      <c r="BA236" s="101">
        <f t="shared" si="490"/>
        <v>51</v>
      </c>
      <c r="BB236" s="101">
        <f t="shared" si="490"/>
        <v>38</v>
      </c>
      <c r="BC236" s="101">
        <f t="shared" si="490"/>
        <v>38</v>
      </c>
      <c r="BD236" s="101">
        <f t="shared" si="490"/>
        <v>124</v>
      </c>
      <c r="BE236" s="101">
        <f t="shared" si="490"/>
        <v>83</v>
      </c>
      <c r="BF236" s="101">
        <f t="shared" si="490"/>
        <v>102</v>
      </c>
      <c r="BG236" s="101">
        <f t="shared" si="490"/>
        <v>102</v>
      </c>
      <c r="BI236" s="102">
        <v>25</v>
      </c>
      <c r="BJ236" s="102">
        <f t="shared" ref="BJ236:BQ236" si="491">INT(B236/$I$1*$BQ$1)</f>
        <v>205</v>
      </c>
      <c r="BK236" s="102">
        <f t="shared" si="491"/>
        <v>80</v>
      </c>
      <c r="BL236" s="102">
        <f t="shared" si="491"/>
        <v>60</v>
      </c>
      <c r="BM236" s="102">
        <f t="shared" si="491"/>
        <v>60</v>
      </c>
      <c r="BN236" s="102">
        <f t="shared" si="491"/>
        <v>195</v>
      </c>
      <c r="BO236" s="102">
        <f t="shared" si="491"/>
        <v>130</v>
      </c>
      <c r="BP236" s="102">
        <f t="shared" si="491"/>
        <v>160</v>
      </c>
      <c r="BQ236" s="102">
        <f t="shared" si="491"/>
        <v>160</v>
      </c>
    </row>
    <row r="237" spans="1:69">
      <c r="A237" s="4">
        <v>26</v>
      </c>
      <c r="B237" s="4">
        <f>INT(VLOOKUP(A237,数值基线!$A$1:$K$206,6,0)*$B$210)</f>
        <v>43</v>
      </c>
      <c r="C237" s="4">
        <f>INT(B237/$B$2*$C$2)</f>
        <v>17</v>
      </c>
      <c r="D237" s="4">
        <f>INT(B237/$B$2*$D$2)</f>
        <v>12</v>
      </c>
      <c r="E237" s="4">
        <f>INT(B237/$B$2*$E$2)</f>
        <v>12</v>
      </c>
      <c r="F237" s="4">
        <f>INT(VLOOKUP(A237,数值基线!$A$1:$K$206,7,0)*$F$2)</f>
        <v>42</v>
      </c>
      <c r="G237" s="4">
        <f>INT(F237/$F$2*$G$2)</f>
        <v>28</v>
      </c>
      <c r="H237" s="4">
        <f>INT(F237/$F$2*$H$2)</f>
        <v>35</v>
      </c>
      <c r="I237" s="4">
        <f>INT(F237/$F$2*$I$2)</f>
        <v>35</v>
      </c>
      <c r="K237" s="106">
        <v>26</v>
      </c>
      <c r="L237" s="106">
        <f t="shared" ref="L237:S237" si="492">INT(B237/$I$1*$S$1)</f>
        <v>53</v>
      </c>
      <c r="M237" s="106">
        <f t="shared" si="492"/>
        <v>21</v>
      </c>
      <c r="N237" s="106">
        <f t="shared" si="492"/>
        <v>15</v>
      </c>
      <c r="O237" s="106">
        <f t="shared" si="492"/>
        <v>15</v>
      </c>
      <c r="P237" s="106">
        <f t="shared" si="492"/>
        <v>52</v>
      </c>
      <c r="Q237" s="106">
        <f t="shared" si="492"/>
        <v>35</v>
      </c>
      <c r="R237" s="106">
        <f t="shared" si="492"/>
        <v>43</v>
      </c>
      <c r="S237" s="106">
        <f t="shared" si="492"/>
        <v>43</v>
      </c>
      <c r="U237" s="97">
        <v>26</v>
      </c>
      <c r="V237" s="97">
        <f t="shared" ref="V237:AC237" si="493">INT(B237/$I$1*$AC$1)</f>
        <v>66</v>
      </c>
      <c r="W237" s="97">
        <f t="shared" si="493"/>
        <v>26</v>
      </c>
      <c r="X237" s="97">
        <f t="shared" si="493"/>
        <v>18</v>
      </c>
      <c r="Y237" s="97">
        <f t="shared" si="493"/>
        <v>18</v>
      </c>
      <c r="Z237" s="97">
        <f t="shared" si="493"/>
        <v>65</v>
      </c>
      <c r="AA237" s="97">
        <f t="shared" si="493"/>
        <v>43</v>
      </c>
      <c r="AB237" s="97">
        <f t="shared" si="493"/>
        <v>54</v>
      </c>
      <c r="AC237" s="97">
        <f t="shared" si="493"/>
        <v>54</v>
      </c>
      <c r="AE237" s="98">
        <v>26</v>
      </c>
      <c r="AF237" s="98">
        <f t="shared" ref="AF237:AM237" si="494">INT(B237/$I$1*$AM$1)</f>
        <v>83</v>
      </c>
      <c r="AG237" s="98">
        <f t="shared" si="494"/>
        <v>33</v>
      </c>
      <c r="AH237" s="98">
        <f t="shared" si="494"/>
        <v>23</v>
      </c>
      <c r="AI237" s="98">
        <f t="shared" si="494"/>
        <v>23</v>
      </c>
      <c r="AJ237" s="98">
        <f t="shared" si="494"/>
        <v>81</v>
      </c>
      <c r="AK237" s="98">
        <f t="shared" si="494"/>
        <v>54</v>
      </c>
      <c r="AL237" s="98">
        <f t="shared" si="494"/>
        <v>68</v>
      </c>
      <c r="AM237" s="98">
        <f t="shared" si="494"/>
        <v>68</v>
      </c>
      <c r="AO237" s="100">
        <v>26</v>
      </c>
      <c r="AP237" s="100">
        <f t="shared" ref="AP237:AW237" si="495">INT(B237/$I$1*$AW$1)</f>
        <v>107</v>
      </c>
      <c r="AQ237" s="100">
        <f t="shared" si="495"/>
        <v>42</v>
      </c>
      <c r="AR237" s="100">
        <f t="shared" si="495"/>
        <v>30</v>
      </c>
      <c r="AS237" s="100">
        <f t="shared" si="495"/>
        <v>30</v>
      </c>
      <c r="AT237" s="100">
        <f t="shared" si="495"/>
        <v>105</v>
      </c>
      <c r="AU237" s="100">
        <f t="shared" si="495"/>
        <v>70</v>
      </c>
      <c r="AV237" s="100">
        <f t="shared" si="495"/>
        <v>87</v>
      </c>
      <c r="AW237" s="100">
        <f t="shared" si="495"/>
        <v>87</v>
      </c>
      <c r="AY237" s="101">
        <v>26</v>
      </c>
      <c r="AZ237" s="101">
        <f t="shared" ref="AZ237:BG237" si="496">INT(B237/$I$1*$BG$1)</f>
        <v>137</v>
      </c>
      <c r="BA237" s="101">
        <f t="shared" si="496"/>
        <v>54</v>
      </c>
      <c r="BB237" s="101">
        <f t="shared" si="496"/>
        <v>38</v>
      </c>
      <c r="BC237" s="101">
        <f t="shared" si="496"/>
        <v>38</v>
      </c>
      <c r="BD237" s="101">
        <f t="shared" si="496"/>
        <v>134</v>
      </c>
      <c r="BE237" s="101">
        <f t="shared" si="496"/>
        <v>89</v>
      </c>
      <c r="BF237" s="101">
        <f t="shared" si="496"/>
        <v>112</v>
      </c>
      <c r="BG237" s="101">
        <f t="shared" si="496"/>
        <v>112</v>
      </c>
      <c r="BI237" s="102">
        <v>26</v>
      </c>
      <c r="BJ237" s="102">
        <f t="shared" ref="BJ237:BQ237" si="497">INT(B237/$I$1*$BQ$1)</f>
        <v>215</v>
      </c>
      <c r="BK237" s="102">
        <f t="shared" si="497"/>
        <v>85</v>
      </c>
      <c r="BL237" s="102">
        <f t="shared" si="497"/>
        <v>60</v>
      </c>
      <c r="BM237" s="102">
        <f t="shared" si="497"/>
        <v>60</v>
      </c>
      <c r="BN237" s="102">
        <f t="shared" si="497"/>
        <v>210</v>
      </c>
      <c r="BO237" s="102">
        <f t="shared" si="497"/>
        <v>140</v>
      </c>
      <c r="BP237" s="102">
        <f t="shared" si="497"/>
        <v>175</v>
      </c>
      <c r="BQ237" s="102">
        <f t="shared" si="497"/>
        <v>175</v>
      </c>
    </row>
    <row r="238" spans="1:69">
      <c r="A238" s="4">
        <v>27</v>
      </c>
      <c r="B238" s="4">
        <f>INT(VLOOKUP(A238,数值基线!$A$1:$K$206,6,0)*$B$210)</f>
        <v>46</v>
      </c>
      <c r="C238" s="4">
        <f>INT(B238/$B$2*$C$2)</f>
        <v>18</v>
      </c>
      <c r="D238" s="4">
        <f>INT(B238/$B$2*$D$2)</f>
        <v>13</v>
      </c>
      <c r="E238" s="4">
        <f>INT(B238/$B$2*$E$2)</f>
        <v>13</v>
      </c>
      <c r="F238" s="4">
        <f>INT(VLOOKUP(A238,数值基线!$A$1:$K$206,7,0)*$F$2)</f>
        <v>45</v>
      </c>
      <c r="G238" s="4">
        <f>INT(F238/$F$2*$G$2)</f>
        <v>30</v>
      </c>
      <c r="H238" s="4">
        <f>INT(F238/$F$2*$H$2)</f>
        <v>37</v>
      </c>
      <c r="I238" s="4">
        <f>INT(F238/$F$2*$I$2)</f>
        <v>37</v>
      </c>
      <c r="K238" s="106">
        <v>27</v>
      </c>
      <c r="L238" s="106">
        <f t="shared" ref="L238:S238" si="498">INT(B238/$I$1*$S$1)</f>
        <v>57</v>
      </c>
      <c r="M238" s="106">
        <f t="shared" si="498"/>
        <v>22</v>
      </c>
      <c r="N238" s="106">
        <f t="shared" si="498"/>
        <v>16</v>
      </c>
      <c r="O238" s="106">
        <f t="shared" si="498"/>
        <v>16</v>
      </c>
      <c r="P238" s="106">
        <f t="shared" si="498"/>
        <v>56</v>
      </c>
      <c r="Q238" s="106">
        <f t="shared" si="498"/>
        <v>37</v>
      </c>
      <c r="R238" s="106">
        <f t="shared" si="498"/>
        <v>46</v>
      </c>
      <c r="S238" s="106">
        <f t="shared" si="498"/>
        <v>46</v>
      </c>
      <c r="U238" s="97">
        <v>27</v>
      </c>
      <c r="V238" s="97">
        <f t="shared" ref="V238:AC238" si="499">INT(B238/$I$1*$AC$1)</f>
        <v>71</v>
      </c>
      <c r="W238" s="97">
        <f t="shared" si="499"/>
        <v>27</v>
      </c>
      <c r="X238" s="97">
        <f t="shared" si="499"/>
        <v>20</v>
      </c>
      <c r="Y238" s="97">
        <f t="shared" si="499"/>
        <v>20</v>
      </c>
      <c r="Z238" s="97">
        <f t="shared" si="499"/>
        <v>69</v>
      </c>
      <c r="AA238" s="97">
        <f t="shared" si="499"/>
        <v>46</v>
      </c>
      <c r="AB238" s="97">
        <f t="shared" si="499"/>
        <v>57</v>
      </c>
      <c r="AC238" s="97">
        <f t="shared" si="499"/>
        <v>57</v>
      </c>
      <c r="AE238" s="98">
        <v>27</v>
      </c>
      <c r="AF238" s="98">
        <f t="shared" ref="AF238:AM238" si="500">INT(B238/$I$1*$AM$1)</f>
        <v>89</v>
      </c>
      <c r="AG238" s="98">
        <f t="shared" si="500"/>
        <v>35</v>
      </c>
      <c r="AH238" s="98">
        <f t="shared" si="500"/>
        <v>25</v>
      </c>
      <c r="AI238" s="98">
        <f t="shared" si="500"/>
        <v>25</v>
      </c>
      <c r="AJ238" s="98">
        <f t="shared" si="500"/>
        <v>87</v>
      </c>
      <c r="AK238" s="98">
        <f t="shared" si="500"/>
        <v>58</v>
      </c>
      <c r="AL238" s="98">
        <f t="shared" si="500"/>
        <v>72</v>
      </c>
      <c r="AM238" s="98">
        <f t="shared" si="500"/>
        <v>72</v>
      </c>
      <c r="AO238" s="100">
        <v>27</v>
      </c>
      <c r="AP238" s="100">
        <f t="shared" ref="AP238:AW238" si="501">INT(B238/$I$1*$AW$1)</f>
        <v>115</v>
      </c>
      <c r="AQ238" s="100">
        <f t="shared" si="501"/>
        <v>45</v>
      </c>
      <c r="AR238" s="100">
        <f t="shared" si="501"/>
        <v>32</v>
      </c>
      <c r="AS238" s="100">
        <f t="shared" si="501"/>
        <v>32</v>
      </c>
      <c r="AT238" s="100">
        <f t="shared" si="501"/>
        <v>112</v>
      </c>
      <c r="AU238" s="100">
        <f t="shared" si="501"/>
        <v>75</v>
      </c>
      <c r="AV238" s="100">
        <f t="shared" si="501"/>
        <v>92</v>
      </c>
      <c r="AW238" s="100">
        <f t="shared" si="501"/>
        <v>92</v>
      </c>
      <c r="AY238" s="101">
        <v>27</v>
      </c>
      <c r="AZ238" s="101">
        <f t="shared" ref="AZ238:BG238" si="502">INT(B238/$I$1*$BG$1)</f>
        <v>147</v>
      </c>
      <c r="BA238" s="101">
        <f t="shared" si="502"/>
        <v>57</v>
      </c>
      <c r="BB238" s="101">
        <f t="shared" si="502"/>
        <v>41</v>
      </c>
      <c r="BC238" s="101">
        <f t="shared" si="502"/>
        <v>41</v>
      </c>
      <c r="BD238" s="101">
        <f t="shared" si="502"/>
        <v>144</v>
      </c>
      <c r="BE238" s="101">
        <f t="shared" si="502"/>
        <v>96</v>
      </c>
      <c r="BF238" s="101">
        <f t="shared" si="502"/>
        <v>118</v>
      </c>
      <c r="BG238" s="101">
        <f t="shared" si="502"/>
        <v>118</v>
      </c>
      <c r="BI238" s="102">
        <v>27</v>
      </c>
      <c r="BJ238" s="102">
        <f t="shared" ref="BJ238:BQ238" si="503">INT(B238/$I$1*$BQ$1)</f>
        <v>230</v>
      </c>
      <c r="BK238" s="102">
        <f t="shared" si="503"/>
        <v>90</v>
      </c>
      <c r="BL238" s="102">
        <f t="shared" si="503"/>
        <v>65</v>
      </c>
      <c r="BM238" s="102">
        <f t="shared" si="503"/>
        <v>65</v>
      </c>
      <c r="BN238" s="102">
        <f t="shared" si="503"/>
        <v>225</v>
      </c>
      <c r="BO238" s="102">
        <f t="shared" si="503"/>
        <v>150</v>
      </c>
      <c r="BP238" s="102">
        <f t="shared" si="503"/>
        <v>185</v>
      </c>
      <c r="BQ238" s="102">
        <f t="shared" si="503"/>
        <v>185</v>
      </c>
    </row>
    <row r="239" spans="1:69">
      <c r="A239" s="4">
        <v>28</v>
      </c>
      <c r="B239" s="4">
        <f>INT(VLOOKUP(A239,数值基线!$A$1:$K$206,6,0)*$B$210)</f>
        <v>49</v>
      </c>
      <c r="C239" s="4">
        <f>INT(B239/$B$2*$C$2)</f>
        <v>19</v>
      </c>
      <c r="D239" s="4">
        <f>INT(B239/$B$2*$D$2)</f>
        <v>14</v>
      </c>
      <c r="E239" s="4">
        <f>INT(B239/$B$2*$E$2)</f>
        <v>14</v>
      </c>
      <c r="F239" s="4">
        <f>INT(VLOOKUP(A239,数值基线!$A$1:$K$206,7,0)*$F$2)</f>
        <v>48</v>
      </c>
      <c r="G239" s="4">
        <f>INT(F239/$F$2*$G$2)</f>
        <v>32</v>
      </c>
      <c r="H239" s="4">
        <f>INT(F239/$F$2*$H$2)</f>
        <v>40</v>
      </c>
      <c r="I239" s="4">
        <f>INT(F239/$F$2*$I$2)</f>
        <v>40</v>
      </c>
      <c r="K239" s="106">
        <v>28</v>
      </c>
      <c r="L239" s="106">
        <f t="shared" ref="L239:S239" si="504">INT(B239/$I$1*$S$1)</f>
        <v>61</v>
      </c>
      <c r="M239" s="106">
        <f t="shared" si="504"/>
        <v>23</v>
      </c>
      <c r="N239" s="106">
        <f t="shared" si="504"/>
        <v>17</v>
      </c>
      <c r="O239" s="106">
        <f t="shared" si="504"/>
        <v>17</v>
      </c>
      <c r="P239" s="106">
        <f t="shared" si="504"/>
        <v>60</v>
      </c>
      <c r="Q239" s="106">
        <f t="shared" si="504"/>
        <v>40</v>
      </c>
      <c r="R239" s="106">
        <f t="shared" si="504"/>
        <v>50</v>
      </c>
      <c r="S239" s="106">
        <f t="shared" si="504"/>
        <v>50</v>
      </c>
      <c r="U239" s="97">
        <v>28</v>
      </c>
      <c r="V239" s="97">
        <f t="shared" ref="V239:AC239" si="505">INT(B239/$I$1*$AC$1)</f>
        <v>75</v>
      </c>
      <c r="W239" s="97">
        <f t="shared" si="505"/>
        <v>29</v>
      </c>
      <c r="X239" s="97">
        <f t="shared" si="505"/>
        <v>21</v>
      </c>
      <c r="Y239" s="97">
        <f t="shared" si="505"/>
        <v>21</v>
      </c>
      <c r="Z239" s="97">
        <f t="shared" si="505"/>
        <v>74</v>
      </c>
      <c r="AA239" s="97">
        <f t="shared" si="505"/>
        <v>49</v>
      </c>
      <c r="AB239" s="97">
        <f t="shared" si="505"/>
        <v>62</v>
      </c>
      <c r="AC239" s="97">
        <f t="shared" si="505"/>
        <v>62</v>
      </c>
      <c r="AE239" s="98">
        <v>28</v>
      </c>
      <c r="AF239" s="98">
        <f t="shared" ref="AF239:AM239" si="506">INT(B239/$I$1*$AM$1)</f>
        <v>95</v>
      </c>
      <c r="AG239" s="98">
        <f t="shared" si="506"/>
        <v>37</v>
      </c>
      <c r="AH239" s="98">
        <f t="shared" si="506"/>
        <v>27</v>
      </c>
      <c r="AI239" s="98">
        <f t="shared" si="506"/>
        <v>27</v>
      </c>
      <c r="AJ239" s="98">
        <f t="shared" si="506"/>
        <v>93</v>
      </c>
      <c r="AK239" s="98">
        <f t="shared" si="506"/>
        <v>62</v>
      </c>
      <c r="AL239" s="98">
        <f t="shared" si="506"/>
        <v>78</v>
      </c>
      <c r="AM239" s="98">
        <f t="shared" si="506"/>
        <v>78</v>
      </c>
      <c r="AO239" s="100">
        <v>28</v>
      </c>
      <c r="AP239" s="100">
        <f t="shared" ref="AP239:AW239" si="507">INT(B239/$I$1*$AW$1)</f>
        <v>122</v>
      </c>
      <c r="AQ239" s="100">
        <f t="shared" si="507"/>
        <v>47</v>
      </c>
      <c r="AR239" s="100">
        <f t="shared" si="507"/>
        <v>35</v>
      </c>
      <c r="AS239" s="100">
        <f t="shared" si="507"/>
        <v>35</v>
      </c>
      <c r="AT239" s="100">
        <f t="shared" si="507"/>
        <v>120</v>
      </c>
      <c r="AU239" s="100">
        <f t="shared" si="507"/>
        <v>80</v>
      </c>
      <c r="AV239" s="100">
        <f t="shared" si="507"/>
        <v>100</v>
      </c>
      <c r="AW239" s="100">
        <f t="shared" si="507"/>
        <v>100</v>
      </c>
      <c r="AY239" s="101">
        <v>28</v>
      </c>
      <c r="AZ239" s="101">
        <f t="shared" ref="AZ239:BG239" si="508">INT(B239/$I$1*$BG$1)</f>
        <v>156</v>
      </c>
      <c r="BA239" s="101">
        <f t="shared" si="508"/>
        <v>60</v>
      </c>
      <c r="BB239" s="101">
        <f t="shared" si="508"/>
        <v>44</v>
      </c>
      <c r="BC239" s="101">
        <f t="shared" si="508"/>
        <v>44</v>
      </c>
      <c r="BD239" s="101">
        <f t="shared" si="508"/>
        <v>153</v>
      </c>
      <c r="BE239" s="101">
        <f t="shared" si="508"/>
        <v>102</v>
      </c>
      <c r="BF239" s="101">
        <f t="shared" si="508"/>
        <v>128</v>
      </c>
      <c r="BG239" s="101">
        <f t="shared" si="508"/>
        <v>128</v>
      </c>
      <c r="BI239" s="102">
        <v>28</v>
      </c>
      <c r="BJ239" s="102">
        <f t="shared" ref="BJ239:BQ239" si="509">INT(B239/$I$1*$BQ$1)</f>
        <v>245</v>
      </c>
      <c r="BK239" s="102">
        <f t="shared" si="509"/>
        <v>95</v>
      </c>
      <c r="BL239" s="102">
        <f t="shared" si="509"/>
        <v>70</v>
      </c>
      <c r="BM239" s="102">
        <f t="shared" si="509"/>
        <v>70</v>
      </c>
      <c r="BN239" s="102">
        <f t="shared" si="509"/>
        <v>240</v>
      </c>
      <c r="BO239" s="102">
        <f t="shared" si="509"/>
        <v>160</v>
      </c>
      <c r="BP239" s="102">
        <f t="shared" si="509"/>
        <v>200</v>
      </c>
      <c r="BQ239" s="102">
        <f t="shared" si="509"/>
        <v>200</v>
      </c>
    </row>
    <row r="240" spans="1:69">
      <c r="A240" s="4">
        <v>29</v>
      </c>
      <c r="B240" s="4">
        <f>INT(VLOOKUP(A240,数值基线!$A$1:$K$206,6,0)*$B$210)</f>
        <v>52</v>
      </c>
      <c r="C240" s="4">
        <f>INT(B240/$B$2*$C$2)</f>
        <v>20</v>
      </c>
      <c r="D240" s="4">
        <f>INT(B240/$B$2*$D$2)</f>
        <v>15</v>
      </c>
      <c r="E240" s="4">
        <f>INT(B240/$B$2*$E$2)</f>
        <v>15</v>
      </c>
      <c r="F240" s="4">
        <f>INT(VLOOKUP(A240,数值基线!$A$1:$K$206,7,0)*$F$2)</f>
        <v>51</v>
      </c>
      <c r="G240" s="4">
        <f>INT(F240/$F$2*$G$2)</f>
        <v>34</v>
      </c>
      <c r="H240" s="4">
        <f>INT(F240/$F$2*$H$2)</f>
        <v>42</v>
      </c>
      <c r="I240" s="4">
        <f>INT(F240/$F$2*$I$2)</f>
        <v>42</v>
      </c>
      <c r="K240" s="106">
        <v>29</v>
      </c>
      <c r="L240" s="106">
        <f t="shared" ref="L240:S240" si="510">INT(B240/$I$1*$S$1)</f>
        <v>65</v>
      </c>
      <c r="M240" s="106">
        <f t="shared" si="510"/>
        <v>25</v>
      </c>
      <c r="N240" s="106">
        <f t="shared" si="510"/>
        <v>18</v>
      </c>
      <c r="O240" s="106">
        <f t="shared" si="510"/>
        <v>18</v>
      </c>
      <c r="P240" s="106">
        <f t="shared" si="510"/>
        <v>63</v>
      </c>
      <c r="Q240" s="106">
        <f t="shared" si="510"/>
        <v>42</v>
      </c>
      <c r="R240" s="106">
        <f t="shared" si="510"/>
        <v>52</v>
      </c>
      <c r="S240" s="106">
        <f t="shared" si="510"/>
        <v>52</v>
      </c>
      <c r="U240" s="97">
        <v>29</v>
      </c>
      <c r="V240" s="97">
        <f t="shared" ref="V240:AC240" si="511">INT(B240/$I$1*$AC$1)</f>
        <v>80</v>
      </c>
      <c r="W240" s="97">
        <f t="shared" si="511"/>
        <v>31</v>
      </c>
      <c r="X240" s="97">
        <f t="shared" si="511"/>
        <v>23</v>
      </c>
      <c r="Y240" s="97">
        <f t="shared" si="511"/>
        <v>23</v>
      </c>
      <c r="Z240" s="97">
        <f t="shared" si="511"/>
        <v>79</v>
      </c>
      <c r="AA240" s="97">
        <f t="shared" si="511"/>
        <v>52</v>
      </c>
      <c r="AB240" s="97">
        <f t="shared" si="511"/>
        <v>65</v>
      </c>
      <c r="AC240" s="97">
        <f t="shared" si="511"/>
        <v>65</v>
      </c>
      <c r="AE240" s="98">
        <v>29</v>
      </c>
      <c r="AF240" s="98">
        <f t="shared" ref="AF240:AM240" si="512">INT(B240/$I$1*$AM$1)</f>
        <v>101</v>
      </c>
      <c r="AG240" s="98">
        <f t="shared" si="512"/>
        <v>39</v>
      </c>
      <c r="AH240" s="98">
        <f t="shared" si="512"/>
        <v>29</v>
      </c>
      <c r="AI240" s="98">
        <f t="shared" si="512"/>
        <v>29</v>
      </c>
      <c r="AJ240" s="98">
        <f t="shared" si="512"/>
        <v>99</v>
      </c>
      <c r="AK240" s="98">
        <f t="shared" si="512"/>
        <v>66</v>
      </c>
      <c r="AL240" s="98">
        <f t="shared" si="512"/>
        <v>81</v>
      </c>
      <c r="AM240" s="98">
        <f t="shared" si="512"/>
        <v>81</v>
      </c>
      <c r="AO240" s="100">
        <v>29</v>
      </c>
      <c r="AP240" s="100">
        <f t="shared" ref="AP240:AW240" si="513">INT(B240/$I$1*$AW$1)</f>
        <v>130</v>
      </c>
      <c r="AQ240" s="100">
        <f t="shared" si="513"/>
        <v>50</v>
      </c>
      <c r="AR240" s="100">
        <f t="shared" si="513"/>
        <v>37</v>
      </c>
      <c r="AS240" s="100">
        <f t="shared" si="513"/>
        <v>37</v>
      </c>
      <c r="AT240" s="100">
        <f t="shared" si="513"/>
        <v>127</v>
      </c>
      <c r="AU240" s="100">
        <f t="shared" si="513"/>
        <v>85</v>
      </c>
      <c r="AV240" s="100">
        <f t="shared" si="513"/>
        <v>105</v>
      </c>
      <c r="AW240" s="100">
        <f t="shared" si="513"/>
        <v>105</v>
      </c>
      <c r="AY240" s="101">
        <v>29</v>
      </c>
      <c r="AZ240" s="101">
        <f t="shared" ref="AZ240:BG240" si="514">INT(B240/$I$1*$BG$1)</f>
        <v>166</v>
      </c>
      <c r="BA240" s="101">
        <f t="shared" si="514"/>
        <v>64</v>
      </c>
      <c r="BB240" s="101">
        <f t="shared" si="514"/>
        <v>48</v>
      </c>
      <c r="BC240" s="101">
        <f t="shared" si="514"/>
        <v>48</v>
      </c>
      <c r="BD240" s="101">
        <f t="shared" si="514"/>
        <v>163</v>
      </c>
      <c r="BE240" s="101">
        <f t="shared" si="514"/>
        <v>108</v>
      </c>
      <c r="BF240" s="101">
        <f t="shared" si="514"/>
        <v>134</v>
      </c>
      <c r="BG240" s="101">
        <f t="shared" si="514"/>
        <v>134</v>
      </c>
      <c r="BI240" s="102">
        <v>29</v>
      </c>
      <c r="BJ240" s="102">
        <f t="shared" ref="BJ240:BQ240" si="515">INT(B240/$I$1*$BQ$1)</f>
        <v>260</v>
      </c>
      <c r="BK240" s="102">
        <f t="shared" si="515"/>
        <v>100</v>
      </c>
      <c r="BL240" s="102">
        <f t="shared" si="515"/>
        <v>75</v>
      </c>
      <c r="BM240" s="102">
        <f t="shared" si="515"/>
        <v>75</v>
      </c>
      <c r="BN240" s="102">
        <f t="shared" si="515"/>
        <v>255</v>
      </c>
      <c r="BO240" s="102">
        <f t="shared" si="515"/>
        <v>170</v>
      </c>
      <c r="BP240" s="102">
        <f t="shared" si="515"/>
        <v>210</v>
      </c>
      <c r="BQ240" s="102">
        <f t="shared" si="515"/>
        <v>210</v>
      </c>
    </row>
    <row r="241" spans="1:69">
      <c r="A241" s="4">
        <v>30</v>
      </c>
      <c r="B241" s="4">
        <f>INT(VLOOKUP(A241,数值基线!$A$1:$K$206,6,0)*$B$210)</f>
        <v>55</v>
      </c>
      <c r="C241" s="4">
        <f>INT(B241/$B$2*$C$2)</f>
        <v>22</v>
      </c>
      <c r="D241" s="4">
        <f>INT(B241/$B$2*$D$2)</f>
        <v>16</v>
      </c>
      <c r="E241" s="4">
        <f>INT(B241/$B$2*$E$2)</f>
        <v>16</v>
      </c>
      <c r="F241" s="4">
        <f>INT(VLOOKUP(A241,数值基线!$A$1:$K$206,7,0)*$F$2)</f>
        <v>54</v>
      </c>
      <c r="G241" s="4">
        <f>INT(F241/$F$2*$G$2)</f>
        <v>36</v>
      </c>
      <c r="H241" s="4">
        <f>INT(F241/$F$2*$H$2)</f>
        <v>45</v>
      </c>
      <c r="I241" s="4">
        <f>INT(F241/$F$2*$I$2)</f>
        <v>45</v>
      </c>
      <c r="K241" s="106">
        <v>30</v>
      </c>
      <c r="L241" s="106">
        <f t="shared" ref="L241:S241" si="516">INT(B241/$I$1*$S$1)</f>
        <v>68</v>
      </c>
      <c r="M241" s="106">
        <f t="shared" si="516"/>
        <v>27</v>
      </c>
      <c r="N241" s="106">
        <f t="shared" si="516"/>
        <v>20</v>
      </c>
      <c r="O241" s="106">
        <f t="shared" si="516"/>
        <v>20</v>
      </c>
      <c r="P241" s="106">
        <f t="shared" si="516"/>
        <v>67</v>
      </c>
      <c r="Q241" s="106">
        <f t="shared" si="516"/>
        <v>45</v>
      </c>
      <c r="R241" s="106">
        <f t="shared" si="516"/>
        <v>56</v>
      </c>
      <c r="S241" s="106">
        <f t="shared" si="516"/>
        <v>56</v>
      </c>
      <c r="U241" s="97">
        <v>30</v>
      </c>
      <c r="V241" s="97">
        <f t="shared" ref="V241:AC241" si="517">INT(B241/$I$1*$AC$1)</f>
        <v>85</v>
      </c>
      <c r="W241" s="97">
        <f t="shared" si="517"/>
        <v>34</v>
      </c>
      <c r="X241" s="97">
        <f t="shared" si="517"/>
        <v>24</v>
      </c>
      <c r="Y241" s="97">
        <f t="shared" si="517"/>
        <v>24</v>
      </c>
      <c r="Z241" s="97">
        <f t="shared" si="517"/>
        <v>83</v>
      </c>
      <c r="AA241" s="97">
        <f t="shared" si="517"/>
        <v>55</v>
      </c>
      <c r="AB241" s="97">
        <f t="shared" si="517"/>
        <v>69</v>
      </c>
      <c r="AC241" s="97">
        <f t="shared" si="517"/>
        <v>69</v>
      </c>
      <c r="AE241" s="98">
        <v>30</v>
      </c>
      <c r="AF241" s="98">
        <f t="shared" ref="AF241:AM241" si="518">INT(B241/$I$1*$AM$1)</f>
        <v>107</v>
      </c>
      <c r="AG241" s="98">
        <f t="shared" si="518"/>
        <v>42</v>
      </c>
      <c r="AH241" s="98">
        <f t="shared" si="518"/>
        <v>31</v>
      </c>
      <c r="AI241" s="98">
        <f t="shared" si="518"/>
        <v>31</v>
      </c>
      <c r="AJ241" s="98">
        <f t="shared" si="518"/>
        <v>105</v>
      </c>
      <c r="AK241" s="98">
        <f t="shared" si="518"/>
        <v>70</v>
      </c>
      <c r="AL241" s="98">
        <f t="shared" si="518"/>
        <v>87</v>
      </c>
      <c r="AM241" s="98">
        <f t="shared" si="518"/>
        <v>87</v>
      </c>
      <c r="AO241" s="100">
        <v>30</v>
      </c>
      <c r="AP241" s="100">
        <f t="shared" ref="AP241:AW241" si="519">INT(B241/$I$1*$AW$1)</f>
        <v>137</v>
      </c>
      <c r="AQ241" s="100">
        <f t="shared" si="519"/>
        <v>55</v>
      </c>
      <c r="AR241" s="100">
        <f t="shared" si="519"/>
        <v>40</v>
      </c>
      <c r="AS241" s="100">
        <f t="shared" si="519"/>
        <v>40</v>
      </c>
      <c r="AT241" s="100">
        <f t="shared" si="519"/>
        <v>135</v>
      </c>
      <c r="AU241" s="100">
        <f t="shared" si="519"/>
        <v>90</v>
      </c>
      <c r="AV241" s="100">
        <f t="shared" si="519"/>
        <v>112</v>
      </c>
      <c r="AW241" s="100">
        <f t="shared" si="519"/>
        <v>112</v>
      </c>
      <c r="AY241" s="101">
        <v>30</v>
      </c>
      <c r="AZ241" s="101">
        <f t="shared" ref="AZ241:BG241" si="520">INT(B241/$I$1*$BG$1)</f>
        <v>176</v>
      </c>
      <c r="BA241" s="101">
        <f t="shared" si="520"/>
        <v>70</v>
      </c>
      <c r="BB241" s="101">
        <f t="shared" si="520"/>
        <v>51</v>
      </c>
      <c r="BC241" s="101">
        <f t="shared" si="520"/>
        <v>51</v>
      </c>
      <c r="BD241" s="101">
        <f t="shared" si="520"/>
        <v>172</v>
      </c>
      <c r="BE241" s="101">
        <f t="shared" si="520"/>
        <v>115</v>
      </c>
      <c r="BF241" s="101">
        <f t="shared" si="520"/>
        <v>144</v>
      </c>
      <c r="BG241" s="101">
        <f t="shared" si="520"/>
        <v>144</v>
      </c>
      <c r="BI241" s="102">
        <v>30</v>
      </c>
      <c r="BJ241" s="102">
        <f t="shared" ref="BJ241:BQ241" si="521">INT(B241/$I$1*$BQ$1)</f>
        <v>275</v>
      </c>
      <c r="BK241" s="102">
        <f t="shared" si="521"/>
        <v>110</v>
      </c>
      <c r="BL241" s="102">
        <f t="shared" si="521"/>
        <v>80</v>
      </c>
      <c r="BM241" s="102">
        <f t="shared" si="521"/>
        <v>80</v>
      </c>
      <c r="BN241" s="102">
        <f t="shared" si="521"/>
        <v>270</v>
      </c>
      <c r="BO241" s="102">
        <f t="shared" si="521"/>
        <v>180</v>
      </c>
      <c r="BP241" s="102">
        <f t="shared" si="521"/>
        <v>225</v>
      </c>
      <c r="BQ241" s="102">
        <f t="shared" si="521"/>
        <v>225</v>
      </c>
    </row>
    <row r="242" spans="1:69">
      <c r="A242" s="4">
        <v>31</v>
      </c>
      <c r="B242" s="4">
        <f>INT(VLOOKUP(A242,数值基线!$A$1:$K$206,6,0)*$B$210)</f>
        <v>58</v>
      </c>
      <c r="C242" s="4">
        <f>INT(B242/$B$2*$C$2)</f>
        <v>23</v>
      </c>
      <c r="D242" s="4">
        <f>INT(B242/$B$2*$D$2)</f>
        <v>17</v>
      </c>
      <c r="E242" s="4">
        <f>INT(B242/$B$2*$E$2)</f>
        <v>17</v>
      </c>
      <c r="F242" s="4">
        <f>INT(VLOOKUP(A242,数值基线!$A$1:$K$206,7,0)*$F$2)</f>
        <v>57</v>
      </c>
      <c r="G242" s="4">
        <f>INT(F242/$F$2*$G$2)</f>
        <v>38</v>
      </c>
      <c r="H242" s="4">
        <f>INT(F242/$F$2*$H$2)</f>
        <v>47</v>
      </c>
      <c r="I242" s="4">
        <f>INT(F242/$F$2*$I$2)</f>
        <v>47</v>
      </c>
      <c r="K242" s="106">
        <v>31</v>
      </c>
      <c r="L242" s="106">
        <f t="shared" ref="L242:S242" si="522">INT(B242/$I$1*$S$1)</f>
        <v>72</v>
      </c>
      <c r="M242" s="106">
        <f t="shared" si="522"/>
        <v>28</v>
      </c>
      <c r="N242" s="106">
        <f t="shared" si="522"/>
        <v>21</v>
      </c>
      <c r="O242" s="106">
        <f t="shared" si="522"/>
        <v>21</v>
      </c>
      <c r="P242" s="106">
        <f t="shared" si="522"/>
        <v>71</v>
      </c>
      <c r="Q242" s="106">
        <f t="shared" si="522"/>
        <v>47</v>
      </c>
      <c r="R242" s="106">
        <f t="shared" si="522"/>
        <v>58</v>
      </c>
      <c r="S242" s="106">
        <f t="shared" si="522"/>
        <v>58</v>
      </c>
      <c r="U242" s="97">
        <v>31</v>
      </c>
      <c r="V242" s="97">
        <f t="shared" ref="V242:AC242" si="523">INT(B242/$I$1*$AC$1)</f>
        <v>89</v>
      </c>
      <c r="W242" s="97">
        <f t="shared" si="523"/>
        <v>35</v>
      </c>
      <c r="X242" s="97">
        <f t="shared" si="523"/>
        <v>26</v>
      </c>
      <c r="Y242" s="97">
        <f t="shared" si="523"/>
        <v>26</v>
      </c>
      <c r="Z242" s="97">
        <f t="shared" si="523"/>
        <v>88</v>
      </c>
      <c r="AA242" s="97">
        <f t="shared" si="523"/>
        <v>58</v>
      </c>
      <c r="AB242" s="97">
        <f t="shared" si="523"/>
        <v>72</v>
      </c>
      <c r="AC242" s="97">
        <f t="shared" si="523"/>
        <v>72</v>
      </c>
      <c r="AE242" s="98">
        <v>31</v>
      </c>
      <c r="AF242" s="98">
        <f t="shared" ref="AF242:AM242" si="524">INT(B242/$I$1*$AM$1)</f>
        <v>113</v>
      </c>
      <c r="AG242" s="98">
        <f t="shared" si="524"/>
        <v>44</v>
      </c>
      <c r="AH242" s="98">
        <f t="shared" si="524"/>
        <v>33</v>
      </c>
      <c r="AI242" s="98">
        <f t="shared" si="524"/>
        <v>33</v>
      </c>
      <c r="AJ242" s="98">
        <f t="shared" si="524"/>
        <v>111</v>
      </c>
      <c r="AK242" s="98">
        <f t="shared" si="524"/>
        <v>74</v>
      </c>
      <c r="AL242" s="98">
        <f t="shared" si="524"/>
        <v>91</v>
      </c>
      <c r="AM242" s="98">
        <f t="shared" si="524"/>
        <v>91</v>
      </c>
      <c r="AO242" s="100">
        <v>31</v>
      </c>
      <c r="AP242" s="100">
        <f t="shared" ref="AP242:AW242" si="525">INT(B242/$I$1*$AW$1)</f>
        <v>145</v>
      </c>
      <c r="AQ242" s="100">
        <f t="shared" si="525"/>
        <v>57</v>
      </c>
      <c r="AR242" s="100">
        <f t="shared" si="525"/>
        <v>42</v>
      </c>
      <c r="AS242" s="100">
        <f t="shared" si="525"/>
        <v>42</v>
      </c>
      <c r="AT242" s="100">
        <f t="shared" si="525"/>
        <v>142</v>
      </c>
      <c r="AU242" s="100">
        <f t="shared" si="525"/>
        <v>95</v>
      </c>
      <c r="AV242" s="100">
        <f t="shared" si="525"/>
        <v>117</v>
      </c>
      <c r="AW242" s="100">
        <f t="shared" si="525"/>
        <v>117</v>
      </c>
      <c r="AY242" s="101">
        <v>31</v>
      </c>
      <c r="AZ242" s="101">
        <f t="shared" ref="AZ242:BG242" si="526">INT(B242/$I$1*$BG$1)</f>
        <v>185</v>
      </c>
      <c r="BA242" s="101">
        <f t="shared" si="526"/>
        <v>73</v>
      </c>
      <c r="BB242" s="101">
        <f t="shared" si="526"/>
        <v>54</v>
      </c>
      <c r="BC242" s="101">
        <f t="shared" si="526"/>
        <v>54</v>
      </c>
      <c r="BD242" s="101">
        <f t="shared" si="526"/>
        <v>182</v>
      </c>
      <c r="BE242" s="101">
        <f t="shared" si="526"/>
        <v>121</v>
      </c>
      <c r="BF242" s="101">
        <f t="shared" si="526"/>
        <v>150</v>
      </c>
      <c r="BG242" s="101">
        <f t="shared" si="526"/>
        <v>150</v>
      </c>
      <c r="BI242" s="102">
        <v>31</v>
      </c>
      <c r="BJ242" s="102">
        <f t="shared" ref="BJ242:BQ242" si="527">INT(B242/$I$1*$BQ$1)</f>
        <v>290</v>
      </c>
      <c r="BK242" s="102">
        <f t="shared" si="527"/>
        <v>115</v>
      </c>
      <c r="BL242" s="102">
        <f t="shared" si="527"/>
        <v>85</v>
      </c>
      <c r="BM242" s="102">
        <f t="shared" si="527"/>
        <v>85</v>
      </c>
      <c r="BN242" s="102">
        <f t="shared" si="527"/>
        <v>285</v>
      </c>
      <c r="BO242" s="102">
        <f t="shared" si="527"/>
        <v>190</v>
      </c>
      <c r="BP242" s="102">
        <f t="shared" si="527"/>
        <v>235</v>
      </c>
      <c r="BQ242" s="102">
        <f t="shared" si="527"/>
        <v>235</v>
      </c>
    </row>
    <row r="243" spans="1:69">
      <c r="A243" s="4">
        <v>32</v>
      </c>
      <c r="B243" s="4">
        <f>INT(VLOOKUP(A243,数值基线!$A$1:$K$206,6,0)*$B$210)</f>
        <v>61</v>
      </c>
      <c r="C243" s="4">
        <f>INT(B243/$B$2*$C$2)</f>
        <v>24</v>
      </c>
      <c r="D243" s="4">
        <f>INT(B243/$B$2*$D$2)</f>
        <v>18</v>
      </c>
      <c r="E243" s="4">
        <f>INT(B243/$B$2*$E$2)</f>
        <v>18</v>
      </c>
      <c r="F243" s="4">
        <f>INT(VLOOKUP(A243,数值基线!$A$1:$K$206,7,0)*$F$2)</f>
        <v>60</v>
      </c>
      <c r="G243" s="4">
        <f>INT(F243/$F$2*$G$2)</f>
        <v>40</v>
      </c>
      <c r="H243" s="4">
        <f>INT(F243/$F$2*$H$2)</f>
        <v>50</v>
      </c>
      <c r="I243" s="4">
        <f>INT(F243/$F$2*$I$2)</f>
        <v>50</v>
      </c>
      <c r="K243" s="106">
        <v>32</v>
      </c>
      <c r="L243" s="106">
        <f t="shared" ref="L243:S243" si="528">INT(B243/$I$1*$S$1)</f>
        <v>76</v>
      </c>
      <c r="M243" s="106">
        <f t="shared" si="528"/>
        <v>30</v>
      </c>
      <c r="N243" s="106">
        <f t="shared" si="528"/>
        <v>22</v>
      </c>
      <c r="O243" s="106">
        <f t="shared" si="528"/>
        <v>22</v>
      </c>
      <c r="P243" s="106">
        <f t="shared" si="528"/>
        <v>75</v>
      </c>
      <c r="Q243" s="106">
        <f t="shared" si="528"/>
        <v>50</v>
      </c>
      <c r="R243" s="106">
        <f t="shared" si="528"/>
        <v>62</v>
      </c>
      <c r="S243" s="106">
        <f t="shared" si="528"/>
        <v>62</v>
      </c>
      <c r="U243" s="97">
        <v>32</v>
      </c>
      <c r="V243" s="97">
        <f t="shared" ref="V243:AC243" si="529">INT(B243/$I$1*$AC$1)</f>
        <v>94</v>
      </c>
      <c r="W243" s="97">
        <f t="shared" si="529"/>
        <v>37</v>
      </c>
      <c r="X243" s="97">
        <f t="shared" si="529"/>
        <v>27</v>
      </c>
      <c r="Y243" s="97">
        <f t="shared" si="529"/>
        <v>27</v>
      </c>
      <c r="Z243" s="97">
        <f t="shared" si="529"/>
        <v>93</v>
      </c>
      <c r="AA243" s="97">
        <f t="shared" si="529"/>
        <v>62</v>
      </c>
      <c r="AB243" s="97">
        <f t="shared" si="529"/>
        <v>77</v>
      </c>
      <c r="AC243" s="97">
        <f t="shared" si="529"/>
        <v>77</v>
      </c>
      <c r="AE243" s="98">
        <v>32</v>
      </c>
      <c r="AF243" s="98">
        <f t="shared" ref="AF243:AM243" si="530">INT(B243/$I$1*$AM$1)</f>
        <v>118</v>
      </c>
      <c r="AG243" s="98">
        <f t="shared" si="530"/>
        <v>46</v>
      </c>
      <c r="AH243" s="98">
        <f t="shared" si="530"/>
        <v>35</v>
      </c>
      <c r="AI243" s="98">
        <f t="shared" si="530"/>
        <v>35</v>
      </c>
      <c r="AJ243" s="98">
        <f t="shared" si="530"/>
        <v>117</v>
      </c>
      <c r="AK243" s="98">
        <f t="shared" si="530"/>
        <v>78</v>
      </c>
      <c r="AL243" s="98">
        <f t="shared" si="530"/>
        <v>97</v>
      </c>
      <c r="AM243" s="98">
        <f t="shared" si="530"/>
        <v>97</v>
      </c>
      <c r="AO243" s="100">
        <v>32</v>
      </c>
      <c r="AP243" s="100">
        <f t="shared" ref="AP243:AW243" si="531">INT(B243/$I$1*$AW$1)</f>
        <v>152</v>
      </c>
      <c r="AQ243" s="100">
        <f t="shared" si="531"/>
        <v>60</v>
      </c>
      <c r="AR243" s="100">
        <f t="shared" si="531"/>
        <v>45</v>
      </c>
      <c r="AS243" s="100">
        <f t="shared" si="531"/>
        <v>45</v>
      </c>
      <c r="AT243" s="100">
        <f t="shared" si="531"/>
        <v>150</v>
      </c>
      <c r="AU243" s="100">
        <f t="shared" si="531"/>
        <v>100</v>
      </c>
      <c r="AV243" s="100">
        <f t="shared" si="531"/>
        <v>125</v>
      </c>
      <c r="AW243" s="100">
        <f t="shared" si="531"/>
        <v>125</v>
      </c>
      <c r="AY243" s="101">
        <v>32</v>
      </c>
      <c r="AZ243" s="101">
        <f t="shared" ref="AZ243:BG243" si="532">INT(B243/$I$1*$BG$1)</f>
        <v>195</v>
      </c>
      <c r="BA243" s="101">
        <f t="shared" si="532"/>
        <v>76</v>
      </c>
      <c r="BB243" s="101">
        <f t="shared" si="532"/>
        <v>57</v>
      </c>
      <c r="BC243" s="101">
        <f t="shared" si="532"/>
        <v>57</v>
      </c>
      <c r="BD243" s="101">
        <f t="shared" si="532"/>
        <v>192</v>
      </c>
      <c r="BE243" s="101">
        <f t="shared" si="532"/>
        <v>128</v>
      </c>
      <c r="BF243" s="101">
        <f t="shared" si="532"/>
        <v>160</v>
      </c>
      <c r="BG243" s="101">
        <f t="shared" si="532"/>
        <v>160</v>
      </c>
      <c r="BI243" s="102">
        <v>32</v>
      </c>
      <c r="BJ243" s="102">
        <f t="shared" ref="BJ243:BQ243" si="533">INT(B243/$I$1*$BQ$1)</f>
        <v>305</v>
      </c>
      <c r="BK243" s="102">
        <f t="shared" si="533"/>
        <v>120</v>
      </c>
      <c r="BL243" s="102">
        <f t="shared" si="533"/>
        <v>90</v>
      </c>
      <c r="BM243" s="102">
        <f t="shared" si="533"/>
        <v>90</v>
      </c>
      <c r="BN243" s="102">
        <f t="shared" si="533"/>
        <v>300</v>
      </c>
      <c r="BO243" s="102">
        <f t="shared" si="533"/>
        <v>200</v>
      </c>
      <c r="BP243" s="102">
        <f t="shared" si="533"/>
        <v>250</v>
      </c>
      <c r="BQ243" s="102">
        <f t="shared" si="533"/>
        <v>250</v>
      </c>
    </row>
    <row r="244" spans="1:69">
      <c r="A244" s="4">
        <v>33</v>
      </c>
      <c r="B244" s="4">
        <f>INT(VLOOKUP(A244,数值基线!$A$1:$K$206,6,0)*$B$210)</f>
        <v>65</v>
      </c>
      <c r="C244" s="4">
        <f>INT(B244/$B$2*$C$2)</f>
        <v>26</v>
      </c>
      <c r="D244" s="4">
        <f>INT(B244/$B$2*$D$2)</f>
        <v>19</v>
      </c>
      <c r="E244" s="4">
        <f>INT(B244/$B$2*$E$2)</f>
        <v>19</v>
      </c>
      <c r="F244" s="4">
        <f>INT(VLOOKUP(A244,数值基线!$A$1:$K$206,7,0)*$F$2)</f>
        <v>63</v>
      </c>
      <c r="G244" s="4">
        <f>INT(F244/$F$2*$G$2)</f>
        <v>42</v>
      </c>
      <c r="H244" s="4">
        <f>INT(F244/$F$2*$H$2)</f>
        <v>52</v>
      </c>
      <c r="I244" s="4">
        <f>INT(F244/$F$2*$I$2)</f>
        <v>52</v>
      </c>
      <c r="K244" s="106">
        <v>33</v>
      </c>
      <c r="L244" s="106">
        <f t="shared" ref="L244:S244" si="534">INT(B244/$I$1*$S$1)</f>
        <v>81</v>
      </c>
      <c r="M244" s="106">
        <f t="shared" si="534"/>
        <v>32</v>
      </c>
      <c r="N244" s="106">
        <f t="shared" si="534"/>
        <v>23</v>
      </c>
      <c r="O244" s="106">
        <f t="shared" si="534"/>
        <v>23</v>
      </c>
      <c r="P244" s="106">
        <f t="shared" si="534"/>
        <v>78</v>
      </c>
      <c r="Q244" s="106">
        <f t="shared" si="534"/>
        <v>52</v>
      </c>
      <c r="R244" s="106">
        <f t="shared" si="534"/>
        <v>65</v>
      </c>
      <c r="S244" s="106">
        <f t="shared" si="534"/>
        <v>65</v>
      </c>
      <c r="U244" s="97">
        <v>33</v>
      </c>
      <c r="V244" s="97">
        <f t="shared" ref="V244:AC244" si="535">INT(B244/$I$1*$AC$1)</f>
        <v>100</v>
      </c>
      <c r="W244" s="97">
        <f t="shared" si="535"/>
        <v>40</v>
      </c>
      <c r="X244" s="97">
        <f t="shared" si="535"/>
        <v>29</v>
      </c>
      <c r="Y244" s="97">
        <f t="shared" si="535"/>
        <v>29</v>
      </c>
      <c r="Z244" s="97">
        <f t="shared" si="535"/>
        <v>97</v>
      </c>
      <c r="AA244" s="97">
        <f t="shared" si="535"/>
        <v>65</v>
      </c>
      <c r="AB244" s="97">
        <f t="shared" si="535"/>
        <v>80</v>
      </c>
      <c r="AC244" s="97">
        <f t="shared" si="535"/>
        <v>80</v>
      </c>
      <c r="AE244" s="98">
        <v>33</v>
      </c>
      <c r="AF244" s="98">
        <f t="shared" ref="AF244:AM244" si="536">INT(B244/$I$1*$AM$1)</f>
        <v>126</v>
      </c>
      <c r="AG244" s="98">
        <f t="shared" si="536"/>
        <v>50</v>
      </c>
      <c r="AH244" s="98">
        <f t="shared" si="536"/>
        <v>37</v>
      </c>
      <c r="AI244" s="98">
        <f t="shared" si="536"/>
        <v>37</v>
      </c>
      <c r="AJ244" s="98">
        <f t="shared" si="536"/>
        <v>122</v>
      </c>
      <c r="AK244" s="98">
        <f t="shared" si="536"/>
        <v>81</v>
      </c>
      <c r="AL244" s="98">
        <f t="shared" si="536"/>
        <v>101</v>
      </c>
      <c r="AM244" s="98">
        <f t="shared" si="536"/>
        <v>101</v>
      </c>
      <c r="AO244" s="100">
        <v>33</v>
      </c>
      <c r="AP244" s="100">
        <f t="shared" ref="AP244:AW244" si="537">INT(B244/$I$1*$AW$1)</f>
        <v>162</v>
      </c>
      <c r="AQ244" s="100">
        <f t="shared" si="537"/>
        <v>65</v>
      </c>
      <c r="AR244" s="100">
        <f t="shared" si="537"/>
        <v>47</v>
      </c>
      <c r="AS244" s="100">
        <f t="shared" si="537"/>
        <v>47</v>
      </c>
      <c r="AT244" s="100">
        <f t="shared" si="537"/>
        <v>157</v>
      </c>
      <c r="AU244" s="100">
        <f t="shared" si="537"/>
        <v>105</v>
      </c>
      <c r="AV244" s="100">
        <f t="shared" si="537"/>
        <v>130</v>
      </c>
      <c r="AW244" s="100">
        <f t="shared" si="537"/>
        <v>130</v>
      </c>
      <c r="AY244" s="101">
        <v>33</v>
      </c>
      <c r="AZ244" s="101">
        <f t="shared" ref="AZ244:BG244" si="538">INT(B244/$I$1*$BG$1)</f>
        <v>208</v>
      </c>
      <c r="BA244" s="101">
        <f t="shared" si="538"/>
        <v>83</v>
      </c>
      <c r="BB244" s="101">
        <f t="shared" si="538"/>
        <v>60</v>
      </c>
      <c r="BC244" s="101">
        <f t="shared" si="538"/>
        <v>60</v>
      </c>
      <c r="BD244" s="101">
        <f t="shared" si="538"/>
        <v>201</v>
      </c>
      <c r="BE244" s="101">
        <f t="shared" si="538"/>
        <v>134</v>
      </c>
      <c r="BF244" s="101">
        <f t="shared" si="538"/>
        <v>166</v>
      </c>
      <c r="BG244" s="101">
        <f t="shared" si="538"/>
        <v>166</v>
      </c>
      <c r="BI244" s="102">
        <v>33</v>
      </c>
      <c r="BJ244" s="102">
        <f t="shared" ref="BJ244:BQ244" si="539">INT(B244/$I$1*$BQ$1)</f>
        <v>325</v>
      </c>
      <c r="BK244" s="102">
        <f t="shared" si="539"/>
        <v>130</v>
      </c>
      <c r="BL244" s="102">
        <f t="shared" si="539"/>
        <v>95</v>
      </c>
      <c r="BM244" s="102">
        <f t="shared" si="539"/>
        <v>95</v>
      </c>
      <c r="BN244" s="102">
        <f t="shared" si="539"/>
        <v>315</v>
      </c>
      <c r="BO244" s="102">
        <f t="shared" si="539"/>
        <v>210</v>
      </c>
      <c r="BP244" s="102">
        <f t="shared" si="539"/>
        <v>260</v>
      </c>
      <c r="BQ244" s="102">
        <f t="shared" si="539"/>
        <v>260</v>
      </c>
    </row>
    <row r="245" spans="1:69">
      <c r="A245" s="4">
        <v>34</v>
      </c>
      <c r="B245" s="4">
        <f>INT(VLOOKUP(A245,数值基线!$A$1:$K$206,6,0)*$B$210)</f>
        <v>68</v>
      </c>
      <c r="C245" s="4">
        <f>INT(B245/$B$2*$C$2)</f>
        <v>27</v>
      </c>
      <c r="D245" s="4">
        <f>INT(B245/$B$2*$D$2)</f>
        <v>20</v>
      </c>
      <c r="E245" s="4">
        <f>INT(B245/$B$2*$E$2)</f>
        <v>20</v>
      </c>
      <c r="F245" s="4">
        <f>INT(VLOOKUP(A245,数值基线!$A$1:$K$206,7,0)*$F$2)</f>
        <v>66</v>
      </c>
      <c r="G245" s="4">
        <f>INT(F245/$F$2*$G$2)</f>
        <v>44</v>
      </c>
      <c r="H245" s="4">
        <f>INT(F245/$F$2*$H$2)</f>
        <v>55</v>
      </c>
      <c r="I245" s="4">
        <f>INT(F245/$F$2*$I$2)</f>
        <v>55</v>
      </c>
      <c r="K245" s="106">
        <v>34</v>
      </c>
      <c r="L245" s="106">
        <f t="shared" ref="L245:S245" si="540">INT(B245/$I$1*$S$1)</f>
        <v>85</v>
      </c>
      <c r="M245" s="106">
        <f t="shared" si="540"/>
        <v>33</v>
      </c>
      <c r="N245" s="106">
        <f t="shared" si="540"/>
        <v>25</v>
      </c>
      <c r="O245" s="106">
        <f t="shared" si="540"/>
        <v>25</v>
      </c>
      <c r="P245" s="106">
        <f t="shared" si="540"/>
        <v>82</v>
      </c>
      <c r="Q245" s="106">
        <f t="shared" si="540"/>
        <v>55</v>
      </c>
      <c r="R245" s="106">
        <f t="shared" si="540"/>
        <v>68</v>
      </c>
      <c r="S245" s="106">
        <f t="shared" si="540"/>
        <v>68</v>
      </c>
      <c r="U245" s="97">
        <v>34</v>
      </c>
      <c r="V245" s="97">
        <f t="shared" ref="V245:AC245" si="541">INT(B245/$I$1*$AC$1)</f>
        <v>105</v>
      </c>
      <c r="W245" s="97">
        <f t="shared" si="541"/>
        <v>41</v>
      </c>
      <c r="X245" s="97">
        <f t="shared" si="541"/>
        <v>31</v>
      </c>
      <c r="Y245" s="97">
        <f t="shared" si="541"/>
        <v>31</v>
      </c>
      <c r="Z245" s="97">
        <f t="shared" si="541"/>
        <v>102</v>
      </c>
      <c r="AA245" s="97">
        <f t="shared" si="541"/>
        <v>68</v>
      </c>
      <c r="AB245" s="97">
        <f t="shared" si="541"/>
        <v>85</v>
      </c>
      <c r="AC245" s="97">
        <f t="shared" si="541"/>
        <v>85</v>
      </c>
      <c r="AE245" s="98">
        <v>34</v>
      </c>
      <c r="AF245" s="98">
        <f t="shared" ref="AF245:AM245" si="542">INT(B245/$I$1*$AM$1)</f>
        <v>132</v>
      </c>
      <c r="AG245" s="98">
        <f t="shared" si="542"/>
        <v>52</v>
      </c>
      <c r="AH245" s="98">
        <f t="shared" si="542"/>
        <v>39</v>
      </c>
      <c r="AI245" s="98">
        <f t="shared" si="542"/>
        <v>39</v>
      </c>
      <c r="AJ245" s="98">
        <f t="shared" si="542"/>
        <v>128</v>
      </c>
      <c r="AK245" s="98">
        <f t="shared" si="542"/>
        <v>85</v>
      </c>
      <c r="AL245" s="98">
        <f t="shared" si="542"/>
        <v>107</v>
      </c>
      <c r="AM245" s="98">
        <f t="shared" si="542"/>
        <v>107</v>
      </c>
      <c r="AO245" s="100">
        <v>34</v>
      </c>
      <c r="AP245" s="100">
        <f t="shared" ref="AP245:AW245" si="543">INT(B245/$I$1*$AW$1)</f>
        <v>170</v>
      </c>
      <c r="AQ245" s="100">
        <f t="shared" si="543"/>
        <v>67</v>
      </c>
      <c r="AR245" s="100">
        <f t="shared" si="543"/>
        <v>50</v>
      </c>
      <c r="AS245" s="100">
        <f t="shared" si="543"/>
        <v>50</v>
      </c>
      <c r="AT245" s="100">
        <f t="shared" si="543"/>
        <v>165</v>
      </c>
      <c r="AU245" s="100">
        <f t="shared" si="543"/>
        <v>110</v>
      </c>
      <c r="AV245" s="100">
        <f t="shared" si="543"/>
        <v>137</v>
      </c>
      <c r="AW245" s="100">
        <f t="shared" si="543"/>
        <v>137</v>
      </c>
      <c r="AY245" s="101">
        <v>34</v>
      </c>
      <c r="AZ245" s="101">
        <f t="shared" ref="AZ245:BG245" si="544">INT(B245/$I$1*$BG$1)</f>
        <v>217</v>
      </c>
      <c r="BA245" s="101">
        <f t="shared" si="544"/>
        <v>86</v>
      </c>
      <c r="BB245" s="101">
        <f t="shared" si="544"/>
        <v>64</v>
      </c>
      <c r="BC245" s="101">
        <f t="shared" si="544"/>
        <v>64</v>
      </c>
      <c r="BD245" s="101">
        <f t="shared" si="544"/>
        <v>211</v>
      </c>
      <c r="BE245" s="101">
        <f t="shared" si="544"/>
        <v>140</v>
      </c>
      <c r="BF245" s="101">
        <f t="shared" si="544"/>
        <v>176</v>
      </c>
      <c r="BG245" s="101">
        <f t="shared" si="544"/>
        <v>176</v>
      </c>
      <c r="BI245" s="102">
        <v>34</v>
      </c>
      <c r="BJ245" s="102">
        <f t="shared" ref="BJ245:BQ245" si="545">INT(B245/$I$1*$BQ$1)</f>
        <v>340</v>
      </c>
      <c r="BK245" s="102">
        <f t="shared" si="545"/>
        <v>135</v>
      </c>
      <c r="BL245" s="102">
        <f t="shared" si="545"/>
        <v>100</v>
      </c>
      <c r="BM245" s="102">
        <f t="shared" si="545"/>
        <v>100</v>
      </c>
      <c r="BN245" s="102">
        <f t="shared" si="545"/>
        <v>330</v>
      </c>
      <c r="BO245" s="102">
        <f t="shared" si="545"/>
        <v>220</v>
      </c>
      <c r="BP245" s="102">
        <f t="shared" si="545"/>
        <v>275</v>
      </c>
      <c r="BQ245" s="102">
        <f t="shared" si="545"/>
        <v>275</v>
      </c>
    </row>
    <row r="246" spans="1:69">
      <c r="A246" s="4">
        <v>35</v>
      </c>
      <c r="B246" s="4">
        <f>INT(VLOOKUP(A246,数值基线!$A$1:$K$206,6,0)*$B$210)</f>
        <v>71</v>
      </c>
      <c r="C246" s="4">
        <f>INT(B246/$B$2*$C$2)</f>
        <v>28</v>
      </c>
      <c r="D246" s="4">
        <f>INT(B246/$B$2*$D$2)</f>
        <v>21</v>
      </c>
      <c r="E246" s="4">
        <f>INT(B246/$B$2*$E$2)</f>
        <v>21</v>
      </c>
      <c r="F246" s="4">
        <f>INT(VLOOKUP(A246,数值基线!$A$1:$K$206,7,0)*$F$2)</f>
        <v>69</v>
      </c>
      <c r="G246" s="4">
        <f>INT(F246/$F$2*$G$2)</f>
        <v>46</v>
      </c>
      <c r="H246" s="4">
        <f>INT(F246/$F$2*$H$2)</f>
        <v>57</v>
      </c>
      <c r="I246" s="4">
        <f>INT(F246/$F$2*$I$2)</f>
        <v>57</v>
      </c>
      <c r="K246" s="106">
        <v>35</v>
      </c>
      <c r="L246" s="106">
        <f t="shared" ref="L246:S246" si="546">INT(B246/$I$1*$S$1)</f>
        <v>88</v>
      </c>
      <c r="M246" s="106">
        <f t="shared" si="546"/>
        <v>35</v>
      </c>
      <c r="N246" s="106">
        <f t="shared" si="546"/>
        <v>26</v>
      </c>
      <c r="O246" s="106">
        <f t="shared" si="546"/>
        <v>26</v>
      </c>
      <c r="P246" s="106">
        <f t="shared" si="546"/>
        <v>86</v>
      </c>
      <c r="Q246" s="106">
        <f t="shared" si="546"/>
        <v>57</v>
      </c>
      <c r="R246" s="106">
        <f t="shared" si="546"/>
        <v>71</v>
      </c>
      <c r="S246" s="106">
        <f t="shared" si="546"/>
        <v>71</v>
      </c>
      <c r="U246" s="97">
        <v>35</v>
      </c>
      <c r="V246" s="97">
        <f t="shared" ref="V246:AC246" si="547">INT(B246/$I$1*$AC$1)</f>
        <v>110</v>
      </c>
      <c r="W246" s="97">
        <f t="shared" si="547"/>
        <v>43</v>
      </c>
      <c r="X246" s="97">
        <f t="shared" si="547"/>
        <v>32</v>
      </c>
      <c r="Y246" s="97">
        <f t="shared" si="547"/>
        <v>32</v>
      </c>
      <c r="Z246" s="97">
        <f t="shared" si="547"/>
        <v>106</v>
      </c>
      <c r="AA246" s="97">
        <f t="shared" si="547"/>
        <v>71</v>
      </c>
      <c r="AB246" s="97">
        <f t="shared" si="547"/>
        <v>88</v>
      </c>
      <c r="AC246" s="97">
        <f t="shared" si="547"/>
        <v>88</v>
      </c>
      <c r="AE246" s="98">
        <v>35</v>
      </c>
      <c r="AF246" s="98">
        <f t="shared" ref="AF246:AM246" si="548">INT(B246/$I$1*$AM$1)</f>
        <v>138</v>
      </c>
      <c r="AG246" s="98">
        <f t="shared" si="548"/>
        <v>54</v>
      </c>
      <c r="AH246" s="98">
        <f t="shared" si="548"/>
        <v>40</v>
      </c>
      <c r="AI246" s="98">
        <f t="shared" si="548"/>
        <v>40</v>
      </c>
      <c r="AJ246" s="98">
        <f t="shared" si="548"/>
        <v>134</v>
      </c>
      <c r="AK246" s="98">
        <f t="shared" si="548"/>
        <v>89</v>
      </c>
      <c r="AL246" s="98">
        <f t="shared" si="548"/>
        <v>111</v>
      </c>
      <c r="AM246" s="98">
        <f t="shared" si="548"/>
        <v>111</v>
      </c>
      <c r="AO246" s="100">
        <v>35</v>
      </c>
      <c r="AP246" s="100">
        <f t="shared" ref="AP246:AW246" si="549">INT(B246/$I$1*$AW$1)</f>
        <v>177</v>
      </c>
      <c r="AQ246" s="100">
        <f t="shared" si="549"/>
        <v>70</v>
      </c>
      <c r="AR246" s="100">
        <f t="shared" si="549"/>
        <v>52</v>
      </c>
      <c r="AS246" s="100">
        <f t="shared" si="549"/>
        <v>52</v>
      </c>
      <c r="AT246" s="100">
        <f t="shared" si="549"/>
        <v>172</v>
      </c>
      <c r="AU246" s="100">
        <f t="shared" si="549"/>
        <v>115</v>
      </c>
      <c r="AV246" s="100">
        <f t="shared" si="549"/>
        <v>142</v>
      </c>
      <c r="AW246" s="100">
        <f t="shared" si="549"/>
        <v>142</v>
      </c>
      <c r="AY246" s="101">
        <v>35</v>
      </c>
      <c r="AZ246" s="101">
        <f t="shared" ref="AZ246:BG246" si="550">INT(B246/$I$1*$BG$1)</f>
        <v>227</v>
      </c>
      <c r="BA246" s="101">
        <f t="shared" si="550"/>
        <v>89</v>
      </c>
      <c r="BB246" s="101">
        <f t="shared" si="550"/>
        <v>67</v>
      </c>
      <c r="BC246" s="101">
        <f t="shared" si="550"/>
        <v>67</v>
      </c>
      <c r="BD246" s="101">
        <f t="shared" si="550"/>
        <v>220</v>
      </c>
      <c r="BE246" s="101">
        <f t="shared" si="550"/>
        <v>147</v>
      </c>
      <c r="BF246" s="101">
        <f t="shared" si="550"/>
        <v>182</v>
      </c>
      <c r="BG246" s="101">
        <f t="shared" si="550"/>
        <v>182</v>
      </c>
      <c r="BI246" s="102">
        <v>35</v>
      </c>
      <c r="BJ246" s="102">
        <f t="shared" ref="BJ246:BQ246" si="551">INT(B246/$I$1*$BQ$1)</f>
        <v>355</v>
      </c>
      <c r="BK246" s="102">
        <f t="shared" si="551"/>
        <v>140</v>
      </c>
      <c r="BL246" s="102">
        <f t="shared" si="551"/>
        <v>105</v>
      </c>
      <c r="BM246" s="102">
        <f t="shared" si="551"/>
        <v>105</v>
      </c>
      <c r="BN246" s="102">
        <f t="shared" si="551"/>
        <v>345</v>
      </c>
      <c r="BO246" s="102">
        <f t="shared" si="551"/>
        <v>230</v>
      </c>
      <c r="BP246" s="102">
        <f t="shared" si="551"/>
        <v>285</v>
      </c>
      <c r="BQ246" s="102">
        <f t="shared" si="551"/>
        <v>285</v>
      </c>
    </row>
    <row r="247" spans="1:69">
      <c r="A247" s="4">
        <v>36</v>
      </c>
      <c r="B247" s="4">
        <f>INT(VLOOKUP(A247,数值基线!$A$1:$K$206,6,0)*$B$210)</f>
        <v>75</v>
      </c>
      <c r="C247" s="4">
        <f>INT(B247/$B$2*$C$2)</f>
        <v>30</v>
      </c>
      <c r="D247" s="4">
        <f>INT(B247/$B$2*$D$2)</f>
        <v>22</v>
      </c>
      <c r="E247" s="4">
        <f>INT(B247/$B$2*$E$2)</f>
        <v>22</v>
      </c>
      <c r="F247" s="4">
        <f>INT(VLOOKUP(A247,数值基线!$A$1:$K$206,7,0)*$F$2)</f>
        <v>73</v>
      </c>
      <c r="G247" s="4">
        <f>INT(F247/$F$2*$G$2)</f>
        <v>48</v>
      </c>
      <c r="H247" s="4">
        <f>INT(F247/$F$2*$H$2)</f>
        <v>60</v>
      </c>
      <c r="I247" s="4">
        <f>INT(F247/$F$2*$I$2)</f>
        <v>60</v>
      </c>
      <c r="K247" s="106">
        <v>36</v>
      </c>
      <c r="L247" s="106">
        <f t="shared" ref="L247:S247" si="552">INT(B247/$I$1*$S$1)</f>
        <v>93</v>
      </c>
      <c r="M247" s="106">
        <f t="shared" si="552"/>
        <v>37</v>
      </c>
      <c r="N247" s="106">
        <f t="shared" si="552"/>
        <v>27</v>
      </c>
      <c r="O247" s="106">
        <f t="shared" si="552"/>
        <v>27</v>
      </c>
      <c r="P247" s="106">
        <f t="shared" si="552"/>
        <v>91</v>
      </c>
      <c r="Q247" s="106">
        <f t="shared" si="552"/>
        <v>60</v>
      </c>
      <c r="R247" s="106">
        <f t="shared" si="552"/>
        <v>75</v>
      </c>
      <c r="S247" s="106">
        <f t="shared" si="552"/>
        <v>75</v>
      </c>
      <c r="U247" s="97">
        <v>36</v>
      </c>
      <c r="V247" s="97">
        <f t="shared" ref="V247:AC247" si="553">INT(B247/$I$1*$AC$1)</f>
        <v>116</v>
      </c>
      <c r="W247" s="97">
        <f t="shared" si="553"/>
        <v>46</v>
      </c>
      <c r="X247" s="97">
        <f t="shared" si="553"/>
        <v>34</v>
      </c>
      <c r="Y247" s="97">
        <f t="shared" si="553"/>
        <v>34</v>
      </c>
      <c r="Z247" s="97">
        <f t="shared" si="553"/>
        <v>113</v>
      </c>
      <c r="AA247" s="97">
        <f t="shared" si="553"/>
        <v>74</v>
      </c>
      <c r="AB247" s="97">
        <f t="shared" si="553"/>
        <v>93</v>
      </c>
      <c r="AC247" s="97">
        <f t="shared" si="553"/>
        <v>93</v>
      </c>
      <c r="AE247" s="98">
        <v>36</v>
      </c>
      <c r="AF247" s="98">
        <f t="shared" ref="AF247:AM247" si="554">INT(B247/$I$1*$AM$1)</f>
        <v>146</v>
      </c>
      <c r="AG247" s="98">
        <f t="shared" si="554"/>
        <v>58</v>
      </c>
      <c r="AH247" s="98">
        <f t="shared" si="554"/>
        <v>42</v>
      </c>
      <c r="AI247" s="98">
        <f t="shared" si="554"/>
        <v>42</v>
      </c>
      <c r="AJ247" s="98">
        <f t="shared" si="554"/>
        <v>142</v>
      </c>
      <c r="AK247" s="98">
        <f t="shared" si="554"/>
        <v>93</v>
      </c>
      <c r="AL247" s="98">
        <f t="shared" si="554"/>
        <v>117</v>
      </c>
      <c r="AM247" s="98">
        <f t="shared" si="554"/>
        <v>117</v>
      </c>
      <c r="AO247" s="100">
        <v>36</v>
      </c>
      <c r="AP247" s="100">
        <f t="shared" ref="AP247:AW247" si="555">INT(B247/$I$1*$AW$1)</f>
        <v>187</v>
      </c>
      <c r="AQ247" s="100">
        <f t="shared" si="555"/>
        <v>75</v>
      </c>
      <c r="AR247" s="100">
        <f t="shared" si="555"/>
        <v>55</v>
      </c>
      <c r="AS247" s="100">
        <f t="shared" si="555"/>
        <v>55</v>
      </c>
      <c r="AT247" s="100">
        <f t="shared" si="555"/>
        <v>182</v>
      </c>
      <c r="AU247" s="100">
        <f t="shared" si="555"/>
        <v>120</v>
      </c>
      <c r="AV247" s="100">
        <f t="shared" si="555"/>
        <v>150</v>
      </c>
      <c r="AW247" s="100">
        <f t="shared" si="555"/>
        <v>150</v>
      </c>
      <c r="AY247" s="101">
        <v>36</v>
      </c>
      <c r="AZ247" s="101">
        <f t="shared" ref="AZ247:BG247" si="556">INT(B247/$I$1*$BG$1)</f>
        <v>240</v>
      </c>
      <c r="BA247" s="101">
        <f t="shared" si="556"/>
        <v>96</v>
      </c>
      <c r="BB247" s="101">
        <f t="shared" si="556"/>
        <v>70</v>
      </c>
      <c r="BC247" s="101">
        <f t="shared" si="556"/>
        <v>70</v>
      </c>
      <c r="BD247" s="101">
        <f t="shared" si="556"/>
        <v>233</v>
      </c>
      <c r="BE247" s="101">
        <f t="shared" si="556"/>
        <v>153</v>
      </c>
      <c r="BF247" s="101">
        <f t="shared" si="556"/>
        <v>192</v>
      </c>
      <c r="BG247" s="101">
        <f t="shared" si="556"/>
        <v>192</v>
      </c>
      <c r="BI247" s="102">
        <v>36</v>
      </c>
      <c r="BJ247" s="102">
        <f t="shared" ref="BJ247:BQ247" si="557">INT(B247/$I$1*$BQ$1)</f>
        <v>375</v>
      </c>
      <c r="BK247" s="102">
        <f t="shared" si="557"/>
        <v>150</v>
      </c>
      <c r="BL247" s="102">
        <f t="shared" si="557"/>
        <v>110</v>
      </c>
      <c r="BM247" s="102">
        <f t="shared" si="557"/>
        <v>110</v>
      </c>
      <c r="BN247" s="102">
        <f t="shared" si="557"/>
        <v>365</v>
      </c>
      <c r="BO247" s="102">
        <f t="shared" si="557"/>
        <v>240</v>
      </c>
      <c r="BP247" s="102">
        <f t="shared" si="557"/>
        <v>300</v>
      </c>
      <c r="BQ247" s="102">
        <f t="shared" si="557"/>
        <v>300</v>
      </c>
    </row>
    <row r="248" spans="1:69">
      <c r="A248" s="4">
        <v>37</v>
      </c>
      <c r="B248" s="4">
        <f>INT(VLOOKUP(A248,数值基线!$A$1:$K$206,6,0)*$B$210)</f>
        <v>79</v>
      </c>
      <c r="C248" s="4">
        <f>INT(B248/$B$2*$C$2)</f>
        <v>31</v>
      </c>
      <c r="D248" s="4">
        <f>INT(B248/$B$2*$D$2)</f>
        <v>23</v>
      </c>
      <c r="E248" s="4">
        <f>INT(B248/$B$2*$E$2)</f>
        <v>23</v>
      </c>
      <c r="F248" s="4">
        <f>INT(VLOOKUP(A248,数值基线!$A$1:$K$206,7,0)*$F$2)</f>
        <v>76</v>
      </c>
      <c r="G248" s="4">
        <f>INT(F248/$F$2*$G$2)</f>
        <v>50</v>
      </c>
      <c r="H248" s="4">
        <f>INT(F248/$F$2*$H$2)</f>
        <v>63</v>
      </c>
      <c r="I248" s="4">
        <f>INT(F248/$F$2*$I$2)</f>
        <v>63</v>
      </c>
      <c r="K248" s="106">
        <v>37</v>
      </c>
      <c r="L248" s="106">
        <f t="shared" ref="L248:S248" si="558">INT(B248/$I$1*$S$1)</f>
        <v>98</v>
      </c>
      <c r="M248" s="106">
        <f t="shared" si="558"/>
        <v>38</v>
      </c>
      <c r="N248" s="106">
        <f t="shared" si="558"/>
        <v>28</v>
      </c>
      <c r="O248" s="106">
        <f t="shared" si="558"/>
        <v>28</v>
      </c>
      <c r="P248" s="106">
        <f t="shared" si="558"/>
        <v>95</v>
      </c>
      <c r="Q248" s="106">
        <f t="shared" si="558"/>
        <v>62</v>
      </c>
      <c r="R248" s="106">
        <f t="shared" si="558"/>
        <v>78</v>
      </c>
      <c r="S248" s="106">
        <f t="shared" si="558"/>
        <v>78</v>
      </c>
      <c r="U248" s="97">
        <v>37</v>
      </c>
      <c r="V248" s="97">
        <f t="shared" ref="V248:AC248" si="559">INT(B248/$I$1*$AC$1)</f>
        <v>122</v>
      </c>
      <c r="W248" s="97">
        <f t="shared" si="559"/>
        <v>48</v>
      </c>
      <c r="X248" s="97">
        <f t="shared" si="559"/>
        <v>35</v>
      </c>
      <c r="Y248" s="97">
        <f t="shared" si="559"/>
        <v>35</v>
      </c>
      <c r="Z248" s="97">
        <f t="shared" si="559"/>
        <v>117</v>
      </c>
      <c r="AA248" s="97">
        <f t="shared" si="559"/>
        <v>77</v>
      </c>
      <c r="AB248" s="97">
        <f t="shared" si="559"/>
        <v>97</v>
      </c>
      <c r="AC248" s="97">
        <f t="shared" si="559"/>
        <v>97</v>
      </c>
      <c r="AE248" s="98">
        <v>37</v>
      </c>
      <c r="AF248" s="98">
        <f t="shared" ref="AF248:AM248" si="560">INT(B248/$I$1*$AM$1)</f>
        <v>154</v>
      </c>
      <c r="AG248" s="98">
        <f t="shared" si="560"/>
        <v>60</v>
      </c>
      <c r="AH248" s="98">
        <f t="shared" si="560"/>
        <v>44</v>
      </c>
      <c r="AI248" s="98">
        <f t="shared" si="560"/>
        <v>44</v>
      </c>
      <c r="AJ248" s="98">
        <f t="shared" si="560"/>
        <v>148</v>
      </c>
      <c r="AK248" s="98">
        <f t="shared" si="560"/>
        <v>97</v>
      </c>
      <c r="AL248" s="98">
        <f t="shared" si="560"/>
        <v>122</v>
      </c>
      <c r="AM248" s="98">
        <f t="shared" si="560"/>
        <v>122</v>
      </c>
      <c r="AO248" s="100">
        <v>37</v>
      </c>
      <c r="AP248" s="100">
        <f t="shared" ref="AP248:AW248" si="561">INT(B248/$I$1*$AW$1)</f>
        <v>197</v>
      </c>
      <c r="AQ248" s="100">
        <f t="shared" si="561"/>
        <v>77</v>
      </c>
      <c r="AR248" s="100">
        <f t="shared" si="561"/>
        <v>57</v>
      </c>
      <c r="AS248" s="100">
        <f t="shared" si="561"/>
        <v>57</v>
      </c>
      <c r="AT248" s="100">
        <f t="shared" si="561"/>
        <v>190</v>
      </c>
      <c r="AU248" s="100">
        <f t="shared" si="561"/>
        <v>125</v>
      </c>
      <c r="AV248" s="100">
        <f t="shared" si="561"/>
        <v>157</v>
      </c>
      <c r="AW248" s="100">
        <f t="shared" si="561"/>
        <v>157</v>
      </c>
      <c r="AY248" s="101">
        <v>37</v>
      </c>
      <c r="AZ248" s="101">
        <f t="shared" ref="AZ248:BG248" si="562">INT(B248/$I$1*$BG$1)</f>
        <v>252</v>
      </c>
      <c r="BA248" s="101">
        <f t="shared" si="562"/>
        <v>99</v>
      </c>
      <c r="BB248" s="101">
        <f t="shared" si="562"/>
        <v>73</v>
      </c>
      <c r="BC248" s="101">
        <f t="shared" si="562"/>
        <v>73</v>
      </c>
      <c r="BD248" s="101">
        <f t="shared" si="562"/>
        <v>243</v>
      </c>
      <c r="BE248" s="101">
        <f t="shared" si="562"/>
        <v>160</v>
      </c>
      <c r="BF248" s="101">
        <f t="shared" si="562"/>
        <v>201</v>
      </c>
      <c r="BG248" s="101">
        <f t="shared" si="562"/>
        <v>201</v>
      </c>
      <c r="BI248" s="102">
        <v>37</v>
      </c>
      <c r="BJ248" s="102">
        <f t="shared" ref="BJ248:BQ248" si="563">INT(B248/$I$1*$BQ$1)</f>
        <v>395</v>
      </c>
      <c r="BK248" s="102">
        <f t="shared" si="563"/>
        <v>155</v>
      </c>
      <c r="BL248" s="102">
        <f t="shared" si="563"/>
        <v>115</v>
      </c>
      <c r="BM248" s="102">
        <f t="shared" si="563"/>
        <v>115</v>
      </c>
      <c r="BN248" s="102">
        <f t="shared" si="563"/>
        <v>380</v>
      </c>
      <c r="BO248" s="102">
        <f t="shared" si="563"/>
        <v>250</v>
      </c>
      <c r="BP248" s="102">
        <f t="shared" si="563"/>
        <v>315</v>
      </c>
      <c r="BQ248" s="102">
        <f t="shared" si="563"/>
        <v>315</v>
      </c>
    </row>
    <row r="249" spans="1:69">
      <c r="A249" s="4">
        <v>38</v>
      </c>
      <c r="B249" s="4">
        <f>INT(VLOOKUP(A249,数值基线!$A$1:$K$206,6,0)*$B$210)</f>
        <v>82</v>
      </c>
      <c r="C249" s="4">
        <f>INT(B249/$B$2*$C$2)</f>
        <v>32</v>
      </c>
      <c r="D249" s="4">
        <f>INT(B249/$B$2*$D$2)</f>
        <v>24</v>
      </c>
      <c r="E249" s="4">
        <f>INT(B249/$B$2*$E$2)</f>
        <v>24</v>
      </c>
      <c r="F249" s="4">
        <f>INT(VLOOKUP(A249,数值基线!$A$1:$K$206,7,0)*$F$2)</f>
        <v>80</v>
      </c>
      <c r="G249" s="4">
        <f>INT(F249/$F$2*$G$2)</f>
        <v>53</v>
      </c>
      <c r="H249" s="4">
        <f>INT(F249/$F$2*$H$2)</f>
        <v>66</v>
      </c>
      <c r="I249" s="4">
        <f>INT(F249/$F$2*$I$2)</f>
        <v>66</v>
      </c>
      <c r="K249" s="106">
        <v>38</v>
      </c>
      <c r="L249" s="106">
        <f t="shared" ref="L249:S249" si="564">INT(B249/$I$1*$S$1)</f>
        <v>102</v>
      </c>
      <c r="M249" s="106">
        <f t="shared" si="564"/>
        <v>40</v>
      </c>
      <c r="N249" s="106">
        <f t="shared" si="564"/>
        <v>30</v>
      </c>
      <c r="O249" s="106">
        <f t="shared" si="564"/>
        <v>30</v>
      </c>
      <c r="P249" s="106">
        <f t="shared" si="564"/>
        <v>100</v>
      </c>
      <c r="Q249" s="106">
        <f t="shared" si="564"/>
        <v>66</v>
      </c>
      <c r="R249" s="106">
        <f t="shared" si="564"/>
        <v>82</v>
      </c>
      <c r="S249" s="106">
        <f t="shared" si="564"/>
        <v>82</v>
      </c>
      <c r="U249" s="97">
        <v>38</v>
      </c>
      <c r="V249" s="97">
        <f t="shared" ref="V249:AC249" si="565">INT(B249/$I$1*$AC$1)</f>
        <v>127</v>
      </c>
      <c r="W249" s="97">
        <f t="shared" si="565"/>
        <v>49</v>
      </c>
      <c r="X249" s="97">
        <f t="shared" si="565"/>
        <v>37</v>
      </c>
      <c r="Y249" s="97">
        <f t="shared" si="565"/>
        <v>37</v>
      </c>
      <c r="Z249" s="97">
        <f t="shared" si="565"/>
        <v>124</v>
      </c>
      <c r="AA249" s="97">
        <f t="shared" si="565"/>
        <v>82</v>
      </c>
      <c r="AB249" s="97">
        <f t="shared" si="565"/>
        <v>102</v>
      </c>
      <c r="AC249" s="97">
        <f t="shared" si="565"/>
        <v>102</v>
      </c>
      <c r="AE249" s="98">
        <v>38</v>
      </c>
      <c r="AF249" s="98">
        <f t="shared" ref="AF249:AM249" si="566">INT(B249/$I$1*$AM$1)</f>
        <v>159</v>
      </c>
      <c r="AG249" s="98">
        <f t="shared" si="566"/>
        <v>62</v>
      </c>
      <c r="AH249" s="98">
        <f t="shared" si="566"/>
        <v>46</v>
      </c>
      <c r="AI249" s="98">
        <f t="shared" si="566"/>
        <v>46</v>
      </c>
      <c r="AJ249" s="98">
        <f t="shared" si="566"/>
        <v>156</v>
      </c>
      <c r="AK249" s="98">
        <f t="shared" si="566"/>
        <v>103</v>
      </c>
      <c r="AL249" s="98">
        <f t="shared" si="566"/>
        <v>128</v>
      </c>
      <c r="AM249" s="98">
        <f t="shared" si="566"/>
        <v>128</v>
      </c>
      <c r="AO249" s="100">
        <v>38</v>
      </c>
      <c r="AP249" s="100">
        <f t="shared" ref="AP249:AW249" si="567">INT(B249/$I$1*$AW$1)</f>
        <v>205</v>
      </c>
      <c r="AQ249" s="100">
        <f t="shared" si="567"/>
        <v>80</v>
      </c>
      <c r="AR249" s="100">
        <f t="shared" si="567"/>
        <v>60</v>
      </c>
      <c r="AS249" s="100">
        <f t="shared" si="567"/>
        <v>60</v>
      </c>
      <c r="AT249" s="100">
        <f t="shared" si="567"/>
        <v>200</v>
      </c>
      <c r="AU249" s="100">
        <f t="shared" si="567"/>
        <v>132</v>
      </c>
      <c r="AV249" s="100">
        <f t="shared" si="567"/>
        <v>165</v>
      </c>
      <c r="AW249" s="100">
        <f t="shared" si="567"/>
        <v>165</v>
      </c>
      <c r="AY249" s="101">
        <v>38</v>
      </c>
      <c r="AZ249" s="101">
        <f t="shared" ref="AZ249:BG249" si="568">INT(B249/$I$1*$BG$1)</f>
        <v>262</v>
      </c>
      <c r="BA249" s="101">
        <f t="shared" si="568"/>
        <v>102</v>
      </c>
      <c r="BB249" s="101">
        <f t="shared" si="568"/>
        <v>76</v>
      </c>
      <c r="BC249" s="101">
        <f t="shared" si="568"/>
        <v>76</v>
      </c>
      <c r="BD249" s="101">
        <f t="shared" si="568"/>
        <v>256</v>
      </c>
      <c r="BE249" s="101">
        <f t="shared" si="568"/>
        <v>169</v>
      </c>
      <c r="BF249" s="101">
        <f t="shared" si="568"/>
        <v>211</v>
      </c>
      <c r="BG249" s="101">
        <f t="shared" si="568"/>
        <v>211</v>
      </c>
      <c r="BI249" s="102">
        <v>38</v>
      </c>
      <c r="BJ249" s="102">
        <f t="shared" ref="BJ249:BQ249" si="569">INT(B249/$I$1*$BQ$1)</f>
        <v>410</v>
      </c>
      <c r="BK249" s="102">
        <f t="shared" si="569"/>
        <v>160</v>
      </c>
      <c r="BL249" s="102">
        <f t="shared" si="569"/>
        <v>120</v>
      </c>
      <c r="BM249" s="102">
        <f t="shared" si="569"/>
        <v>120</v>
      </c>
      <c r="BN249" s="102">
        <f t="shared" si="569"/>
        <v>400</v>
      </c>
      <c r="BO249" s="102">
        <f t="shared" si="569"/>
        <v>265</v>
      </c>
      <c r="BP249" s="102">
        <f t="shared" si="569"/>
        <v>330</v>
      </c>
      <c r="BQ249" s="102">
        <f t="shared" si="569"/>
        <v>330</v>
      </c>
    </row>
    <row r="250" spans="1:69">
      <c r="A250" s="4">
        <v>39</v>
      </c>
      <c r="B250" s="4">
        <f>INT(VLOOKUP(A250,数值基线!$A$1:$K$206,6,0)*$B$210)</f>
        <v>86</v>
      </c>
      <c r="C250" s="4">
        <f>INT(B250/$B$2*$C$2)</f>
        <v>34</v>
      </c>
      <c r="D250" s="4">
        <f>INT(B250/$B$2*$D$2)</f>
        <v>25</v>
      </c>
      <c r="E250" s="4">
        <f>INT(B250/$B$2*$E$2)</f>
        <v>25</v>
      </c>
      <c r="F250" s="4">
        <f>INT(VLOOKUP(A250,数值基线!$A$1:$K$206,7,0)*$F$2)</f>
        <v>84</v>
      </c>
      <c r="G250" s="4">
        <f>INT(F250/$F$2*$G$2)</f>
        <v>56</v>
      </c>
      <c r="H250" s="4">
        <f>INT(F250/$F$2*$H$2)</f>
        <v>70</v>
      </c>
      <c r="I250" s="4">
        <f>INT(F250/$F$2*$I$2)</f>
        <v>70</v>
      </c>
      <c r="K250" s="106">
        <v>39</v>
      </c>
      <c r="L250" s="106">
        <f t="shared" ref="L250:S250" si="570">INT(B250/$I$1*$S$1)</f>
        <v>107</v>
      </c>
      <c r="M250" s="106">
        <f t="shared" si="570"/>
        <v>42</v>
      </c>
      <c r="N250" s="106">
        <f t="shared" si="570"/>
        <v>31</v>
      </c>
      <c r="O250" s="106">
        <f t="shared" si="570"/>
        <v>31</v>
      </c>
      <c r="P250" s="106">
        <f t="shared" si="570"/>
        <v>105</v>
      </c>
      <c r="Q250" s="106">
        <f t="shared" si="570"/>
        <v>70</v>
      </c>
      <c r="R250" s="106">
        <f t="shared" si="570"/>
        <v>87</v>
      </c>
      <c r="S250" s="106">
        <f t="shared" si="570"/>
        <v>87</v>
      </c>
      <c r="U250" s="97">
        <v>39</v>
      </c>
      <c r="V250" s="97">
        <f t="shared" ref="V250:AC250" si="571">INT(B250/$I$1*$AC$1)</f>
        <v>133</v>
      </c>
      <c r="W250" s="97">
        <f t="shared" si="571"/>
        <v>52</v>
      </c>
      <c r="X250" s="97">
        <f t="shared" si="571"/>
        <v>38</v>
      </c>
      <c r="Y250" s="97">
        <f t="shared" si="571"/>
        <v>38</v>
      </c>
      <c r="Z250" s="97">
        <f t="shared" si="571"/>
        <v>130</v>
      </c>
      <c r="AA250" s="97">
        <f t="shared" si="571"/>
        <v>86</v>
      </c>
      <c r="AB250" s="97">
        <f t="shared" si="571"/>
        <v>108</v>
      </c>
      <c r="AC250" s="97">
        <f t="shared" si="571"/>
        <v>108</v>
      </c>
      <c r="AE250" s="98">
        <v>39</v>
      </c>
      <c r="AF250" s="98">
        <f t="shared" ref="AF250:AM250" si="572">INT(B250/$I$1*$AM$1)</f>
        <v>167</v>
      </c>
      <c r="AG250" s="98">
        <f t="shared" si="572"/>
        <v>66</v>
      </c>
      <c r="AH250" s="98">
        <f t="shared" si="572"/>
        <v>48</v>
      </c>
      <c r="AI250" s="98">
        <f t="shared" si="572"/>
        <v>48</v>
      </c>
      <c r="AJ250" s="98">
        <f t="shared" si="572"/>
        <v>163</v>
      </c>
      <c r="AK250" s="98">
        <f t="shared" si="572"/>
        <v>109</v>
      </c>
      <c r="AL250" s="98">
        <f t="shared" si="572"/>
        <v>136</v>
      </c>
      <c r="AM250" s="98">
        <f t="shared" si="572"/>
        <v>136</v>
      </c>
      <c r="AO250" s="100">
        <v>39</v>
      </c>
      <c r="AP250" s="100">
        <f t="shared" ref="AP250:AW250" si="573">INT(B250/$I$1*$AW$1)</f>
        <v>215</v>
      </c>
      <c r="AQ250" s="100">
        <f t="shared" si="573"/>
        <v>85</v>
      </c>
      <c r="AR250" s="100">
        <f t="shared" si="573"/>
        <v>62</v>
      </c>
      <c r="AS250" s="100">
        <f t="shared" si="573"/>
        <v>62</v>
      </c>
      <c r="AT250" s="100">
        <f t="shared" si="573"/>
        <v>210</v>
      </c>
      <c r="AU250" s="100">
        <f t="shared" si="573"/>
        <v>140</v>
      </c>
      <c r="AV250" s="100">
        <f t="shared" si="573"/>
        <v>175</v>
      </c>
      <c r="AW250" s="100">
        <f t="shared" si="573"/>
        <v>175</v>
      </c>
      <c r="AY250" s="101">
        <v>39</v>
      </c>
      <c r="AZ250" s="101">
        <f t="shared" ref="AZ250:BG250" si="574">INT(B250/$I$1*$BG$1)</f>
        <v>275</v>
      </c>
      <c r="BA250" s="101">
        <f t="shared" si="574"/>
        <v>108</v>
      </c>
      <c r="BB250" s="101">
        <f t="shared" si="574"/>
        <v>80</v>
      </c>
      <c r="BC250" s="101">
        <f t="shared" si="574"/>
        <v>80</v>
      </c>
      <c r="BD250" s="101">
        <f t="shared" si="574"/>
        <v>268</v>
      </c>
      <c r="BE250" s="101">
        <f t="shared" si="574"/>
        <v>179</v>
      </c>
      <c r="BF250" s="101">
        <f t="shared" si="574"/>
        <v>224</v>
      </c>
      <c r="BG250" s="101">
        <f t="shared" si="574"/>
        <v>224</v>
      </c>
      <c r="BI250" s="102">
        <v>39</v>
      </c>
      <c r="BJ250" s="102">
        <f t="shared" ref="BJ250:BQ250" si="575">INT(B250/$I$1*$BQ$1)</f>
        <v>430</v>
      </c>
      <c r="BK250" s="102">
        <f t="shared" si="575"/>
        <v>170</v>
      </c>
      <c r="BL250" s="102">
        <f t="shared" si="575"/>
        <v>125</v>
      </c>
      <c r="BM250" s="102">
        <f t="shared" si="575"/>
        <v>125</v>
      </c>
      <c r="BN250" s="102">
        <f t="shared" si="575"/>
        <v>420</v>
      </c>
      <c r="BO250" s="102">
        <f t="shared" si="575"/>
        <v>280</v>
      </c>
      <c r="BP250" s="102">
        <f t="shared" si="575"/>
        <v>350</v>
      </c>
      <c r="BQ250" s="102">
        <f t="shared" si="575"/>
        <v>350</v>
      </c>
    </row>
    <row r="251" spans="1:69">
      <c r="A251" s="4">
        <v>40</v>
      </c>
      <c r="B251" s="4">
        <f>INT(VLOOKUP(A251,数值基线!$A$1:$K$206,6,0)*$B$210)</f>
        <v>90</v>
      </c>
      <c r="C251" s="4">
        <f>INT(B251/$B$2*$C$2)</f>
        <v>36</v>
      </c>
      <c r="D251" s="4">
        <f>INT(B251/$B$2*$D$2)</f>
        <v>27</v>
      </c>
      <c r="E251" s="4">
        <f>INT(B251/$B$2*$E$2)</f>
        <v>27</v>
      </c>
      <c r="F251" s="4">
        <f>INT(VLOOKUP(A251,数值基线!$A$1:$K$206,7,0)*$F$2)</f>
        <v>87</v>
      </c>
      <c r="G251" s="4">
        <f>INT(F251/$F$2*$G$2)</f>
        <v>58</v>
      </c>
      <c r="H251" s="4">
        <f>INT(F251/$F$2*$H$2)</f>
        <v>72</v>
      </c>
      <c r="I251" s="4">
        <f>INT(F251/$F$2*$I$2)</f>
        <v>72</v>
      </c>
      <c r="K251" s="106">
        <v>40</v>
      </c>
      <c r="L251" s="106">
        <f t="shared" ref="L251:S251" si="576">INT(B251/$I$1*$S$1)</f>
        <v>112</v>
      </c>
      <c r="M251" s="106">
        <f t="shared" si="576"/>
        <v>45</v>
      </c>
      <c r="N251" s="106">
        <f t="shared" si="576"/>
        <v>33</v>
      </c>
      <c r="O251" s="106">
        <f t="shared" si="576"/>
        <v>33</v>
      </c>
      <c r="P251" s="106">
        <f t="shared" si="576"/>
        <v>108</v>
      </c>
      <c r="Q251" s="106">
        <f t="shared" si="576"/>
        <v>72</v>
      </c>
      <c r="R251" s="106">
        <f t="shared" si="576"/>
        <v>90</v>
      </c>
      <c r="S251" s="106">
        <f t="shared" si="576"/>
        <v>90</v>
      </c>
      <c r="U251" s="97">
        <v>40</v>
      </c>
      <c r="V251" s="97">
        <f t="shared" ref="V251:AC251" si="577">INT(B251/$I$1*$AC$1)</f>
        <v>139</v>
      </c>
      <c r="W251" s="97">
        <f t="shared" si="577"/>
        <v>55</v>
      </c>
      <c r="X251" s="97">
        <f t="shared" si="577"/>
        <v>41</v>
      </c>
      <c r="Y251" s="97">
        <f t="shared" si="577"/>
        <v>41</v>
      </c>
      <c r="Z251" s="97">
        <f t="shared" si="577"/>
        <v>134</v>
      </c>
      <c r="AA251" s="97">
        <f t="shared" si="577"/>
        <v>89</v>
      </c>
      <c r="AB251" s="97">
        <f t="shared" si="577"/>
        <v>111</v>
      </c>
      <c r="AC251" s="97">
        <f t="shared" si="577"/>
        <v>111</v>
      </c>
      <c r="AE251" s="98">
        <v>40</v>
      </c>
      <c r="AF251" s="98">
        <f t="shared" ref="AF251:AM251" si="578">INT(B251/$I$1*$AM$1)</f>
        <v>175</v>
      </c>
      <c r="AG251" s="98">
        <f t="shared" si="578"/>
        <v>70</v>
      </c>
      <c r="AH251" s="98">
        <f t="shared" si="578"/>
        <v>52</v>
      </c>
      <c r="AI251" s="98">
        <f t="shared" si="578"/>
        <v>52</v>
      </c>
      <c r="AJ251" s="98">
        <f t="shared" si="578"/>
        <v>169</v>
      </c>
      <c r="AK251" s="98">
        <f t="shared" si="578"/>
        <v>113</v>
      </c>
      <c r="AL251" s="98">
        <f t="shared" si="578"/>
        <v>140</v>
      </c>
      <c r="AM251" s="98">
        <f t="shared" si="578"/>
        <v>140</v>
      </c>
      <c r="AO251" s="100">
        <v>40</v>
      </c>
      <c r="AP251" s="100">
        <f t="shared" ref="AP251:AW251" si="579">INT(B251/$I$1*$AW$1)</f>
        <v>225</v>
      </c>
      <c r="AQ251" s="100">
        <f t="shared" si="579"/>
        <v>90</v>
      </c>
      <c r="AR251" s="100">
        <f t="shared" si="579"/>
        <v>67</v>
      </c>
      <c r="AS251" s="100">
        <f t="shared" si="579"/>
        <v>67</v>
      </c>
      <c r="AT251" s="100">
        <f t="shared" si="579"/>
        <v>217</v>
      </c>
      <c r="AU251" s="100">
        <f t="shared" si="579"/>
        <v>145</v>
      </c>
      <c r="AV251" s="100">
        <f t="shared" si="579"/>
        <v>180</v>
      </c>
      <c r="AW251" s="100">
        <f t="shared" si="579"/>
        <v>180</v>
      </c>
      <c r="AY251" s="101">
        <v>40</v>
      </c>
      <c r="AZ251" s="101">
        <f t="shared" ref="AZ251:BG251" si="580">INT(B251/$I$1*$BG$1)</f>
        <v>288</v>
      </c>
      <c r="BA251" s="101">
        <f t="shared" si="580"/>
        <v>115</v>
      </c>
      <c r="BB251" s="101">
        <f t="shared" si="580"/>
        <v>86</v>
      </c>
      <c r="BC251" s="101">
        <f t="shared" si="580"/>
        <v>86</v>
      </c>
      <c r="BD251" s="101">
        <f t="shared" si="580"/>
        <v>278</v>
      </c>
      <c r="BE251" s="101">
        <f t="shared" si="580"/>
        <v>185</v>
      </c>
      <c r="BF251" s="101">
        <f t="shared" si="580"/>
        <v>230</v>
      </c>
      <c r="BG251" s="101">
        <f t="shared" si="580"/>
        <v>230</v>
      </c>
      <c r="BI251" s="102">
        <v>40</v>
      </c>
      <c r="BJ251" s="102">
        <f t="shared" ref="BJ251:BQ251" si="581">INT(B251/$I$1*$BQ$1)</f>
        <v>450</v>
      </c>
      <c r="BK251" s="102">
        <f t="shared" si="581"/>
        <v>180</v>
      </c>
      <c r="BL251" s="102">
        <f t="shared" si="581"/>
        <v>135</v>
      </c>
      <c r="BM251" s="102">
        <f t="shared" si="581"/>
        <v>135</v>
      </c>
      <c r="BN251" s="102">
        <f t="shared" si="581"/>
        <v>435</v>
      </c>
      <c r="BO251" s="102">
        <f t="shared" si="581"/>
        <v>290</v>
      </c>
      <c r="BP251" s="102">
        <f t="shared" si="581"/>
        <v>360</v>
      </c>
      <c r="BQ251" s="102">
        <f t="shared" si="581"/>
        <v>360</v>
      </c>
    </row>
    <row r="252" spans="1:69">
      <c r="A252" s="4">
        <v>41</v>
      </c>
      <c r="B252" s="4">
        <f>INT(VLOOKUP(A252,数值基线!$A$1:$K$206,6,0)*$B$210)</f>
        <v>94</v>
      </c>
      <c r="C252" s="4">
        <f>INT(B252/$B$2*$C$2)</f>
        <v>37</v>
      </c>
      <c r="D252" s="4">
        <f>INT(B252/$B$2*$D$2)</f>
        <v>28</v>
      </c>
      <c r="E252" s="4">
        <f>INT(B252/$B$2*$E$2)</f>
        <v>28</v>
      </c>
      <c r="F252" s="4">
        <f>INT(VLOOKUP(A252,数值基线!$A$1:$K$206,7,0)*$F$2)</f>
        <v>91</v>
      </c>
      <c r="G252" s="4">
        <f>INT(F252/$F$2*$G$2)</f>
        <v>60</v>
      </c>
      <c r="H252" s="4">
        <f>INT(F252/$F$2*$H$2)</f>
        <v>75</v>
      </c>
      <c r="I252" s="4">
        <f>INT(F252/$F$2*$I$2)</f>
        <v>75</v>
      </c>
      <c r="K252" s="106">
        <v>41</v>
      </c>
      <c r="L252" s="106">
        <f t="shared" ref="L252:S252" si="582">INT(B252/$I$1*$S$1)</f>
        <v>117</v>
      </c>
      <c r="M252" s="106">
        <f t="shared" si="582"/>
        <v>46</v>
      </c>
      <c r="N252" s="106">
        <f t="shared" si="582"/>
        <v>35</v>
      </c>
      <c r="O252" s="106">
        <f t="shared" si="582"/>
        <v>35</v>
      </c>
      <c r="P252" s="106">
        <f t="shared" si="582"/>
        <v>113</v>
      </c>
      <c r="Q252" s="106">
        <f t="shared" si="582"/>
        <v>75</v>
      </c>
      <c r="R252" s="106">
        <f t="shared" si="582"/>
        <v>93</v>
      </c>
      <c r="S252" s="106">
        <f t="shared" si="582"/>
        <v>93</v>
      </c>
      <c r="U252" s="97">
        <v>41</v>
      </c>
      <c r="V252" s="97">
        <f t="shared" ref="V252:AC252" si="583">INT(B252/$I$1*$AC$1)</f>
        <v>145</v>
      </c>
      <c r="W252" s="97">
        <f t="shared" si="583"/>
        <v>57</v>
      </c>
      <c r="X252" s="97">
        <f t="shared" si="583"/>
        <v>43</v>
      </c>
      <c r="Y252" s="97">
        <f t="shared" si="583"/>
        <v>43</v>
      </c>
      <c r="Z252" s="97">
        <f t="shared" si="583"/>
        <v>141</v>
      </c>
      <c r="AA252" s="97">
        <f t="shared" si="583"/>
        <v>93</v>
      </c>
      <c r="AB252" s="97">
        <f t="shared" si="583"/>
        <v>116</v>
      </c>
      <c r="AC252" s="97">
        <f t="shared" si="583"/>
        <v>116</v>
      </c>
      <c r="AE252" s="98">
        <v>41</v>
      </c>
      <c r="AF252" s="98">
        <f t="shared" ref="AF252:AM252" si="584">INT(B252/$I$1*$AM$1)</f>
        <v>183</v>
      </c>
      <c r="AG252" s="98">
        <f t="shared" si="584"/>
        <v>72</v>
      </c>
      <c r="AH252" s="98">
        <f t="shared" si="584"/>
        <v>54</v>
      </c>
      <c r="AI252" s="98">
        <f t="shared" si="584"/>
        <v>54</v>
      </c>
      <c r="AJ252" s="98">
        <f t="shared" si="584"/>
        <v>177</v>
      </c>
      <c r="AK252" s="98">
        <f t="shared" si="584"/>
        <v>117</v>
      </c>
      <c r="AL252" s="98">
        <f t="shared" si="584"/>
        <v>146</v>
      </c>
      <c r="AM252" s="98">
        <f t="shared" si="584"/>
        <v>146</v>
      </c>
      <c r="AO252" s="100">
        <v>41</v>
      </c>
      <c r="AP252" s="100">
        <f t="shared" ref="AP252:AW252" si="585">INT(B252/$I$1*$AW$1)</f>
        <v>235</v>
      </c>
      <c r="AQ252" s="100">
        <f t="shared" si="585"/>
        <v>92</v>
      </c>
      <c r="AR252" s="100">
        <f t="shared" si="585"/>
        <v>70</v>
      </c>
      <c r="AS252" s="100">
        <f t="shared" si="585"/>
        <v>70</v>
      </c>
      <c r="AT252" s="100">
        <f t="shared" si="585"/>
        <v>227</v>
      </c>
      <c r="AU252" s="100">
        <f t="shared" si="585"/>
        <v>150</v>
      </c>
      <c r="AV252" s="100">
        <f t="shared" si="585"/>
        <v>187</v>
      </c>
      <c r="AW252" s="100">
        <f t="shared" si="585"/>
        <v>187</v>
      </c>
      <c r="AY252" s="101">
        <v>41</v>
      </c>
      <c r="AZ252" s="101">
        <f t="shared" ref="AZ252:BG252" si="586">INT(B252/$I$1*$BG$1)</f>
        <v>300</v>
      </c>
      <c r="BA252" s="101">
        <f t="shared" si="586"/>
        <v>118</v>
      </c>
      <c r="BB252" s="101">
        <f t="shared" si="586"/>
        <v>89</v>
      </c>
      <c r="BC252" s="101">
        <f t="shared" si="586"/>
        <v>89</v>
      </c>
      <c r="BD252" s="101">
        <f t="shared" si="586"/>
        <v>291</v>
      </c>
      <c r="BE252" s="101">
        <f t="shared" si="586"/>
        <v>192</v>
      </c>
      <c r="BF252" s="101">
        <f t="shared" si="586"/>
        <v>240</v>
      </c>
      <c r="BG252" s="101">
        <f t="shared" si="586"/>
        <v>240</v>
      </c>
      <c r="BI252" s="102">
        <v>41</v>
      </c>
      <c r="BJ252" s="102">
        <f t="shared" ref="BJ252:BQ252" si="587">INT(B252/$I$1*$BQ$1)</f>
        <v>470</v>
      </c>
      <c r="BK252" s="102">
        <f t="shared" si="587"/>
        <v>185</v>
      </c>
      <c r="BL252" s="102">
        <f t="shared" si="587"/>
        <v>140</v>
      </c>
      <c r="BM252" s="102">
        <f t="shared" si="587"/>
        <v>140</v>
      </c>
      <c r="BN252" s="102">
        <f t="shared" si="587"/>
        <v>455</v>
      </c>
      <c r="BO252" s="102">
        <f t="shared" si="587"/>
        <v>300</v>
      </c>
      <c r="BP252" s="102">
        <f t="shared" si="587"/>
        <v>375</v>
      </c>
      <c r="BQ252" s="102">
        <f t="shared" si="587"/>
        <v>375</v>
      </c>
    </row>
    <row r="253" spans="1:69">
      <c r="A253" s="4">
        <v>42</v>
      </c>
      <c r="B253" s="4">
        <f>INT(VLOOKUP(A253,数值基线!$A$1:$K$206,6,0)*$B$210)</f>
        <v>98</v>
      </c>
      <c r="C253" s="4">
        <f>INT(B253/$B$2*$C$2)</f>
        <v>39</v>
      </c>
      <c r="D253" s="4">
        <f>INT(B253/$B$2*$D$2)</f>
        <v>29</v>
      </c>
      <c r="E253" s="4">
        <f>INT(B253/$B$2*$E$2)</f>
        <v>29</v>
      </c>
      <c r="F253" s="4">
        <f>INT(VLOOKUP(A253,数值基线!$A$1:$K$206,7,0)*$F$2)</f>
        <v>96</v>
      </c>
      <c r="G253" s="4">
        <f>INT(F253/$F$2*$G$2)</f>
        <v>64</v>
      </c>
      <c r="H253" s="4">
        <f>INT(F253/$F$2*$H$2)</f>
        <v>80</v>
      </c>
      <c r="I253" s="4">
        <f>INT(F253/$F$2*$I$2)</f>
        <v>80</v>
      </c>
      <c r="K253" s="106">
        <v>42</v>
      </c>
      <c r="L253" s="106">
        <f t="shared" ref="L253:S253" si="588">INT(B253/$I$1*$S$1)</f>
        <v>122</v>
      </c>
      <c r="M253" s="106">
        <f t="shared" si="588"/>
        <v>48</v>
      </c>
      <c r="N253" s="106">
        <f t="shared" si="588"/>
        <v>36</v>
      </c>
      <c r="O253" s="106">
        <f t="shared" si="588"/>
        <v>36</v>
      </c>
      <c r="P253" s="106">
        <f t="shared" si="588"/>
        <v>120</v>
      </c>
      <c r="Q253" s="106">
        <f t="shared" si="588"/>
        <v>80</v>
      </c>
      <c r="R253" s="106">
        <f t="shared" si="588"/>
        <v>100</v>
      </c>
      <c r="S253" s="106">
        <f t="shared" si="588"/>
        <v>100</v>
      </c>
      <c r="U253" s="97">
        <v>42</v>
      </c>
      <c r="V253" s="97">
        <f t="shared" ref="V253:AC253" si="589">INT(B253/$I$1*$AC$1)</f>
        <v>151</v>
      </c>
      <c r="W253" s="97">
        <f t="shared" si="589"/>
        <v>60</v>
      </c>
      <c r="X253" s="97">
        <f t="shared" si="589"/>
        <v>44</v>
      </c>
      <c r="Y253" s="97">
        <f t="shared" si="589"/>
        <v>44</v>
      </c>
      <c r="Z253" s="97">
        <f t="shared" si="589"/>
        <v>148</v>
      </c>
      <c r="AA253" s="97">
        <f t="shared" si="589"/>
        <v>99</v>
      </c>
      <c r="AB253" s="97">
        <f t="shared" si="589"/>
        <v>124</v>
      </c>
      <c r="AC253" s="97">
        <f t="shared" si="589"/>
        <v>124</v>
      </c>
      <c r="AE253" s="98">
        <v>42</v>
      </c>
      <c r="AF253" s="98">
        <f t="shared" ref="AF253:AM253" si="590">INT(B253/$I$1*$AM$1)</f>
        <v>191</v>
      </c>
      <c r="AG253" s="98">
        <f t="shared" si="590"/>
        <v>76</v>
      </c>
      <c r="AH253" s="98">
        <f t="shared" si="590"/>
        <v>56</v>
      </c>
      <c r="AI253" s="98">
        <f t="shared" si="590"/>
        <v>56</v>
      </c>
      <c r="AJ253" s="98">
        <f t="shared" si="590"/>
        <v>187</v>
      </c>
      <c r="AK253" s="98">
        <f t="shared" si="590"/>
        <v>124</v>
      </c>
      <c r="AL253" s="98">
        <f t="shared" si="590"/>
        <v>156</v>
      </c>
      <c r="AM253" s="98">
        <f t="shared" si="590"/>
        <v>156</v>
      </c>
      <c r="AO253" s="100">
        <v>42</v>
      </c>
      <c r="AP253" s="100">
        <f t="shared" ref="AP253:AW253" si="591">INT(B253/$I$1*$AW$1)</f>
        <v>245</v>
      </c>
      <c r="AQ253" s="100">
        <f t="shared" si="591"/>
        <v>97</v>
      </c>
      <c r="AR253" s="100">
        <f t="shared" si="591"/>
        <v>72</v>
      </c>
      <c r="AS253" s="100">
        <f t="shared" si="591"/>
        <v>72</v>
      </c>
      <c r="AT253" s="100">
        <f t="shared" si="591"/>
        <v>240</v>
      </c>
      <c r="AU253" s="100">
        <f t="shared" si="591"/>
        <v>160</v>
      </c>
      <c r="AV253" s="100">
        <f t="shared" si="591"/>
        <v>200</v>
      </c>
      <c r="AW253" s="100">
        <f t="shared" si="591"/>
        <v>200</v>
      </c>
      <c r="AY253" s="101">
        <v>42</v>
      </c>
      <c r="AZ253" s="101">
        <f t="shared" ref="AZ253:BG253" si="592">INT(B253/$I$1*$BG$1)</f>
        <v>313</v>
      </c>
      <c r="BA253" s="101">
        <f t="shared" si="592"/>
        <v>124</v>
      </c>
      <c r="BB253" s="101">
        <f t="shared" si="592"/>
        <v>92</v>
      </c>
      <c r="BC253" s="101">
        <f t="shared" si="592"/>
        <v>92</v>
      </c>
      <c r="BD253" s="101">
        <f t="shared" si="592"/>
        <v>307</v>
      </c>
      <c r="BE253" s="101">
        <f t="shared" si="592"/>
        <v>204</v>
      </c>
      <c r="BF253" s="101">
        <f t="shared" si="592"/>
        <v>256</v>
      </c>
      <c r="BG253" s="101">
        <f t="shared" si="592"/>
        <v>256</v>
      </c>
      <c r="BI253" s="102">
        <v>42</v>
      </c>
      <c r="BJ253" s="102">
        <f t="shared" ref="BJ253:BQ253" si="593">INT(B253/$I$1*$BQ$1)</f>
        <v>490</v>
      </c>
      <c r="BK253" s="102">
        <f t="shared" si="593"/>
        <v>195</v>
      </c>
      <c r="BL253" s="102">
        <f t="shared" si="593"/>
        <v>145</v>
      </c>
      <c r="BM253" s="102">
        <f t="shared" si="593"/>
        <v>145</v>
      </c>
      <c r="BN253" s="102">
        <f t="shared" si="593"/>
        <v>480</v>
      </c>
      <c r="BO253" s="102">
        <f t="shared" si="593"/>
        <v>320</v>
      </c>
      <c r="BP253" s="102">
        <f t="shared" si="593"/>
        <v>400</v>
      </c>
      <c r="BQ253" s="102">
        <f t="shared" si="593"/>
        <v>400</v>
      </c>
    </row>
    <row r="254" spans="1:69">
      <c r="A254" s="4">
        <v>43</v>
      </c>
      <c r="B254" s="4">
        <f>INT(VLOOKUP(A254,数值基线!$A$1:$K$206,6,0)*$B$210)</f>
        <v>102</v>
      </c>
      <c r="C254" s="4">
        <f>INT(B254/$B$2*$C$2)</f>
        <v>40</v>
      </c>
      <c r="D254" s="4">
        <f>INT(B254/$B$2*$D$2)</f>
        <v>30</v>
      </c>
      <c r="E254" s="4">
        <f>INT(B254/$B$2*$E$2)</f>
        <v>30</v>
      </c>
      <c r="F254" s="4">
        <f>INT(VLOOKUP(A254,数值基线!$A$1:$K$206,7,0)*$F$2)</f>
        <v>99</v>
      </c>
      <c r="G254" s="4">
        <f>INT(F254/$F$2*$G$2)</f>
        <v>66</v>
      </c>
      <c r="H254" s="4">
        <f>INT(F254/$F$2*$H$2)</f>
        <v>82</v>
      </c>
      <c r="I254" s="4">
        <f>INT(F254/$F$2*$I$2)</f>
        <v>82</v>
      </c>
      <c r="K254" s="106">
        <v>43</v>
      </c>
      <c r="L254" s="106">
        <f t="shared" ref="L254:S254" si="594">INT(B254/$I$1*$S$1)</f>
        <v>127</v>
      </c>
      <c r="M254" s="106">
        <f t="shared" si="594"/>
        <v>50</v>
      </c>
      <c r="N254" s="106">
        <f t="shared" si="594"/>
        <v>37</v>
      </c>
      <c r="O254" s="106">
        <f t="shared" si="594"/>
        <v>37</v>
      </c>
      <c r="P254" s="106">
        <f t="shared" si="594"/>
        <v>123</v>
      </c>
      <c r="Q254" s="106">
        <f t="shared" si="594"/>
        <v>82</v>
      </c>
      <c r="R254" s="106">
        <f t="shared" si="594"/>
        <v>102</v>
      </c>
      <c r="S254" s="106">
        <f t="shared" si="594"/>
        <v>102</v>
      </c>
      <c r="U254" s="97">
        <v>43</v>
      </c>
      <c r="V254" s="97">
        <f t="shared" ref="V254:AC254" si="595">INT(B254/$I$1*$AC$1)</f>
        <v>158</v>
      </c>
      <c r="W254" s="97">
        <f t="shared" si="595"/>
        <v>62</v>
      </c>
      <c r="X254" s="97">
        <f t="shared" si="595"/>
        <v>46</v>
      </c>
      <c r="Y254" s="97">
        <f t="shared" si="595"/>
        <v>46</v>
      </c>
      <c r="Z254" s="97">
        <f t="shared" si="595"/>
        <v>153</v>
      </c>
      <c r="AA254" s="97">
        <f t="shared" si="595"/>
        <v>102</v>
      </c>
      <c r="AB254" s="97">
        <f t="shared" si="595"/>
        <v>127</v>
      </c>
      <c r="AC254" s="97">
        <f t="shared" si="595"/>
        <v>127</v>
      </c>
      <c r="AE254" s="98">
        <v>43</v>
      </c>
      <c r="AF254" s="98">
        <f t="shared" ref="AF254:AM254" si="596">INT(B254/$I$1*$AM$1)</f>
        <v>198</v>
      </c>
      <c r="AG254" s="98">
        <f t="shared" si="596"/>
        <v>78</v>
      </c>
      <c r="AH254" s="98">
        <f t="shared" si="596"/>
        <v>58</v>
      </c>
      <c r="AI254" s="98">
        <f t="shared" si="596"/>
        <v>58</v>
      </c>
      <c r="AJ254" s="98">
        <f t="shared" si="596"/>
        <v>193</v>
      </c>
      <c r="AK254" s="98">
        <f t="shared" si="596"/>
        <v>128</v>
      </c>
      <c r="AL254" s="98">
        <f t="shared" si="596"/>
        <v>159</v>
      </c>
      <c r="AM254" s="98">
        <f t="shared" si="596"/>
        <v>159</v>
      </c>
      <c r="AO254" s="100">
        <v>43</v>
      </c>
      <c r="AP254" s="100">
        <f t="shared" ref="AP254:AW254" si="597">INT(B254/$I$1*$AW$1)</f>
        <v>255</v>
      </c>
      <c r="AQ254" s="100">
        <f t="shared" si="597"/>
        <v>100</v>
      </c>
      <c r="AR254" s="100">
        <f t="shared" si="597"/>
        <v>75</v>
      </c>
      <c r="AS254" s="100">
        <f t="shared" si="597"/>
        <v>75</v>
      </c>
      <c r="AT254" s="100">
        <f t="shared" si="597"/>
        <v>247</v>
      </c>
      <c r="AU254" s="100">
        <f t="shared" si="597"/>
        <v>165</v>
      </c>
      <c r="AV254" s="100">
        <f t="shared" si="597"/>
        <v>205</v>
      </c>
      <c r="AW254" s="100">
        <f t="shared" si="597"/>
        <v>205</v>
      </c>
      <c r="AY254" s="101">
        <v>43</v>
      </c>
      <c r="AZ254" s="101">
        <f t="shared" ref="AZ254:BG254" si="598">INT(B254/$I$1*$BG$1)</f>
        <v>326</v>
      </c>
      <c r="BA254" s="101">
        <f t="shared" si="598"/>
        <v>128</v>
      </c>
      <c r="BB254" s="101">
        <f t="shared" si="598"/>
        <v>96</v>
      </c>
      <c r="BC254" s="101">
        <f t="shared" si="598"/>
        <v>96</v>
      </c>
      <c r="BD254" s="101">
        <f t="shared" si="598"/>
        <v>316</v>
      </c>
      <c r="BE254" s="101">
        <f t="shared" si="598"/>
        <v>211</v>
      </c>
      <c r="BF254" s="101">
        <f t="shared" si="598"/>
        <v>262</v>
      </c>
      <c r="BG254" s="101">
        <f t="shared" si="598"/>
        <v>262</v>
      </c>
      <c r="BI254" s="102">
        <v>43</v>
      </c>
      <c r="BJ254" s="102">
        <f t="shared" ref="BJ254:BQ254" si="599">INT(B254/$I$1*$BQ$1)</f>
        <v>510</v>
      </c>
      <c r="BK254" s="102">
        <f t="shared" si="599"/>
        <v>200</v>
      </c>
      <c r="BL254" s="102">
        <f t="shared" si="599"/>
        <v>150</v>
      </c>
      <c r="BM254" s="102">
        <f t="shared" si="599"/>
        <v>150</v>
      </c>
      <c r="BN254" s="102">
        <f t="shared" si="599"/>
        <v>495</v>
      </c>
      <c r="BO254" s="102">
        <f t="shared" si="599"/>
        <v>330</v>
      </c>
      <c r="BP254" s="102">
        <f t="shared" si="599"/>
        <v>410</v>
      </c>
      <c r="BQ254" s="102">
        <f t="shared" si="599"/>
        <v>410</v>
      </c>
    </row>
    <row r="255" spans="1:69">
      <c r="A255" s="4">
        <v>44</v>
      </c>
      <c r="B255" s="4">
        <f>INT(VLOOKUP(A255,数值基线!$A$1:$K$206,6,0)*$B$210)</f>
        <v>106</v>
      </c>
      <c r="C255" s="4">
        <f>INT(B255/$B$2*$C$2)</f>
        <v>42</v>
      </c>
      <c r="D255" s="4">
        <f>INT(B255/$B$2*$D$2)</f>
        <v>31</v>
      </c>
      <c r="E255" s="4">
        <f>INT(B255/$B$2*$E$2)</f>
        <v>31</v>
      </c>
      <c r="F255" s="4">
        <f>INT(VLOOKUP(A255,数值基线!$A$1:$K$206,7,0)*$F$2)</f>
        <v>103</v>
      </c>
      <c r="G255" s="4">
        <f>INT(F255/$F$2*$G$2)</f>
        <v>68</v>
      </c>
      <c r="H255" s="4">
        <f>INT(F255/$F$2*$H$2)</f>
        <v>85</v>
      </c>
      <c r="I255" s="4">
        <f>INT(F255/$F$2*$I$2)</f>
        <v>85</v>
      </c>
      <c r="K255" s="106">
        <v>44</v>
      </c>
      <c r="L255" s="106">
        <f t="shared" ref="L255:S255" si="600">INT(B255/$I$1*$S$1)</f>
        <v>132</v>
      </c>
      <c r="M255" s="106">
        <f t="shared" si="600"/>
        <v>52</v>
      </c>
      <c r="N255" s="106">
        <f t="shared" si="600"/>
        <v>38</v>
      </c>
      <c r="O255" s="106">
        <f t="shared" si="600"/>
        <v>38</v>
      </c>
      <c r="P255" s="106">
        <f t="shared" si="600"/>
        <v>128</v>
      </c>
      <c r="Q255" s="106">
        <f t="shared" si="600"/>
        <v>85</v>
      </c>
      <c r="R255" s="106">
        <f t="shared" si="600"/>
        <v>106</v>
      </c>
      <c r="S255" s="106">
        <f t="shared" si="600"/>
        <v>106</v>
      </c>
      <c r="U255" s="97">
        <v>44</v>
      </c>
      <c r="V255" s="97">
        <f t="shared" ref="V255:AC255" si="601">INT(B255/$I$1*$AC$1)</f>
        <v>164</v>
      </c>
      <c r="W255" s="97">
        <f t="shared" si="601"/>
        <v>65</v>
      </c>
      <c r="X255" s="97">
        <f t="shared" si="601"/>
        <v>48</v>
      </c>
      <c r="Y255" s="97">
        <f t="shared" si="601"/>
        <v>48</v>
      </c>
      <c r="Z255" s="97">
        <f t="shared" si="601"/>
        <v>159</v>
      </c>
      <c r="AA255" s="97">
        <f t="shared" si="601"/>
        <v>105</v>
      </c>
      <c r="AB255" s="97">
        <f t="shared" si="601"/>
        <v>131</v>
      </c>
      <c r="AC255" s="97">
        <f t="shared" si="601"/>
        <v>131</v>
      </c>
      <c r="AE255" s="98">
        <v>44</v>
      </c>
      <c r="AF255" s="98">
        <f t="shared" ref="AF255:AM255" si="602">INT(B255/$I$1*$AM$1)</f>
        <v>206</v>
      </c>
      <c r="AG255" s="98">
        <f t="shared" si="602"/>
        <v>81</v>
      </c>
      <c r="AH255" s="98">
        <f t="shared" si="602"/>
        <v>60</v>
      </c>
      <c r="AI255" s="98">
        <f t="shared" si="602"/>
        <v>60</v>
      </c>
      <c r="AJ255" s="98">
        <f t="shared" si="602"/>
        <v>200</v>
      </c>
      <c r="AK255" s="98">
        <f t="shared" si="602"/>
        <v>132</v>
      </c>
      <c r="AL255" s="98">
        <f t="shared" si="602"/>
        <v>165</v>
      </c>
      <c r="AM255" s="98">
        <f t="shared" si="602"/>
        <v>165</v>
      </c>
      <c r="AO255" s="100">
        <v>44</v>
      </c>
      <c r="AP255" s="100">
        <f t="shared" ref="AP255:AW255" si="603">INT(B255/$I$1*$AW$1)</f>
        <v>265</v>
      </c>
      <c r="AQ255" s="100">
        <f t="shared" si="603"/>
        <v>105</v>
      </c>
      <c r="AR255" s="100">
        <f t="shared" si="603"/>
        <v>77</v>
      </c>
      <c r="AS255" s="100">
        <f t="shared" si="603"/>
        <v>77</v>
      </c>
      <c r="AT255" s="100">
        <f t="shared" si="603"/>
        <v>257</v>
      </c>
      <c r="AU255" s="100">
        <f t="shared" si="603"/>
        <v>170</v>
      </c>
      <c r="AV255" s="100">
        <f t="shared" si="603"/>
        <v>212</v>
      </c>
      <c r="AW255" s="100">
        <f t="shared" si="603"/>
        <v>212</v>
      </c>
      <c r="AY255" s="101">
        <v>44</v>
      </c>
      <c r="AZ255" s="101">
        <f t="shared" ref="AZ255:BG255" si="604">INT(B255/$I$1*$BG$1)</f>
        <v>339</v>
      </c>
      <c r="BA255" s="101">
        <f t="shared" si="604"/>
        <v>134</v>
      </c>
      <c r="BB255" s="101">
        <f t="shared" si="604"/>
        <v>99</v>
      </c>
      <c r="BC255" s="101">
        <f t="shared" si="604"/>
        <v>99</v>
      </c>
      <c r="BD255" s="101">
        <f t="shared" si="604"/>
        <v>329</v>
      </c>
      <c r="BE255" s="101">
        <f t="shared" si="604"/>
        <v>217</v>
      </c>
      <c r="BF255" s="101">
        <f t="shared" si="604"/>
        <v>272</v>
      </c>
      <c r="BG255" s="101">
        <f t="shared" si="604"/>
        <v>272</v>
      </c>
      <c r="BI255" s="102">
        <v>44</v>
      </c>
      <c r="BJ255" s="102">
        <f t="shared" ref="BJ255:BQ255" si="605">INT(B255/$I$1*$BQ$1)</f>
        <v>530</v>
      </c>
      <c r="BK255" s="102">
        <f t="shared" si="605"/>
        <v>210</v>
      </c>
      <c r="BL255" s="102">
        <f t="shared" si="605"/>
        <v>155</v>
      </c>
      <c r="BM255" s="102">
        <f t="shared" si="605"/>
        <v>155</v>
      </c>
      <c r="BN255" s="102">
        <f t="shared" si="605"/>
        <v>515</v>
      </c>
      <c r="BO255" s="102">
        <f t="shared" si="605"/>
        <v>340</v>
      </c>
      <c r="BP255" s="102">
        <f t="shared" si="605"/>
        <v>425</v>
      </c>
      <c r="BQ255" s="102">
        <f t="shared" si="605"/>
        <v>425</v>
      </c>
    </row>
    <row r="256" spans="1:69">
      <c r="A256" s="4">
        <v>45</v>
      </c>
      <c r="B256" s="4">
        <f>INT(VLOOKUP(A256,数值基线!$A$1:$K$206,6,0)*$B$210)</f>
        <v>110</v>
      </c>
      <c r="C256" s="4">
        <f>INT(B256/$B$2*$C$2)</f>
        <v>44</v>
      </c>
      <c r="D256" s="4">
        <f>INT(B256/$B$2*$D$2)</f>
        <v>33</v>
      </c>
      <c r="E256" s="4">
        <f>INT(B256/$B$2*$E$2)</f>
        <v>33</v>
      </c>
      <c r="F256" s="4">
        <f>INT(VLOOKUP(A256,数值基线!$A$1:$K$206,7,0)*$F$2)</f>
        <v>108</v>
      </c>
      <c r="G256" s="4">
        <f>INT(F256/$F$2*$G$2)</f>
        <v>72</v>
      </c>
      <c r="H256" s="4">
        <f>INT(F256/$F$2*$H$2)</f>
        <v>90</v>
      </c>
      <c r="I256" s="4">
        <f>INT(F256/$F$2*$I$2)</f>
        <v>90</v>
      </c>
      <c r="K256" s="106">
        <v>45</v>
      </c>
      <c r="L256" s="106">
        <f t="shared" ref="L256:S256" si="606">INT(B256/$I$1*$S$1)</f>
        <v>137</v>
      </c>
      <c r="M256" s="106">
        <f t="shared" si="606"/>
        <v>55</v>
      </c>
      <c r="N256" s="106">
        <f t="shared" si="606"/>
        <v>41</v>
      </c>
      <c r="O256" s="106">
        <f t="shared" si="606"/>
        <v>41</v>
      </c>
      <c r="P256" s="106">
        <f t="shared" si="606"/>
        <v>135</v>
      </c>
      <c r="Q256" s="106">
        <f t="shared" si="606"/>
        <v>90</v>
      </c>
      <c r="R256" s="106">
        <f t="shared" si="606"/>
        <v>112</v>
      </c>
      <c r="S256" s="106">
        <f t="shared" si="606"/>
        <v>112</v>
      </c>
      <c r="U256" s="97">
        <v>45</v>
      </c>
      <c r="V256" s="97">
        <f t="shared" ref="V256:AC256" si="607">INT(B256/$I$1*$AC$1)</f>
        <v>170</v>
      </c>
      <c r="W256" s="97">
        <f t="shared" si="607"/>
        <v>68</v>
      </c>
      <c r="X256" s="97">
        <f t="shared" si="607"/>
        <v>51</v>
      </c>
      <c r="Y256" s="97">
        <f t="shared" si="607"/>
        <v>51</v>
      </c>
      <c r="Z256" s="97">
        <f t="shared" si="607"/>
        <v>167</v>
      </c>
      <c r="AA256" s="97">
        <f t="shared" si="607"/>
        <v>111</v>
      </c>
      <c r="AB256" s="97">
        <f t="shared" si="607"/>
        <v>139</v>
      </c>
      <c r="AC256" s="97">
        <f t="shared" si="607"/>
        <v>139</v>
      </c>
      <c r="AE256" s="98">
        <v>45</v>
      </c>
      <c r="AF256" s="98">
        <f t="shared" ref="AF256:AM256" si="608">INT(B256/$I$1*$AM$1)</f>
        <v>214</v>
      </c>
      <c r="AG256" s="98">
        <f t="shared" si="608"/>
        <v>85</v>
      </c>
      <c r="AH256" s="98">
        <f t="shared" si="608"/>
        <v>64</v>
      </c>
      <c r="AI256" s="98">
        <f t="shared" si="608"/>
        <v>64</v>
      </c>
      <c r="AJ256" s="98">
        <f t="shared" si="608"/>
        <v>210</v>
      </c>
      <c r="AK256" s="98">
        <f t="shared" si="608"/>
        <v>140</v>
      </c>
      <c r="AL256" s="98">
        <f t="shared" si="608"/>
        <v>175</v>
      </c>
      <c r="AM256" s="98">
        <f t="shared" si="608"/>
        <v>175</v>
      </c>
      <c r="AO256" s="100">
        <v>45</v>
      </c>
      <c r="AP256" s="100">
        <f t="shared" ref="AP256:AW256" si="609">INT(B256/$I$1*$AW$1)</f>
        <v>275</v>
      </c>
      <c r="AQ256" s="100">
        <f t="shared" si="609"/>
        <v>110</v>
      </c>
      <c r="AR256" s="100">
        <f t="shared" si="609"/>
        <v>82</v>
      </c>
      <c r="AS256" s="100">
        <f t="shared" si="609"/>
        <v>82</v>
      </c>
      <c r="AT256" s="100">
        <f t="shared" si="609"/>
        <v>270</v>
      </c>
      <c r="AU256" s="100">
        <f t="shared" si="609"/>
        <v>180</v>
      </c>
      <c r="AV256" s="100">
        <f t="shared" si="609"/>
        <v>225</v>
      </c>
      <c r="AW256" s="100">
        <f t="shared" si="609"/>
        <v>225</v>
      </c>
      <c r="AY256" s="101">
        <v>45</v>
      </c>
      <c r="AZ256" s="101">
        <f t="shared" ref="AZ256:BG256" si="610">INT(B256/$I$1*$BG$1)</f>
        <v>352</v>
      </c>
      <c r="BA256" s="101">
        <f t="shared" si="610"/>
        <v>140</v>
      </c>
      <c r="BB256" s="101">
        <f t="shared" si="610"/>
        <v>105</v>
      </c>
      <c r="BC256" s="101">
        <f t="shared" si="610"/>
        <v>105</v>
      </c>
      <c r="BD256" s="101">
        <f t="shared" si="610"/>
        <v>345</v>
      </c>
      <c r="BE256" s="101">
        <f t="shared" si="610"/>
        <v>230</v>
      </c>
      <c r="BF256" s="101">
        <f t="shared" si="610"/>
        <v>288</v>
      </c>
      <c r="BG256" s="101">
        <f t="shared" si="610"/>
        <v>288</v>
      </c>
      <c r="BI256" s="102">
        <v>45</v>
      </c>
      <c r="BJ256" s="102">
        <f t="shared" ref="BJ256:BQ256" si="611">INT(B256/$I$1*$BQ$1)</f>
        <v>550</v>
      </c>
      <c r="BK256" s="102">
        <f t="shared" si="611"/>
        <v>220</v>
      </c>
      <c r="BL256" s="102">
        <f t="shared" si="611"/>
        <v>165</v>
      </c>
      <c r="BM256" s="102">
        <f t="shared" si="611"/>
        <v>165</v>
      </c>
      <c r="BN256" s="102">
        <f t="shared" si="611"/>
        <v>540</v>
      </c>
      <c r="BO256" s="102">
        <f t="shared" si="611"/>
        <v>360</v>
      </c>
      <c r="BP256" s="102">
        <f t="shared" si="611"/>
        <v>450</v>
      </c>
      <c r="BQ256" s="102">
        <f t="shared" si="611"/>
        <v>450</v>
      </c>
    </row>
    <row r="257" spans="1:69">
      <c r="A257" s="4">
        <v>46</v>
      </c>
      <c r="B257" s="4">
        <f>INT(VLOOKUP(A257,数值基线!$A$1:$K$206,6,0)*$B$210)</f>
        <v>115</v>
      </c>
      <c r="C257" s="4">
        <f>INT(B257/$B$2*$C$2)</f>
        <v>46</v>
      </c>
      <c r="D257" s="4">
        <f>INT(B257/$B$2*$D$2)</f>
        <v>34</v>
      </c>
      <c r="E257" s="4">
        <f>INT(B257/$B$2*$E$2)</f>
        <v>34</v>
      </c>
      <c r="F257" s="4">
        <f>INT(VLOOKUP(A257,数值基线!$A$1:$K$206,7,0)*$F$2)</f>
        <v>112</v>
      </c>
      <c r="G257" s="4">
        <f>INT(F257/$F$2*$G$2)</f>
        <v>74</v>
      </c>
      <c r="H257" s="4">
        <f>INT(F257/$F$2*$H$2)</f>
        <v>93</v>
      </c>
      <c r="I257" s="4">
        <f>INT(F257/$F$2*$I$2)</f>
        <v>93</v>
      </c>
      <c r="K257" s="106">
        <v>46</v>
      </c>
      <c r="L257" s="106">
        <f t="shared" ref="L257:S257" si="612">INT(B257/$I$1*$S$1)</f>
        <v>143</v>
      </c>
      <c r="M257" s="106">
        <f t="shared" si="612"/>
        <v>57</v>
      </c>
      <c r="N257" s="106">
        <f t="shared" si="612"/>
        <v>42</v>
      </c>
      <c r="O257" s="106">
        <f t="shared" si="612"/>
        <v>42</v>
      </c>
      <c r="P257" s="106">
        <f t="shared" si="612"/>
        <v>140</v>
      </c>
      <c r="Q257" s="106">
        <f t="shared" si="612"/>
        <v>92</v>
      </c>
      <c r="R257" s="106">
        <f t="shared" si="612"/>
        <v>116</v>
      </c>
      <c r="S257" s="106">
        <f t="shared" si="612"/>
        <v>116</v>
      </c>
      <c r="U257" s="97">
        <v>46</v>
      </c>
      <c r="V257" s="97">
        <f t="shared" ref="V257:AC257" si="613">INT(B257/$I$1*$AC$1)</f>
        <v>178</v>
      </c>
      <c r="W257" s="97">
        <f t="shared" si="613"/>
        <v>71</v>
      </c>
      <c r="X257" s="97">
        <f t="shared" si="613"/>
        <v>52</v>
      </c>
      <c r="Y257" s="97">
        <f t="shared" si="613"/>
        <v>52</v>
      </c>
      <c r="Z257" s="97">
        <f t="shared" si="613"/>
        <v>173</v>
      </c>
      <c r="AA257" s="97">
        <f t="shared" si="613"/>
        <v>114</v>
      </c>
      <c r="AB257" s="97">
        <f t="shared" si="613"/>
        <v>144</v>
      </c>
      <c r="AC257" s="97">
        <f t="shared" si="613"/>
        <v>144</v>
      </c>
      <c r="AE257" s="98">
        <v>46</v>
      </c>
      <c r="AF257" s="98">
        <f t="shared" ref="AF257:AM257" si="614">INT(B257/$I$1*$AM$1)</f>
        <v>224</v>
      </c>
      <c r="AG257" s="98">
        <f t="shared" si="614"/>
        <v>89</v>
      </c>
      <c r="AH257" s="98">
        <f t="shared" si="614"/>
        <v>66</v>
      </c>
      <c r="AI257" s="98">
        <f t="shared" si="614"/>
        <v>66</v>
      </c>
      <c r="AJ257" s="98">
        <f t="shared" si="614"/>
        <v>218</v>
      </c>
      <c r="AK257" s="98">
        <f t="shared" si="614"/>
        <v>144</v>
      </c>
      <c r="AL257" s="98">
        <f t="shared" si="614"/>
        <v>181</v>
      </c>
      <c r="AM257" s="98">
        <f t="shared" si="614"/>
        <v>181</v>
      </c>
      <c r="AO257" s="100">
        <v>46</v>
      </c>
      <c r="AP257" s="100">
        <f t="shared" ref="AP257:AW257" si="615">INT(B257/$I$1*$AW$1)</f>
        <v>287</v>
      </c>
      <c r="AQ257" s="100">
        <f t="shared" si="615"/>
        <v>115</v>
      </c>
      <c r="AR257" s="100">
        <f t="shared" si="615"/>
        <v>85</v>
      </c>
      <c r="AS257" s="100">
        <f t="shared" si="615"/>
        <v>85</v>
      </c>
      <c r="AT257" s="100">
        <f t="shared" si="615"/>
        <v>280</v>
      </c>
      <c r="AU257" s="100">
        <f t="shared" si="615"/>
        <v>185</v>
      </c>
      <c r="AV257" s="100">
        <f t="shared" si="615"/>
        <v>232</v>
      </c>
      <c r="AW257" s="100">
        <f t="shared" si="615"/>
        <v>232</v>
      </c>
      <c r="AY257" s="101">
        <v>46</v>
      </c>
      <c r="AZ257" s="101">
        <f t="shared" ref="AZ257:BG257" si="616">INT(B257/$I$1*$BG$1)</f>
        <v>368</v>
      </c>
      <c r="BA257" s="101">
        <f t="shared" si="616"/>
        <v>147</v>
      </c>
      <c r="BB257" s="101">
        <f t="shared" si="616"/>
        <v>108</v>
      </c>
      <c r="BC257" s="101">
        <f t="shared" si="616"/>
        <v>108</v>
      </c>
      <c r="BD257" s="101">
        <f t="shared" si="616"/>
        <v>358</v>
      </c>
      <c r="BE257" s="101">
        <f t="shared" si="616"/>
        <v>236</v>
      </c>
      <c r="BF257" s="101">
        <f t="shared" si="616"/>
        <v>297</v>
      </c>
      <c r="BG257" s="101">
        <f t="shared" si="616"/>
        <v>297</v>
      </c>
      <c r="BI257" s="102">
        <v>46</v>
      </c>
      <c r="BJ257" s="102">
        <f t="shared" ref="BJ257:BQ257" si="617">INT(B257/$I$1*$BQ$1)</f>
        <v>575</v>
      </c>
      <c r="BK257" s="102">
        <f t="shared" si="617"/>
        <v>230</v>
      </c>
      <c r="BL257" s="102">
        <f t="shared" si="617"/>
        <v>170</v>
      </c>
      <c r="BM257" s="102">
        <f t="shared" si="617"/>
        <v>170</v>
      </c>
      <c r="BN257" s="102">
        <f t="shared" si="617"/>
        <v>560</v>
      </c>
      <c r="BO257" s="102">
        <f t="shared" si="617"/>
        <v>370</v>
      </c>
      <c r="BP257" s="102">
        <f t="shared" si="617"/>
        <v>465</v>
      </c>
      <c r="BQ257" s="102">
        <f t="shared" si="617"/>
        <v>465</v>
      </c>
    </row>
    <row r="258" spans="1:69">
      <c r="A258" s="4">
        <v>47</v>
      </c>
      <c r="B258" s="4">
        <f>INT(VLOOKUP(A258,数值基线!$A$1:$K$206,6,0)*$B$210)</f>
        <v>119</v>
      </c>
      <c r="C258" s="4">
        <f>INT(B258/$B$2*$C$2)</f>
        <v>47</v>
      </c>
      <c r="D258" s="4">
        <f>INT(B258/$B$2*$D$2)</f>
        <v>35</v>
      </c>
      <c r="E258" s="4">
        <f>INT(B258/$B$2*$E$2)</f>
        <v>35</v>
      </c>
      <c r="F258" s="4">
        <f>INT(VLOOKUP(A258,数值基线!$A$1:$K$206,7,0)*$F$2)</f>
        <v>116</v>
      </c>
      <c r="G258" s="4">
        <f>INT(F258/$F$2*$G$2)</f>
        <v>77</v>
      </c>
      <c r="H258" s="4">
        <f>INT(F258/$F$2*$H$2)</f>
        <v>96</v>
      </c>
      <c r="I258" s="4">
        <f>INT(F258/$F$2*$I$2)</f>
        <v>96</v>
      </c>
      <c r="K258" s="106">
        <v>47</v>
      </c>
      <c r="L258" s="106">
        <f t="shared" ref="L258:S258" si="618">INT(B258/$I$1*$S$1)</f>
        <v>148</v>
      </c>
      <c r="M258" s="106">
        <f t="shared" si="618"/>
        <v>58</v>
      </c>
      <c r="N258" s="106">
        <f t="shared" si="618"/>
        <v>43</v>
      </c>
      <c r="O258" s="106">
        <f t="shared" si="618"/>
        <v>43</v>
      </c>
      <c r="P258" s="106">
        <f t="shared" si="618"/>
        <v>145</v>
      </c>
      <c r="Q258" s="106">
        <f t="shared" si="618"/>
        <v>96</v>
      </c>
      <c r="R258" s="106">
        <f t="shared" si="618"/>
        <v>120</v>
      </c>
      <c r="S258" s="106">
        <f t="shared" si="618"/>
        <v>120</v>
      </c>
      <c r="U258" s="97">
        <v>47</v>
      </c>
      <c r="V258" s="97">
        <f t="shared" ref="V258:AC258" si="619">INT(B258/$I$1*$AC$1)</f>
        <v>184</v>
      </c>
      <c r="W258" s="97">
        <f t="shared" si="619"/>
        <v>72</v>
      </c>
      <c r="X258" s="97">
        <f t="shared" si="619"/>
        <v>54</v>
      </c>
      <c r="Y258" s="97">
        <f t="shared" si="619"/>
        <v>54</v>
      </c>
      <c r="Z258" s="97">
        <f t="shared" si="619"/>
        <v>179</v>
      </c>
      <c r="AA258" s="97">
        <f t="shared" si="619"/>
        <v>119</v>
      </c>
      <c r="AB258" s="97">
        <f t="shared" si="619"/>
        <v>148</v>
      </c>
      <c r="AC258" s="97">
        <f t="shared" si="619"/>
        <v>148</v>
      </c>
      <c r="AE258" s="98">
        <v>47</v>
      </c>
      <c r="AF258" s="98">
        <f t="shared" ref="AF258:AM258" si="620">INT(B258/$I$1*$AM$1)</f>
        <v>232</v>
      </c>
      <c r="AG258" s="98">
        <f t="shared" si="620"/>
        <v>91</v>
      </c>
      <c r="AH258" s="98">
        <f t="shared" si="620"/>
        <v>68</v>
      </c>
      <c r="AI258" s="98">
        <f t="shared" si="620"/>
        <v>68</v>
      </c>
      <c r="AJ258" s="98">
        <f t="shared" si="620"/>
        <v>226</v>
      </c>
      <c r="AK258" s="98">
        <f t="shared" si="620"/>
        <v>150</v>
      </c>
      <c r="AL258" s="98">
        <f t="shared" si="620"/>
        <v>187</v>
      </c>
      <c r="AM258" s="98">
        <f t="shared" si="620"/>
        <v>187</v>
      </c>
      <c r="AO258" s="100">
        <v>47</v>
      </c>
      <c r="AP258" s="100">
        <f t="shared" ref="AP258:AW258" si="621">INT(B258/$I$1*$AW$1)</f>
        <v>297</v>
      </c>
      <c r="AQ258" s="100">
        <f t="shared" si="621"/>
        <v>117</v>
      </c>
      <c r="AR258" s="100">
        <f t="shared" si="621"/>
        <v>87</v>
      </c>
      <c r="AS258" s="100">
        <f t="shared" si="621"/>
        <v>87</v>
      </c>
      <c r="AT258" s="100">
        <f t="shared" si="621"/>
        <v>290</v>
      </c>
      <c r="AU258" s="100">
        <f t="shared" si="621"/>
        <v>192</v>
      </c>
      <c r="AV258" s="100">
        <f t="shared" si="621"/>
        <v>240</v>
      </c>
      <c r="AW258" s="100">
        <f t="shared" si="621"/>
        <v>240</v>
      </c>
      <c r="AY258" s="101">
        <v>47</v>
      </c>
      <c r="AZ258" s="101">
        <f t="shared" ref="AZ258:BG258" si="622">INT(B258/$I$1*$BG$1)</f>
        <v>380</v>
      </c>
      <c r="BA258" s="101">
        <f t="shared" si="622"/>
        <v>150</v>
      </c>
      <c r="BB258" s="101">
        <f t="shared" si="622"/>
        <v>112</v>
      </c>
      <c r="BC258" s="101">
        <f t="shared" si="622"/>
        <v>112</v>
      </c>
      <c r="BD258" s="101">
        <f t="shared" si="622"/>
        <v>371</v>
      </c>
      <c r="BE258" s="101">
        <f t="shared" si="622"/>
        <v>246</v>
      </c>
      <c r="BF258" s="101">
        <f t="shared" si="622"/>
        <v>307</v>
      </c>
      <c r="BG258" s="101">
        <f t="shared" si="622"/>
        <v>307</v>
      </c>
      <c r="BI258" s="102">
        <v>47</v>
      </c>
      <c r="BJ258" s="102">
        <f t="shared" ref="BJ258:BQ258" si="623">INT(B258/$I$1*$BQ$1)</f>
        <v>595</v>
      </c>
      <c r="BK258" s="102">
        <f t="shared" si="623"/>
        <v>235</v>
      </c>
      <c r="BL258" s="102">
        <f t="shared" si="623"/>
        <v>175</v>
      </c>
      <c r="BM258" s="102">
        <f t="shared" si="623"/>
        <v>175</v>
      </c>
      <c r="BN258" s="102">
        <f t="shared" si="623"/>
        <v>580</v>
      </c>
      <c r="BO258" s="102">
        <f t="shared" si="623"/>
        <v>385</v>
      </c>
      <c r="BP258" s="102">
        <f t="shared" si="623"/>
        <v>480</v>
      </c>
      <c r="BQ258" s="102">
        <f t="shared" si="623"/>
        <v>480</v>
      </c>
    </row>
    <row r="259" spans="1:69">
      <c r="A259" s="4">
        <v>48</v>
      </c>
      <c r="B259" s="4">
        <f>INT(VLOOKUP(A259,数值基线!$A$1:$K$206,6,0)*$B$210)</f>
        <v>124</v>
      </c>
      <c r="C259" s="4">
        <f>INT(B259/$B$2*$C$2)</f>
        <v>49</v>
      </c>
      <c r="D259" s="4">
        <f>INT(B259/$B$2*$D$2)</f>
        <v>37</v>
      </c>
      <c r="E259" s="4">
        <f>INT(B259/$B$2*$E$2)</f>
        <v>37</v>
      </c>
      <c r="F259" s="4">
        <f>INT(VLOOKUP(A259,数值基线!$A$1:$K$206,7,0)*$F$2)</f>
        <v>121</v>
      </c>
      <c r="G259" s="4">
        <f>INT(F259/$F$2*$G$2)</f>
        <v>80</v>
      </c>
      <c r="H259" s="4">
        <f>INT(F259/$F$2*$H$2)</f>
        <v>100</v>
      </c>
      <c r="I259" s="4">
        <f>INT(F259/$F$2*$I$2)</f>
        <v>100</v>
      </c>
      <c r="K259" s="106">
        <v>48</v>
      </c>
      <c r="L259" s="106">
        <f t="shared" ref="L259:S259" si="624">INT(B259/$I$1*$S$1)</f>
        <v>155</v>
      </c>
      <c r="M259" s="106">
        <f t="shared" si="624"/>
        <v>61</v>
      </c>
      <c r="N259" s="106">
        <f t="shared" si="624"/>
        <v>46</v>
      </c>
      <c r="O259" s="106">
        <f t="shared" si="624"/>
        <v>46</v>
      </c>
      <c r="P259" s="106">
        <f t="shared" si="624"/>
        <v>151</v>
      </c>
      <c r="Q259" s="106">
        <f t="shared" si="624"/>
        <v>100</v>
      </c>
      <c r="R259" s="106">
        <f t="shared" si="624"/>
        <v>125</v>
      </c>
      <c r="S259" s="106">
        <f t="shared" si="624"/>
        <v>125</v>
      </c>
      <c r="U259" s="97">
        <v>48</v>
      </c>
      <c r="V259" s="97">
        <f t="shared" ref="V259:AC259" si="625">INT(B259/$I$1*$AC$1)</f>
        <v>192</v>
      </c>
      <c r="W259" s="97">
        <f t="shared" si="625"/>
        <v>75</v>
      </c>
      <c r="X259" s="97">
        <f t="shared" si="625"/>
        <v>57</v>
      </c>
      <c r="Y259" s="97">
        <f t="shared" si="625"/>
        <v>57</v>
      </c>
      <c r="Z259" s="97">
        <f t="shared" si="625"/>
        <v>187</v>
      </c>
      <c r="AA259" s="97">
        <f t="shared" si="625"/>
        <v>124</v>
      </c>
      <c r="AB259" s="97">
        <f t="shared" si="625"/>
        <v>155</v>
      </c>
      <c r="AC259" s="97">
        <f t="shared" si="625"/>
        <v>155</v>
      </c>
      <c r="AE259" s="98">
        <v>48</v>
      </c>
      <c r="AF259" s="98">
        <f t="shared" ref="AF259:AM259" si="626">INT(B259/$I$1*$AM$1)</f>
        <v>241</v>
      </c>
      <c r="AG259" s="98">
        <f t="shared" si="626"/>
        <v>95</v>
      </c>
      <c r="AH259" s="98">
        <f t="shared" si="626"/>
        <v>72</v>
      </c>
      <c r="AI259" s="98">
        <f t="shared" si="626"/>
        <v>72</v>
      </c>
      <c r="AJ259" s="98">
        <f t="shared" si="626"/>
        <v>235</v>
      </c>
      <c r="AK259" s="98">
        <f t="shared" si="626"/>
        <v>156</v>
      </c>
      <c r="AL259" s="98">
        <f t="shared" si="626"/>
        <v>195</v>
      </c>
      <c r="AM259" s="98">
        <f t="shared" si="626"/>
        <v>195</v>
      </c>
      <c r="AO259" s="100">
        <v>48</v>
      </c>
      <c r="AP259" s="100">
        <f t="shared" ref="AP259:AW259" si="627">INT(B259/$I$1*$AW$1)</f>
        <v>310</v>
      </c>
      <c r="AQ259" s="100">
        <f t="shared" si="627"/>
        <v>122</v>
      </c>
      <c r="AR259" s="100">
        <f t="shared" si="627"/>
        <v>92</v>
      </c>
      <c r="AS259" s="100">
        <f t="shared" si="627"/>
        <v>92</v>
      </c>
      <c r="AT259" s="100">
        <f t="shared" si="627"/>
        <v>302</v>
      </c>
      <c r="AU259" s="100">
        <f t="shared" si="627"/>
        <v>200</v>
      </c>
      <c r="AV259" s="100">
        <f t="shared" si="627"/>
        <v>250</v>
      </c>
      <c r="AW259" s="100">
        <f t="shared" si="627"/>
        <v>250</v>
      </c>
      <c r="AY259" s="101">
        <v>48</v>
      </c>
      <c r="AZ259" s="101">
        <f t="shared" ref="AZ259:BG259" si="628">INT(B259/$I$1*$BG$1)</f>
        <v>396</v>
      </c>
      <c r="BA259" s="101">
        <f t="shared" si="628"/>
        <v>156</v>
      </c>
      <c r="BB259" s="101">
        <f t="shared" si="628"/>
        <v>118</v>
      </c>
      <c r="BC259" s="101">
        <f t="shared" si="628"/>
        <v>118</v>
      </c>
      <c r="BD259" s="101">
        <f t="shared" si="628"/>
        <v>387</v>
      </c>
      <c r="BE259" s="101">
        <f t="shared" si="628"/>
        <v>256</v>
      </c>
      <c r="BF259" s="101">
        <f t="shared" si="628"/>
        <v>320</v>
      </c>
      <c r="BG259" s="101">
        <f t="shared" si="628"/>
        <v>320</v>
      </c>
      <c r="BI259" s="102">
        <v>48</v>
      </c>
      <c r="BJ259" s="102">
        <f t="shared" ref="BJ259:BQ259" si="629">INT(B259/$I$1*$BQ$1)</f>
        <v>620</v>
      </c>
      <c r="BK259" s="102">
        <f t="shared" si="629"/>
        <v>245</v>
      </c>
      <c r="BL259" s="102">
        <f t="shared" si="629"/>
        <v>185</v>
      </c>
      <c r="BM259" s="102">
        <f t="shared" si="629"/>
        <v>185</v>
      </c>
      <c r="BN259" s="102">
        <f t="shared" si="629"/>
        <v>605</v>
      </c>
      <c r="BO259" s="102">
        <f t="shared" si="629"/>
        <v>400</v>
      </c>
      <c r="BP259" s="102">
        <f t="shared" si="629"/>
        <v>500</v>
      </c>
      <c r="BQ259" s="102">
        <f t="shared" si="629"/>
        <v>500</v>
      </c>
    </row>
    <row r="260" spans="1:69">
      <c r="A260" s="4">
        <v>49</v>
      </c>
      <c r="B260" s="4">
        <f>INT(VLOOKUP(A260,数值基线!$A$1:$K$206,6,0)*$B$210)</f>
        <v>128</v>
      </c>
      <c r="C260" s="4">
        <f>INT(B260/$B$2*$C$2)</f>
        <v>51</v>
      </c>
      <c r="D260" s="4">
        <f>INT(B260/$B$2*$D$2)</f>
        <v>38</v>
      </c>
      <c r="E260" s="4">
        <f>INT(B260/$B$2*$E$2)</f>
        <v>38</v>
      </c>
      <c r="F260" s="4">
        <f>INT(VLOOKUP(A260,数值基线!$A$1:$K$206,7,0)*$F$2)</f>
        <v>125</v>
      </c>
      <c r="G260" s="4">
        <f>INT(F260/$F$2*$G$2)</f>
        <v>83</v>
      </c>
      <c r="H260" s="4">
        <f>INT(F260/$F$2*$H$2)</f>
        <v>104</v>
      </c>
      <c r="I260" s="4">
        <f>INT(F260/$F$2*$I$2)</f>
        <v>104</v>
      </c>
      <c r="K260" s="106">
        <v>49</v>
      </c>
      <c r="L260" s="106">
        <f t="shared" ref="L260:S260" si="630">INT(B260/$I$1*$S$1)</f>
        <v>160</v>
      </c>
      <c r="M260" s="106">
        <f t="shared" si="630"/>
        <v>63</v>
      </c>
      <c r="N260" s="106">
        <f t="shared" si="630"/>
        <v>47</v>
      </c>
      <c r="O260" s="106">
        <f t="shared" si="630"/>
        <v>47</v>
      </c>
      <c r="P260" s="106">
        <f t="shared" si="630"/>
        <v>156</v>
      </c>
      <c r="Q260" s="106">
        <f t="shared" si="630"/>
        <v>103</v>
      </c>
      <c r="R260" s="106">
        <f t="shared" si="630"/>
        <v>130</v>
      </c>
      <c r="S260" s="106">
        <f t="shared" si="630"/>
        <v>130</v>
      </c>
      <c r="U260" s="97">
        <v>49</v>
      </c>
      <c r="V260" s="97">
        <f t="shared" ref="V260:AC260" si="631">INT(B260/$I$1*$AC$1)</f>
        <v>198</v>
      </c>
      <c r="W260" s="97">
        <f t="shared" si="631"/>
        <v>79</v>
      </c>
      <c r="X260" s="97">
        <f t="shared" si="631"/>
        <v>58</v>
      </c>
      <c r="Y260" s="97">
        <f t="shared" si="631"/>
        <v>58</v>
      </c>
      <c r="Z260" s="97">
        <f t="shared" si="631"/>
        <v>193</v>
      </c>
      <c r="AA260" s="97">
        <f t="shared" si="631"/>
        <v>128</v>
      </c>
      <c r="AB260" s="97">
        <f t="shared" si="631"/>
        <v>161</v>
      </c>
      <c r="AC260" s="97">
        <f t="shared" si="631"/>
        <v>161</v>
      </c>
      <c r="AE260" s="98">
        <v>49</v>
      </c>
      <c r="AF260" s="98">
        <f t="shared" ref="AF260:AM260" si="632">INT(B260/$I$1*$AM$1)</f>
        <v>249</v>
      </c>
      <c r="AG260" s="98">
        <f t="shared" si="632"/>
        <v>99</v>
      </c>
      <c r="AH260" s="98">
        <f t="shared" si="632"/>
        <v>74</v>
      </c>
      <c r="AI260" s="98">
        <f t="shared" si="632"/>
        <v>74</v>
      </c>
      <c r="AJ260" s="98">
        <f t="shared" si="632"/>
        <v>243</v>
      </c>
      <c r="AK260" s="98">
        <f t="shared" si="632"/>
        <v>161</v>
      </c>
      <c r="AL260" s="98">
        <f t="shared" si="632"/>
        <v>202</v>
      </c>
      <c r="AM260" s="98">
        <f t="shared" si="632"/>
        <v>202</v>
      </c>
      <c r="AO260" s="100">
        <v>49</v>
      </c>
      <c r="AP260" s="100">
        <f t="shared" ref="AP260:AW260" si="633">INT(B260/$I$1*$AW$1)</f>
        <v>320</v>
      </c>
      <c r="AQ260" s="100">
        <f t="shared" si="633"/>
        <v>127</v>
      </c>
      <c r="AR260" s="100">
        <f t="shared" si="633"/>
        <v>95</v>
      </c>
      <c r="AS260" s="100">
        <f t="shared" si="633"/>
        <v>95</v>
      </c>
      <c r="AT260" s="100">
        <f t="shared" si="633"/>
        <v>312</v>
      </c>
      <c r="AU260" s="100">
        <f t="shared" si="633"/>
        <v>207</v>
      </c>
      <c r="AV260" s="100">
        <f t="shared" si="633"/>
        <v>260</v>
      </c>
      <c r="AW260" s="100">
        <f t="shared" si="633"/>
        <v>260</v>
      </c>
      <c r="AY260" s="101">
        <v>49</v>
      </c>
      <c r="AZ260" s="101">
        <f t="shared" ref="AZ260:BG260" si="634">INT(B260/$I$1*$BG$1)</f>
        <v>409</v>
      </c>
      <c r="BA260" s="101">
        <f t="shared" si="634"/>
        <v>163</v>
      </c>
      <c r="BB260" s="101">
        <f t="shared" si="634"/>
        <v>121</v>
      </c>
      <c r="BC260" s="101">
        <f t="shared" si="634"/>
        <v>121</v>
      </c>
      <c r="BD260" s="101">
        <f t="shared" si="634"/>
        <v>400</v>
      </c>
      <c r="BE260" s="101">
        <f t="shared" si="634"/>
        <v>265</v>
      </c>
      <c r="BF260" s="101">
        <f t="shared" si="634"/>
        <v>332</v>
      </c>
      <c r="BG260" s="101">
        <f t="shared" si="634"/>
        <v>332</v>
      </c>
      <c r="BI260" s="102">
        <v>49</v>
      </c>
      <c r="BJ260" s="102">
        <f t="shared" ref="BJ260:BQ260" si="635">INT(B260/$I$1*$BQ$1)</f>
        <v>640</v>
      </c>
      <c r="BK260" s="102">
        <f t="shared" si="635"/>
        <v>255</v>
      </c>
      <c r="BL260" s="102">
        <f t="shared" si="635"/>
        <v>190</v>
      </c>
      <c r="BM260" s="102">
        <f t="shared" si="635"/>
        <v>190</v>
      </c>
      <c r="BN260" s="102">
        <f t="shared" si="635"/>
        <v>625</v>
      </c>
      <c r="BO260" s="102">
        <f t="shared" si="635"/>
        <v>415</v>
      </c>
      <c r="BP260" s="102">
        <f t="shared" si="635"/>
        <v>520</v>
      </c>
      <c r="BQ260" s="102">
        <f t="shared" si="635"/>
        <v>520</v>
      </c>
    </row>
    <row r="261" spans="1:69">
      <c r="A261" s="4">
        <v>50</v>
      </c>
      <c r="B261" s="4">
        <f>INT(VLOOKUP(A261,数值基线!$A$1:$K$206,6,0)*$B$210)</f>
        <v>133</v>
      </c>
      <c r="C261" s="4">
        <f>INT(B261/$B$2*$C$2)</f>
        <v>53</v>
      </c>
      <c r="D261" s="4">
        <f>INT(B261/$B$2*$D$2)</f>
        <v>39</v>
      </c>
      <c r="E261" s="4">
        <f>INT(B261/$B$2*$E$2)</f>
        <v>39</v>
      </c>
      <c r="F261" s="4">
        <f>INT(VLOOKUP(A261,数值基线!$A$1:$K$206,7,0)*$F$2)</f>
        <v>129</v>
      </c>
      <c r="G261" s="4">
        <f>INT(F261/$F$2*$G$2)</f>
        <v>86</v>
      </c>
      <c r="H261" s="4">
        <f>INT(F261/$F$2*$H$2)</f>
        <v>107</v>
      </c>
      <c r="I261" s="4">
        <f>INT(F261/$F$2*$I$2)</f>
        <v>107</v>
      </c>
      <c r="K261" s="106">
        <v>50</v>
      </c>
      <c r="L261" s="106">
        <f t="shared" ref="L261:S261" si="636">INT(B261/$I$1*$S$1)</f>
        <v>166</v>
      </c>
      <c r="M261" s="106">
        <f t="shared" si="636"/>
        <v>66</v>
      </c>
      <c r="N261" s="106">
        <f t="shared" si="636"/>
        <v>48</v>
      </c>
      <c r="O261" s="106">
        <f t="shared" si="636"/>
        <v>48</v>
      </c>
      <c r="P261" s="106">
        <f t="shared" si="636"/>
        <v>161</v>
      </c>
      <c r="Q261" s="106">
        <f t="shared" si="636"/>
        <v>107</v>
      </c>
      <c r="R261" s="106">
        <f t="shared" si="636"/>
        <v>133</v>
      </c>
      <c r="S261" s="106">
        <f t="shared" si="636"/>
        <v>133</v>
      </c>
      <c r="U261" s="97">
        <v>50</v>
      </c>
      <c r="V261" s="97">
        <f t="shared" ref="V261:AC261" si="637">INT(B261/$I$1*$AC$1)</f>
        <v>206</v>
      </c>
      <c r="W261" s="97">
        <f t="shared" si="637"/>
        <v>82</v>
      </c>
      <c r="X261" s="97">
        <f t="shared" si="637"/>
        <v>60</v>
      </c>
      <c r="Y261" s="97">
        <f t="shared" si="637"/>
        <v>60</v>
      </c>
      <c r="Z261" s="97">
        <f t="shared" si="637"/>
        <v>199</v>
      </c>
      <c r="AA261" s="97">
        <f t="shared" si="637"/>
        <v>133</v>
      </c>
      <c r="AB261" s="97">
        <f t="shared" si="637"/>
        <v>165</v>
      </c>
      <c r="AC261" s="97">
        <f t="shared" si="637"/>
        <v>165</v>
      </c>
      <c r="AE261" s="98">
        <v>50</v>
      </c>
      <c r="AF261" s="98">
        <f t="shared" ref="AF261:AM261" si="638">INT(B261/$I$1*$AM$1)</f>
        <v>259</v>
      </c>
      <c r="AG261" s="98">
        <f t="shared" si="638"/>
        <v>103</v>
      </c>
      <c r="AH261" s="98">
        <f t="shared" si="638"/>
        <v>76</v>
      </c>
      <c r="AI261" s="98">
        <f t="shared" si="638"/>
        <v>76</v>
      </c>
      <c r="AJ261" s="98">
        <f t="shared" si="638"/>
        <v>251</v>
      </c>
      <c r="AK261" s="98">
        <f t="shared" si="638"/>
        <v>167</v>
      </c>
      <c r="AL261" s="98">
        <f t="shared" si="638"/>
        <v>208</v>
      </c>
      <c r="AM261" s="98">
        <f t="shared" si="638"/>
        <v>208</v>
      </c>
      <c r="AO261" s="100">
        <v>50</v>
      </c>
      <c r="AP261" s="100">
        <f t="shared" ref="AP261:AW261" si="639">INT(B261/$I$1*$AW$1)</f>
        <v>332</v>
      </c>
      <c r="AQ261" s="100">
        <f t="shared" si="639"/>
        <v>132</v>
      </c>
      <c r="AR261" s="100">
        <f t="shared" si="639"/>
        <v>97</v>
      </c>
      <c r="AS261" s="100">
        <f t="shared" si="639"/>
        <v>97</v>
      </c>
      <c r="AT261" s="100">
        <f t="shared" si="639"/>
        <v>322</v>
      </c>
      <c r="AU261" s="100">
        <f t="shared" si="639"/>
        <v>215</v>
      </c>
      <c r="AV261" s="100">
        <f t="shared" si="639"/>
        <v>267</v>
      </c>
      <c r="AW261" s="100">
        <f t="shared" si="639"/>
        <v>267</v>
      </c>
      <c r="AY261" s="101">
        <v>50</v>
      </c>
      <c r="AZ261" s="101">
        <f t="shared" ref="AZ261:BG261" si="640">INT(B261/$I$1*$BG$1)</f>
        <v>425</v>
      </c>
      <c r="BA261" s="101">
        <f t="shared" si="640"/>
        <v>169</v>
      </c>
      <c r="BB261" s="101">
        <f t="shared" si="640"/>
        <v>124</v>
      </c>
      <c r="BC261" s="101">
        <f t="shared" si="640"/>
        <v>124</v>
      </c>
      <c r="BD261" s="101">
        <f t="shared" si="640"/>
        <v>412</v>
      </c>
      <c r="BE261" s="101">
        <f t="shared" si="640"/>
        <v>275</v>
      </c>
      <c r="BF261" s="101">
        <f t="shared" si="640"/>
        <v>342</v>
      </c>
      <c r="BG261" s="101">
        <f t="shared" si="640"/>
        <v>342</v>
      </c>
      <c r="BI261" s="102">
        <v>50</v>
      </c>
      <c r="BJ261" s="102">
        <f t="shared" ref="BJ261:BQ261" si="641">INT(B261/$I$1*$BQ$1)</f>
        <v>665</v>
      </c>
      <c r="BK261" s="102">
        <f t="shared" si="641"/>
        <v>265</v>
      </c>
      <c r="BL261" s="102">
        <f t="shared" si="641"/>
        <v>195</v>
      </c>
      <c r="BM261" s="102">
        <f t="shared" si="641"/>
        <v>195</v>
      </c>
      <c r="BN261" s="102">
        <f t="shared" si="641"/>
        <v>645</v>
      </c>
      <c r="BO261" s="102">
        <f t="shared" si="641"/>
        <v>430</v>
      </c>
      <c r="BP261" s="102">
        <f t="shared" si="641"/>
        <v>535</v>
      </c>
      <c r="BQ261" s="102">
        <f t="shared" si="641"/>
        <v>535</v>
      </c>
    </row>
    <row r="262" spans="1:69">
      <c r="A262" s="4">
        <v>51</v>
      </c>
      <c r="B262" s="4">
        <f>INT(VLOOKUP(A262,数值基线!$A$1:$K$206,6,0)*$B$210)</f>
        <v>138</v>
      </c>
      <c r="C262" s="4">
        <f>INT(B262/$B$2*$C$2)</f>
        <v>55</v>
      </c>
      <c r="D262" s="4">
        <f>INT(B262/$B$2*$D$2)</f>
        <v>41</v>
      </c>
      <c r="E262" s="4">
        <f>INT(B262/$B$2*$E$2)</f>
        <v>41</v>
      </c>
      <c r="F262" s="4">
        <f>INT(VLOOKUP(A262,数值基线!$A$1:$K$206,7,0)*$F$2)</f>
        <v>134</v>
      </c>
      <c r="G262" s="4">
        <f>INT(F262/$F$2*$G$2)</f>
        <v>89</v>
      </c>
      <c r="H262" s="4">
        <f>INT(F262/$F$2*$H$2)</f>
        <v>111</v>
      </c>
      <c r="I262" s="4">
        <f>INT(F262/$F$2*$I$2)</f>
        <v>111</v>
      </c>
      <c r="K262" s="106">
        <v>51</v>
      </c>
      <c r="L262" s="106">
        <f t="shared" ref="L262:S262" si="642">INT(B262/$I$1*$S$1)</f>
        <v>172</v>
      </c>
      <c r="M262" s="106">
        <f t="shared" si="642"/>
        <v>68</v>
      </c>
      <c r="N262" s="106">
        <f t="shared" si="642"/>
        <v>51</v>
      </c>
      <c r="O262" s="106">
        <f t="shared" si="642"/>
        <v>51</v>
      </c>
      <c r="P262" s="106">
        <f t="shared" si="642"/>
        <v>167</v>
      </c>
      <c r="Q262" s="106">
        <f t="shared" si="642"/>
        <v>111</v>
      </c>
      <c r="R262" s="106">
        <f t="shared" si="642"/>
        <v>138</v>
      </c>
      <c r="S262" s="106">
        <f t="shared" si="642"/>
        <v>138</v>
      </c>
      <c r="U262" s="97">
        <v>51</v>
      </c>
      <c r="V262" s="97">
        <f t="shared" ref="V262:AC262" si="643">INT(B262/$I$1*$AC$1)</f>
        <v>213</v>
      </c>
      <c r="W262" s="97">
        <f t="shared" si="643"/>
        <v>85</v>
      </c>
      <c r="X262" s="97">
        <f t="shared" si="643"/>
        <v>63</v>
      </c>
      <c r="Y262" s="97">
        <f t="shared" si="643"/>
        <v>63</v>
      </c>
      <c r="Z262" s="97">
        <f t="shared" si="643"/>
        <v>207</v>
      </c>
      <c r="AA262" s="97">
        <f t="shared" si="643"/>
        <v>137</v>
      </c>
      <c r="AB262" s="97">
        <f t="shared" si="643"/>
        <v>172</v>
      </c>
      <c r="AC262" s="97">
        <f t="shared" si="643"/>
        <v>172</v>
      </c>
      <c r="AE262" s="98">
        <v>51</v>
      </c>
      <c r="AF262" s="98">
        <f t="shared" ref="AF262:AM262" si="644">INT(B262/$I$1*$AM$1)</f>
        <v>269</v>
      </c>
      <c r="AG262" s="98">
        <f t="shared" si="644"/>
        <v>107</v>
      </c>
      <c r="AH262" s="98">
        <f t="shared" si="644"/>
        <v>79</v>
      </c>
      <c r="AI262" s="98">
        <f t="shared" si="644"/>
        <v>79</v>
      </c>
      <c r="AJ262" s="98">
        <f t="shared" si="644"/>
        <v>261</v>
      </c>
      <c r="AK262" s="98">
        <f t="shared" si="644"/>
        <v>173</v>
      </c>
      <c r="AL262" s="98">
        <f t="shared" si="644"/>
        <v>216</v>
      </c>
      <c r="AM262" s="98">
        <f t="shared" si="644"/>
        <v>216</v>
      </c>
      <c r="AO262" s="100">
        <v>51</v>
      </c>
      <c r="AP262" s="100">
        <f t="shared" ref="AP262:AW262" si="645">INT(B262/$I$1*$AW$1)</f>
        <v>345</v>
      </c>
      <c r="AQ262" s="100">
        <f t="shared" si="645"/>
        <v>137</v>
      </c>
      <c r="AR262" s="100">
        <f t="shared" si="645"/>
        <v>102</v>
      </c>
      <c r="AS262" s="100">
        <f t="shared" si="645"/>
        <v>102</v>
      </c>
      <c r="AT262" s="100">
        <f t="shared" si="645"/>
        <v>335</v>
      </c>
      <c r="AU262" s="100">
        <f t="shared" si="645"/>
        <v>222</v>
      </c>
      <c r="AV262" s="100">
        <f t="shared" si="645"/>
        <v>277</v>
      </c>
      <c r="AW262" s="100">
        <f t="shared" si="645"/>
        <v>277</v>
      </c>
      <c r="AY262" s="101">
        <v>51</v>
      </c>
      <c r="AZ262" s="101">
        <f t="shared" ref="AZ262:BG262" si="646">INT(B262/$I$1*$BG$1)</f>
        <v>441</v>
      </c>
      <c r="BA262" s="101">
        <f t="shared" si="646"/>
        <v>176</v>
      </c>
      <c r="BB262" s="101">
        <f t="shared" si="646"/>
        <v>131</v>
      </c>
      <c r="BC262" s="101">
        <f t="shared" si="646"/>
        <v>131</v>
      </c>
      <c r="BD262" s="101">
        <f t="shared" si="646"/>
        <v>428</v>
      </c>
      <c r="BE262" s="101">
        <f t="shared" si="646"/>
        <v>284</v>
      </c>
      <c r="BF262" s="101">
        <f t="shared" si="646"/>
        <v>355</v>
      </c>
      <c r="BG262" s="101">
        <f t="shared" si="646"/>
        <v>355</v>
      </c>
      <c r="BI262" s="102">
        <v>51</v>
      </c>
      <c r="BJ262" s="102">
        <f t="shared" ref="BJ262:BQ262" si="647">INT(B262/$I$1*$BQ$1)</f>
        <v>690</v>
      </c>
      <c r="BK262" s="102">
        <f t="shared" si="647"/>
        <v>275</v>
      </c>
      <c r="BL262" s="102">
        <f t="shared" si="647"/>
        <v>205</v>
      </c>
      <c r="BM262" s="102">
        <f t="shared" si="647"/>
        <v>205</v>
      </c>
      <c r="BN262" s="102">
        <f t="shared" si="647"/>
        <v>670</v>
      </c>
      <c r="BO262" s="102">
        <f t="shared" si="647"/>
        <v>445</v>
      </c>
      <c r="BP262" s="102">
        <f t="shared" si="647"/>
        <v>555</v>
      </c>
      <c r="BQ262" s="102">
        <f t="shared" si="647"/>
        <v>555</v>
      </c>
    </row>
    <row r="263" spans="1:69">
      <c r="A263" s="4">
        <v>52</v>
      </c>
      <c r="B263" s="4">
        <f>INT(VLOOKUP(A263,数值基线!$A$1:$K$206,6,0)*$B$210)</f>
        <v>143</v>
      </c>
      <c r="C263" s="4">
        <f>INT(B263/$B$2*$C$2)</f>
        <v>57</v>
      </c>
      <c r="D263" s="4">
        <f>INT(B263/$B$2*$D$2)</f>
        <v>42</v>
      </c>
      <c r="E263" s="4">
        <f>INT(B263/$B$2*$E$2)</f>
        <v>42</v>
      </c>
      <c r="F263" s="4">
        <f>INT(VLOOKUP(A263,数值基线!$A$1:$K$206,7,0)*$F$2)</f>
        <v>139</v>
      </c>
      <c r="G263" s="4">
        <f>INT(F263/$F$2*$G$2)</f>
        <v>92</v>
      </c>
      <c r="H263" s="4">
        <f>INT(F263/$F$2*$H$2)</f>
        <v>115</v>
      </c>
      <c r="I263" s="4">
        <f>INT(F263/$F$2*$I$2)</f>
        <v>115</v>
      </c>
      <c r="K263" s="106">
        <v>52</v>
      </c>
      <c r="L263" s="106">
        <f t="shared" ref="L263:S263" si="648">INT(B263/$I$1*$S$1)</f>
        <v>178</v>
      </c>
      <c r="M263" s="106">
        <f t="shared" si="648"/>
        <v>71</v>
      </c>
      <c r="N263" s="106">
        <f t="shared" si="648"/>
        <v>52</v>
      </c>
      <c r="O263" s="106">
        <f t="shared" si="648"/>
        <v>52</v>
      </c>
      <c r="P263" s="106">
        <f t="shared" si="648"/>
        <v>173</v>
      </c>
      <c r="Q263" s="106">
        <f t="shared" si="648"/>
        <v>115</v>
      </c>
      <c r="R263" s="106">
        <f t="shared" si="648"/>
        <v>143</v>
      </c>
      <c r="S263" s="106">
        <f t="shared" si="648"/>
        <v>143</v>
      </c>
      <c r="U263" s="97">
        <v>52</v>
      </c>
      <c r="V263" s="97">
        <f t="shared" ref="V263:AC263" si="649">INT(B263/$I$1*$AC$1)</f>
        <v>221</v>
      </c>
      <c r="W263" s="97">
        <f t="shared" si="649"/>
        <v>88</v>
      </c>
      <c r="X263" s="97">
        <f t="shared" si="649"/>
        <v>65</v>
      </c>
      <c r="Y263" s="97">
        <f t="shared" si="649"/>
        <v>65</v>
      </c>
      <c r="Z263" s="97">
        <f t="shared" si="649"/>
        <v>215</v>
      </c>
      <c r="AA263" s="97">
        <f t="shared" si="649"/>
        <v>142</v>
      </c>
      <c r="AB263" s="97">
        <f t="shared" si="649"/>
        <v>178</v>
      </c>
      <c r="AC263" s="97">
        <f t="shared" si="649"/>
        <v>178</v>
      </c>
      <c r="AE263" s="98">
        <v>52</v>
      </c>
      <c r="AF263" s="98">
        <f t="shared" ref="AF263:AM263" si="650">INT(B263/$I$1*$AM$1)</f>
        <v>278</v>
      </c>
      <c r="AG263" s="98">
        <f t="shared" si="650"/>
        <v>111</v>
      </c>
      <c r="AH263" s="98">
        <f t="shared" si="650"/>
        <v>81</v>
      </c>
      <c r="AI263" s="98">
        <f t="shared" si="650"/>
        <v>81</v>
      </c>
      <c r="AJ263" s="98">
        <f t="shared" si="650"/>
        <v>271</v>
      </c>
      <c r="AK263" s="98">
        <f t="shared" si="650"/>
        <v>179</v>
      </c>
      <c r="AL263" s="98">
        <f t="shared" si="650"/>
        <v>224</v>
      </c>
      <c r="AM263" s="98">
        <f t="shared" si="650"/>
        <v>224</v>
      </c>
      <c r="AO263" s="100">
        <v>52</v>
      </c>
      <c r="AP263" s="100">
        <f t="shared" ref="AP263:AW263" si="651">INT(B263/$I$1*$AW$1)</f>
        <v>357</v>
      </c>
      <c r="AQ263" s="100">
        <f t="shared" si="651"/>
        <v>142</v>
      </c>
      <c r="AR263" s="100">
        <f t="shared" si="651"/>
        <v>105</v>
      </c>
      <c r="AS263" s="100">
        <f t="shared" si="651"/>
        <v>105</v>
      </c>
      <c r="AT263" s="100">
        <f t="shared" si="651"/>
        <v>347</v>
      </c>
      <c r="AU263" s="100">
        <f t="shared" si="651"/>
        <v>230</v>
      </c>
      <c r="AV263" s="100">
        <f t="shared" si="651"/>
        <v>287</v>
      </c>
      <c r="AW263" s="100">
        <f t="shared" si="651"/>
        <v>287</v>
      </c>
      <c r="AY263" s="101">
        <v>52</v>
      </c>
      <c r="AZ263" s="101">
        <f t="shared" ref="AZ263:BG263" si="652">INT(B263/$I$1*$BG$1)</f>
        <v>457</v>
      </c>
      <c r="BA263" s="101">
        <f t="shared" si="652"/>
        <v>182</v>
      </c>
      <c r="BB263" s="101">
        <f t="shared" si="652"/>
        <v>134</v>
      </c>
      <c r="BC263" s="101">
        <f t="shared" si="652"/>
        <v>134</v>
      </c>
      <c r="BD263" s="101">
        <f t="shared" si="652"/>
        <v>444</v>
      </c>
      <c r="BE263" s="101">
        <f t="shared" si="652"/>
        <v>294</v>
      </c>
      <c r="BF263" s="101">
        <f t="shared" si="652"/>
        <v>368</v>
      </c>
      <c r="BG263" s="101">
        <f t="shared" si="652"/>
        <v>368</v>
      </c>
      <c r="BI263" s="102">
        <v>52</v>
      </c>
      <c r="BJ263" s="102">
        <f t="shared" ref="BJ263:BQ263" si="653">INT(B263/$I$1*$BQ$1)</f>
        <v>715</v>
      </c>
      <c r="BK263" s="102">
        <f t="shared" si="653"/>
        <v>285</v>
      </c>
      <c r="BL263" s="102">
        <f t="shared" si="653"/>
        <v>210</v>
      </c>
      <c r="BM263" s="102">
        <f t="shared" si="653"/>
        <v>210</v>
      </c>
      <c r="BN263" s="102">
        <f t="shared" si="653"/>
        <v>695</v>
      </c>
      <c r="BO263" s="102">
        <f t="shared" si="653"/>
        <v>460</v>
      </c>
      <c r="BP263" s="102">
        <f t="shared" si="653"/>
        <v>575</v>
      </c>
      <c r="BQ263" s="102">
        <f t="shared" si="653"/>
        <v>575</v>
      </c>
    </row>
    <row r="264" spans="1:69">
      <c r="A264" s="4">
        <v>53</v>
      </c>
      <c r="B264" s="4">
        <f>INT(VLOOKUP(A264,数值基线!$A$1:$K$206,6,0)*$B$210)</f>
        <v>148</v>
      </c>
      <c r="C264" s="4">
        <f>INT(B264/$B$2*$C$2)</f>
        <v>59</v>
      </c>
      <c r="D264" s="4">
        <f>INT(B264/$B$2*$D$2)</f>
        <v>44</v>
      </c>
      <c r="E264" s="4">
        <f>INT(B264/$B$2*$E$2)</f>
        <v>44</v>
      </c>
      <c r="F264" s="4">
        <f>INT(VLOOKUP(A264,数值基线!$A$1:$K$206,7,0)*$F$2)</f>
        <v>144</v>
      </c>
      <c r="G264" s="4">
        <f>INT(F264/$F$2*$G$2)</f>
        <v>96</v>
      </c>
      <c r="H264" s="4">
        <f>INT(F264/$F$2*$H$2)</f>
        <v>120</v>
      </c>
      <c r="I264" s="4">
        <f>INT(F264/$F$2*$I$2)</f>
        <v>120</v>
      </c>
      <c r="K264" s="106">
        <v>53</v>
      </c>
      <c r="L264" s="106">
        <f t="shared" ref="L264:S264" si="654">INT(B264/$I$1*$S$1)</f>
        <v>185</v>
      </c>
      <c r="M264" s="106">
        <f t="shared" si="654"/>
        <v>73</v>
      </c>
      <c r="N264" s="106">
        <f t="shared" si="654"/>
        <v>55</v>
      </c>
      <c r="O264" s="106">
        <f t="shared" si="654"/>
        <v>55</v>
      </c>
      <c r="P264" s="106">
        <f t="shared" si="654"/>
        <v>180</v>
      </c>
      <c r="Q264" s="106">
        <f t="shared" si="654"/>
        <v>120</v>
      </c>
      <c r="R264" s="106">
        <f t="shared" si="654"/>
        <v>150</v>
      </c>
      <c r="S264" s="106">
        <f t="shared" si="654"/>
        <v>150</v>
      </c>
      <c r="U264" s="97">
        <v>53</v>
      </c>
      <c r="V264" s="97">
        <f t="shared" ref="V264:AC264" si="655">INT(B264/$I$1*$AC$1)</f>
        <v>229</v>
      </c>
      <c r="W264" s="97">
        <f t="shared" si="655"/>
        <v>91</v>
      </c>
      <c r="X264" s="97">
        <f t="shared" si="655"/>
        <v>68</v>
      </c>
      <c r="Y264" s="97">
        <f t="shared" si="655"/>
        <v>68</v>
      </c>
      <c r="Z264" s="97">
        <f t="shared" si="655"/>
        <v>223</v>
      </c>
      <c r="AA264" s="97">
        <f t="shared" si="655"/>
        <v>148</v>
      </c>
      <c r="AB264" s="97">
        <f t="shared" si="655"/>
        <v>186</v>
      </c>
      <c r="AC264" s="97">
        <f t="shared" si="655"/>
        <v>186</v>
      </c>
      <c r="AE264" s="98">
        <v>53</v>
      </c>
      <c r="AF264" s="98">
        <f t="shared" ref="AF264:AM264" si="656">INT(B264/$I$1*$AM$1)</f>
        <v>288</v>
      </c>
      <c r="AG264" s="98">
        <f t="shared" si="656"/>
        <v>115</v>
      </c>
      <c r="AH264" s="98">
        <f t="shared" si="656"/>
        <v>85</v>
      </c>
      <c r="AI264" s="98">
        <f t="shared" si="656"/>
        <v>85</v>
      </c>
      <c r="AJ264" s="98">
        <f t="shared" si="656"/>
        <v>280</v>
      </c>
      <c r="AK264" s="98">
        <f t="shared" si="656"/>
        <v>187</v>
      </c>
      <c r="AL264" s="98">
        <f t="shared" si="656"/>
        <v>234</v>
      </c>
      <c r="AM264" s="98">
        <f t="shared" si="656"/>
        <v>234</v>
      </c>
      <c r="AO264" s="100">
        <v>53</v>
      </c>
      <c r="AP264" s="100">
        <f t="shared" ref="AP264:AW264" si="657">INT(B264/$I$1*$AW$1)</f>
        <v>370</v>
      </c>
      <c r="AQ264" s="100">
        <f t="shared" si="657"/>
        <v>147</v>
      </c>
      <c r="AR264" s="100">
        <f t="shared" si="657"/>
        <v>110</v>
      </c>
      <c r="AS264" s="100">
        <f t="shared" si="657"/>
        <v>110</v>
      </c>
      <c r="AT264" s="100">
        <f t="shared" si="657"/>
        <v>360</v>
      </c>
      <c r="AU264" s="100">
        <f t="shared" si="657"/>
        <v>240</v>
      </c>
      <c r="AV264" s="100">
        <f t="shared" si="657"/>
        <v>300</v>
      </c>
      <c r="AW264" s="100">
        <f t="shared" si="657"/>
        <v>300</v>
      </c>
      <c r="AY264" s="101">
        <v>53</v>
      </c>
      <c r="AZ264" s="101">
        <f t="shared" ref="AZ264:BG264" si="658">INT(B264/$I$1*$BG$1)</f>
        <v>473</v>
      </c>
      <c r="BA264" s="101">
        <f t="shared" si="658"/>
        <v>188</v>
      </c>
      <c r="BB264" s="101">
        <f t="shared" si="658"/>
        <v>140</v>
      </c>
      <c r="BC264" s="101">
        <f t="shared" si="658"/>
        <v>140</v>
      </c>
      <c r="BD264" s="101">
        <f t="shared" si="658"/>
        <v>460</v>
      </c>
      <c r="BE264" s="101">
        <f t="shared" si="658"/>
        <v>307</v>
      </c>
      <c r="BF264" s="101">
        <f t="shared" si="658"/>
        <v>384</v>
      </c>
      <c r="BG264" s="101">
        <f t="shared" si="658"/>
        <v>384</v>
      </c>
      <c r="BI264" s="102">
        <v>53</v>
      </c>
      <c r="BJ264" s="102">
        <f t="shared" ref="BJ264:BQ264" si="659">INT(B264/$I$1*$BQ$1)</f>
        <v>740</v>
      </c>
      <c r="BK264" s="102">
        <f t="shared" si="659"/>
        <v>295</v>
      </c>
      <c r="BL264" s="102">
        <f t="shared" si="659"/>
        <v>220</v>
      </c>
      <c r="BM264" s="102">
        <f t="shared" si="659"/>
        <v>220</v>
      </c>
      <c r="BN264" s="102">
        <f t="shared" si="659"/>
        <v>720</v>
      </c>
      <c r="BO264" s="102">
        <f t="shared" si="659"/>
        <v>480</v>
      </c>
      <c r="BP264" s="102">
        <f t="shared" si="659"/>
        <v>600</v>
      </c>
      <c r="BQ264" s="102">
        <f t="shared" si="659"/>
        <v>600</v>
      </c>
    </row>
    <row r="265" spans="1:69">
      <c r="A265" s="4">
        <v>54</v>
      </c>
      <c r="B265" s="4">
        <f>INT(VLOOKUP(A265,数值基线!$A$1:$K$206,6,0)*$B$210)</f>
        <v>152</v>
      </c>
      <c r="C265" s="4">
        <f>INT(B265/$B$2*$C$2)</f>
        <v>60</v>
      </c>
      <c r="D265" s="4">
        <f>INT(B265/$B$2*$D$2)</f>
        <v>45</v>
      </c>
      <c r="E265" s="4">
        <f>INT(B265/$B$2*$E$2)</f>
        <v>45</v>
      </c>
      <c r="F265" s="4">
        <f>INT(VLOOKUP(A265,数值基线!$A$1:$K$206,7,0)*$F$2)</f>
        <v>148</v>
      </c>
      <c r="G265" s="4">
        <f>INT(F265/$F$2*$G$2)</f>
        <v>98</v>
      </c>
      <c r="H265" s="4">
        <f>INT(F265/$F$2*$H$2)</f>
        <v>123</v>
      </c>
      <c r="I265" s="4">
        <f>INT(F265/$F$2*$I$2)</f>
        <v>123</v>
      </c>
      <c r="K265" s="106">
        <v>54</v>
      </c>
      <c r="L265" s="106">
        <f t="shared" ref="L265:S265" si="660">INT(B265/$I$1*$S$1)</f>
        <v>190</v>
      </c>
      <c r="M265" s="106">
        <f t="shared" si="660"/>
        <v>75</v>
      </c>
      <c r="N265" s="106">
        <f t="shared" si="660"/>
        <v>56</v>
      </c>
      <c r="O265" s="106">
        <f t="shared" si="660"/>
        <v>56</v>
      </c>
      <c r="P265" s="106">
        <f t="shared" si="660"/>
        <v>185</v>
      </c>
      <c r="Q265" s="106">
        <f t="shared" si="660"/>
        <v>122</v>
      </c>
      <c r="R265" s="106">
        <f t="shared" si="660"/>
        <v>153</v>
      </c>
      <c r="S265" s="106">
        <f t="shared" si="660"/>
        <v>153</v>
      </c>
      <c r="U265" s="97">
        <v>54</v>
      </c>
      <c r="V265" s="97">
        <f t="shared" ref="V265:AC265" si="661">INT(B265/$I$1*$AC$1)</f>
        <v>235</v>
      </c>
      <c r="W265" s="97">
        <f t="shared" si="661"/>
        <v>93</v>
      </c>
      <c r="X265" s="97">
        <f t="shared" si="661"/>
        <v>69</v>
      </c>
      <c r="Y265" s="97">
        <f t="shared" si="661"/>
        <v>69</v>
      </c>
      <c r="Z265" s="97">
        <f t="shared" si="661"/>
        <v>229</v>
      </c>
      <c r="AA265" s="97">
        <f t="shared" si="661"/>
        <v>151</v>
      </c>
      <c r="AB265" s="97">
        <f t="shared" si="661"/>
        <v>190</v>
      </c>
      <c r="AC265" s="97">
        <f t="shared" si="661"/>
        <v>190</v>
      </c>
      <c r="AE265" s="98">
        <v>54</v>
      </c>
      <c r="AF265" s="98">
        <f t="shared" ref="AF265:AM265" si="662">INT(B265/$I$1*$AM$1)</f>
        <v>296</v>
      </c>
      <c r="AG265" s="98">
        <f t="shared" si="662"/>
        <v>117</v>
      </c>
      <c r="AH265" s="98">
        <f t="shared" si="662"/>
        <v>87</v>
      </c>
      <c r="AI265" s="98">
        <f t="shared" si="662"/>
        <v>87</v>
      </c>
      <c r="AJ265" s="98">
        <f t="shared" si="662"/>
        <v>288</v>
      </c>
      <c r="AK265" s="98">
        <f t="shared" si="662"/>
        <v>191</v>
      </c>
      <c r="AL265" s="98">
        <f t="shared" si="662"/>
        <v>239</v>
      </c>
      <c r="AM265" s="98">
        <f t="shared" si="662"/>
        <v>239</v>
      </c>
      <c r="AO265" s="100">
        <v>54</v>
      </c>
      <c r="AP265" s="100">
        <f t="shared" ref="AP265:AW265" si="663">INT(B265/$I$1*$AW$1)</f>
        <v>380</v>
      </c>
      <c r="AQ265" s="100">
        <f t="shared" si="663"/>
        <v>150</v>
      </c>
      <c r="AR265" s="100">
        <f t="shared" si="663"/>
        <v>112</v>
      </c>
      <c r="AS265" s="100">
        <f t="shared" si="663"/>
        <v>112</v>
      </c>
      <c r="AT265" s="100">
        <f t="shared" si="663"/>
        <v>370</v>
      </c>
      <c r="AU265" s="100">
        <f t="shared" si="663"/>
        <v>245</v>
      </c>
      <c r="AV265" s="100">
        <f t="shared" si="663"/>
        <v>307</v>
      </c>
      <c r="AW265" s="100">
        <f t="shared" si="663"/>
        <v>307</v>
      </c>
      <c r="AY265" s="101">
        <v>54</v>
      </c>
      <c r="AZ265" s="101">
        <f t="shared" ref="AZ265:BG265" si="664">INT(B265/$I$1*$BG$1)</f>
        <v>486</v>
      </c>
      <c r="BA265" s="101">
        <f t="shared" si="664"/>
        <v>192</v>
      </c>
      <c r="BB265" s="101">
        <f t="shared" si="664"/>
        <v>144</v>
      </c>
      <c r="BC265" s="101">
        <f t="shared" si="664"/>
        <v>144</v>
      </c>
      <c r="BD265" s="101">
        <f t="shared" si="664"/>
        <v>473</v>
      </c>
      <c r="BE265" s="101">
        <f t="shared" si="664"/>
        <v>313</v>
      </c>
      <c r="BF265" s="101">
        <f t="shared" si="664"/>
        <v>393</v>
      </c>
      <c r="BG265" s="101">
        <f t="shared" si="664"/>
        <v>393</v>
      </c>
      <c r="BI265" s="102">
        <v>54</v>
      </c>
      <c r="BJ265" s="102">
        <f t="shared" ref="BJ265:BQ265" si="665">INT(B265/$I$1*$BQ$1)</f>
        <v>760</v>
      </c>
      <c r="BK265" s="102">
        <f t="shared" si="665"/>
        <v>300</v>
      </c>
      <c r="BL265" s="102">
        <f t="shared" si="665"/>
        <v>225</v>
      </c>
      <c r="BM265" s="102">
        <f t="shared" si="665"/>
        <v>225</v>
      </c>
      <c r="BN265" s="102">
        <f t="shared" si="665"/>
        <v>740</v>
      </c>
      <c r="BO265" s="102">
        <f t="shared" si="665"/>
        <v>490</v>
      </c>
      <c r="BP265" s="102">
        <f t="shared" si="665"/>
        <v>615</v>
      </c>
      <c r="BQ265" s="102">
        <f t="shared" si="665"/>
        <v>615</v>
      </c>
    </row>
    <row r="266" spans="1:69">
      <c r="A266" s="4">
        <v>55</v>
      </c>
      <c r="B266" s="4">
        <f>INT(VLOOKUP(A266,数值基线!$A$1:$K$206,6,0)*$B$210)</f>
        <v>157</v>
      </c>
      <c r="C266" s="4">
        <f>INT(B266/$B$2*$C$2)</f>
        <v>62</v>
      </c>
      <c r="D266" s="4">
        <f>INT(B266/$B$2*$D$2)</f>
        <v>47</v>
      </c>
      <c r="E266" s="4">
        <f>INT(B266/$B$2*$E$2)</f>
        <v>47</v>
      </c>
      <c r="F266" s="4">
        <f>INT(VLOOKUP(A266,数值基线!$A$1:$K$206,7,0)*$F$2)</f>
        <v>153</v>
      </c>
      <c r="G266" s="4">
        <f>INT(F266/$F$2*$G$2)</f>
        <v>102</v>
      </c>
      <c r="H266" s="4">
        <f>INT(F266/$F$2*$H$2)</f>
        <v>127</v>
      </c>
      <c r="I266" s="4">
        <f>INT(F266/$F$2*$I$2)</f>
        <v>127</v>
      </c>
      <c r="K266" s="106">
        <v>55</v>
      </c>
      <c r="L266" s="106">
        <f t="shared" ref="L266:S266" si="666">INT(B266/$I$1*$S$1)</f>
        <v>196</v>
      </c>
      <c r="M266" s="106">
        <f t="shared" si="666"/>
        <v>77</v>
      </c>
      <c r="N266" s="106">
        <f t="shared" si="666"/>
        <v>58</v>
      </c>
      <c r="O266" s="106">
        <f t="shared" si="666"/>
        <v>58</v>
      </c>
      <c r="P266" s="106">
        <f t="shared" si="666"/>
        <v>191</v>
      </c>
      <c r="Q266" s="106">
        <f t="shared" si="666"/>
        <v>127</v>
      </c>
      <c r="R266" s="106">
        <f t="shared" si="666"/>
        <v>158</v>
      </c>
      <c r="S266" s="106">
        <f t="shared" si="666"/>
        <v>158</v>
      </c>
      <c r="U266" s="97">
        <v>55</v>
      </c>
      <c r="V266" s="97">
        <f t="shared" ref="V266:AC266" si="667">INT(B266/$I$1*$AC$1)</f>
        <v>243</v>
      </c>
      <c r="W266" s="97">
        <f t="shared" si="667"/>
        <v>96</v>
      </c>
      <c r="X266" s="97">
        <f t="shared" si="667"/>
        <v>72</v>
      </c>
      <c r="Y266" s="97">
        <f t="shared" si="667"/>
        <v>72</v>
      </c>
      <c r="Z266" s="97">
        <f t="shared" si="667"/>
        <v>237</v>
      </c>
      <c r="AA266" s="97">
        <f t="shared" si="667"/>
        <v>158</v>
      </c>
      <c r="AB266" s="97">
        <f t="shared" si="667"/>
        <v>196</v>
      </c>
      <c r="AC266" s="97">
        <f t="shared" si="667"/>
        <v>196</v>
      </c>
      <c r="AE266" s="98">
        <v>55</v>
      </c>
      <c r="AF266" s="98">
        <f t="shared" ref="AF266:AM266" si="668">INT(B266/$I$1*$AM$1)</f>
        <v>306</v>
      </c>
      <c r="AG266" s="98">
        <f t="shared" si="668"/>
        <v>120</v>
      </c>
      <c r="AH266" s="98">
        <f t="shared" si="668"/>
        <v>91</v>
      </c>
      <c r="AI266" s="98">
        <f t="shared" si="668"/>
        <v>91</v>
      </c>
      <c r="AJ266" s="98">
        <f t="shared" si="668"/>
        <v>298</v>
      </c>
      <c r="AK266" s="98">
        <f t="shared" si="668"/>
        <v>198</v>
      </c>
      <c r="AL266" s="98">
        <f t="shared" si="668"/>
        <v>247</v>
      </c>
      <c r="AM266" s="98">
        <f t="shared" si="668"/>
        <v>247</v>
      </c>
      <c r="AO266" s="100">
        <v>55</v>
      </c>
      <c r="AP266" s="100">
        <f t="shared" ref="AP266:AW266" si="669">INT(B266/$I$1*$AW$1)</f>
        <v>392</v>
      </c>
      <c r="AQ266" s="100">
        <f t="shared" si="669"/>
        <v>155</v>
      </c>
      <c r="AR266" s="100">
        <f t="shared" si="669"/>
        <v>117</v>
      </c>
      <c r="AS266" s="100">
        <f t="shared" si="669"/>
        <v>117</v>
      </c>
      <c r="AT266" s="100">
        <f t="shared" si="669"/>
        <v>382</v>
      </c>
      <c r="AU266" s="100">
        <f t="shared" si="669"/>
        <v>255</v>
      </c>
      <c r="AV266" s="100">
        <f t="shared" si="669"/>
        <v>317</v>
      </c>
      <c r="AW266" s="100">
        <f t="shared" si="669"/>
        <v>317</v>
      </c>
      <c r="AY266" s="101">
        <v>55</v>
      </c>
      <c r="AZ266" s="101">
        <f t="shared" ref="AZ266:BG266" si="670">INT(B266/$I$1*$BG$1)</f>
        <v>502</v>
      </c>
      <c r="BA266" s="101">
        <f t="shared" si="670"/>
        <v>198</v>
      </c>
      <c r="BB266" s="101">
        <f t="shared" si="670"/>
        <v>150</v>
      </c>
      <c r="BC266" s="101">
        <f t="shared" si="670"/>
        <v>150</v>
      </c>
      <c r="BD266" s="101">
        <f t="shared" si="670"/>
        <v>489</v>
      </c>
      <c r="BE266" s="101">
        <f t="shared" si="670"/>
        <v>326</v>
      </c>
      <c r="BF266" s="101">
        <f t="shared" si="670"/>
        <v>406</v>
      </c>
      <c r="BG266" s="101">
        <f t="shared" si="670"/>
        <v>406</v>
      </c>
      <c r="BI266" s="102">
        <v>55</v>
      </c>
      <c r="BJ266" s="102">
        <f t="shared" ref="BJ266:BQ266" si="671">INT(B266/$I$1*$BQ$1)</f>
        <v>785</v>
      </c>
      <c r="BK266" s="102">
        <f t="shared" si="671"/>
        <v>310</v>
      </c>
      <c r="BL266" s="102">
        <f t="shared" si="671"/>
        <v>235</v>
      </c>
      <c r="BM266" s="102">
        <f t="shared" si="671"/>
        <v>235</v>
      </c>
      <c r="BN266" s="102">
        <f t="shared" si="671"/>
        <v>765</v>
      </c>
      <c r="BO266" s="102">
        <f t="shared" si="671"/>
        <v>510</v>
      </c>
      <c r="BP266" s="102">
        <f t="shared" si="671"/>
        <v>635</v>
      </c>
      <c r="BQ266" s="102">
        <f t="shared" si="671"/>
        <v>635</v>
      </c>
    </row>
    <row r="267" spans="1:69">
      <c r="A267" s="4">
        <v>56</v>
      </c>
      <c r="B267" s="4">
        <f>INT(VLOOKUP(A267,数值基线!$A$1:$K$206,6,0)*$B$210)</f>
        <v>163</v>
      </c>
      <c r="C267" s="4">
        <f>INT(B267/$B$2*$C$2)</f>
        <v>65</v>
      </c>
      <c r="D267" s="4">
        <f>INT(B267/$B$2*$D$2)</f>
        <v>48</v>
      </c>
      <c r="E267" s="4">
        <f>INT(B267/$B$2*$E$2)</f>
        <v>48</v>
      </c>
      <c r="F267" s="4">
        <f>INT(VLOOKUP(A267,数值基线!$A$1:$K$206,7,0)*$F$2)</f>
        <v>159</v>
      </c>
      <c r="G267" s="4">
        <f>INT(F267/$F$2*$G$2)</f>
        <v>106</v>
      </c>
      <c r="H267" s="4">
        <f>INT(F267/$F$2*$H$2)</f>
        <v>132</v>
      </c>
      <c r="I267" s="4">
        <f>INT(F267/$F$2*$I$2)</f>
        <v>132</v>
      </c>
      <c r="K267" s="106">
        <v>56</v>
      </c>
      <c r="L267" s="106">
        <f t="shared" ref="L267:S267" si="672">INT(B267/$I$1*$S$1)</f>
        <v>203</v>
      </c>
      <c r="M267" s="106">
        <f t="shared" si="672"/>
        <v>81</v>
      </c>
      <c r="N267" s="106">
        <f t="shared" si="672"/>
        <v>60</v>
      </c>
      <c r="O267" s="106">
        <f t="shared" si="672"/>
        <v>60</v>
      </c>
      <c r="P267" s="106">
        <f t="shared" si="672"/>
        <v>198</v>
      </c>
      <c r="Q267" s="106">
        <f t="shared" si="672"/>
        <v>132</v>
      </c>
      <c r="R267" s="106">
        <f t="shared" si="672"/>
        <v>165</v>
      </c>
      <c r="S267" s="106">
        <f t="shared" si="672"/>
        <v>165</v>
      </c>
      <c r="U267" s="97">
        <v>56</v>
      </c>
      <c r="V267" s="97">
        <f t="shared" ref="V267:AC267" si="673">INT(B267/$I$1*$AC$1)</f>
        <v>252</v>
      </c>
      <c r="W267" s="97">
        <f t="shared" si="673"/>
        <v>100</v>
      </c>
      <c r="X267" s="97">
        <f t="shared" si="673"/>
        <v>74</v>
      </c>
      <c r="Y267" s="97">
        <f t="shared" si="673"/>
        <v>74</v>
      </c>
      <c r="Z267" s="97">
        <f t="shared" si="673"/>
        <v>246</v>
      </c>
      <c r="AA267" s="97">
        <f t="shared" si="673"/>
        <v>164</v>
      </c>
      <c r="AB267" s="97">
        <f t="shared" si="673"/>
        <v>204</v>
      </c>
      <c r="AC267" s="97">
        <f t="shared" si="673"/>
        <v>204</v>
      </c>
      <c r="AE267" s="98">
        <v>56</v>
      </c>
      <c r="AF267" s="98">
        <f t="shared" ref="AF267:AM267" si="674">INT(B267/$I$1*$AM$1)</f>
        <v>317</v>
      </c>
      <c r="AG267" s="98">
        <f t="shared" si="674"/>
        <v>126</v>
      </c>
      <c r="AH267" s="98">
        <f t="shared" si="674"/>
        <v>93</v>
      </c>
      <c r="AI267" s="98">
        <f t="shared" si="674"/>
        <v>93</v>
      </c>
      <c r="AJ267" s="98">
        <f t="shared" si="674"/>
        <v>310</v>
      </c>
      <c r="AK267" s="98">
        <f t="shared" si="674"/>
        <v>206</v>
      </c>
      <c r="AL267" s="98">
        <f t="shared" si="674"/>
        <v>257</v>
      </c>
      <c r="AM267" s="98">
        <f t="shared" si="674"/>
        <v>257</v>
      </c>
      <c r="AO267" s="100">
        <v>56</v>
      </c>
      <c r="AP267" s="100">
        <f t="shared" ref="AP267:AW267" si="675">INT(B267/$I$1*$AW$1)</f>
        <v>407</v>
      </c>
      <c r="AQ267" s="100">
        <f t="shared" si="675"/>
        <v>162</v>
      </c>
      <c r="AR267" s="100">
        <f t="shared" si="675"/>
        <v>120</v>
      </c>
      <c r="AS267" s="100">
        <f t="shared" si="675"/>
        <v>120</v>
      </c>
      <c r="AT267" s="100">
        <f t="shared" si="675"/>
        <v>397</v>
      </c>
      <c r="AU267" s="100">
        <f t="shared" si="675"/>
        <v>265</v>
      </c>
      <c r="AV267" s="100">
        <f t="shared" si="675"/>
        <v>330</v>
      </c>
      <c r="AW267" s="100">
        <f t="shared" si="675"/>
        <v>330</v>
      </c>
      <c r="AY267" s="101">
        <v>56</v>
      </c>
      <c r="AZ267" s="101">
        <f t="shared" ref="AZ267:BG267" si="676">INT(B267/$I$1*$BG$1)</f>
        <v>521</v>
      </c>
      <c r="BA267" s="101">
        <f t="shared" si="676"/>
        <v>208</v>
      </c>
      <c r="BB267" s="101">
        <f t="shared" si="676"/>
        <v>153</v>
      </c>
      <c r="BC267" s="101">
        <f t="shared" si="676"/>
        <v>153</v>
      </c>
      <c r="BD267" s="101">
        <f t="shared" si="676"/>
        <v>508</v>
      </c>
      <c r="BE267" s="101">
        <f t="shared" si="676"/>
        <v>339</v>
      </c>
      <c r="BF267" s="101">
        <f t="shared" si="676"/>
        <v>422</v>
      </c>
      <c r="BG267" s="101">
        <f t="shared" si="676"/>
        <v>422</v>
      </c>
      <c r="BI267" s="102">
        <v>56</v>
      </c>
      <c r="BJ267" s="102">
        <f t="shared" ref="BJ267:BQ267" si="677">INT(B267/$I$1*$BQ$1)</f>
        <v>815</v>
      </c>
      <c r="BK267" s="102">
        <f t="shared" si="677"/>
        <v>325</v>
      </c>
      <c r="BL267" s="102">
        <f t="shared" si="677"/>
        <v>240</v>
      </c>
      <c r="BM267" s="102">
        <f t="shared" si="677"/>
        <v>240</v>
      </c>
      <c r="BN267" s="102">
        <f t="shared" si="677"/>
        <v>795</v>
      </c>
      <c r="BO267" s="102">
        <f t="shared" si="677"/>
        <v>530</v>
      </c>
      <c r="BP267" s="102">
        <f t="shared" si="677"/>
        <v>660</v>
      </c>
      <c r="BQ267" s="102">
        <f t="shared" si="677"/>
        <v>660</v>
      </c>
    </row>
    <row r="268" spans="1:69">
      <c r="A268" s="4">
        <v>57</v>
      </c>
      <c r="B268" s="4">
        <f>INT(VLOOKUP(A268,数值基线!$A$1:$K$206,6,0)*$B$210)</f>
        <v>168</v>
      </c>
      <c r="C268" s="4">
        <f>INT(B268/$B$2*$C$2)</f>
        <v>67</v>
      </c>
      <c r="D268" s="4">
        <f>INT(B268/$B$2*$D$2)</f>
        <v>50</v>
      </c>
      <c r="E268" s="4">
        <f>INT(B268/$B$2*$E$2)</f>
        <v>50</v>
      </c>
      <c r="F268" s="4">
        <f>INT(VLOOKUP(A268,数值基线!$A$1:$K$206,7,0)*$F$2)</f>
        <v>164</v>
      </c>
      <c r="G268" s="4">
        <f>INT(F268/$F$2*$G$2)</f>
        <v>109</v>
      </c>
      <c r="H268" s="4">
        <f>INT(F268/$F$2*$H$2)</f>
        <v>136</v>
      </c>
      <c r="I268" s="4">
        <f>INT(F268/$F$2*$I$2)</f>
        <v>136</v>
      </c>
      <c r="K268" s="106">
        <v>57</v>
      </c>
      <c r="L268" s="106">
        <f t="shared" ref="L268:S268" si="678">INT(B268/$I$1*$S$1)</f>
        <v>210</v>
      </c>
      <c r="M268" s="106">
        <f t="shared" si="678"/>
        <v>83</v>
      </c>
      <c r="N268" s="106">
        <f t="shared" si="678"/>
        <v>62</v>
      </c>
      <c r="O268" s="106">
        <f t="shared" si="678"/>
        <v>62</v>
      </c>
      <c r="P268" s="106">
        <f t="shared" si="678"/>
        <v>205</v>
      </c>
      <c r="Q268" s="106">
        <f t="shared" si="678"/>
        <v>136</v>
      </c>
      <c r="R268" s="106">
        <f t="shared" si="678"/>
        <v>170</v>
      </c>
      <c r="S268" s="106">
        <f t="shared" si="678"/>
        <v>170</v>
      </c>
      <c r="U268" s="97">
        <v>57</v>
      </c>
      <c r="V268" s="97">
        <f t="shared" ref="V268:AC268" si="679">INT(B268/$I$1*$AC$1)</f>
        <v>260</v>
      </c>
      <c r="W268" s="97">
        <f t="shared" si="679"/>
        <v>103</v>
      </c>
      <c r="X268" s="97">
        <f t="shared" si="679"/>
        <v>77</v>
      </c>
      <c r="Y268" s="97">
        <f t="shared" si="679"/>
        <v>77</v>
      </c>
      <c r="Z268" s="97">
        <f t="shared" si="679"/>
        <v>254</v>
      </c>
      <c r="AA268" s="97">
        <f t="shared" si="679"/>
        <v>168</v>
      </c>
      <c r="AB268" s="97">
        <f t="shared" si="679"/>
        <v>210</v>
      </c>
      <c r="AC268" s="97">
        <f t="shared" si="679"/>
        <v>210</v>
      </c>
      <c r="AE268" s="98">
        <v>57</v>
      </c>
      <c r="AF268" s="98">
        <f t="shared" ref="AF268:AM268" si="680">INT(B268/$I$1*$AM$1)</f>
        <v>327</v>
      </c>
      <c r="AG268" s="98">
        <f t="shared" si="680"/>
        <v>130</v>
      </c>
      <c r="AH268" s="98">
        <f t="shared" si="680"/>
        <v>97</v>
      </c>
      <c r="AI268" s="98">
        <f t="shared" si="680"/>
        <v>97</v>
      </c>
      <c r="AJ268" s="98">
        <f t="shared" si="680"/>
        <v>319</v>
      </c>
      <c r="AK268" s="98">
        <f t="shared" si="680"/>
        <v>212</v>
      </c>
      <c r="AL268" s="98">
        <f t="shared" si="680"/>
        <v>265</v>
      </c>
      <c r="AM268" s="98">
        <f t="shared" si="680"/>
        <v>265</v>
      </c>
      <c r="AO268" s="100">
        <v>57</v>
      </c>
      <c r="AP268" s="100">
        <f t="shared" ref="AP268:AW268" si="681">INT(B268/$I$1*$AW$1)</f>
        <v>420</v>
      </c>
      <c r="AQ268" s="100">
        <f t="shared" si="681"/>
        <v>167</v>
      </c>
      <c r="AR268" s="100">
        <f t="shared" si="681"/>
        <v>125</v>
      </c>
      <c r="AS268" s="100">
        <f t="shared" si="681"/>
        <v>125</v>
      </c>
      <c r="AT268" s="100">
        <f t="shared" si="681"/>
        <v>410</v>
      </c>
      <c r="AU268" s="100">
        <f t="shared" si="681"/>
        <v>272</v>
      </c>
      <c r="AV268" s="100">
        <f t="shared" si="681"/>
        <v>340</v>
      </c>
      <c r="AW268" s="100">
        <f t="shared" si="681"/>
        <v>340</v>
      </c>
      <c r="AY268" s="101">
        <v>57</v>
      </c>
      <c r="AZ268" s="101">
        <f t="shared" ref="AZ268:BG268" si="682">INT(B268/$I$1*$BG$1)</f>
        <v>537</v>
      </c>
      <c r="BA268" s="101">
        <f t="shared" si="682"/>
        <v>214</v>
      </c>
      <c r="BB268" s="101">
        <f t="shared" si="682"/>
        <v>160</v>
      </c>
      <c r="BC268" s="101">
        <f t="shared" si="682"/>
        <v>160</v>
      </c>
      <c r="BD268" s="101">
        <f t="shared" si="682"/>
        <v>524</v>
      </c>
      <c r="BE268" s="101">
        <f t="shared" si="682"/>
        <v>348</v>
      </c>
      <c r="BF268" s="101">
        <f t="shared" si="682"/>
        <v>435</v>
      </c>
      <c r="BG268" s="101">
        <f t="shared" si="682"/>
        <v>435</v>
      </c>
      <c r="BI268" s="102">
        <v>57</v>
      </c>
      <c r="BJ268" s="102">
        <f t="shared" ref="BJ268:BQ268" si="683">INT(B268/$I$1*$BQ$1)</f>
        <v>840</v>
      </c>
      <c r="BK268" s="102">
        <f t="shared" si="683"/>
        <v>335</v>
      </c>
      <c r="BL268" s="102">
        <f t="shared" si="683"/>
        <v>250</v>
      </c>
      <c r="BM268" s="102">
        <f t="shared" si="683"/>
        <v>250</v>
      </c>
      <c r="BN268" s="102">
        <f t="shared" si="683"/>
        <v>820</v>
      </c>
      <c r="BO268" s="102">
        <f t="shared" si="683"/>
        <v>545</v>
      </c>
      <c r="BP268" s="102">
        <f t="shared" si="683"/>
        <v>680</v>
      </c>
      <c r="BQ268" s="102">
        <f t="shared" si="683"/>
        <v>680</v>
      </c>
    </row>
    <row r="269" spans="1:69">
      <c r="A269" s="4">
        <v>58</v>
      </c>
      <c r="B269" s="4">
        <f>INT(VLOOKUP(A269,数值基线!$A$1:$K$206,6,0)*$B$210)</f>
        <v>173</v>
      </c>
      <c r="C269" s="4">
        <f>INT(B269/$B$2*$C$2)</f>
        <v>69</v>
      </c>
      <c r="D269" s="4">
        <f>INT(B269/$B$2*$D$2)</f>
        <v>51</v>
      </c>
      <c r="E269" s="4">
        <f>INT(B269/$B$2*$E$2)</f>
        <v>51</v>
      </c>
      <c r="F269" s="4">
        <f>INT(VLOOKUP(A269,数值基线!$A$1:$K$206,7,0)*$F$2)</f>
        <v>169</v>
      </c>
      <c r="G269" s="4">
        <f>INT(F269/$F$2*$G$2)</f>
        <v>112</v>
      </c>
      <c r="H269" s="4">
        <f>INT(F269/$F$2*$H$2)</f>
        <v>140</v>
      </c>
      <c r="I269" s="4">
        <f>INT(F269/$F$2*$I$2)</f>
        <v>140</v>
      </c>
      <c r="K269" s="106">
        <v>58</v>
      </c>
      <c r="L269" s="106">
        <f t="shared" ref="L269:S269" si="684">INT(B269/$I$1*$S$1)</f>
        <v>216</v>
      </c>
      <c r="M269" s="106">
        <f t="shared" si="684"/>
        <v>86</v>
      </c>
      <c r="N269" s="106">
        <f t="shared" si="684"/>
        <v>63</v>
      </c>
      <c r="O269" s="106">
        <f t="shared" si="684"/>
        <v>63</v>
      </c>
      <c r="P269" s="106">
        <f t="shared" si="684"/>
        <v>211</v>
      </c>
      <c r="Q269" s="106">
        <f t="shared" si="684"/>
        <v>140</v>
      </c>
      <c r="R269" s="106">
        <f t="shared" si="684"/>
        <v>175</v>
      </c>
      <c r="S269" s="106">
        <f t="shared" si="684"/>
        <v>175</v>
      </c>
      <c r="U269" s="97">
        <v>58</v>
      </c>
      <c r="V269" s="97">
        <f t="shared" ref="V269:AC269" si="685">INT(B269/$I$1*$AC$1)</f>
        <v>268</v>
      </c>
      <c r="W269" s="97">
        <f t="shared" si="685"/>
        <v>106</v>
      </c>
      <c r="X269" s="97">
        <f t="shared" si="685"/>
        <v>79</v>
      </c>
      <c r="Y269" s="97">
        <f t="shared" si="685"/>
        <v>79</v>
      </c>
      <c r="Z269" s="97">
        <f t="shared" si="685"/>
        <v>261</v>
      </c>
      <c r="AA269" s="97">
        <f t="shared" si="685"/>
        <v>173</v>
      </c>
      <c r="AB269" s="97">
        <f t="shared" si="685"/>
        <v>217</v>
      </c>
      <c r="AC269" s="97">
        <f t="shared" si="685"/>
        <v>217</v>
      </c>
      <c r="AE269" s="98">
        <v>58</v>
      </c>
      <c r="AF269" s="98">
        <f t="shared" ref="AF269:AM269" si="686">INT(B269/$I$1*$AM$1)</f>
        <v>337</v>
      </c>
      <c r="AG269" s="98">
        <f t="shared" si="686"/>
        <v>134</v>
      </c>
      <c r="AH269" s="98">
        <f t="shared" si="686"/>
        <v>99</v>
      </c>
      <c r="AI269" s="98">
        <f t="shared" si="686"/>
        <v>99</v>
      </c>
      <c r="AJ269" s="98">
        <f t="shared" si="686"/>
        <v>329</v>
      </c>
      <c r="AK269" s="98">
        <f t="shared" si="686"/>
        <v>218</v>
      </c>
      <c r="AL269" s="98">
        <f t="shared" si="686"/>
        <v>273</v>
      </c>
      <c r="AM269" s="98">
        <f t="shared" si="686"/>
        <v>273</v>
      </c>
      <c r="AO269" s="100">
        <v>58</v>
      </c>
      <c r="AP269" s="100">
        <f t="shared" ref="AP269:AW269" si="687">INT(B269/$I$1*$AW$1)</f>
        <v>432</v>
      </c>
      <c r="AQ269" s="100">
        <f t="shared" si="687"/>
        <v>172</v>
      </c>
      <c r="AR269" s="100">
        <f t="shared" si="687"/>
        <v>127</v>
      </c>
      <c r="AS269" s="100">
        <f t="shared" si="687"/>
        <v>127</v>
      </c>
      <c r="AT269" s="100">
        <f t="shared" si="687"/>
        <v>422</v>
      </c>
      <c r="AU269" s="100">
        <f t="shared" si="687"/>
        <v>280</v>
      </c>
      <c r="AV269" s="100">
        <f t="shared" si="687"/>
        <v>350</v>
      </c>
      <c r="AW269" s="100">
        <f t="shared" si="687"/>
        <v>350</v>
      </c>
      <c r="AY269" s="101">
        <v>58</v>
      </c>
      <c r="AZ269" s="101">
        <f t="shared" ref="AZ269:BG269" si="688">INT(B269/$I$1*$BG$1)</f>
        <v>553</v>
      </c>
      <c r="BA269" s="101">
        <f t="shared" si="688"/>
        <v>220</v>
      </c>
      <c r="BB269" s="101">
        <f t="shared" si="688"/>
        <v>163</v>
      </c>
      <c r="BC269" s="101">
        <f t="shared" si="688"/>
        <v>163</v>
      </c>
      <c r="BD269" s="101">
        <f t="shared" si="688"/>
        <v>540</v>
      </c>
      <c r="BE269" s="101">
        <f t="shared" si="688"/>
        <v>358</v>
      </c>
      <c r="BF269" s="101">
        <f t="shared" si="688"/>
        <v>448</v>
      </c>
      <c r="BG269" s="101">
        <f t="shared" si="688"/>
        <v>448</v>
      </c>
      <c r="BI269" s="102">
        <v>58</v>
      </c>
      <c r="BJ269" s="102">
        <f t="shared" ref="BJ269:BQ269" si="689">INT(B269/$I$1*$BQ$1)</f>
        <v>865</v>
      </c>
      <c r="BK269" s="102">
        <f t="shared" si="689"/>
        <v>345</v>
      </c>
      <c r="BL269" s="102">
        <f t="shared" si="689"/>
        <v>255</v>
      </c>
      <c r="BM269" s="102">
        <f t="shared" si="689"/>
        <v>255</v>
      </c>
      <c r="BN269" s="102">
        <f t="shared" si="689"/>
        <v>845</v>
      </c>
      <c r="BO269" s="102">
        <f t="shared" si="689"/>
        <v>560</v>
      </c>
      <c r="BP269" s="102">
        <f t="shared" si="689"/>
        <v>700</v>
      </c>
      <c r="BQ269" s="102">
        <f t="shared" si="689"/>
        <v>700</v>
      </c>
    </row>
    <row r="270" spans="1:69">
      <c r="A270" s="4">
        <v>59</v>
      </c>
      <c r="B270" s="4">
        <f>INT(VLOOKUP(A270,数值基线!$A$1:$K$206,6,0)*$B$210)</f>
        <v>179</v>
      </c>
      <c r="C270" s="4">
        <f>INT(B270/$B$2*$C$2)</f>
        <v>71</v>
      </c>
      <c r="D270" s="4">
        <f>INT(B270/$B$2*$D$2)</f>
        <v>53</v>
      </c>
      <c r="E270" s="4">
        <f>INT(B270/$B$2*$E$2)</f>
        <v>53</v>
      </c>
      <c r="F270" s="4">
        <f>INT(VLOOKUP(A270,数值基线!$A$1:$K$206,7,0)*$F$2)</f>
        <v>174</v>
      </c>
      <c r="G270" s="4">
        <f>INT(F270/$F$2*$G$2)</f>
        <v>116</v>
      </c>
      <c r="H270" s="4">
        <f>INT(F270/$F$2*$H$2)</f>
        <v>145</v>
      </c>
      <c r="I270" s="4">
        <f>INT(F270/$F$2*$I$2)</f>
        <v>145</v>
      </c>
      <c r="K270" s="106">
        <v>59</v>
      </c>
      <c r="L270" s="106">
        <f t="shared" ref="L270:S270" si="690">INT(B270/$I$1*$S$1)</f>
        <v>223</v>
      </c>
      <c r="M270" s="106">
        <f t="shared" si="690"/>
        <v>88</v>
      </c>
      <c r="N270" s="106">
        <f t="shared" si="690"/>
        <v>66</v>
      </c>
      <c r="O270" s="106">
        <f t="shared" si="690"/>
        <v>66</v>
      </c>
      <c r="P270" s="106">
        <f t="shared" si="690"/>
        <v>217</v>
      </c>
      <c r="Q270" s="106">
        <f t="shared" si="690"/>
        <v>145</v>
      </c>
      <c r="R270" s="106">
        <f t="shared" si="690"/>
        <v>181</v>
      </c>
      <c r="S270" s="106">
        <f t="shared" si="690"/>
        <v>181</v>
      </c>
      <c r="U270" s="97">
        <v>59</v>
      </c>
      <c r="V270" s="97">
        <f t="shared" ref="V270:AC270" si="691">INT(B270/$I$1*$AC$1)</f>
        <v>277</v>
      </c>
      <c r="W270" s="97">
        <f t="shared" si="691"/>
        <v>110</v>
      </c>
      <c r="X270" s="97">
        <f t="shared" si="691"/>
        <v>82</v>
      </c>
      <c r="Y270" s="97">
        <f t="shared" si="691"/>
        <v>82</v>
      </c>
      <c r="Z270" s="97">
        <f t="shared" si="691"/>
        <v>269</v>
      </c>
      <c r="AA270" s="97">
        <f t="shared" si="691"/>
        <v>179</v>
      </c>
      <c r="AB270" s="97">
        <f t="shared" si="691"/>
        <v>224</v>
      </c>
      <c r="AC270" s="97">
        <f t="shared" si="691"/>
        <v>224</v>
      </c>
      <c r="AE270" s="98">
        <v>59</v>
      </c>
      <c r="AF270" s="98">
        <f t="shared" ref="AF270:AM270" si="692">INT(B270/$I$1*$AM$1)</f>
        <v>349</v>
      </c>
      <c r="AG270" s="98">
        <f t="shared" si="692"/>
        <v>138</v>
      </c>
      <c r="AH270" s="98">
        <f t="shared" si="692"/>
        <v>103</v>
      </c>
      <c r="AI270" s="98">
        <f t="shared" si="692"/>
        <v>103</v>
      </c>
      <c r="AJ270" s="98">
        <f t="shared" si="692"/>
        <v>339</v>
      </c>
      <c r="AK270" s="98">
        <f t="shared" si="692"/>
        <v>226</v>
      </c>
      <c r="AL270" s="98">
        <f t="shared" si="692"/>
        <v>282</v>
      </c>
      <c r="AM270" s="98">
        <f t="shared" si="692"/>
        <v>282</v>
      </c>
      <c r="AO270" s="100">
        <v>59</v>
      </c>
      <c r="AP270" s="100">
        <f t="shared" ref="AP270:AW270" si="693">INT(B270/$I$1*$AW$1)</f>
        <v>447</v>
      </c>
      <c r="AQ270" s="100">
        <f t="shared" si="693"/>
        <v>177</v>
      </c>
      <c r="AR270" s="100">
        <f t="shared" si="693"/>
        <v>132</v>
      </c>
      <c r="AS270" s="100">
        <f t="shared" si="693"/>
        <v>132</v>
      </c>
      <c r="AT270" s="100">
        <f t="shared" si="693"/>
        <v>435</v>
      </c>
      <c r="AU270" s="100">
        <f t="shared" si="693"/>
        <v>290</v>
      </c>
      <c r="AV270" s="100">
        <f t="shared" si="693"/>
        <v>362</v>
      </c>
      <c r="AW270" s="100">
        <f t="shared" si="693"/>
        <v>362</v>
      </c>
      <c r="AY270" s="101">
        <v>59</v>
      </c>
      <c r="AZ270" s="101">
        <f t="shared" ref="AZ270:BG270" si="694">INT(B270/$I$1*$BG$1)</f>
        <v>572</v>
      </c>
      <c r="BA270" s="101">
        <f t="shared" si="694"/>
        <v>227</v>
      </c>
      <c r="BB270" s="101">
        <f t="shared" si="694"/>
        <v>169</v>
      </c>
      <c r="BC270" s="101">
        <f t="shared" si="694"/>
        <v>169</v>
      </c>
      <c r="BD270" s="101">
        <f t="shared" si="694"/>
        <v>556</v>
      </c>
      <c r="BE270" s="101">
        <f t="shared" si="694"/>
        <v>371</v>
      </c>
      <c r="BF270" s="101">
        <f t="shared" si="694"/>
        <v>464</v>
      </c>
      <c r="BG270" s="101">
        <f t="shared" si="694"/>
        <v>464</v>
      </c>
      <c r="BI270" s="102">
        <v>59</v>
      </c>
      <c r="BJ270" s="102">
        <f t="shared" ref="BJ270:BQ270" si="695">INT(B270/$I$1*$BQ$1)</f>
        <v>895</v>
      </c>
      <c r="BK270" s="102">
        <f t="shared" si="695"/>
        <v>355</v>
      </c>
      <c r="BL270" s="102">
        <f t="shared" si="695"/>
        <v>265</v>
      </c>
      <c r="BM270" s="102">
        <f t="shared" si="695"/>
        <v>265</v>
      </c>
      <c r="BN270" s="102">
        <f t="shared" si="695"/>
        <v>870</v>
      </c>
      <c r="BO270" s="102">
        <f t="shared" si="695"/>
        <v>580</v>
      </c>
      <c r="BP270" s="102">
        <f t="shared" si="695"/>
        <v>725</v>
      </c>
      <c r="BQ270" s="102">
        <f t="shared" si="695"/>
        <v>725</v>
      </c>
    </row>
    <row r="271" spans="1:69">
      <c r="A271" s="4">
        <v>60</v>
      </c>
      <c r="B271" s="4">
        <f>INT(VLOOKUP(A271,数值基线!$A$1:$K$206,6,0)*$B$210)</f>
        <v>184</v>
      </c>
      <c r="C271" s="4">
        <f>INT(B271/$B$2*$C$2)</f>
        <v>73</v>
      </c>
      <c r="D271" s="4">
        <f>INT(B271/$B$2*$D$2)</f>
        <v>55</v>
      </c>
      <c r="E271" s="4">
        <f>INT(B271/$B$2*$E$2)</f>
        <v>55</v>
      </c>
      <c r="F271" s="4">
        <f>INT(VLOOKUP(A271,数值基线!$A$1:$K$206,7,0)*$F$2)</f>
        <v>180</v>
      </c>
      <c r="G271" s="4">
        <f>INT(F271/$F$2*$G$2)</f>
        <v>120</v>
      </c>
      <c r="H271" s="4">
        <f>INT(F271/$F$2*$H$2)</f>
        <v>150</v>
      </c>
      <c r="I271" s="4">
        <f>INT(F271/$F$2*$I$2)</f>
        <v>150</v>
      </c>
      <c r="K271" s="106">
        <v>60</v>
      </c>
      <c r="L271" s="106">
        <f t="shared" ref="L271:S271" si="696">INT(B271/$I$1*$S$1)</f>
        <v>230</v>
      </c>
      <c r="M271" s="106">
        <f t="shared" si="696"/>
        <v>91</v>
      </c>
      <c r="N271" s="106">
        <f t="shared" si="696"/>
        <v>68</v>
      </c>
      <c r="O271" s="106">
        <f t="shared" si="696"/>
        <v>68</v>
      </c>
      <c r="P271" s="106">
        <f t="shared" si="696"/>
        <v>225</v>
      </c>
      <c r="Q271" s="106">
        <f t="shared" si="696"/>
        <v>150</v>
      </c>
      <c r="R271" s="106">
        <f t="shared" si="696"/>
        <v>187</v>
      </c>
      <c r="S271" s="106">
        <f t="shared" si="696"/>
        <v>187</v>
      </c>
      <c r="U271" s="97">
        <v>60</v>
      </c>
      <c r="V271" s="97">
        <f t="shared" ref="V271:AC271" si="697">INT(B271/$I$1*$AC$1)</f>
        <v>285</v>
      </c>
      <c r="W271" s="97">
        <f t="shared" si="697"/>
        <v>113</v>
      </c>
      <c r="X271" s="97">
        <f t="shared" si="697"/>
        <v>85</v>
      </c>
      <c r="Y271" s="97">
        <f t="shared" si="697"/>
        <v>85</v>
      </c>
      <c r="Z271" s="97">
        <f t="shared" si="697"/>
        <v>279</v>
      </c>
      <c r="AA271" s="97">
        <f t="shared" si="697"/>
        <v>186</v>
      </c>
      <c r="AB271" s="97">
        <f t="shared" si="697"/>
        <v>232</v>
      </c>
      <c r="AC271" s="97">
        <f t="shared" si="697"/>
        <v>232</v>
      </c>
      <c r="AE271" s="98">
        <v>60</v>
      </c>
      <c r="AF271" s="98">
        <f t="shared" ref="AF271:AM271" si="698">INT(B271/$I$1*$AM$1)</f>
        <v>358</v>
      </c>
      <c r="AG271" s="98">
        <f t="shared" si="698"/>
        <v>142</v>
      </c>
      <c r="AH271" s="98">
        <f t="shared" si="698"/>
        <v>107</v>
      </c>
      <c r="AI271" s="98">
        <f t="shared" si="698"/>
        <v>107</v>
      </c>
      <c r="AJ271" s="98">
        <f t="shared" si="698"/>
        <v>351</v>
      </c>
      <c r="AK271" s="98">
        <f t="shared" si="698"/>
        <v>234</v>
      </c>
      <c r="AL271" s="98">
        <f t="shared" si="698"/>
        <v>292</v>
      </c>
      <c r="AM271" s="98">
        <f t="shared" si="698"/>
        <v>292</v>
      </c>
      <c r="AO271" s="100">
        <v>60</v>
      </c>
      <c r="AP271" s="100">
        <f t="shared" ref="AP271:AW271" si="699">INT(B271/$I$1*$AW$1)</f>
        <v>460</v>
      </c>
      <c r="AQ271" s="100">
        <f t="shared" si="699"/>
        <v>182</v>
      </c>
      <c r="AR271" s="100">
        <f t="shared" si="699"/>
        <v>137</v>
      </c>
      <c r="AS271" s="100">
        <f t="shared" si="699"/>
        <v>137</v>
      </c>
      <c r="AT271" s="100">
        <f t="shared" si="699"/>
        <v>450</v>
      </c>
      <c r="AU271" s="100">
        <f t="shared" si="699"/>
        <v>300</v>
      </c>
      <c r="AV271" s="100">
        <f t="shared" si="699"/>
        <v>375</v>
      </c>
      <c r="AW271" s="100">
        <f t="shared" si="699"/>
        <v>375</v>
      </c>
      <c r="AY271" s="101">
        <v>60</v>
      </c>
      <c r="AZ271" s="101">
        <f t="shared" ref="AZ271:BG271" si="700">INT(B271/$I$1*$BG$1)</f>
        <v>588</v>
      </c>
      <c r="BA271" s="101">
        <f t="shared" si="700"/>
        <v>233</v>
      </c>
      <c r="BB271" s="101">
        <f t="shared" si="700"/>
        <v>176</v>
      </c>
      <c r="BC271" s="101">
        <f t="shared" si="700"/>
        <v>176</v>
      </c>
      <c r="BD271" s="101">
        <f t="shared" si="700"/>
        <v>576</v>
      </c>
      <c r="BE271" s="101">
        <f t="shared" si="700"/>
        <v>384</v>
      </c>
      <c r="BF271" s="101">
        <f t="shared" si="700"/>
        <v>480</v>
      </c>
      <c r="BG271" s="101">
        <f t="shared" si="700"/>
        <v>480</v>
      </c>
      <c r="BI271" s="102">
        <v>60</v>
      </c>
      <c r="BJ271" s="102">
        <f t="shared" ref="BJ271:BQ271" si="701">INT(B271/$I$1*$BQ$1)</f>
        <v>920</v>
      </c>
      <c r="BK271" s="102">
        <f t="shared" si="701"/>
        <v>365</v>
      </c>
      <c r="BL271" s="102">
        <f t="shared" si="701"/>
        <v>275</v>
      </c>
      <c r="BM271" s="102">
        <f t="shared" si="701"/>
        <v>275</v>
      </c>
      <c r="BN271" s="102">
        <f t="shared" si="701"/>
        <v>900</v>
      </c>
      <c r="BO271" s="102">
        <f t="shared" si="701"/>
        <v>600</v>
      </c>
      <c r="BP271" s="102">
        <f t="shared" si="701"/>
        <v>750</v>
      </c>
      <c r="BQ271" s="102">
        <f t="shared" si="701"/>
        <v>750</v>
      </c>
    </row>
    <row r="272" spans="1:69">
      <c r="A272" s="4">
        <v>61</v>
      </c>
      <c r="B272" s="4">
        <f>INT(VLOOKUP(A272,数值基线!$A$1:$K$206,6,0)*$B$210)</f>
        <v>190</v>
      </c>
      <c r="C272" s="4">
        <f>INT(B272/$B$2*$C$2)</f>
        <v>76</v>
      </c>
      <c r="D272" s="4">
        <f>INT(B272/$B$2*$D$2)</f>
        <v>57</v>
      </c>
      <c r="E272" s="4">
        <f>INT(B272/$B$2*$E$2)</f>
        <v>57</v>
      </c>
      <c r="F272" s="4">
        <f>INT(VLOOKUP(A272,数值基线!$A$1:$K$206,7,0)*$F$2)</f>
        <v>185</v>
      </c>
      <c r="G272" s="4">
        <f>INT(F272/$F$2*$G$2)</f>
        <v>123</v>
      </c>
      <c r="H272" s="4">
        <f>INT(F272/$F$2*$H$2)</f>
        <v>154</v>
      </c>
      <c r="I272" s="4">
        <f>INT(F272/$F$2*$I$2)</f>
        <v>154</v>
      </c>
      <c r="K272" s="106">
        <v>61</v>
      </c>
      <c r="L272" s="106">
        <f t="shared" ref="L272:S272" si="702">INT(B272/$I$1*$S$1)</f>
        <v>237</v>
      </c>
      <c r="M272" s="106">
        <f t="shared" si="702"/>
        <v>95</v>
      </c>
      <c r="N272" s="106">
        <f t="shared" si="702"/>
        <v>71</v>
      </c>
      <c r="O272" s="106">
        <f t="shared" si="702"/>
        <v>71</v>
      </c>
      <c r="P272" s="106">
        <f t="shared" si="702"/>
        <v>231</v>
      </c>
      <c r="Q272" s="106">
        <f t="shared" si="702"/>
        <v>153</v>
      </c>
      <c r="R272" s="106">
        <f t="shared" si="702"/>
        <v>192</v>
      </c>
      <c r="S272" s="106">
        <f t="shared" si="702"/>
        <v>192</v>
      </c>
      <c r="U272" s="97">
        <v>61</v>
      </c>
      <c r="V272" s="97">
        <f t="shared" ref="V272:AC272" si="703">INT(B272/$I$1*$AC$1)</f>
        <v>294</v>
      </c>
      <c r="W272" s="97">
        <f t="shared" si="703"/>
        <v>117</v>
      </c>
      <c r="X272" s="97">
        <f t="shared" si="703"/>
        <v>88</v>
      </c>
      <c r="Y272" s="97">
        <f t="shared" si="703"/>
        <v>88</v>
      </c>
      <c r="Z272" s="97">
        <f t="shared" si="703"/>
        <v>286</v>
      </c>
      <c r="AA272" s="97">
        <f t="shared" si="703"/>
        <v>190</v>
      </c>
      <c r="AB272" s="97">
        <f t="shared" si="703"/>
        <v>238</v>
      </c>
      <c r="AC272" s="97">
        <f t="shared" si="703"/>
        <v>238</v>
      </c>
      <c r="AE272" s="98">
        <v>61</v>
      </c>
      <c r="AF272" s="98">
        <f t="shared" ref="AF272:AM272" si="704">INT(B272/$I$1*$AM$1)</f>
        <v>370</v>
      </c>
      <c r="AG272" s="98">
        <f t="shared" si="704"/>
        <v>148</v>
      </c>
      <c r="AH272" s="98">
        <f t="shared" si="704"/>
        <v>111</v>
      </c>
      <c r="AI272" s="98">
        <f t="shared" si="704"/>
        <v>111</v>
      </c>
      <c r="AJ272" s="98">
        <f t="shared" si="704"/>
        <v>360</v>
      </c>
      <c r="AK272" s="98">
        <f t="shared" si="704"/>
        <v>239</v>
      </c>
      <c r="AL272" s="98">
        <f t="shared" si="704"/>
        <v>300</v>
      </c>
      <c r="AM272" s="98">
        <f t="shared" si="704"/>
        <v>300</v>
      </c>
      <c r="AO272" s="100">
        <v>61</v>
      </c>
      <c r="AP272" s="100">
        <f t="shared" ref="AP272:AW272" si="705">INT(B272/$I$1*$AW$1)</f>
        <v>475</v>
      </c>
      <c r="AQ272" s="100">
        <f t="shared" si="705"/>
        <v>190</v>
      </c>
      <c r="AR272" s="100">
        <f t="shared" si="705"/>
        <v>142</v>
      </c>
      <c r="AS272" s="100">
        <f t="shared" si="705"/>
        <v>142</v>
      </c>
      <c r="AT272" s="100">
        <f t="shared" si="705"/>
        <v>462</v>
      </c>
      <c r="AU272" s="100">
        <f t="shared" si="705"/>
        <v>307</v>
      </c>
      <c r="AV272" s="100">
        <f t="shared" si="705"/>
        <v>385</v>
      </c>
      <c r="AW272" s="100">
        <f t="shared" si="705"/>
        <v>385</v>
      </c>
      <c r="AY272" s="101">
        <v>61</v>
      </c>
      <c r="AZ272" s="101">
        <f t="shared" ref="AZ272:BG272" si="706">INT(B272/$I$1*$BG$1)</f>
        <v>608</v>
      </c>
      <c r="BA272" s="101">
        <f t="shared" si="706"/>
        <v>243</v>
      </c>
      <c r="BB272" s="101">
        <f t="shared" si="706"/>
        <v>182</v>
      </c>
      <c r="BC272" s="101">
        <f t="shared" si="706"/>
        <v>182</v>
      </c>
      <c r="BD272" s="101">
        <f t="shared" si="706"/>
        <v>592</v>
      </c>
      <c r="BE272" s="101">
        <f t="shared" si="706"/>
        <v>393</v>
      </c>
      <c r="BF272" s="101">
        <f t="shared" si="706"/>
        <v>492</v>
      </c>
      <c r="BG272" s="101">
        <f t="shared" si="706"/>
        <v>492</v>
      </c>
      <c r="BI272" s="102">
        <v>61</v>
      </c>
      <c r="BJ272" s="102">
        <f t="shared" ref="BJ272:BQ272" si="707">INT(B272/$I$1*$BQ$1)</f>
        <v>950</v>
      </c>
      <c r="BK272" s="102">
        <f t="shared" si="707"/>
        <v>380</v>
      </c>
      <c r="BL272" s="102">
        <f t="shared" si="707"/>
        <v>285</v>
      </c>
      <c r="BM272" s="102">
        <f t="shared" si="707"/>
        <v>285</v>
      </c>
      <c r="BN272" s="102">
        <f t="shared" si="707"/>
        <v>925</v>
      </c>
      <c r="BO272" s="102">
        <f t="shared" si="707"/>
        <v>615</v>
      </c>
      <c r="BP272" s="102">
        <f t="shared" si="707"/>
        <v>770</v>
      </c>
      <c r="BQ272" s="102">
        <f t="shared" si="707"/>
        <v>770</v>
      </c>
    </row>
    <row r="273" spans="1:69">
      <c r="A273" s="4">
        <v>62</v>
      </c>
      <c r="B273" s="4">
        <f>INT(VLOOKUP(A273,数值基线!$A$1:$K$206,6,0)*$B$210)</f>
        <v>195</v>
      </c>
      <c r="C273" s="4">
        <f>INT(B273/$B$2*$C$2)</f>
        <v>78</v>
      </c>
      <c r="D273" s="4">
        <f>INT(B273/$B$2*$D$2)</f>
        <v>58</v>
      </c>
      <c r="E273" s="4">
        <f>INT(B273/$B$2*$E$2)</f>
        <v>58</v>
      </c>
      <c r="F273" s="4">
        <f>INT(VLOOKUP(A273,数值基线!$A$1:$K$206,7,0)*$F$2)</f>
        <v>190</v>
      </c>
      <c r="G273" s="4">
        <f>INT(F273/$F$2*$G$2)</f>
        <v>126</v>
      </c>
      <c r="H273" s="4">
        <f>INT(F273/$F$2*$H$2)</f>
        <v>158</v>
      </c>
      <c r="I273" s="4">
        <f>INT(F273/$F$2*$I$2)</f>
        <v>158</v>
      </c>
      <c r="K273" s="106">
        <v>62</v>
      </c>
      <c r="L273" s="106">
        <f t="shared" ref="L273:S273" si="708">INT(B273/$I$1*$S$1)</f>
        <v>243</v>
      </c>
      <c r="M273" s="106">
        <f t="shared" si="708"/>
        <v>97</v>
      </c>
      <c r="N273" s="106">
        <f t="shared" si="708"/>
        <v>72</v>
      </c>
      <c r="O273" s="106">
        <f t="shared" si="708"/>
        <v>72</v>
      </c>
      <c r="P273" s="106">
        <f t="shared" si="708"/>
        <v>237</v>
      </c>
      <c r="Q273" s="106">
        <f t="shared" si="708"/>
        <v>157</v>
      </c>
      <c r="R273" s="106">
        <f t="shared" si="708"/>
        <v>197</v>
      </c>
      <c r="S273" s="106">
        <f t="shared" si="708"/>
        <v>197</v>
      </c>
      <c r="U273" s="97">
        <v>62</v>
      </c>
      <c r="V273" s="97">
        <f t="shared" ref="V273:AC273" si="709">INT(B273/$I$1*$AC$1)</f>
        <v>302</v>
      </c>
      <c r="W273" s="97">
        <f t="shared" si="709"/>
        <v>120</v>
      </c>
      <c r="X273" s="97">
        <f t="shared" si="709"/>
        <v>89</v>
      </c>
      <c r="Y273" s="97">
        <f t="shared" si="709"/>
        <v>89</v>
      </c>
      <c r="Z273" s="97">
        <f t="shared" si="709"/>
        <v>294</v>
      </c>
      <c r="AA273" s="97">
        <f t="shared" si="709"/>
        <v>195</v>
      </c>
      <c r="AB273" s="97">
        <f t="shared" si="709"/>
        <v>244</v>
      </c>
      <c r="AC273" s="97">
        <f t="shared" si="709"/>
        <v>244</v>
      </c>
      <c r="AE273" s="98">
        <v>62</v>
      </c>
      <c r="AF273" s="98">
        <f t="shared" ref="AF273:AM273" si="710">INT(B273/$I$1*$AM$1)</f>
        <v>380</v>
      </c>
      <c r="AG273" s="98">
        <f t="shared" si="710"/>
        <v>152</v>
      </c>
      <c r="AH273" s="98">
        <f t="shared" si="710"/>
        <v>113</v>
      </c>
      <c r="AI273" s="98">
        <f t="shared" si="710"/>
        <v>113</v>
      </c>
      <c r="AJ273" s="98">
        <f t="shared" si="710"/>
        <v>370</v>
      </c>
      <c r="AK273" s="98">
        <f t="shared" si="710"/>
        <v>245</v>
      </c>
      <c r="AL273" s="98">
        <f t="shared" si="710"/>
        <v>308</v>
      </c>
      <c r="AM273" s="98">
        <f t="shared" si="710"/>
        <v>308</v>
      </c>
      <c r="AO273" s="100">
        <v>62</v>
      </c>
      <c r="AP273" s="100">
        <f t="shared" ref="AP273:AW273" si="711">INT(B273/$I$1*$AW$1)</f>
        <v>487</v>
      </c>
      <c r="AQ273" s="100">
        <f t="shared" si="711"/>
        <v>195</v>
      </c>
      <c r="AR273" s="100">
        <f t="shared" si="711"/>
        <v>145</v>
      </c>
      <c r="AS273" s="100">
        <f t="shared" si="711"/>
        <v>145</v>
      </c>
      <c r="AT273" s="100">
        <f t="shared" si="711"/>
        <v>475</v>
      </c>
      <c r="AU273" s="100">
        <f t="shared" si="711"/>
        <v>315</v>
      </c>
      <c r="AV273" s="100">
        <f t="shared" si="711"/>
        <v>395</v>
      </c>
      <c r="AW273" s="100">
        <f t="shared" si="711"/>
        <v>395</v>
      </c>
      <c r="AY273" s="101">
        <v>62</v>
      </c>
      <c r="AZ273" s="101">
        <f t="shared" ref="AZ273:BG273" si="712">INT(B273/$I$1*$BG$1)</f>
        <v>624</v>
      </c>
      <c r="BA273" s="101">
        <f t="shared" si="712"/>
        <v>249</v>
      </c>
      <c r="BB273" s="101">
        <f t="shared" si="712"/>
        <v>185</v>
      </c>
      <c r="BC273" s="101">
        <f t="shared" si="712"/>
        <v>185</v>
      </c>
      <c r="BD273" s="101">
        <f t="shared" si="712"/>
        <v>608</v>
      </c>
      <c r="BE273" s="101">
        <f t="shared" si="712"/>
        <v>403</v>
      </c>
      <c r="BF273" s="101">
        <f t="shared" si="712"/>
        <v>505</v>
      </c>
      <c r="BG273" s="101">
        <f t="shared" si="712"/>
        <v>505</v>
      </c>
      <c r="BI273" s="102">
        <v>62</v>
      </c>
      <c r="BJ273" s="102">
        <f t="shared" ref="BJ273:BQ273" si="713">INT(B273/$I$1*$BQ$1)</f>
        <v>975</v>
      </c>
      <c r="BK273" s="102">
        <f t="shared" si="713"/>
        <v>390</v>
      </c>
      <c r="BL273" s="102">
        <f t="shared" si="713"/>
        <v>290</v>
      </c>
      <c r="BM273" s="102">
        <f t="shared" si="713"/>
        <v>290</v>
      </c>
      <c r="BN273" s="102">
        <f t="shared" si="713"/>
        <v>950</v>
      </c>
      <c r="BO273" s="102">
        <f t="shared" si="713"/>
        <v>630</v>
      </c>
      <c r="BP273" s="102">
        <f t="shared" si="713"/>
        <v>790</v>
      </c>
      <c r="BQ273" s="102">
        <f t="shared" si="713"/>
        <v>790</v>
      </c>
    </row>
    <row r="274" spans="1:69">
      <c r="A274" s="4">
        <v>63</v>
      </c>
      <c r="B274" s="4">
        <f>INT(VLOOKUP(A274,数值基线!$A$1:$K$206,6,0)*$B$210)</f>
        <v>201</v>
      </c>
      <c r="C274" s="4">
        <f>INT(B274/$B$2*$C$2)</f>
        <v>80</v>
      </c>
      <c r="D274" s="4">
        <f>INT(B274/$B$2*$D$2)</f>
        <v>60</v>
      </c>
      <c r="E274" s="4">
        <f>INT(B274/$B$2*$E$2)</f>
        <v>60</v>
      </c>
      <c r="F274" s="4">
        <f>INT(VLOOKUP(A274,数值基线!$A$1:$K$206,7,0)*$F$2)</f>
        <v>196</v>
      </c>
      <c r="G274" s="4">
        <f>INT(F274/$F$2*$G$2)</f>
        <v>130</v>
      </c>
      <c r="H274" s="4">
        <f>INT(F274/$F$2*$H$2)</f>
        <v>163</v>
      </c>
      <c r="I274" s="4">
        <f>INT(F274/$F$2*$I$2)</f>
        <v>163</v>
      </c>
      <c r="K274" s="106">
        <v>63</v>
      </c>
      <c r="L274" s="106">
        <f t="shared" ref="L274:S274" si="714">INT(B274/$I$1*$S$1)</f>
        <v>251</v>
      </c>
      <c r="M274" s="106">
        <f t="shared" si="714"/>
        <v>100</v>
      </c>
      <c r="N274" s="106">
        <f t="shared" si="714"/>
        <v>75</v>
      </c>
      <c r="O274" s="106">
        <f t="shared" si="714"/>
        <v>75</v>
      </c>
      <c r="P274" s="106">
        <f t="shared" si="714"/>
        <v>245</v>
      </c>
      <c r="Q274" s="106">
        <f t="shared" si="714"/>
        <v>162</v>
      </c>
      <c r="R274" s="106">
        <f t="shared" si="714"/>
        <v>203</v>
      </c>
      <c r="S274" s="106">
        <f t="shared" si="714"/>
        <v>203</v>
      </c>
      <c r="U274" s="97">
        <v>63</v>
      </c>
      <c r="V274" s="97">
        <f t="shared" ref="V274:AC274" si="715">INT(B274/$I$1*$AC$1)</f>
        <v>311</v>
      </c>
      <c r="W274" s="97">
        <f t="shared" si="715"/>
        <v>124</v>
      </c>
      <c r="X274" s="97">
        <f t="shared" si="715"/>
        <v>93</v>
      </c>
      <c r="Y274" s="97">
        <f t="shared" si="715"/>
        <v>93</v>
      </c>
      <c r="Z274" s="97">
        <f t="shared" si="715"/>
        <v>303</v>
      </c>
      <c r="AA274" s="97">
        <f t="shared" si="715"/>
        <v>201</v>
      </c>
      <c r="AB274" s="97">
        <f t="shared" si="715"/>
        <v>252</v>
      </c>
      <c r="AC274" s="97">
        <f t="shared" si="715"/>
        <v>252</v>
      </c>
      <c r="AE274" s="98">
        <v>63</v>
      </c>
      <c r="AF274" s="98">
        <f t="shared" ref="AF274:AM274" si="716">INT(B274/$I$1*$AM$1)</f>
        <v>391</v>
      </c>
      <c r="AG274" s="98">
        <f t="shared" si="716"/>
        <v>156</v>
      </c>
      <c r="AH274" s="98">
        <f t="shared" si="716"/>
        <v>117</v>
      </c>
      <c r="AI274" s="98">
        <f t="shared" si="716"/>
        <v>117</v>
      </c>
      <c r="AJ274" s="98">
        <f t="shared" si="716"/>
        <v>382</v>
      </c>
      <c r="AK274" s="98">
        <f t="shared" si="716"/>
        <v>253</v>
      </c>
      <c r="AL274" s="98">
        <f t="shared" si="716"/>
        <v>317</v>
      </c>
      <c r="AM274" s="98">
        <f t="shared" si="716"/>
        <v>317</v>
      </c>
      <c r="AO274" s="100">
        <v>63</v>
      </c>
      <c r="AP274" s="100">
        <f t="shared" ref="AP274:AW274" si="717">INT(B274/$I$1*$AW$1)</f>
        <v>502</v>
      </c>
      <c r="AQ274" s="100">
        <f t="shared" si="717"/>
        <v>200</v>
      </c>
      <c r="AR274" s="100">
        <f t="shared" si="717"/>
        <v>150</v>
      </c>
      <c r="AS274" s="100">
        <f t="shared" si="717"/>
        <v>150</v>
      </c>
      <c r="AT274" s="100">
        <f t="shared" si="717"/>
        <v>490</v>
      </c>
      <c r="AU274" s="100">
        <f t="shared" si="717"/>
        <v>325</v>
      </c>
      <c r="AV274" s="100">
        <f t="shared" si="717"/>
        <v>407</v>
      </c>
      <c r="AW274" s="100">
        <f t="shared" si="717"/>
        <v>407</v>
      </c>
      <c r="AY274" s="101">
        <v>63</v>
      </c>
      <c r="AZ274" s="101">
        <f t="shared" ref="AZ274:BG274" si="718">INT(B274/$I$1*$BG$1)</f>
        <v>643</v>
      </c>
      <c r="BA274" s="101">
        <f t="shared" si="718"/>
        <v>256</v>
      </c>
      <c r="BB274" s="101">
        <f t="shared" si="718"/>
        <v>192</v>
      </c>
      <c r="BC274" s="101">
        <f t="shared" si="718"/>
        <v>192</v>
      </c>
      <c r="BD274" s="101">
        <f t="shared" si="718"/>
        <v>627</v>
      </c>
      <c r="BE274" s="101">
        <f t="shared" si="718"/>
        <v>416</v>
      </c>
      <c r="BF274" s="101">
        <f t="shared" si="718"/>
        <v>521</v>
      </c>
      <c r="BG274" s="101">
        <f t="shared" si="718"/>
        <v>521</v>
      </c>
      <c r="BI274" s="102">
        <v>63</v>
      </c>
      <c r="BJ274" s="102">
        <f t="shared" ref="BJ274:BQ274" si="719">INT(B274/$I$1*$BQ$1)</f>
        <v>1005</v>
      </c>
      <c r="BK274" s="102">
        <f t="shared" si="719"/>
        <v>400</v>
      </c>
      <c r="BL274" s="102">
        <f t="shared" si="719"/>
        <v>300</v>
      </c>
      <c r="BM274" s="102">
        <f t="shared" si="719"/>
        <v>300</v>
      </c>
      <c r="BN274" s="102">
        <f t="shared" si="719"/>
        <v>980</v>
      </c>
      <c r="BO274" s="102">
        <f t="shared" si="719"/>
        <v>650</v>
      </c>
      <c r="BP274" s="102">
        <f t="shared" si="719"/>
        <v>815</v>
      </c>
      <c r="BQ274" s="102">
        <f t="shared" si="719"/>
        <v>815</v>
      </c>
    </row>
    <row r="275" spans="1:69">
      <c r="A275" s="4">
        <v>64</v>
      </c>
      <c r="B275" s="4">
        <f>INT(VLOOKUP(A275,数值基线!$A$1:$K$206,6,0)*$B$210)</f>
        <v>207</v>
      </c>
      <c r="C275" s="4">
        <f>INT(B275/$B$2*$C$2)</f>
        <v>82</v>
      </c>
      <c r="D275" s="4">
        <f>INT(B275/$B$2*$D$2)</f>
        <v>62</v>
      </c>
      <c r="E275" s="4">
        <f>INT(B275/$B$2*$E$2)</f>
        <v>62</v>
      </c>
      <c r="F275" s="4">
        <f>INT(VLOOKUP(A275,数值基线!$A$1:$K$206,7,0)*$F$2)</f>
        <v>202</v>
      </c>
      <c r="G275" s="4">
        <f>INT(F275/$F$2*$G$2)</f>
        <v>134</v>
      </c>
      <c r="H275" s="4">
        <f>INT(F275/$F$2*$H$2)</f>
        <v>168</v>
      </c>
      <c r="I275" s="4">
        <f>INT(F275/$F$2*$I$2)</f>
        <v>168</v>
      </c>
      <c r="K275" s="106">
        <v>64</v>
      </c>
      <c r="L275" s="106">
        <f t="shared" ref="L275:S275" si="720">INT(B275/$I$1*$S$1)</f>
        <v>258</v>
      </c>
      <c r="M275" s="106">
        <f t="shared" si="720"/>
        <v>102</v>
      </c>
      <c r="N275" s="106">
        <f t="shared" si="720"/>
        <v>77</v>
      </c>
      <c r="O275" s="106">
        <f t="shared" si="720"/>
        <v>77</v>
      </c>
      <c r="P275" s="106">
        <f t="shared" si="720"/>
        <v>252</v>
      </c>
      <c r="Q275" s="106">
        <f t="shared" si="720"/>
        <v>167</v>
      </c>
      <c r="R275" s="106">
        <f t="shared" si="720"/>
        <v>210</v>
      </c>
      <c r="S275" s="106">
        <f t="shared" si="720"/>
        <v>210</v>
      </c>
      <c r="U275" s="97">
        <v>64</v>
      </c>
      <c r="V275" s="97">
        <f t="shared" ref="V275:AC275" si="721">INT(B275/$I$1*$AC$1)</f>
        <v>320</v>
      </c>
      <c r="W275" s="97">
        <f t="shared" si="721"/>
        <v>127</v>
      </c>
      <c r="X275" s="97">
        <f t="shared" si="721"/>
        <v>96</v>
      </c>
      <c r="Y275" s="97">
        <f t="shared" si="721"/>
        <v>96</v>
      </c>
      <c r="Z275" s="97">
        <f t="shared" si="721"/>
        <v>313</v>
      </c>
      <c r="AA275" s="97">
        <f t="shared" si="721"/>
        <v>207</v>
      </c>
      <c r="AB275" s="97">
        <f t="shared" si="721"/>
        <v>260</v>
      </c>
      <c r="AC275" s="97">
        <f t="shared" si="721"/>
        <v>260</v>
      </c>
      <c r="AE275" s="98">
        <v>64</v>
      </c>
      <c r="AF275" s="98">
        <f t="shared" ref="AF275:AM275" si="722">INT(B275/$I$1*$AM$1)</f>
        <v>403</v>
      </c>
      <c r="AG275" s="98">
        <f t="shared" si="722"/>
        <v>159</v>
      </c>
      <c r="AH275" s="98">
        <f t="shared" si="722"/>
        <v>120</v>
      </c>
      <c r="AI275" s="98">
        <f t="shared" si="722"/>
        <v>120</v>
      </c>
      <c r="AJ275" s="98">
        <f t="shared" si="722"/>
        <v>393</v>
      </c>
      <c r="AK275" s="98">
        <f t="shared" si="722"/>
        <v>261</v>
      </c>
      <c r="AL275" s="98">
        <f t="shared" si="722"/>
        <v>327</v>
      </c>
      <c r="AM275" s="98">
        <f t="shared" si="722"/>
        <v>327</v>
      </c>
      <c r="AO275" s="100">
        <v>64</v>
      </c>
      <c r="AP275" s="100">
        <f t="shared" ref="AP275:AW275" si="723">INT(B275/$I$1*$AW$1)</f>
        <v>517</v>
      </c>
      <c r="AQ275" s="100">
        <f t="shared" si="723"/>
        <v>205</v>
      </c>
      <c r="AR275" s="100">
        <f t="shared" si="723"/>
        <v>155</v>
      </c>
      <c r="AS275" s="100">
        <f t="shared" si="723"/>
        <v>155</v>
      </c>
      <c r="AT275" s="100">
        <f t="shared" si="723"/>
        <v>505</v>
      </c>
      <c r="AU275" s="100">
        <f t="shared" si="723"/>
        <v>335</v>
      </c>
      <c r="AV275" s="100">
        <f t="shared" si="723"/>
        <v>420</v>
      </c>
      <c r="AW275" s="100">
        <f t="shared" si="723"/>
        <v>420</v>
      </c>
      <c r="AY275" s="101">
        <v>64</v>
      </c>
      <c r="AZ275" s="101">
        <f t="shared" ref="AZ275:BG275" si="724">INT(B275/$I$1*$BG$1)</f>
        <v>662</v>
      </c>
      <c r="BA275" s="101">
        <f t="shared" si="724"/>
        <v>262</v>
      </c>
      <c r="BB275" s="101">
        <f t="shared" si="724"/>
        <v>198</v>
      </c>
      <c r="BC275" s="101">
        <f t="shared" si="724"/>
        <v>198</v>
      </c>
      <c r="BD275" s="101">
        <f t="shared" si="724"/>
        <v>646</v>
      </c>
      <c r="BE275" s="101">
        <f t="shared" si="724"/>
        <v>428</v>
      </c>
      <c r="BF275" s="101">
        <f t="shared" si="724"/>
        <v>537</v>
      </c>
      <c r="BG275" s="101">
        <f t="shared" si="724"/>
        <v>537</v>
      </c>
      <c r="BI275" s="102">
        <v>64</v>
      </c>
      <c r="BJ275" s="102">
        <f t="shared" ref="BJ275:BQ275" si="725">INT(B275/$I$1*$BQ$1)</f>
        <v>1035</v>
      </c>
      <c r="BK275" s="102">
        <f t="shared" si="725"/>
        <v>410</v>
      </c>
      <c r="BL275" s="102">
        <f t="shared" si="725"/>
        <v>310</v>
      </c>
      <c r="BM275" s="102">
        <f t="shared" si="725"/>
        <v>310</v>
      </c>
      <c r="BN275" s="102">
        <f t="shared" si="725"/>
        <v>1010</v>
      </c>
      <c r="BO275" s="102">
        <f t="shared" si="725"/>
        <v>670</v>
      </c>
      <c r="BP275" s="102">
        <f t="shared" si="725"/>
        <v>840</v>
      </c>
      <c r="BQ275" s="102">
        <f t="shared" si="725"/>
        <v>840</v>
      </c>
    </row>
    <row r="276" spans="1:69">
      <c r="A276" s="4">
        <v>65</v>
      </c>
      <c r="B276" s="4">
        <f>INT(VLOOKUP(A276,数值基线!$A$1:$K$206,6,0)*$B$210)</f>
        <v>213</v>
      </c>
      <c r="C276" s="4">
        <f>INT(B276/$B$2*$C$2)</f>
        <v>85</v>
      </c>
      <c r="D276" s="4">
        <f>INT(B276/$B$2*$D$2)</f>
        <v>63</v>
      </c>
      <c r="E276" s="4">
        <f>INT(B276/$B$2*$E$2)</f>
        <v>63</v>
      </c>
      <c r="F276" s="4">
        <f>INT(VLOOKUP(A276,数值基线!$A$1:$K$206,7,0)*$F$2)</f>
        <v>207</v>
      </c>
      <c r="G276" s="4">
        <f>INT(F276/$F$2*$G$2)</f>
        <v>138</v>
      </c>
      <c r="H276" s="4">
        <f>INT(F276/$F$2*$H$2)</f>
        <v>172</v>
      </c>
      <c r="I276" s="4">
        <f>INT(F276/$F$2*$I$2)</f>
        <v>172</v>
      </c>
      <c r="K276" s="106">
        <v>65</v>
      </c>
      <c r="L276" s="106">
        <f t="shared" ref="L276:S276" si="726">INT(B276/$I$1*$S$1)</f>
        <v>266</v>
      </c>
      <c r="M276" s="106">
        <f t="shared" si="726"/>
        <v>106</v>
      </c>
      <c r="N276" s="106">
        <f t="shared" si="726"/>
        <v>78</v>
      </c>
      <c r="O276" s="106">
        <f t="shared" si="726"/>
        <v>78</v>
      </c>
      <c r="P276" s="106">
        <f t="shared" si="726"/>
        <v>258</v>
      </c>
      <c r="Q276" s="106">
        <f t="shared" si="726"/>
        <v>172</v>
      </c>
      <c r="R276" s="106">
        <f t="shared" si="726"/>
        <v>215</v>
      </c>
      <c r="S276" s="106">
        <f t="shared" si="726"/>
        <v>215</v>
      </c>
      <c r="U276" s="97">
        <v>65</v>
      </c>
      <c r="V276" s="97">
        <f t="shared" ref="V276:AC276" si="727">INT(B276/$I$1*$AC$1)</f>
        <v>330</v>
      </c>
      <c r="W276" s="97">
        <f t="shared" si="727"/>
        <v>131</v>
      </c>
      <c r="X276" s="97">
        <f t="shared" si="727"/>
        <v>97</v>
      </c>
      <c r="Y276" s="97">
        <f t="shared" si="727"/>
        <v>97</v>
      </c>
      <c r="Z276" s="97">
        <f t="shared" si="727"/>
        <v>320</v>
      </c>
      <c r="AA276" s="97">
        <f t="shared" si="727"/>
        <v>213</v>
      </c>
      <c r="AB276" s="97">
        <f t="shared" si="727"/>
        <v>266</v>
      </c>
      <c r="AC276" s="97">
        <f t="shared" si="727"/>
        <v>266</v>
      </c>
      <c r="AE276" s="98">
        <v>65</v>
      </c>
      <c r="AF276" s="98">
        <f t="shared" ref="AF276:AM276" si="728">INT(B276/$I$1*$AM$1)</f>
        <v>415</v>
      </c>
      <c r="AG276" s="98">
        <f t="shared" si="728"/>
        <v>165</v>
      </c>
      <c r="AH276" s="98">
        <f t="shared" si="728"/>
        <v>122</v>
      </c>
      <c r="AI276" s="98">
        <f t="shared" si="728"/>
        <v>122</v>
      </c>
      <c r="AJ276" s="98">
        <f t="shared" si="728"/>
        <v>403</v>
      </c>
      <c r="AK276" s="98">
        <f t="shared" si="728"/>
        <v>269</v>
      </c>
      <c r="AL276" s="98">
        <f t="shared" si="728"/>
        <v>335</v>
      </c>
      <c r="AM276" s="98">
        <f t="shared" si="728"/>
        <v>335</v>
      </c>
      <c r="AO276" s="100">
        <v>65</v>
      </c>
      <c r="AP276" s="100">
        <f t="shared" ref="AP276:AW276" si="729">INT(B276/$I$1*$AW$1)</f>
        <v>532</v>
      </c>
      <c r="AQ276" s="100">
        <f t="shared" si="729"/>
        <v>212</v>
      </c>
      <c r="AR276" s="100">
        <f t="shared" si="729"/>
        <v>157</v>
      </c>
      <c r="AS276" s="100">
        <f t="shared" si="729"/>
        <v>157</v>
      </c>
      <c r="AT276" s="100">
        <f t="shared" si="729"/>
        <v>517</v>
      </c>
      <c r="AU276" s="100">
        <f t="shared" si="729"/>
        <v>345</v>
      </c>
      <c r="AV276" s="100">
        <f t="shared" si="729"/>
        <v>430</v>
      </c>
      <c r="AW276" s="100">
        <f t="shared" si="729"/>
        <v>430</v>
      </c>
      <c r="AY276" s="101">
        <v>65</v>
      </c>
      <c r="AZ276" s="101">
        <f t="shared" ref="AZ276:BG276" si="730">INT(B276/$I$1*$BG$1)</f>
        <v>681</v>
      </c>
      <c r="BA276" s="101">
        <f t="shared" si="730"/>
        <v>272</v>
      </c>
      <c r="BB276" s="101">
        <f t="shared" si="730"/>
        <v>201</v>
      </c>
      <c r="BC276" s="101">
        <f t="shared" si="730"/>
        <v>201</v>
      </c>
      <c r="BD276" s="101">
        <f t="shared" si="730"/>
        <v>662</v>
      </c>
      <c r="BE276" s="101">
        <f t="shared" si="730"/>
        <v>441</v>
      </c>
      <c r="BF276" s="101">
        <f t="shared" si="730"/>
        <v>550</v>
      </c>
      <c r="BG276" s="101">
        <f t="shared" si="730"/>
        <v>550</v>
      </c>
      <c r="BI276" s="102">
        <v>65</v>
      </c>
      <c r="BJ276" s="102">
        <f t="shared" ref="BJ276:BQ276" si="731">INT(B276/$I$1*$BQ$1)</f>
        <v>1065</v>
      </c>
      <c r="BK276" s="102">
        <f t="shared" si="731"/>
        <v>425</v>
      </c>
      <c r="BL276" s="102">
        <f t="shared" si="731"/>
        <v>315</v>
      </c>
      <c r="BM276" s="102">
        <f t="shared" si="731"/>
        <v>315</v>
      </c>
      <c r="BN276" s="102">
        <f t="shared" si="731"/>
        <v>1035</v>
      </c>
      <c r="BO276" s="102">
        <f t="shared" si="731"/>
        <v>690</v>
      </c>
      <c r="BP276" s="102">
        <f t="shared" si="731"/>
        <v>860</v>
      </c>
      <c r="BQ276" s="102">
        <f t="shared" si="731"/>
        <v>860</v>
      </c>
    </row>
    <row r="277" spans="1:69">
      <c r="A277" s="4">
        <v>66</v>
      </c>
      <c r="B277" s="4">
        <f>INT(VLOOKUP(A277,数值基线!$A$1:$K$206,6,0)*$B$210)</f>
        <v>219</v>
      </c>
      <c r="C277" s="4">
        <f>INT(B277/$B$2*$C$2)</f>
        <v>87</v>
      </c>
      <c r="D277" s="4">
        <f>INT(B277/$B$2*$D$2)</f>
        <v>65</v>
      </c>
      <c r="E277" s="4">
        <f>INT(B277/$B$2*$E$2)</f>
        <v>65</v>
      </c>
      <c r="F277" s="4">
        <f>INT(VLOOKUP(A277,数值基线!$A$1:$K$206,7,0)*$F$2)</f>
        <v>213</v>
      </c>
      <c r="G277" s="4">
        <f>INT(F277/$F$2*$G$2)</f>
        <v>142</v>
      </c>
      <c r="H277" s="4">
        <f>INT(F277/$F$2*$H$2)</f>
        <v>177</v>
      </c>
      <c r="I277" s="4">
        <f>INT(F277/$F$2*$I$2)</f>
        <v>177</v>
      </c>
      <c r="K277" s="106">
        <v>66</v>
      </c>
      <c r="L277" s="106">
        <f t="shared" ref="L277:S277" si="732">INT(B277/$I$1*$S$1)</f>
        <v>273</v>
      </c>
      <c r="M277" s="106">
        <f t="shared" si="732"/>
        <v>108</v>
      </c>
      <c r="N277" s="106">
        <f t="shared" si="732"/>
        <v>81</v>
      </c>
      <c r="O277" s="106">
        <f t="shared" si="732"/>
        <v>81</v>
      </c>
      <c r="P277" s="106">
        <f t="shared" si="732"/>
        <v>266</v>
      </c>
      <c r="Q277" s="106">
        <f t="shared" si="732"/>
        <v>177</v>
      </c>
      <c r="R277" s="106">
        <f t="shared" si="732"/>
        <v>221</v>
      </c>
      <c r="S277" s="106">
        <f t="shared" si="732"/>
        <v>221</v>
      </c>
      <c r="U277" s="97">
        <v>66</v>
      </c>
      <c r="V277" s="97">
        <f t="shared" ref="V277:AC277" si="733">INT(B277/$I$1*$AC$1)</f>
        <v>339</v>
      </c>
      <c r="W277" s="97">
        <f t="shared" si="733"/>
        <v>134</v>
      </c>
      <c r="X277" s="97">
        <f t="shared" si="733"/>
        <v>100</v>
      </c>
      <c r="Y277" s="97">
        <f t="shared" si="733"/>
        <v>100</v>
      </c>
      <c r="Z277" s="97">
        <f t="shared" si="733"/>
        <v>330</v>
      </c>
      <c r="AA277" s="97">
        <f t="shared" si="733"/>
        <v>220</v>
      </c>
      <c r="AB277" s="97">
        <f t="shared" si="733"/>
        <v>274</v>
      </c>
      <c r="AC277" s="97">
        <f t="shared" si="733"/>
        <v>274</v>
      </c>
      <c r="AE277" s="98">
        <v>66</v>
      </c>
      <c r="AF277" s="98">
        <f t="shared" ref="AF277:AM277" si="734">INT(B277/$I$1*$AM$1)</f>
        <v>427</v>
      </c>
      <c r="AG277" s="98">
        <f t="shared" si="734"/>
        <v>169</v>
      </c>
      <c r="AH277" s="98">
        <f t="shared" si="734"/>
        <v>126</v>
      </c>
      <c r="AI277" s="98">
        <f t="shared" si="734"/>
        <v>126</v>
      </c>
      <c r="AJ277" s="98">
        <f t="shared" si="734"/>
        <v>415</v>
      </c>
      <c r="AK277" s="98">
        <f t="shared" si="734"/>
        <v>276</v>
      </c>
      <c r="AL277" s="98">
        <f t="shared" si="734"/>
        <v>345</v>
      </c>
      <c r="AM277" s="98">
        <f t="shared" si="734"/>
        <v>345</v>
      </c>
      <c r="AO277" s="100">
        <v>66</v>
      </c>
      <c r="AP277" s="100">
        <f t="shared" ref="AP277:AW277" si="735">INT(B277/$I$1*$AW$1)</f>
        <v>547</v>
      </c>
      <c r="AQ277" s="100">
        <f t="shared" si="735"/>
        <v>217</v>
      </c>
      <c r="AR277" s="100">
        <f t="shared" si="735"/>
        <v>162</v>
      </c>
      <c r="AS277" s="100">
        <f t="shared" si="735"/>
        <v>162</v>
      </c>
      <c r="AT277" s="100">
        <f t="shared" si="735"/>
        <v>532</v>
      </c>
      <c r="AU277" s="100">
        <f t="shared" si="735"/>
        <v>355</v>
      </c>
      <c r="AV277" s="100">
        <f t="shared" si="735"/>
        <v>442</v>
      </c>
      <c r="AW277" s="100">
        <f t="shared" si="735"/>
        <v>442</v>
      </c>
      <c r="AY277" s="101">
        <v>66</v>
      </c>
      <c r="AZ277" s="101">
        <f t="shared" ref="AZ277:BG277" si="736">INT(B277/$I$1*$BG$1)</f>
        <v>700</v>
      </c>
      <c r="BA277" s="101">
        <f t="shared" si="736"/>
        <v>278</v>
      </c>
      <c r="BB277" s="101">
        <f t="shared" si="736"/>
        <v>208</v>
      </c>
      <c r="BC277" s="101">
        <f t="shared" si="736"/>
        <v>208</v>
      </c>
      <c r="BD277" s="101">
        <f t="shared" si="736"/>
        <v>681</v>
      </c>
      <c r="BE277" s="101">
        <f t="shared" si="736"/>
        <v>454</v>
      </c>
      <c r="BF277" s="101">
        <f t="shared" si="736"/>
        <v>566</v>
      </c>
      <c r="BG277" s="101">
        <f t="shared" si="736"/>
        <v>566</v>
      </c>
      <c r="BI277" s="102">
        <v>66</v>
      </c>
      <c r="BJ277" s="102">
        <f t="shared" ref="BJ277:BQ277" si="737">INT(B277/$I$1*$BQ$1)</f>
        <v>1095</v>
      </c>
      <c r="BK277" s="102">
        <f t="shared" si="737"/>
        <v>435</v>
      </c>
      <c r="BL277" s="102">
        <f t="shared" si="737"/>
        <v>325</v>
      </c>
      <c r="BM277" s="102">
        <f t="shared" si="737"/>
        <v>325</v>
      </c>
      <c r="BN277" s="102">
        <f t="shared" si="737"/>
        <v>1065</v>
      </c>
      <c r="BO277" s="102">
        <f t="shared" si="737"/>
        <v>710</v>
      </c>
      <c r="BP277" s="102">
        <f t="shared" si="737"/>
        <v>885</v>
      </c>
      <c r="BQ277" s="102">
        <f t="shared" si="737"/>
        <v>885</v>
      </c>
    </row>
    <row r="278" spans="1:69">
      <c r="A278" s="4">
        <v>67</v>
      </c>
      <c r="B278" s="4">
        <f>INT(VLOOKUP(A278,数值基线!$A$1:$K$206,6,0)*$B$210)</f>
        <v>225</v>
      </c>
      <c r="C278" s="4">
        <f>INT(B278/$B$2*$C$2)</f>
        <v>90</v>
      </c>
      <c r="D278" s="4">
        <f>INT(B278/$B$2*$D$2)</f>
        <v>67</v>
      </c>
      <c r="E278" s="4">
        <f>INT(B278/$B$2*$E$2)</f>
        <v>67</v>
      </c>
      <c r="F278" s="4">
        <f>INT(VLOOKUP(A278,数值基线!$A$1:$K$206,7,0)*$F$2)</f>
        <v>219</v>
      </c>
      <c r="G278" s="4">
        <f>INT(F278/$F$2*$G$2)</f>
        <v>146</v>
      </c>
      <c r="H278" s="4">
        <f>INT(F278/$F$2*$H$2)</f>
        <v>182</v>
      </c>
      <c r="I278" s="4">
        <f>INT(F278/$F$2*$I$2)</f>
        <v>182</v>
      </c>
      <c r="K278" s="106">
        <v>67</v>
      </c>
      <c r="L278" s="106">
        <f t="shared" ref="L278:S278" si="738">INT(B278/$I$1*$S$1)</f>
        <v>281</v>
      </c>
      <c r="M278" s="106">
        <f t="shared" si="738"/>
        <v>112</v>
      </c>
      <c r="N278" s="106">
        <f t="shared" si="738"/>
        <v>83</v>
      </c>
      <c r="O278" s="106">
        <f t="shared" si="738"/>
        <v>83</v>
      </c>
      <c r="P278" s="106">
        <f t="shared" si="738"/>
        <v>273</v>
      </c>
      <c r="Q278" s="106">
        <f t="shared" si="738"/>
        <v>182</v>
      </c>
      <c r="R278" s="106">
        <f t="shared" si="738"/>
        <v>227</v>
      </c>
      <c r="S278" s="106">
        <f t="shared" si="738"/>
        <v>227</v>
      </c>
      <c r="U278" s="97">
        <v>67</v>
      </c>
      <c r="V278" s="97">
        <f t="shared" ref="V278:AC278" si="739">INT(B278/$I$1*$AC$1)</f>
        <v>348</v>
      </c>
      <c r="W278" s="97">
        <f t="shared" si="739"/>
        <v>139</v>
      </c>
      <c r="X278" s="97">
        <f t="shared" si="739"/>
        <v>103</v>
      </c>
      <c r="Y278" s="97">
        <f t="shared" si="739"/>
        <v>103</v>
      </c>
      <c r="Z278" s="97">
        <f t="shared" si="739"/>
        <v>339</v>
      </c>
      <c r="AA278" s="97">
        <f t="shared" si="739"/>
        <v>226</v>
      </c>
      <c r="AB278" s="97">
        <f t="shared" si="739"/>
        <v>282</v>
      </c>
      <c r="AC278" s="97">
        <f t="shared" si="739"/>
        <v>282</v>
      </c>
      <c r="AE278" s="98">
        <v>67</v>
      </c>
      <c r="AF278" s="98">
        <f t="shared" ref="AF278:AM278" si="740">INT(B278/$I$1*$AM$1)</f>
        <v>438</v>
      </c>
      <c r="AG278" s="98">
        <f t="shared" si="740"/>
        <v>175</v>
      </c>
      <c r="AH278" s="98">
        <f t="shared" si="740"/>
        <v>130</v>
      </c>
      <c r="AI278" s="98">
        <f t="shared" si="740"/>
        <v>130</v>
      </c>
      <c r="AJ278" s="98">
        <f t="shared" si="740"/>
        <v>427</v>
      </c>
      <c r="AK278" s="98">
        <f t="shared" si="740"/>
        <v>284</v>
      </c>
      <c r="AL278" s="98">
        <f t="shared" si="740"/>
        <v>354</v>
      </c>
      <c r="AM278" s="98">
        <f t="shared" si="740"/>
        <v>354</v>
      </c>
      <c r="AO278" s="100">
        <v>67</v>
      </c>
      <c r="AP278" s="100">
        <f t="shared" ref="AP278:AW278" si="741">INT(B278/$I$1*$AW$1)</f>
        <v>562</v>
      </c>
      <c r="AQ278" s="100">
        <f t="shared" si="741"/>
        <v>225</v>
      </c>
      <c r="AR278" s="100">
        <f t="shared" si="741"/>
        <v>167</v>
      </c>
      <c r="AS278" s="100">
        <f t="shared" si="741"/>
        <v>167</v>
      </c>
      <c r="AT278" s="100">
        <f t="shared" si="741"/>
        <v>547</v>
      </c>
      <c r="AU278" s="100">
        <f t="shared" si="741"/>
        <v>365</v>
      </c>
      <c r="AV278" s="100">
        <f t="shared" si="741"/>
        <v>455</v>
      </c>
      <c r="AW278" s="100">
        <f t="shared" si="741"/>
        <v>455</v>
      </c>
      <c r="AY278" s="101">
        <v>67</v>
      </c>
      <c r="AZ278" s="101">
        <f t="shared" ref="AZ278:BG278" si="742">INT(B278/$I$1*$BG$1)</f>
        <v>720</v>
      </c>
      <c r="BA278" s="101">
        <f t="shared" si="742"/>
        <v>288</v>
      </c>
      <c r="BB278" s="101">
        <f t="shared" si="742"/>
        <v>214</v>
      </c>
      <c r="BC278" s="101">
        <f t="shared" si="742"/>
        <v>214</v>
      </c>
      <c r="BD278" s="101">
        <f t="shared" si="742"/>
        <v>700</v>
      </c>
      <c r="BE278" s="101">
        <f t="shared" si="742"/>
        <v>467</v>
      </c>
      <c r="BF278" s="101">
        <f t="shared" si="742"/>
        <v>582</v>
      </c>
      <c r="BG278" s="101">
        <f t="shared" si="742"/>
        <v>582</v>
      </c>
      <c r="BI278" s="102">
        <v>67</v>
      </c>
      <c r="BJ278" s="102">
        <f t="shared" ref="BJ278:BQ278" si="743">INT(B278/$I$1*$BQ$1)</f>
        <v>1125</v>
      </c>
      <c r="BK278" s="102">
        <f t="shared" si="743"/>
        <v>450</v>
      </c>
      <c r="BL278" s="102">
        <f t="shared" si="743"/>
        <v>335</v>
      </c>
      <c r="BM278" s="102">
        <f t="shared" si="743"/>
        <v>335</v>
      </c>
      <c r="BN278" s="102">
        <f t="shared" si="743"/>
        <v>1095</v>
      </c>
      <c r="BO278" s="102">
        <f t="shared" si="743"/>
        <v>730</v>
      </c>
      <c r="BP278" s="102">
        <f t="shared" si="743"/>
        <v>910</v>
      </c>
      <c r="BQ278" s="102">
        <f t="shared" si="743"/>
        <v>910</v>
      </c>
    </row>
    <row r="279" spans="1:69">
      <c r="A279" s="4">
        <v>68</v>
      </c>
      <c r="B279" s="4">
        <f>INT(VLOOKUP(A279,数值基线!$A$1:$K$206,6,0)*$B$210)</f>
        <v>231</v>
      </c>
      <c r="C279" s="4">
        <f>INT(B279/$B$2*$C$2)</f>
        <v>92</v>
      </c>
      <c r="D279" s="4">
        <f>INT(B279/$B$2*$D$2)</f>
        <v>69</v>
      </c>
      <c r="E279" s="4">
        <f>INT(B279/$B$2*$E$2)</f>
        <v>69</v>
      </c>
      <c r="F279" s="4">
        <f>INT(VLOOKUP(A279,数值基线!$A$1:$K$206,7,0)*$F$2)</f>
        <v>225</v>
      </c>
      <c r="G279" s="4">
        <f>INT(F279/$F$2*$G$2)</f>
        <v>150</v>
      </c>
      <c r="H279" s="4">
        <f>INT(F279/$F$2*$H$2)</f>
        <v>187</v>
      </c>
      <c r="I279" s="4">
        <f>INT(F279/$F$2*$I$2)</f>
        <v>187</v>
      </c>
      <c r="K279" s="106">
        <v>68</v>
      </c>
      <c r="L279" s="106">
        <f t="shared" ref="L279:S279" si="744">INT(B279/$I$1*$S$1)</f>
        <v>288</v>
      </c>
      <c r="M279" s="106">
        <f t="shared" si="744"/>
        <v>115</v>
      </c>
      <c r="N279" s="106">
        <f t="shared" si="744"/>
        <v>86</v>
      </c>
      <c r="O279" s="106">
        <f t="shared" si="744"/>
        <v>86</v>
      </c>
      <c r="P279" s="106">
        <f t="shared" si="744"/>
        <v>281</v>
      </c>
      <c r="Q279" s="106">
        <f t="shared" si="744"/>
        <v>187</v>
      </c>
      <c r="R279" s="106">
        <f t="shared" si="744"/>
        <v>233</v>
      </c>
      <c r="S279" s="106">
        <f t="shared" si="744"/>
        <v>233</v>
      </c>
      <c r="U279" s="97">
        <v>68</v>
      </c>
      <c r="V279" s="97">
        <f t="shared" ref="V279:AC279" si="745">INT(B279/$I$1*$AC$1)</f>
        <v>358</v>
      </c>
      <c r="W279" s="97">
        <f t="shared" si="745"/>
        <v>142</v>
      </c>
      <c r="X279" s="97">
        <f t="shared" si="745"/>
        <v>106</v>
      </c>
      <c r="Y279" s="97">
        <f t="shared" si="745"/>
        <v>106</v>
      </c>
      <c r="Z279" s="97">
        <f t="shared" si="745"/>
        <v>348</v>
      </c>
      <c r="AA279" s="97">
        <f t="shared" si="745"/>
        <v>232</v>
      </c>
      <c r="AB279" s="97">
        <f t="shared" si="745"/>
        <v>289</v>
      </c>
      <c r="AC279" s="97">
        <f t="shared" si="745"/>
        <v>289</v>
      </c>
      <c r="AE279" s="98">
        <v>68</v>
      </c>
      <c r="AF279" s="98">
        <f t="shared" ref="AF279:AM279" si="746">INT(B279/$I$1*$AM$1)</f>
        <v>450</v>
      </c>
      <c r="AG279" s="98">
        <f t="shared" si="746"/>
        <v>179</v>
      </c>
      <c r="AH279" s="98">
        <f t="shared" si="746"/>
        <v>134</v>
      </c>
      <c r="AI279" s="98">
        <f t="shared" si="746"/>
        <v>134</v>
      </c>
      <c r="AJ279" s="98">
        <f t="shared" si="746"/>
        <v>438</v>
      </c>
      <c r="AK279" s="98">
        <f t="shared" si="746"/>
        <v>292</v>
      </c>
      <c r="AL279" s="98">
        <f t="shared" si="746"/>
        <v>364</v>
      </c>
      <c r="AM279" s="98">
        <f t="shared" si="746"/>
        <v>364</v>
      </c>
      <c r="AO279" s="100">
        <v>68</v>
      </c>
      <c r="AP279" s="100">
        <f t="shared" ref="AP279:AW279" si="747">INT(B279/$I$1*$AW$1)</f>
        <v>577</v>
      </c>
      <c r="AQ279" s="100">
        <f t="shared" si="747"/>
        <v>230</v>
      </c>
      <c r="AR279" s="100">
        <f t="shared" si="747"/>
        <v>172</v>
      </c>
      <c r="AS279" s="100">
        <f t="shared" si="747"/>
        <v>172</v>
      </c>
      <c r="AT279" s="100">
        <f t="shared" si="747"/>
        <v>562</v>
      </c>
      <c r="AU279" s="100">
        <f t="shared" si="747"/>
        <v>375</v>
      </c>
      <c r="AV279" s="100">
        <f t="shared" si="747"/>
        <v>467</v>
      </c>
      <c r="AW279" s="100">
        <f t="shared" si="747"/>
        <v>467</v>
      </c>
      <c r="AY279" s="101">
        <v>68</v>
      </c>
      <c r="AZ279" s="101">
        <f t="shared" ref="AZ279:BG279" si="748">INT(B279/$I$1*$BG$1)</f>
        <v>739</v>
      </c>
      <c r="BA279" s="101">
        <f t="shared" si="748"/>
        <v>294</v>
      </c>
      <c r="BB279" s="101">
        <f t="shared" si="748"/>
        <v>220</v>
      </c>
      <c r="BC279" s="101">
        <f t="shared" si="748"/>
        <v>220</v>
      </c>
      <c r="BD279" s="101">
        <f t="shared" si="748"/>
        <v>720</v>
      </c>
      <c r="BE279" s="101">
        <f t="shared" si="748"/>
        <v>480</v>
      </c>
      <c r="BF279" s="101">
        <f t="shared" si="748"/>
        <v>598</v>
      </c>
      <c r="BG279" s="101">
        <f t="shared" si="748"/>
        <v>598</v>
      </c>
      <c r="BI279" s="102">
        <v>68</v>
      </c>
      <c r="BJ279" s="102">
        <f t="shared" ref="BJ279:BQ279" si="749">INT(B279/$I$1*$BQ$1)</f>
        <v>1155</v>
      </c>
      <c r="BK279" s="102">
        <f t="shared" si="749"/>
        <v>460</v>
      </c>
      <c r="BL279" s="102">
        <f t="shared" si="749"/>
        <v>345</v>
      </c>
      <c r="BM279" s="102">
        <f t="shared" si="749"/>
        <v>345</v>
      </c>
      <c r="BN279" s="102">
        <f t="shared" si="749"/>
        <v>1125</v>
      </c>
      <c r="BO279" s="102">
        <f t="shared" si="749"/>
        <v>750</v>
      </c>
      <c r="BP279" s="102">
        <f t="shared" si="749"/>
        <v>935</v>
      </c>
      <c r="BQ279" s="102">
        <f t="shared" si="749"/>
        <v>935</v>
      </c>
    </row>
    <row r="280" spans="1:69">
      <c r="A280" s="4">
        <v>69</v>
      </c>
      <c r="B280" s="4">
        <f>INT(VLOOKUP(A280,数值基线!$A$1:$K$206,6,0)*$B$210)</f>
        <v>237</v>
      </c>
      <c r="C280" s="4">
        <f>INT(B280/$B$2*$C$2)</f>
        <v>94</v>
      </c>
      <c r="D280" s="4">
        <f>INT(B280/$B$2*$D$2)</f>
        <v>71</v>
      </c>
      <c r="E280" s="4">
        <f>INT(B280/$B$2*$E$2)</f>
        <v>71</v>
      </c>
      <c r="F280" s="4">
        <f>INT(VLOOKUP(A280,数值基线!$A$1:$K$206,7,0)*$F$2)</f>
        <v>231</v>
      </c>
      <c r="G280" s="4">
        <f>INT(F280/$F$2*$G$2)</f>
        <v>154</v>
      </c>
      <c r="H280" s="4">
        <f>INT(F280/$F$2*$H$2)</f>
        <v>192</v>
      </c>
      <c r="I280" s="4">
        <f>INT(F280/$F$2*$I$2)</f>
        <v>192</v>
      </c>
      <c r="K280" s="106">
        <v>69</v>
      </c>
      <c r="L280" s="106">
        <f t="shared" ref="L280:S280" si="750">INT(B280/$I$1*$S$1)</f>
        <v>296</v>
      </c>
      <c r="M280" s="106">
        <f t="shared" si="750"/>
        <v>117</v>
      </c>
      <c r="N280" s="106">
        <f t="shared" si="750"/>
        <v>88</v>
      </c>
      <c r="O280" s="106">
        <f t="shared" si="750"/>
        <v>88</v>
      </c>
      <c r="P280" s="106">
        <f t="shared" si="750"/>
        <v>288</v>
      </c>
      <c r="Q280" s="106">
        <f t="shared" si="750"/>
        <v>192</v>
      </c>
      <c r="R280" s="106">
        <f t="shared" si="750"/>
        <v>240</v>
      </c>
      <c r="S280" s="106">
        <f t="shared" si="750"/>
        <v>240</v>
      </c>
      <c r="U280" s="97">
        <v>69</v>
      </c>
      <c r="V280" s="97">
        <f t="shared" ref="V280:AC280" si="751">INT(B280/$I$1*$AC$1)</f>
        <v>367</v>
      </c>
      <c r="W280" s="97">
        <f t="shared" si="751"/>
        <v>145</v>
      </c>
      <c r="X280" s="97">
        <f t="shared" si="751"/>
        <v>110</v>
      </c>
      <c r="Y280" s="97">
        <f t="shared" si="751"/>
        <v>110</v>
      </c>
      <c r="Z280" s="97">
        <f t="shared" si="751"/>
        <v>358</v>
      </c>
      <c r="AA280" s="97">
        <f t="shared" si="751"/>
        <v>238</v>
      </c>
      <c r="AB280" s="97">
        <f t="shared" si="751"/>
        <v>297</v>
      </c>
      <c r="AC280" s="97">
        <f t="shared" si="751"/>
        <v>297</v>
      </c>
      <c r="AE280" s="98">
        <v>69</v>
      </c>
      <c r="AF280" s="98">
        <f t="shared" ref="AF280:AM280" si="752">INT(B280/$I$1*$AM$1)</f>
        <v>462</v>
      </c>
      <c r="AG280" s="98">
        <f t="shared" si="752"/>
        <v>183</v>
      </c>
      <c r="AH280" s="98">
        <f t="shared" si="752"/>
        <v>138</v>
      </c>
      <c r="AI280" s="98">
        <f t="shared" si="752"/>
        <v>138</v>
      </c>
      <c r="AJ280" s="98">
        <f t="shared" si="752"/>
        <v>450</v>
      </c>
      <c r="AK280" s="98">
        <f t="shared" si="752"/>
        <v>300</v>
      </c>
      <c r="AL280" s="98">
        <f t="shared" si="752"/>
        <v>374</v>
      </c>
      <c r="AM280" s="98">
        <f t="shared" si="752"/>
        <v>374</v>
      </c>
      <c r="AO280" s="100">
        <v>69</v>
      </c>
      <c r="AP280" s="100">
        <f t="shared" ref="AP280:AW280" si="753">INT(B280/$I$1*$AW$1)</f>
        <v>592</v>
      </c>
      <c r="AQ280" s="100">
        <f t="shared" si="753"/>
        <v>235</v>
      </c>
      <c r="AR280" s="100">
        <f t="shared" si="753"/>
        <v>177</v>
      </c>
      <c r="AS280" s="100">
        <f t="shared" si="753"/>
        <v>177</v>
      </c>
      <c r="AT280" s="100">
        <f t="shared" si="753"/>
        <v>577</v>
      </c>
      <c r="AU280" s="100">
        <f t="shared" si="753"/>
        <v>385</v>
      </c>
      <c r="AV280" s="100">
        <f t="shared" si="753"/>
        <v>480</v>
      </c>
      <c r="AW280" s="100">
        <f t="shared" si="753"/>
        <v>480</v>
      </c>
      <c r="AY280" s="101">
        <v>69</v>
      </c>
      <c r="AZ280" s="101">
        <f t="shared" ref="AZ280:BG280" si="754">INT(B280/$I$1*$BG$1)</f>
        <v>758</v>
      </c>
      <c r="BA280" s="101">
        <f t="shared" si="754"/>
        <v>300</v>
      </c>
      <c r="BB280" s="101">
        <f t="shared" si="754"/>
        <v>227</v>
      </c>
      <c r="BC280" s="101">
        <f t="shared" si="754"/>
        <v>227</v>
      </c>
      <c r="BD280" s="101">
        <f t="shared" si="754"/>
        <v>739</v>
      </c>
      <c r="BE280" s="101">
        <f t="shared" si="754"/>
        <v>492</v>
      </c>
      <c r="BF280" s="101">
        <f t="shared" si="754"/>
        <v>614</v>
      </c>
      <c r="BG280" s="101">
        <f t="shared" si="754"/>
        <v>614</v>
      </c>
      <c r="BI280" s="102">
        <v>69</v>
      </c>
      <c r="BJ280" s="102">
        <f t="shared" ref="BJ280:BQ280" si="755">INT(B280/$I$1*$BQ$1)</f>
        <v>1185</v>
      </c>
      <c r="BK280" s="102">
        <f t="shared" si="755"/>
        <v>470</v>
      </c>
      <c r="BL280" s="102">
        <f t="shared" si="755"/>
        <v>355</v>
      </c>
      <c r="BM280" s="102">
        <f t="shared" si="755"/>
        <v>355</v>
      </c>
      <c r="BN280" s="102">
        <f t="shared" si="755"/>
        <v>1155</v>
      </c>
      <c r="BO280" s="102">
        <f t="shared" si="755"/>
        <v>770</v>
      </c>
      <c r="BP280" s="102">
        <f t="shared" si="755"/>
        <v>960</v>
      </c>
      <c r="BQ280" s="102">
        <f t="shared" si="755"/>
        <v>960</v>
      </c>
    </row>
    <row r="281" spans="1:69">
      <c r="A281" s="4">
        <v>70</v>
      </c>
      <c r="B281" s="4">
        <f>INT(VLOOKUP(A281,数值基线!$A$1:$K$206,6,0)*$B$210)</f>
        <v>243</v>
      </c>
      <c r="C281" s="4">
        <f>INT(B281/$B$2*$C$2)</f>
        <v>97</v>
      </c>
      <c r="D281" s="4">
        <f>INT(B281/$B$2*$D$2)</f>
        <v>72</v>
      </c>
      <c r="E281" s="4">
        <f>INT(B281/$B$2*$E$2)</f>
        <v>72</v>
      </c>
      <c r="F281" s="4">
        <f>INT(VLOOKUP(A281,数值基线!$A$1:$K$206,7,0)*$F$2)</f>
        <v>237</v>
      </c>
      <c r="G281" s="4">
        <f>INT(F281/$F$2*$G$2)</f>
        <v>158</v>
      </c>
      <c r="H281" s="4">
        <f>INT(F281/$F$2*$H$2)</f>
        <v>197</v>
      </c>
      <c r="I281" s="4">
        <f>INT(F281/$F$2*$I$2)</f>
        <v>197</v>
      </c>
      <c r="K281" s="106">
        <v>70</v>
      </c>
      <c r="L281" s="106">
        <f t="shared" ref="L281:S281" si="756">INT(B281/$I$1*$S$1)</f>
        <v>303</v>
      </c>
      <c r="M281" s="106">
        <f t="shared" si="756"/>
        <v>121</v>
      </c>
      <c r="N281" s="106">
        <f t="shared" si="756"/>
        <v>90</v>
      </c>
      <c r="O281" s="106">
        <f t="shared" si="756"/>
        <v>90</v>
      </c>
      <c r="P281" s="106">
        <f t="shared" si="756"/>
        <v>296</v>
      </c>
      <c r="Q281" s="106">
        <f t="shared" si="756"/>
        <v>197</v>
      </c>
      <c r="R281" s="106">
        <f t="shared" si="756"/>
        <v>246</v>
      </c>
      <c r="S281" s="106">
        <f t="shared" si="756"/>
        <v>246</v>
      </c>
      <c r="U281" s="97">
        <v>70</v>
      </c>
      <c r="V281" s="97">
        <f t="shared" ref="V281:AC281" si="757">INT(B281/$I$1*$AC$1)</f>
        <v>376</v>
      </c>
      <c r="W281" s="97">
        <f t="shared" si="757"/>
        <v>150</v>
      </c>
      <c r="X281" s="97">
        <f t="shared" si="757"/>
        <v>111</v>
      </c>
      <c r="Y281" s="97">
        <f t="shared" si="757"/>
        <v>111</v>
      </c>
      <c r="Z281" s="97">
        <f t="shared" si="757"/>
        <v>367</v>
      </c>
      <c r="AA281" s="97">
        <f t="shared" si="757"/>
        <v>244</v>
      </c>
      <c r="AB281" s="97">
        <f t="shared" si="757"/>
        <v>305</v>
      </c>
      <c r="AC281" s="97">
        <f t="shared" si="757"/>
        <v>305</v>
      </c>
      <c r="AE281" s="98">
        <v>70</v>
      </c>
      <c r="AF281" s="98">
        <f t="shared" ref="AF281:AM281" si="758">INT(B281/$I$1*$AM$1)</f>
        <v>473</v>
      </c>
      <c r="AG281" s="98">
        <f t="shared" si="758"/>
        <v>189</v>
      </c>
      <c r="AH281" s="98">
        <f t="shared" si="758"/>
        <v>140</v>
      </c>
      <c r="AI281" s="98">
        <f t="shared" si="758"/>
        <v>140</v>
      </c>
      <c r="AJ281" s="98">
        <f t="shared" si="758"/>
        <v>462</v>
      </c>
      <c r="AK281" s="98">
        <f t="shared" si="758"/>
        <v>308</v>
      </c>
      <c r="AL281" s="98">
        <f t="shared" si="758"/>
        <v>384</v>
      </c>
      <c r="AM281" s="98">
        <f t="shared" si="758"/>
        <v>384</v>
      </c>
      <c r="AO281" s="100">
        <v>70</v>
      </c>
      <c r="AP281" s="100">
        <f t="shared" ref="AP281:AW281" si="759">INT(B281/$I$1*$AW$1)</f>
        <v>607</v>
      </c>
      <c r="AQ281" s="100">
        <f t="shared" si="759"/>
        <v>242</v>
      </c>
      <c r="AR281" s="100">
        <f t="shared" si="759"/>
        <v>180</v>
      </c>
      <c r="AS281" s="100">
        <f t="shared" si="759"/>
        <v>180</v>
      </c>
      <c r="AT281" s="100">
        <f t="shared" si="759"/>
        <v>592</v>
      </c>
      <c r="AU281" s="100">
        <f t="shared" si="759"/>
        <v>395</v>
      </c>
      <c r="AV281" s="100">
        <f t="shared" si="759"/>
        <v>492</v>
      </c>
      <c r="AW281" s="100">
        <f t="shared" si="759"/>
        <v>492</v>
      </c>
      <c r="AY281" s="101">
        <v>70</v>
      </c>
      <c r="AZ281" s="101">
        <f t="shared" ref="AZ281:BG281" si="760">INT(B281/$I$1*$BG$1)</f>
        <v>777</v>
      </c>
      <c r="BA281" s="101">
        <f t="shared" si="760"/>
        <v>310</v>
      </c>
      <c r="BB281" s="101">
        <f t="shared" si="760"/>
        <v>230</v>
      </c>
      <c r="BC281" s="101">
        <f t="shared" si="760"/>
        <v>230</v>
      </c>
      <c r="BD281" s="101">
        <f t="shared" si="760"/>
        <v>758</v>
      </c>
      <c r="BE281" s="101">
        <f t="shared" si="760"/>
        <v>505</v>
      </c>
      <c r="BF281" s="101">
        <f t="shared" si="760"/>
        <v>630</v>
      </c>
      <c r="BG281" s="101">
        <f t="shared" si="760"/>
        <v>630</v>
      </c>
      <c r="BI281" s="102">
        <v>70</v>
      </c>
      <c r="BJ281" s="102">
        <f t="shared" ref="BJ281:BQ281" si="761">INT(B281/$I$1*$BQ$1)</f>
        <v>1215</v>
      </c>
      <c r="BK281" s="102">
        <f t="shared" si="761"/>
        <v>485</v>
      </c>
      <c r="BL281" s="102">
        <f t="shared" si="761"/>
        <v>360</v>
      </c>
      <c r="BM281" s="102">
        <f t="shared" si="761"/>
        <v>360</v>
      </c>
      <c r="BN281" s="102">
        <f t="shared" si="761"/>
        <v>1185</v>
      </c>
      <c r="BO281" s="102">
        <f t="shared" si="761"/>
        <v>790</v>
      </c>
      <c r="BP281" s="102">
        <f t="shared" si="761"/>
        <v>985</v>
      </c>
      <c r="BQ281" s="102">
        <f t="shared" si="761"/>
        <v>985</v>
      </c>
    </row>
    <row r="282" spans="1:69">
      <c r="A282" s="4">
        <v>71</v>
      </c>
      <c r="B282" s="4">
        <f>INT(VLOOKUP(A282,数值基线!$A$1:$K$206,6,0)*$B$210)</f>
        <v>250</v>
      </c>
      <c r="C282" s="4">
        <f>INT(B282/$B$2*$C$2)</f>
        <v>100</v>
      </c>
      <c r="D282" s="4">
        <f>INT(B282/$B$2*$D$2)</f>
        <v>75</v>
      </c>
      <c r="E282" s="4">
        <f>INT(B282/$B$2*$E$2)</f>
        <v>75</v>
      </c>
      <c r="F282" s="4">
        <f>INT(VLOOKUP(A282,数值基线!$A$1:$K$206,7,0)*$F$2)</f>
        <v>244</v>
      </c>
      <c r="G282" s="4">
        <f>INT(F282/$F$2*$G$2)</f>
        <v>162</v>
      </c>
      <c r="H282" s="4">
        <f>INT(F282/$F$2*$H$2)</f>
        <v>203</v>
      </c>
      <c r="I282" s="4">
        <f>INT(F282/$F$2*$I$2)</f>
        <v>203</v>
      </c>
      <c r="K282" s="106">
        <v>71</v>
      </c>
      <c r="L282" s="106">
        <f t="shared" ref="L282:S282" si="762">INT(B282/$I$1*$S$1)</f>
        <v>312</v>
      </c>
      <c r="M282" s="106">
        <f t="shared" si="762"/>
        <v>125</v>
      </c>
      <c r="N282" s="106">
        <f t="shared" si="762"/>
        <v>93</v>
      </c>
      <c r="O282" s="106">
        <f t="shared" si="762"/>
        <v>93</v>
      </c>
      <c r="P282" s="106">
        <f t="shared" si="762"/>
        <v>305</v>
      </c>
      <c r="Q282" s="106">
        <f t="shared" si="762"/>
        <v>202</v>
      </c>
      <c r="R282" s="106">
        <f t="shared" si="762"/>
        <v>253</v>
      </c>
      <c r="S282" s="106">
        <f t="shared" si="762"/>
        <v>253</v>
      </c>
      <c r="U282" s="97">
        <v>71</v>
      </c>
      <c r="V282" s="97">
        <f t="shared" ref="V282:AC282" si="763">INT(B282/$I$1*$AC$1)</f>
        <v>387</v>
      </c>
      <c r="W282" s="97">
        <f t="shared" si="763"/>
        <v>155</v>
      </c>
      <c r="X282" s="97">
        <f t="shared" si="763"/>
        <v>116</v>
      </c>
      <c r="Y282" s="97">
        <f t="shared" si="763"/>
        <v>116</v>
      </c>
      <c r="Z282" s="97">
        <f t="shared" si="763"/>
        <v>378</v>
      </c>
      <c r="AA282" s="97">
        <f t="shared" si="763"/>
        <v>251</v>
      </c>
      <c r="AB282" s="97">
        <f t="shared" si="763"/>
        <v>314</v>
      </c>
      <c r="AC282" s="97">
        <f t="shared" si="763"/>
        <v>314</v>
      </c>
      <c r="AE282" s="98">
        <v>71</v>
      </c>
      <c r="AF282" s="98">
        <f t="shared" ref="AF282:AM282" si="764">INT(B282/$I$1*$AM$1)</f>
        <v>487</v>
      </c>
      <c r="AG282" s="98">
        <f t="shared" si="764"/>
        <v>195</v>
      </c>
      <c r="AH282" s="98">
        <f t="shared" si="764"/>
        <v>146</v>
      </c>
      <c r="AI282" s="98">
        <f t="shared" si="764"/>
        <v>146</v>
      </c>
      <c r="AJ282" s="98">
        <f t="shared" si="764"/>
        <v>475</v>
      </c>
      <c r="AK282" s="98">
        <f t="shared" si="764"/>
        <v>315</v>
      </c>
      <c r="AL282" s="98">
        <f t="shared" si="764"/>
        <v>395</v>
      </c>
      <c r="AM282" s="98">
        <f t="shared" si="764"/>
        <v>395</v>
      </c>
      <c r="AO282" s="100">
        <v>71</v>
      </c>
      <c r="AP282" s="100">
        <f t="shared" ref="AP282:AW282" si="765">INT(B282/$I$1*$AW$1)</f>
        <v>625</v>
      </c>
      <c r="AQ282" s="100">
        <f t="shared" si="765"/>
        <v>250</v>
      </c>
      <c r="AR282" s="100">
        <f t="shared" si="765"/>
        <v>187</v>
      </c>
      <c r="AS282" s="100">
        <f t="shared" si="765"/>
        <v>187</v>
      </c>
      <c r="AT282" s="100">
        <f t="shared" si="765"/>
        <v>610</v>
      </c>
      <c r="AU282" s="100">
        <f t="shared" si="765"/>
        <v>405</v>
      </c>
      <c r="AV282" s="100">
        <f t="shared" si="765"/>
        <v>507</v>
      </c>
      <c r="AW282" s="100">
        <f t="shared" si="765"/>
        <v>507</v>
      </c>
      <c r="AY282" s="101">
        <v>71</v>
      </c>
      <c r="AZ282" s="101">
        <f t="shared" ref="AZ282:BG282" si="766">INT(B282/$I$1*$BG$1)</f>
        <v>800</v>
      </c>
      <c r="BA282" s="101">
        <f t="shared" si="766"/>
        <v>320</v>
      </c>
      <c r="BB282" s="101">
        <f t="shared" si="766"/>
        <v>240</v>
      </c>
      <c r="BC282" s="101">
        <f t="shared" si="766"/>
        <v>240</v>
      </c>
      <c r="BD282" s="101">
        <f t="shared" si="766"/>
        <v>780</v>
      </c>
      <c r="BE282" s="101">
        <f t="shared" si="766"/>
        <v>518</v>
      </c>
      <c r="BF282" s="101">
        <f t="shared" si="766"/>
        <v>649</v>
      </c>
      <c r="BG282" s="101">
        <f t="shared" si="766"/>
        <v>649</v>
      </c>
      <c r="BI282" s="102">
        <v>71</v>
      </c>
      <c r="BJ282" s="102">
        <f t="shared" ref="BJ282:BQ282" si="767">INT(B282/$I$1*$BQ$1)</f>
        <v>1250</v>
      </c>
      <c r="BK282" s="102">
        <f t="shared" si="767"/>
        <v>500</v>
      </c>
      <c r="BL282" s="102">
        <f t="shared" si="767"/>
        <v>375</v>
      </c>
      <c r="BM282" s="102">
        <f t="shared" si="767"/>
        <v>375</v>
      </c>
      <c r="BN282" s="102">
        <f t="shared" si="767"/>
        <v>1220</v>
      </c>
      <c r="BO282" s="102">
        <f t="shared" si="767"/>
        <v>810</v>
      </c>
      <c r="BP282" s="102">
        <f t="shared" si="767"/>
        <v>1015</v>
      </c>
      <c r="BQ282" s="102">
        <f t="shared" si="767"/>
        <v>1015</v>
      </c>
    </row>
    <row r="283" spans="1:69">
      <c r="A283" s="4">
        <v>72</v>
      </c>
      <c r="B283" s="4">
        <f>INT(VLOOKUP(A283,数值基线!$A$1:$K$206,6,0)*$B$210)</f>
        <v>257</v>
      </c>
      <c r="C283" s="4">
        <f>INT(B283/$B$2*$C$2)</f>
        <v>102</v>
      </c>
      <c r="D283" s="4">
        <f>INT(B283/$B$2*$D$2)</f>
        <v>77</v>
      </c>
      <c r="E283" s="4">
        <f>INT(B283/$B$2*$E$2)</f>
        <v>77</v>
      </c>
      <c r="F283" s="4">
        <f>INT(VLOOKUP(A283,数值基线!$A$1:$K$206,7,0)*$F$2)</f>
        <v>250</v>
      </c>
      <c r="G283" s="4">
        <f>INT(F283/$F$2*$G$2)</f>
        <v>166</v>
      </c>
      <c r="H283" s="4">
        <f>INT(F283/$F$2*$H$2)</f>
        <v>208</v>
      </c>
      <c r="I283" s="4">
        <f>INT(F283/$F$2*$I$2)</f>
        <v>208</v>
      </c>
      <c r="K283" s="106">
        <v>72</v>
      </c>
      <c r="L283" s="106">
        <f t="shared" ref="L283:S283" si="768">INT(B283/$I$1*$S$1)</f>
        <v>321</v>
      </c>
      <c r="M283" s="106">
        <f t="shared" si="768"/>
        <v>127</v>
      </c>
      <c r="N283" s="106">
        <f t="shared" si="768"/>
        <v>96</v>
      </c>
      <c r="O283" s="106">
        <f t="shared" si="768"/>
        <v>96</v>
      </c>
      <c r="P283" s="106">
        <f t="shared" si="768"/>
        <v>312</v>
      </c>
      <c r="Q283" s="106">
        <f t="shared" si="768"/>
        <v>207</v>
      </c>
      <c r="R283" s="106">
        <f t="shared" si="768"/>
        <v>260</v>
      </c>
      <c r="S283" s="106">
        <f t="shared" si="768"/>
        <v>260</v>
      </c>
      <c r="U283" s="97">
        <v>72</v>
      </c>
      <c r="V283" s="97">
        <f t="shared" ref="V283:AC283" si="769">INT(B283/$I$1*$AC$1)</f>
        <v>398</v>
      </c>
      <c r="W283" s="97">
        <f t="shared" si="769"/>
        <v>158</v>
      </c>
      <c r="X283" s="97">
        <f t="shared" si="769"/>
        <v>119</v>
      </c>
      <c r="Y283" s="97">
        <f t="shared" si="769"/>
        <v>119</v>
      </c>
      <c r="Z283" s="97">
        <f t="shared" si="769"/>
        <v>387</v>
      </c>
      <c r="AA283" s="97">
        <f t="shared" si="769"/>
        <v>257</v>
      </c>
      <c r="AB283" s="97">
        <f t="shared" si="769"/>
        <v>322</v>
      </c>
      <c r="AC283" s="97">
        <f t="shared" si="769"/>
        <v>322</v>
      </c>
      <c r="AE283" s="98">
        <v>72</v>
      </c>
      <c r="AF283" s="98">
        <f t="shared" ref="AF283:AM283" si="770">INT(B283/$I$1*$AM$1)</f>
        <v>501</v>
      </c>
      <c r="AG283" s="98">
        <f t="shared" si="770"/>
        <v>198</v>
      </c>
      <c r="AH283" s="98">
        <f t="shared" si="770"/>
        <v>150</v>
      </c>
      <c r="AI283" s="98">
        <f t="shared" si="770"/>
        <v>150</v>
      </c>
      <c r="AJ283" s="98">
        <f t="shared" si="770"/>
        <v>487</v>
      </c>
      <c r="AK283" s="98">
        <f t="shared" si="770"/>
        <v>323</v>
      </c>
      <c r="AL283" s="98">
        <f t="shared" si="770"/>
        <v>405</v>
      </c>
      <c r="AM283" s="98">
        <f t="shared" si="770"/>
        <v>405</v>
      </c>
      <c r="AO283" s="100">
        <v>72</v>
      </c>
      <c r="AP283" s="100">
        <f t="shared" ref="AP283:AW283" si="771">INT(B283/$I$1*$AW$1)</f>
        <v>642</v>
      </c>
      <c r="AQ283" s="100">
        <f t="shared" si="771"/>
        <v>255</v>
      </c>
      <c r="AR283" s="100">
        <f t="shared" si="771"/>
        <v>192</v>
      </c>
      <c r="AS283" s="100">
        <f t="shared" si="771"/>
        <v>192</v>
      </c>
      <c r="AT283" s="100">
        <f t="shared" si="771"/>
        <v>625</v>
      </c>
      <c r="AU283" s="100">
        <f t="shared" si="771"/>
        <v>415</v>
      </c>
      <c r="AV283" s="100">
        <f t="shared" si="771"/>
        <v>520</v>
      </c>
      <c r="AW283" s="100">
        <f t="shared" si="771"/>
        <v>520</v>
      </c>
      <c r="AY283" s="101">
        <v>72</v>
      </c>
      <c r="AZ283" s="101">
        <f t="shared" ref="AZ283:BG283" si="772">INT(B283/$I$1*$BG$1)</f>
        <v>822</v>
      </c>
      <c r="BA283" s="101">
        <f t="shared" si="772"/>
        <v>326</v>
      </c>
      <c r="BB283" s="101">
        <f t="shared" si="772"/>
        <v>246</v>
      </c>
      <c r="BC283" s="101">
        <f t="shared" si="772"/>
        <v>246</v>
      </c>
      <c r="BD283" s="101">
        <f t="shared" si="772"/>
        <v>800</v>
      </c>
      <c r="BE283" s="101">
        <f t="shared" si="772"/>
        <v>531</v>
      </c>
      <c r="BF283" s="101">
        <f t="shared" si="772"/>
        <v>665</v>
      </c>
      <c r="BG283" s="101">
        <f t="shared" si="772"/>
        <v>665</v>
      </c>
      <c r="BI283" s="102">
        <v>72</v>
      </c>
      <c r="BJ283" s="102">
        <f t="shared" ref="BJ283:BQ283" si="773">INT(B283/$I$1*$BQ$1)</f>
        <v>1285</v>
      </c>
      <c r="BK283" s="102">
        <f t="shared" si="773"/>
        <v>510</v>
      </c>
      <c r="BL283" s="102">
        <f t="shared" si="773"/>
        <v>385</v>
      </c>
      <c r="BM283" s="102">
        <f t="shared" si="773"/>
        <v>385</v>
      </c>
      <c r="BN283" s="102">
        <f t="shared" si="773"/>
        <v>1250</v>
      </c>
      <c r="BO283" s="102">
        <f t="shared" si="773"/>
        <v>830</v>
      </c>
      <c r="BP283" s="102">
        <f t="shared" si="773"/>
        <v>1040</v>
      </c>
      <c r="BQ283" s="102">
        <f t="shared" si="773"/>
        <v>1040</v>
      </c>
    </row>
    <row r="284" spans="1:69">
      <c r="A284" s="4">
        <v>73</v>
      </c>
      <c r="B284" s="4">
        <f>INT(VLOOKUP(A284,数值基线!$A$1:$K$206,6,0)*$B$210)</f>
        <v>263</v>
      </c>
      <c r="C284" s="4">
        <f>INT(B284/$B$2*$C$2)</f>
        <v>105</v>
      </c>
      <c r="D284" s="4">
        <f>INT(B284/$B$2*$D$2)</f>
        <v>78</v>
      </c>
      <c r="E284" s="4">
        <f>INT(B284/$B$2*$E$2)</f>
        <v>78</v>
      </c>
      <c r="F284" s="4">
        <f>INT(VLOOKUP(A284,数值基线!$A$1:$K$206,7,0)*$F$2)</f>
        <v>256</v>
      </c>
      <c r="G284" s="4">
        <f>INT(F284/$F$2*$G$2)</f>
        <v>170</v>
      </c>
      <c r="H284" s="4">
        <f>INT(F284/$F$2*$H$2)</f>
        <v>213</v>
      </c>
      <c r="I284" s="4">
        <f>INT(F284/$F$2*$I$2)</f>
        <v>213</v>
      </c>
      <c r="K284" s="106">
        <v>73</v>
      </c>
      <c r="L284" s="106">
        <f t="shared" ref="L284:S284" si="774">INT(B284/$I$1*$S$1)</f>
        <v>328</v>
      </c>
      <c r="M284" s="106">
        <f t="shared" si="774"/>
        <v>131</v>
      </c>
      <c r="N284" s="106">
        <f t="shared" si="774"/>
        <v>97</v>
      </c>
      <c r="O284" s="106">
        <f t="shared" si="774"/>
        <v>97</v>
      </c>
      <c r="P284" s="106">
        <f t="shared" si="774"/>
        <v>320</v>
      </c>
      <c r="Q284" s="106">
        <f t="shared" si="774"/>
        <v>212</v>
      </c>
      <c r="R284" s="106">
        <f t="shared" si="774"/>
        <v>266</v>
      </c>
      <c r="S284" s="106">
        <f t="shared" si="774"/>
        <v>266</v>
      </c>
      <c r="U284" s="97">
        <v>73</v>
      </c>
      <c r="V284" s="97">
        <f t="shared" ref="V284:AC284" si="775">INT(B284/$I$1*$AC$1)</f>
        <v>407</v>
      </c>
      <c r="W284" s="97">
        <f t="shared" si="775"/>
        <v>162</v>
      </c>
      <c r="X284" s="97">
        <f t="shared" si="775"/>
        <v>120</v>
      </c>
      <c r="Y284" s="97">
        <f t="shared" si="775"/>
        <v>120</v>
      </c>
      <c r="Z284" s="97">
        <f t="shared" si="775"/>
        <v>396</v>
      </c>
      <c r="AA284" s="97">
        <f t="shared" si="775"/>
        <v>263</v>
      </c>
      <c r="AB284" s="97">
        <f t="shared" si="775"/>
        <v>330</v>
      </c>
      <c r="AC284" s="97">
        <f t="shared" si="775"/>
        <v>330</v>
      </c>
      <c r="AE284" s="98">
        <v>73</v>
      </c>
      <c r="AF284" s="98">
        <f t="shared" ref="AF284:AM284" si="776">INT(B284/$I$1*$AM$1)</f>
        <v>512</v>
      </c>
      <c r="AG284" s="98">
        <f t="shared" si="776"/>
        <v>204</v>
      </c>
      <c r="AH284" s="98">
        <f t="shared" si="776"/>
        <v>152</v>
      </c>
      <c r="AI284" s="98">
        <f t="shared" si="776"/>
        <v>152</v>
      </c>
      <c r="AJ284" s="98">
        <f t="shared" si="776"/>
        <v>499</v>
      </c>
      <c r="AK284" s="98">
        <f t="shared" si="776"/>
        <v>331</v>
      </c>
      <c r="AL284" s="98">
        <f t="shared" si="776"/>
        <v>415</v>
      </c>
      <c r="AM284" s="98">
        <f t="shared" si="776"/>
        <v>415</v>
      </c>
      <c r="AO284" s="100">
        <v>73</v>
      </c>
      <c r="AP284" s="100">
        <f t="shared" ref="AP284:AW284" si="777">INT(B284/$I$1*$AW$1)</f>
        <v>657</v>
      </c>
      <c r="AQ284" s="100">
        <f t="shared" si="777"/>
        <v>262</v>
      </c>
      <c r="AR284" s="100">
        <f t="shared" si="777"/>
        <v>195</v>
      </c>
      <c r="AS284" s="100">
        <f t="shared" si="777"/>
        <v>195</v>
      </c>
      <c r="AT284" s="100">
        <f t="shared" si="777"/>
        <v>640</v>
      </c>
      <c r="AU284" s="100">
        <f t="shared" si="777"/>
        <v>425</v>
      </c>
      <c r="AV284" s="100">
        <f t="shared" si="777"/>
        <v>532</v>
      </c>
      <c r="AW284" s="100">
        <f t="shared" si="777"/>
        <v>532</v>
      </c>
      <c r="AY284" s="101">
        <v>73</v>
      </c>
      <c r="AZ284" s="101">
        <f t="shared" ref="AZ284:BG284" si="778">INT(B284/$I$1*$BG$1)</f>
        <v>841</v>
      </c>
      <c r="BA284" s="101">
        <f t="shared" si="778"/>
        <v>336</v>
      </c>
      <c r="BB284" s="101">
        <f t="shared" si="778"/>
        <v>249</v>
      </c>
      <c r="BC284" s="101">
        <f t="shared" si="778"/>
        <v>249</v>
      </c>
      <c r="BD284" s="101">
        <f t="shared" si="778"/>
        <v>819</v>
      </c>
      <c r="BE284" s="101">
        <f t="shared" si="778"/>
        <v>544</v>
      </c>
      <c r="BF284" s="101">
        <f t="shared" si="778"/>
        <v>681</v>
      </c>
      <c r="BG284" s="101">
        <f t="shared" si="778"/>
        <v>681</v>
      </c>
      <c r="BI284" s="102">
        <v>73</v>
      </c>
      <c r="BJ284" s="102">
        <f t="shared" ref="BJ284:BQ284" si="779">INT(B284/$I$1*$BQ$1)</f>
        <v>1315</v>
      </c>
      <c r="BK284" s="102">
        <f t="shared" si="779"/>
        <v>525</v>
      </c>
      <c r="BL284" s="102">
        <f t="shared" si="779"/>
        <v>390</v>
      </c>
      <c r="BM284" s="102">
        <f t="shared" si="779"/>
        <v>390</v>
      </c>
      <c r="BN284" s="102">
        <f t="shared" si="779"/>
        <v>1280</v>
      </c>
      <c r="BO284" s="102">
        <f t="shared" si="779"/>
        <v>850</v>
      </c>
      <c r="BP284" s="102">
        <f t="shared" si="779"/>
        <v>1065</v>
      </c>
      <c r="BQ284" s="102">
        <f t="shared" si="779"/>
        <v>1065</v>
      </c>
    </row>
    <row r="285" spans="1:69">
      <c r="A285" s="4">
        <v>74</v>
      </c>
      <c r="B285" s="4">
        <f>INT(VLOOKUP(A285,数值基线!$A$1:$K$206,6,0)*$B$210)</f>
        <v>270</v>
      </c>
      <c r="C285" s="4">
        <f>INT(B285/$B$2*$C$2)</f>
        <v>108</v>
      </c>
      <c r="D285" s="4">
        <f>INT(B285/$B$2*$D$2)</f>
        <v>81</v>
      </c>
      <c r="E285" s="4">
        <f>INT(B285/$B$2*$E$2)</f>
        <v>81</v>
      </c>
      <c r="F285" s="4">
        <f>INT(VLOOKUP(A285,数值基线!$A$1:$K$206,7,0)*$F$2)</f>
        <v>263</v>
      </c>
      <c r="G285" s="4">
        <f>INT(F285/$F$2*$G$2)</f>
        <v>175</v>
      </c>
      <c r="H285" s="4">
        <f>INT(F285/$F$2*$H$2)</f>
        <v>219</v>
      </c>
      <c r="I285" s="4">
        <f>INT(F285/$F$2*$I$2)</f>
        <v>219</v>
      </c>
      <c r="K285" s="106">
        <v>74</v>
      </c>
      <c r="L285" s="106">
        <f t="shared" ref="L285:S285" si="780">INT(B285/$I$1*$S$1)</f>
        <v>337</v>
      </c>
      <c r="M285" s="106">
        <f t="shared" si="780"/>
        <v>135</v>
      </c>
      <c r="N285" s="106">
        <f t="shared" si="780"/>
        <v>101</v>
      </c>
      <c r="O285" s="106">
        <f t="shared" si="780"/>
        <v>101</v>
      </c>
      <c r="P285" s="106">
        <f t="shared" si="780"/>
        <v>328</v>
      </c>
      <c r="Q285" s="106">
        <f t="shared" si="780"/>
        <v>218</v>
      </c>
      <c r="R285" s="106">
        <f t="shared" si="780"/>
        <v>273</v>
      </c>
      <c r="S285" s="106">
        <f t="shared" si="780"/>
        <v>273</v>
      </c>
      <c r="U285" s="97">
        <v>74</v>
      </c>
      <c r="V285" s="97">
        <f t="shared" ref="V285:AC285" si="781">INT(B285/$I$1*$AC$1)</f>
        <v>418</v>
      </c>
      <c r="W285" s="97">
        <f t="shared" si="781"/>
        <v>167</v>
      </c>
      <c r="X285" s="97">
        <f t="shared" si="781"/>
        <v>125</v>
      </c>
      <c r="Y285" s="97">
        <f t="shared" si="781"/>
        <v>125</v>
      </c>
      <c r="Z285" s="97">
        <f t="shared" si="781"/>
        <v>407</v>
      </c>
      <c r="AA285" s="97">
        <f t="shared" si="781"/>
        <v>271</v>
      </c>
      <c r="AB285" s="97">
        <f t="shared" si="781"/>
        <v>339</v>
      </c>
      <c r="AC285" s="97">
        <f t="shared" si="781"/>
        <v>339</v>
      </c>
      <c r="AE285" s="98">
        <v>74</v>
      </c>
      <c r="AF285" s="98">
        <f t="shared" ref="AF285:AM285" si="782">INT(B285/$I$1*$AM$1)</f>
        <v>526</v>
      </c>
      <c r="AG285" s="98">
        <f t="shared" si="782"/>
        <v>210</v>
      </c>
      <c r="AH285" s="98">
        <f t="shared" si="782"/>
        <v>157</v>
      </c>
      <c r="AI285" s="98">
        <f t="shared" si="782"/>
        <v>157</v>
      </c>
      <c r="AJ285" s="98">
        <f t="shared" si="782"/>
        <v>512</v>
      </c>
      <c r="AK285" s="98">
        <f t="shared" si="782"/>
        <v>341</v>
      </c>
      <c r="AL285" s="98">
        <f t="shared" si="782"/>
        <v>427</v>
      </c>
      <c r="AM285" s="98">
        <f t="shared" si="782"/>
        <v>427</v>
      </c>
      <c r="AO285" s="100">
        <v>74</v>
      </c>
      <c r="AP285" s="100">
        <f t="shared" ref="AP285:AW285" si="783">INT(B285/$I$1*$AW$1)</f>
        <v>675</v>
      </c>
      <c r="AQ285" s="100">
        <f t="shared" si="783"/>
        <v>270</v>
      </c>
      <c r="AR285" s="100">
        <f t="shared" si="783"/>
        <v>202</v>
      </c>
      <c r="AS285" s="100">
        <f t="shared" si="783"/>
        <v>202</v>
      </c>
      <c r="AT285" s="100">
        <f t="shared" si="783"/>
        <v>657</v>
      </c>
      <c r="AU285" s="100">
        <f t="shared" si="783"/>
        <v>437</v>
      </c>
      <c r="AV285" s="100">
        <f t="shared" si="783"/>
        <v>547</v>
      </c>
      <c r="AW285" s="100">
        <f t="shared" si="783"/>
        <v>547</v>
      </c>
      <c r="AY285" s="101">
        <v>74</v>
      </c>
      <c r="AZ285" s="101">
        <f t="shared" ref="AZ285:BG285" si="784">INT(B285/$I$1*$BG$1)</f>
        <v>864</v>
      </c>
      <c r="BA285" s="101">
        <f t="shared" si="784"/>
        <v>345</v>
      </c>
      <c r="BB285" s="101">
        <f t="shared" si="784"/>
        <v>259</v>
      </c>
      <c r="BC285" s="101">
        <f t="shared" si="784"/>
        <v>259</v>
      </c>
      <c r="BD285" s="101">
        <f t="shared" si="784"/>
        <v>841</v>
      </c>
      <c r="BE285" s="101">
        <f t="shared" si="784"/>
        <v>560</v>
      </c>
      <c r="BF285" s="101">
        <f t="shared" si="784"/>
        <v>700</v>
      </c>
      <c r="BG285" s="101">
        <f t="shared" si="784"/>
        <v>700</v>
      </c>
      <c r="BI285" s="102">
        <v>74</v>
      </c>
      <c r="BJ285" s="102">
        <f t="shared" ref="BJ285:BQ285" si="785">INT(B285/$I$1*$BQ$1)</f>
        <v>1350</v>
      </c>
      <c r="BK285" s="102">
        <f t="shared" si="785"/>
        <v>540</v>
      </c>
      <c r="BL285" s="102">
        <f t="shared" si="785"/>
        <v>405</v>
      </c>
      <c r="BM285" s="102">
        <f t="shared" si="785"/>
        <v>405</v>
      </c>
      <c r="BN285" s="102">
        <f t="shared" si="785"/>
        <v>1315</v>
      </c>
      <c r="BO285" s="102">
        <f t="shared" si="785"/>
        <v>875</v>
      </c>
      <c r="BP285" s="102">
        <f t="shared" si="785"/>
        <v>1095</v>
      </c>
      <c r="BQ285" s="102">
        <f t="shared" si="785"/>
        <v>1095</v>
      </c>
    </row>
    <row r="286" spans="1:69">
      <c r="A286" s="4">
        <v>75</v>
      </c>
      <c r="B286" s="4">
        <f>INT(VLOOKUP(A286,数值基线!$A$1:$K$206,6,0)*$B$210)</f>
        <v>276</v>
      </c>
      <c r="C286" s="4">
        <f>INT(B286/$B$2*$C$2)</f>
        <v>110</v>
      </c>
      <c r="D286" s="4">
        <f>INT(B286/$B$2*$D$2)</f>
        <v>82</v>
      </c>
      <c r="E286" s="4">
        <f>INT(B286/$B$2*$E$2)</f>
        <v>82</v>
      </c>
      <c r="F286" s="4">
        <f>INT(VLOOKUP(A286,数值基线!$A$1:$K$206,7,0)*$F$2)</f>
        <v>270</v>
      </c>
      <c r="G286" s="4">
        <f>INT(F286/$F$2*$G$2)</f>
        <v>180</v>
      </c>
      <c r="H286" s="4">
        <f>INT(F286/$F$2*$H$2)</f>
        <v>225</v>
      </c>
      <c r="I286" s="4">
        <f>INT(F286/$F$2*$I$2)</f>
        <v>225</v>
      </c>
      <c r="K286" s="106">
        <v>75</v>
      </c>
      <c r="L286" s="106">
        <f t="shared" ref="L286:S286" si="786">INT(B286/$I$1*$S$1)</f>
        <v>345</v>
      </c>
      <c r="M286" s="106">
        <f t="shared" si="786"/>
        <v>137</v>
      </c>
      <c r="N286" s="106">
        <f t="shared" si="786"/>
        <v>102</v>
      </c>
      <c r="O286" s="106">
        <f t="shared" si="786"/>
        <v>102</v>
      </c>
      <c r="P286" s="106">
        <f t="shared" si="786"/>
        <v>337</v>
      </c>
      <c r="Q286" s="106">
        <f t="shared" si="786"/>
        <v>225</v>
      </c>
      <c r="R286" s="106">
        <f t="shared" si="786"/>
        <v>281</v>
      </c>
      <c r="S286" s="106">
        <f t="shared" si="786"/>
        <v>281</v>
      </c>
      <c r="U286" s="97">
        <v>75</v>
      </c>
      <c r="V286" s="97">
        <f t="shared" ref="V286:AC286" si="787">INT(B286/$I$1*$AC$1)</f>
        <v>427</v>
      </c>
      <c r="W286" s="97">
        <f t="shared" si="787"/>
        <v>170</v>
      </c>
      <c r="X286" s="97">
        <f t="shared" si="787"/>
        <v>127</v>
      </c>
      <c r="Y286" s="97">
        <f t="shared" si="787"/>
        <v>127</v>
      </c>
      <c r="Z286" s="97">
        <f t="shared" si="787"/>
        <v>418</v>
      </c>
      <c r="AA286" s="97">
        <f t="shared" si="787"/>
        <v>279</v>
      </c>
      <c r="AB286" s="97">
        <f t="shared" si="787"/>
        <v>348</v>
      </c>
      <c r="AC286" s="97">
        <f t="shared" si="787"/>
        <v>348</v>
      </c>
      <c r="AE286" s="98">
        <v>75</v>
      </c>
      <c r="AF286" s="98">
        <f t="shared" ref="AF286:AM286" si="788">INT(B286/$I$1*$AM$1)</f>
        <v>538</v>
      </c>
      <c r="AG286" s="98">
        <f t="shared" si="788"/>
        <v>214</v>
      </c>
      <c r="AH286" s="98">
        <f t="shared" si="788"/>
        <v>159</v>
      </c>
      <c r="AI286" s="98">
        <f t="shared" si="788"/>
        <v>159</v>
      </c>
      <c r="AJ286" s="98">
        <f t="shared" si="788"/>
        <v>526</v>
      </c>
      <c r="AK286" s="98">
        <f t="shared" si="788"/>
        <v>351</v>
      </c>
      <c r="AL286" s="98">
        <f t="shared" si="788"/>
        <v>438</v>
      </c>
      <c r="AM286" s="98">
        <f t="shared" si="788"/>
        <v>438</v>
      </c>
      <c r="AO286" s="100">
        <v>75</v>
      </c>
      <c r="AP286" s="100">
        <f t="shared" ref="AP286:AW286" si="789">INT(B286/$I$1*$AW$1)</f>
        <v>690</v>
      </c>
      <c r="AQ286" s="100">
        <f t="shared" si="789"/>
        <v>275</v>
      </c>
      <c r="AR286" s="100">
        <f t="shared" si="789"/>
        <v>205</v>
      </c>
      <c r="AS286" s="100">
        <f t="shared" si="789"/>
        <v>205</v>
      </c>
      <c r="AT286" s="100">
        <f t="shared" si="789"/>
        <v>675</v>
      </c>
      <c r="AU286" s="100">
        <f t="shared" si="789"/>
        <v>450</v>
      </c>
      <c r="AV286" s="100">
        <f t="shared" si="789"/>
        <v>562</v>
      </c>
      <c r="AW286" s="100">
        <f t="shared" si="789"/>
        <v>562</v>
      </c>
      <c r="AY286" s="101">
        <v>75</v>
      </c>
      <c r="AZ286" s="101">
        <f t="shared" ref="AZ286:BG286" si="790">INT(B286/$I$1*$BG$1)</f>
        <v>883</v>
      </c>
      <c r="BA286" s="101">
        <f t="shared" si="790"/>
        <v>352</v>
      </c>
      <c r="BB286" s="101">
        <f t="shared" si="790"/>
        <v>262</v>
      </c>
      <c r="BC286" s="101">
        <f t="shared" si="790"/>
        <v>262</v>
      </c>
      <c r="BD286" s="101">
        <f t="shared" si="790"/>
        <v>864</v>
      </c>
      <c r="BE286" s="101">
        <f t="shared" si="790"/>
        <v>576</v>
      </c>
      <c r="BF286" s="101">
        <f t="shared" si="790"/>
        <v>720</v>
      </c>
      <c r="BG286" s="101">
        <f t="shared" si="790"/>
        <v>720</v>
      </c>
      <c r="BI286" s="102">
        <v>75</v>
      </c>
      <c r="BJ286" s="102">
        <f t="shared" ref="BJ286:BQ286" si="791">INT(B286/$I$1*$BQ$1)</f>
        <v>1380</v>
      </c>
      <c r="BK286" s="102">
        <f t="shared" si="791"/>
        <v>550</v>
      </c>
      <c r="BL286" s="102">
        <f t="shared" si="791"/>
        <v>410</v>
      </c>
      <c r="BM286" s="102">
        <f t="shared" si="791"/>
        <v>410</v>
      </c>
      <c r="BN286" s="102">
        <f t="shared" si="791"/>
        <v>1350</v>
      </c>
      <c r="BO286" s="102">
        <f t="shared" si="791"/>
        <v>900</v>
      </c>
      <c r="BP286" s="102">
        <f t="shared" si="791"/>
        <v>1125</v>
      </c>
      <c r="BQ286" s="102">
        <f t="shared" si="791"/>
        <v>1125</v>
      </c>
    </row>
    <row r="287" spans="1:69">
      <c r="A287" s="4">
        <v>76</v>
      </c>
      <c r="B287" s="4">
        <f>INT(VLOOKUP(A287,数值基线!$A$1:$K$206,6,0)*$B$210)</f>
        <v>283</v>
      </c>
      <c r="C287" s="4">
        <f>INT(B287/$B$2*$C$2)</f>
        <v>113</v>
      </c>
      <c r="D287" s="4">
        <f>INT(B287/$B$2*$D$2)</f>
        <v>84</v>
      </c>
      <c r="E287" s="4">
        <f>INT(B287/$B$2*$E$2)</f>
        <v>84</v>
      </c>
      <c r="F287" s="4">
        <f>INT(VLOOKUP(A287,数值基线!$A$1:$K$206,7,0)*$F$2)</f>
        <v>276</v>
      </c>
      <c r="G287" s="4">
        <f>INT(F287/$F$2*$G$2)</f>
        <v>184</v>
      </c>
      <c r="H287" s="4">
        <f>INT(F287/$F$2*$H$2)</f>
        <v>230</v>
      </c>
      <c r="I287" s="4">
        <f>INT(F287/$F$2*$I$2)</f>
        <v>230</v>
      </c>
      <c r="K287" s="106">
        <v>76</v>
      </c>
      <c r="L287" s="106">
        <f t="shared" ref="L287:S287" si="792">INT(B287/$I$1*$S$1)</f>
        <v>353</v>
      </c>
      <c r="M287" s="106">
        <f t="shared" si="792"/>
        <v>141</v>
      </c>
      <c r="N287" s="106">
        <f t="shared" si="792"/>
        <v>105</v>
      </c>
      <c r="O287" s="106">
        <f t="shared" si="792"/>
        <v>105</v>
      </c>
      <c r="P287" s="106">
        <f t="shared" si="792"/>
        <v>345</v>
      </c>
      <c r="Q287" s="106">
        <f t="shared" si="792"/>
        <v>230</v>
      </c>
      <c r="R287" s="106">
        <f t="shared" si="792"/>
        <v>287</v>
      </c>
      <c r="S287" s="106">
        <f t="shared" si="792"/>
        <v>287</v>
      </c>
      <c r="U287" s="97">
        <v>76</v>
      </c>
      <c r="V287" s="97">
        <f t="shared" ref="V287:AC287" si="793">INT(B287/$I$1*$AC$1)</f>
        <v>438</v>
      </c>
      <c r="W287" s="97">
        <f t="shared" si="793"/>
        <v>175</v>
      </c>
      <c r="X287" s="97">
        <f t="shared" si="793"/>
        <v>130</v>
      </c>
      <c r="Y287" s="97">
        <f t="shared" si="793"/>
        <v>130</v>
      </c>
      <c r="Z287" s="97">
        <f t="shared" si="793"/>
        <v>427</v>
      </c>
      <c r="AA287" s="97">
        <f t="shared" si="793"/>
        <v>285</v>
      </c>
      <c r="AB287" s="97">
        <f t="shared" si="793"/>
        <v>356</v>
      </c>
      <c r="AC287" s="97">
        <f t="shared" si="793"/>
        <v>356</v>
      </c>
      <c r="AE287" s="98">
        <v>76</v>
      </c>
      <c r="AF287" s="98">
        <f t="shared" ref="AF287:AM287" si="794">INT(B287/$I$1*$AM$1)</f>
        <v>551</v>
      </c>
      <c r="AG287" s="98">
        <f t="shared" si="794"/>
        <v>220</v>
      </c>
      <c r="AH287" s="98">
        <f t="shared" si="794"/>
        <v>163</v>
      </c>
      <c r="AI287" s="98">
        <f t="shared" si="794"/>
        <v>163</v>
      </c>
      <c r="AJ287" s="98">
        <f t="shared" si="794"/>
        <v>538</v>
      </c>
      <c r="AK287" s="98">
        <f t="shared" si="794"/>
        <v>358</v>
      </c>
      <c r="AL287" s="98">
        <f t="shared" si="794"/>
        <v>448</v>
      </c>
      <c r="AM287" s="98">
        <f t="shared" si="794"/>
        <v>448</v>
      </c>
      <c r="AO287" s="100">
        <v>76</v>
      </c>
      <c r="AP287" s="100">
        <f t="shared" ref="AP287:AW287" si="795">INT(B287/$I$1*$AW$1)</f>
        <v>707</v>
      </c>
      <c r="AQ287" s="100">
        <f t="shared" si="795"/>
        <v>282</v>
      </c>
      <c r="AR287" s="100">
        <f t="shared" si="795"/>
        <v>210</v>
      </c>
      <c r="AS287" s="100">
        <f t="shared" si="795"/>
        <v>210</v>
      </c>
      <c r="AT287" s="100">
        <f t="shared" si="795"/>
        <v>690</v>
      </c>
      <c r="AU287" s="100">
        <f t="shared" si="795"/>
        <v>460</v>
      </c>
      <c r="AV287" s="100">
        <f t="shared" si="795"/>
        <v>575</v>
      </c>
      <c r="AW287" s="100">
        <f t="shared" si="795"/>
        <v>575</v>
      </c>
      <c r="AY287" s="101">
        <v>76</v>
      </c>
      <c r="AZ287" s="101">
        <f t="shared" ref="AZ287:BG287" si="796">INT(B287/$I$1*$BG$1)</f>
        <v>905</v>
      </c>
      <c r="BA287" s="101">
        <f t="shared" si="796"/>
        <v>361</v>
      </c>
      <c r="BB287" s="101">
        <f t="shared" si="796"/>
        <v>268</v>
      </c>
      <c r="BC287" s="101">
        <f t="shared" si="796"/>
        <v>268</v>
      </c>
      <c r="BD287" s="101">
        <f t="shared" si="796"/>
        <v>883</v>
      </c>
      <c r="BE287" s="101">
        <f t="shared" si="796"/>
        <v>588</v>
      </c>
      <c r="BF287" s="101">
        <f t="shared" si="796"/>
        <v>736</v>
      </c>
      <c r="BG287" s="101">
        <f t="shared" si="796"/>
        <v>736</v>
      </c>
      <c r="BI287" s="102">
        <v>76</v>
      </c>
      <c r="BJ287" s="102">
        <f t="shared" ref="BJ287:BQ287" si="797">INT(B287/$I$1*$BQ$1)</f>
        <v>1415</v>
      </c>
      <c r="BK287" s="102">
        <f t="shared" si="797"/>
        <v>565</v>
      </c>
      <c r="BL287" s="102">
        <f t="shared" si="797"/>
        <v>420</v>
      </c>
      <c r="BM287" s="102">
        <f t="shared" si="797"/>
        <v>420</v>
      </c>
      <c r="BN287" s="102">
        <f t="shared" si="797"/>
        <v>1380</v>
      </c>
      <c r="BO287" s="102">
        <f t="shared" si="797"/>
        <v>920</v>
      </c>
      <c r="BP287" s="102">
        <f t="shared" si="797"/>
        <v>1150</v>
      </c>
      <c r="BQ287" s="102">
        <f t="shared" si="797"/>
        <v>1150</v>
      </c>
    </row>
    <row r="288" spans="1:69">
      <c r="A288" s="4">
        <v>77</v>
      </c>
      <c r="B288" s="4">
        <f>INT(VLOOKUP(A288,数值基线!$A$1:$K$206,6,0)*$B$210)</f>
        <v>290</v>
      </c>
      <c r="C288" s="4">
        <f>INT(B288/$B$2*$C$2)</f>
        <v>116</v>
      </c>
      <c r="D288" s="4">
        <f>INT(B288/$B$2*$D$2)</f>
        <v>87</v>
      </c>
      <c r="E288" s="4">
        <f>INT(B288/$B$2*$E$2)</f>
        <v>87</v>
      </c>
      <c r="F288" s="4">
        <f>INT(VLOOKUP(A288,数值基线!$A$1:$K$206,7,0)*$F$2)</f>
        <v>283</v>
      </c>
      <c r="G288" s="4">
        <f>INT(F288/$F$2*$G$2)</f>
        <v>188</v>
      </c>
      <c r="H288" s="4">
        <f>INT(F288/$F$2*$H$2)</f>
        <v>235</v>
      </c>
      <c r="I288" s="4">
        <f>INT(F288/$F$2*$I$2)</f>
        <v>235</v>
      </c>
      <c r="K288" s="106">
        <v>77</v>
      </c>
      <c r="L288" s="106">
        <f t="shared" ref="L288:S288" si="798">INT(B288/$I$1*$S$1)</f>
        <v>362</v>
      </c>
      <c r="M288" s="106">
        <f t="shared" si="798"/>
        <v>145</v>
      </c>
      <c r="N288" s="106">
        <f t="shared" si="798"/>
        <v>108</v>
      </c>
      <c r="O288" s="106">
        <f t="shared" si="798"/>
        <v>108</v>
      </c>
      <c r="P288" s="106">
        <f t="shared" si="798"/>
        <v>353</v>
      </c>
      <c r="Q288" s="106">
        <f t="shared" si="798"/>
        <v>235</v>
      </c>
      <c r="R288" s="106">
        <f t="shared" si="798"/>
        <v>293</v>
      </c>
      <c r="S288" s="106">
        <f t="shared" si="798"/>
        <v>293</v>
      </c>
      <c r="U288" s="97">
        <v>77</v>
      </c>
      <c r="V288" s="97">
        <f t="shared" ref="V288:AC288" si="799">INT(B288/$I$1*$AC$1)</f>
        <v>449</v>
      </c>
      <c r="W288" s="97">
        <f t="shared" si="799"/>
        <v>179</v>
      </c>
      <c r="X288" s="97">
        <f t="shared" si="799"/>
        <v>134</v>
      </c>
      <c r="Y288" s="97">
        <f t="shared" si="799"/>
        <v>134</v>
      </c>
      <c r="Z288" s="97">
        <f t="shared" si="799"/>
        <v>438</v>
      </c>
      <c r="AA288" s="97">
        <f t="shared" si="799"/>
        <v>291</v>
      </c>
      <c r="AB288" s="97">
        <f t="shared" si="799"/>
        <v>364</v>
      </c>
      <c r="AC288" s="97">
        <f t="shared" si="799"/>
        <v>364</v>
      </c>
      <c r="AE288" s="98">
        <v>77</v>
      </c>
      <c r="AF288" s="98">
        <f t="shared" ref="AF288:AM288" si="800">INT(B288/$I$1*$AM$1)</f>
        <v>565</v>
      </c>
      <c r="AG288" s="98">
        <f t="shared" si="800"/>
        <v>226</v>
      </c>
      <c r="AH288" s="98">
        <f t="shared" si="800"/>
        <v>169</v>
      </c>
      <c r="AI288" s="98">
        <f t="shared" si="800"/>
        <v>169</v>
      </c>
      <c r="AJ288" s="98">
        <f t="shared" si="800"/>
        <v>551</v>
      </c>
      <c r="AK288" s="98">
        <f t="shared" si="800"/>
        <v>366</v>
      </c>
      <c r="AL288" s="98">
        <f t="shared" si="800"/>
        <v>458</v>
      </c>
      <c r="AM288" s="98">
        <f t="shared" si="800"/>
        <v>458</v>
      </c>
      <c r="AO288" s="100">
        <v>77</v>
      </c>
      <c r="AP288" s="100">
        <f t="shared" ref="AP288:AW288" si="801">INT(B288/$I$1*$AW$1)</f>
        <v>725</v>
      </c>
      <c r="AQ288" s="100">
        <f t="shared" si="801"/>
        <v>290</v>
      </c>
      <c r="AR288" s="100">
        <f t="shared" si="801"/>
        <v>217</v>
      </c>
      <c r="AS288" s="100">
        <f t="shared" si="801"/>
        <v>217</v>
      </c>
      <c r="AT288" s="100">
        <f t="shared" si="801"/>
        <v>707</v>
      </c>
      <c r="AU288" s="100">
        <f t="shared" si="801"/>
        <v>470</v>
      </c>
      <c r="AV288" s="100">
        <f t="shared" si="801"/>
        <v>587</v>
      </c>
      <c r="AW288" s="100">
        <f t="shared" si="801"/>
        <v>587</v>
      </c>
      <c r="AY288" s="101">
        <v>77</v>
      </c>
      <c r="AZ288" s="101">
        <f t="shared" ref="AZ288:BG288" si="802">INT(B288/$I$1*$BG$1)</f>
        <v>928</v>
      </c>
      <c r="BA288" s="101">
        <f t="shared" si="802"/>
        <v>371</v>
      </c>
      <c r="BB288" s="101">
        <f t="shared" si="802"/>
        <v>278</v>
      </c>
      <c r="BC288" s="101">
        <f t="shared" si="802"/>
        <v>278</v>
      </c>
      <c r="BD288" s="101">
        <f t="shared" si="802"/>
        <v>905</v>
      </c>
      <c r="BE288" s="101">
        <f t="shared" si="802"/>
        <v>601</v>
      </c>
      <c r="BF288" s="101">
        <f t="shared" si="802"/>
        <v>752</v>
      </c>
      <c r="BG288" s="101">
        <f t="shared" si="802"/>
        <v>752</v>
      </c>
      <c r="BI288" s="102">
        <v>77</v>
      </c>
      <c r="BJ288" s="102">
        <f t="shared" ref="BJ288:BQ288" si="803">INT(B288/$I$1*$BQ$1)</f>
        <v>1450</v>
      </c>
      <c r="BK288" s="102">
        <f t="shared" si="803"/>
        <v>580</v>
      </c>
      <c r="BL288" s="102">
        <f t="shared" si="803"/>
        <v>435</v>
      </c>
      <c r="BM288" s="102">
        <f t="shared" si="803"/>
        <v>435</v>
      </c>
      <c r="BN288" s="102">
        <f t="shared" si="803"/>
        <v>1415</v>
      </c>
      <c r="BO288" s="102">
        <f t="shared" si="803"/>
        <v>940</v>
      </c>
      <c r="BP288" s="102">
        <f t="shared" si="803"/>
        <v>1175</v>
      </c>
      <c r="BQ288" s="102">
        <f t="shared" si="803"/>
        <v>1175</v>
      </c>
    </row>
    <row r="289" spans="1:69">
      <c r="A289" s="4">
        <v>78</v>
      </c>
      <c r="B289" s="4">
        <f>INT(VLOOKUP(A289,数值基线!$A$1:$K$206,6,0)*$B$210)</f>
        <v>297</v>
      </c>
      <c r="C289" s="4">
        <f>INT(B289/$B$2*$C$2)</f>
        <v>118</v>
      </c>
      <c r="D289" s="4">
        <f>INT(B289/$B$2*$D$2)</f>
        <v>89</v>
      </c>
      <c r="E289" s="4">
        <f>INT(B289/$B$2*$E$2)</f>
        <v>89</v>
      </c>
      <c r="F289" s="4">
        <f>INT(VLOOKUP(A289,数值基线!$A$1:$K$206,7,0)*$F$2)</f>
        <v>290</v>
      </c>
      <c r="G289" s="4">
        <f>INT(F289/$F$2*$G$2)</f>
        <v>193</v>
      </c>
      <c r="H289" s="4">
        <f>INT(F289/$F$2*$H$2)</f>
        <v>241</v>
      </c>
      <c r="I289" s="4">
        <f>INT(F289/$F$2*$I$2)</f>
        <v>241</v>
      </c>
      <c r="K289" s="106">
        <v>78</v>
      </c>
      <c r="L289" s="106">
        <f t="shared" ref="L289:S289" si="804">INT(B289/$I$1*$S$1)</f>
        <v>371</v>
      </c>
      <c r="M289" s="106">
        <f t="shared" si="804"/>
        <v>147</v>
      </c>
      <c r="N289" s="106">
        <f t="shared" si="804"/>
        <v>111</v>
      </c>
      <c r="O289" s="106">
        <f t="shared" si="804"/>
        <v>111</v>
      </c>
      <c r="P289" s="106">
        <f t="shared" si="804"/>
        <v>362</v>
      </c>
      <c r="Q289" s="106">
        <f t="shared" si="804"/>
        <v>241</v>
      </c>
      <c r="R289" s="106">
        <f t="shared" si="804"/>
        <v>301</v>
      </c>
      <c r="S289" s="106">
        <f t="shared" si="804"/>
        <v>301</v>
      </c>
      <c r="U289" s="97">
        <v>78</v>
      </c>
      <c r="V289" s="97">
        <f t="shared" ref="V289:AC289" si="805">INT(B289/$I$1*$AC$1)</f>
        <v>460</v>
      </c>
      <c r="W289" s="97">
        <f t="shared" si="805"/>
        <v>182</v>
      </c>
      <c r="X289" s="97">
        <f t="shared" si="805"/>
        <v>137</v>
      </c>
      <c r="Y289" s="97">
        <f t="shared" si="805"/>
        <v>137</v>
      </c>
      <c r="Z289" s="97">
        <f t="shared" si="805"/>
        <v>449</v>
      </c>
      <c r="AA289" s="97">
        <f t="shared" si="805"/>
        <v>299</v>
      </c>
      <c r="AB289" s="97">
        <f t="shared" si="805"/>
        <v>373</v>
      </c>
      <c r="AC289" s="97">
        <f t="shared" si="805"/>
        <v>373</v>
      </c>
      <c r="AE289" s="98">
        <v>78</v>
      </c>
      <c r="AF289" s="98">
        <f t="shared" ref="AF289:AM289" si="806">INT(B289/$I$1*$AM$1)</f>
        <v>579</v>
      </c>
      <c r="AG289" s="98">
        <f t="shared" si="806"/>
        <v>230</v>
      </c>
      <c r="AH289" s="98">
        <f t="shared" si="806"/>
        <v>173</v>
      </c>
      <c r="AI289" s="98">
        <f t="shared" si="806"/>
        <v>173</v>
      </c>
      <c r="AJ289" s="98">
        <f t="shared" si="806"/>
        <v>565</v>
      </c>
      <c r="AK289" s="98">
        <f t="shared" si="806"/>
        <v>376</v>
      </c>
      <c r="AL289" s="98">
        <f t="shared" si="806"/>
        <v>469</v>
      </c>
      <c r="AM289" s="98">
        <f t="shared" si="806"/>
        <v>469</v>
      </c>
      <c r="AO289" s="100">
        <v>78</v>
      </c>
      <c r="AP289" s="100">
        <f t="shared" ref="AP289:AW289" si="807">INT(B289/$I$1*$AW$1)</f>
        <v>742</v>
      </c>
      <c r="AQ289" s="100">
        <f t="shared" si="807"/>
        <v>295</v>
      </c>
      <c r="AR289" s="100">
        <f t="shared" si="807"/>
        <v>222</v>
      </c>
      <c r="AS289" s="100">
        <f t="shared" si="807"/>
        <v>222</v>
      </c>
      <c r="AT289" s="100">
        <f t="shared" si="807"/>
        <v>725</v>
      </c>
      <c r="AU289" s="100">
        <f t="shared" si="807"/>
        <v>482</v>
      </c>
      <c r="AV289" s="100">
        <f t="shared" si="807"/>
        <v>602</v>
      </c>
      <c r="AW289" s="100">
        <f t="shared" si="807"/>
        <v>602</v>
      </c>
      <c r="AY289" s="101">
        <v>78</v>
      </c>
      <c r="AZ289" s="101">
        <f t="shared" ref="AZ289:BG289" si="808">INT(B289/$I$1*$BG$1)</f>
        <v>950</v>
      </c>
      <c r="BA289" s="101">
        <f t="shared" si="808"/>
        <v>377</v>
      </c>
      <c r="BB289" s="101">
        <f t="shared" si="808"/>
        <v>284</v>
      </c>
      <c r="BC289" s="101">
        <f t="shared" si="808"/>
        <v>284</v>
      </c>
      <c r="BD289" s="101">
        <f t="shared" si="808"/>
        <v>928</v>
      </c>
      <c r="BE289" s="101">
        <f t="shared" si="808"/>
        <v>617</v>
      </c>
      <c r="BF289" s="101">
        <f t="shared" si="808"/>
        <v>771</v>
      </c>
      <c r="BG289" s="101">
        <f t="shared" si="808"/>
        <v>771</v>
      </c>
      <c r="BI289" s="102">
        <v>78</v>
      </c>
      <c r="BJ289" s="102">
        <f t="shared" ref="BJ289:BQ289" si="809">INT(B289/$I$1*$BQ$1)</f>
        <v>1485</v>
      </c>
      <c r="BK289" s="102">
        <f t="shared" si="809"/>
        <v>590</v>
      </c>
      <c r="BL289" s="102">
        <f t="shared" si="809"/>
        <v>445</v>
      </c>
      <c r="BM289" s="102">
        <f t="shared" si="809"/>
        <v>445</v>
      </c>
      <c r="BN289" s="102">
        <f t="shared" si="809"/>
        <v>1450</v>
      </c>
      <c r="BO289" s="102">
        <f t="shared" si="809"/>
        <v>965</v>
      </c>
      <c r="BP289" s="102">
        <f t="shared" si="809"/>
        <v>1205</v>
      </c>
      <c r="BQ289" s="102">
        <f t="shared" si="809"/>
        <v>1205</v>
      </c>
    </row>
    <row r="290" spans="1:69">
      <c r="A290" s="4">
        <v>79</v>
      </c>
      <c r="B290" s="4">
        <f>INT(VLOOKUP(A290,数值基线!$A$1:$K$206,6,0)*$B$210)</f>
        <v>304</v>
      </c>
      <c r="C290" s="4">
        <f>INT(B290/$B$2*$C$2)</f>
        <v>121</v>
      </c>
      <c r="D290" s="4">
        <f>INT(B290/$B$2*$D$2)</f>
        <v>91</v>
      </c>
      <c r="E290" s="4">
        <f>INT(B290/$B$2*$E$2)</f>
        <v>91</v>
      </c>
      <c r="F290" s="4">
        <f>INT(VLOOKUP(A290,数值基线!$A$1:$K$206,7,0)*$F$2)</f>
        <v>297</v>
      </c>
      <c r="G290" s="4">
        <f>INT(F290/$F$2*$G$2)</f>
        <v>198</v>
      </c>
      <c r="H290" s="4">
        <f>INT(F290/$F$2*$H$2)</f>
        <v>247</v>
      </c>
      <c r="I290" s="4">
        <f>INT(F290/$F$2*$I$2)</f>
        <v>247</v>
      </c>
      <c r="K290" s="106">
        <v>79</v>
      </c>
      <c r="L290" s="106">
        <f t="shared" ref="L290:S290" si="810">INT(B290/$I$1*$S$1)</f>
        <v>380</v>
      </c>
      <c r="M290" s="106">
        <f t="shared" si="810"/>
        <v>151</v>
      </c>
      <c r="N290" s="106">
        <f t="shared" si="810"/>
        <v>113</v>
      </c>
      <c r="O290" s="106">
        <f t="shared" si="810"/>
        <v>113</v>
      </c>
      <c r="P290" s="106">
        <f t="shared" si="810"/>
        <v>371</v>
      </c>
      <c r="Q290" s="106">
        <f t="shared" si="810"/>
        <v>247</v>
      </c>
      <c r="R290" s="106">
        <f t="shared" si="810"/>
        <v>308</v>
      </c>
      <c r="S290" s="106">
        <f t="shared" si="810"/>
        <v>308</v>
      </c>
      <c r="U290" s="97">
        <v>79</v>
      </c>
      <c r="V290" s="97">
        <f t="shared" ref="V290:AC290" si="811">INT(B290/$I$1*$AC$1)</f>
        <v>471</v>
      </c>
      <c r="W290" s="97">
        <f t="shared" si="811"/>
        <v>187</v>
      </c>
      <c r="X290" s="97">
        <f t="shared" si="811"/>
        <v>141</v>
      </c>
      <c r="Y290" s="97">
        <f t="shared" si="811"/>
        <v>141</v>
      </c>
      <c r="Z290" s="97">
        <f t="shared" si="811"/>
        <v>460</v>
      </c>
      <c r="AA290" s="97">
        <f t="shared" si="811"/>
        <v>306</v>
      </c>
      <c r="AB290" s="97">
        <f t="shared" si="811"/>
        <v>382</v>
      </c>
      <c r="AC290" s="97">
        <f t="shared" si="811"/>
        <v>382</v>
      </c>
      <c r="AE290" s="98">
        <v>79</v>
      </c>
      <c r="AF290" s="98">
        <f t="shared" ref="AF290:AM290" si="812">INT(B290/$I$1*$AM$1)</f>
        <v>592</v>
      </c>
      <c r="AG290" s="98">
        <f t="shared" si="812"/>
        <v>235</v>
      </c>
      <c r="AH290" s="98">
        <f t="shared" si="812"/>
        <v>177</v>
      </c>
      <c r="AI290" s="98">
        <f t="shared" si="812"/>
        <v>177</v>
      </c>
      <c r="AJ290" s="98">
        <f t="shared" si="812"/>
        <v>579</v>
      </c>
      <c r="AK290" s="98">
        <f t="shared" si="812"/>
        <v>386</v>
      </c>
      <c r="AL290" s="98">
        <f t="shared" si="812"/>
        <v>481</v>
      </c>
      <c r="AM290" s="98">
        <f t="shared" si="812"/>
        <v>481</v>
      </c>
      <c r="AO290" s="100">
        <v>79</v>
      </c>
      <c r="AP290" s="100">
        <f t="shared" ref="AP290:AW290" si="813">INT(B290/$I$1*$AW$1)</f>
        <v>760</v>
      </c>
      <c r="AQ290" s="100">
        <f t="shared" si="813"/>
        <v>302</v>
      </c>
      <c r="AR290" s="100">
        <f t="shared" si="813"/>
        <v>227</v>
      </c>
      <c r="AS290" s="100">
        <f t="shared" si="813"/>
        <v>227</v>
      </c>
      <c r="AT290" s="100">
        <f t="shared" si="813"/>
        <v>742</v>
      </c>
      <c r="AU290" s="100">
        <f t="shared" si="813"/>
        <v>495</v>
      </c>
      <c r="AV290" s="100">
        <f t="shared" si="813"/>
        <v>617</v>
      </c>
      <c r="AW290" s="100">
        <f t="shared" si="813"/>
        <v>617</v>
      </c>
      <c r="AY290" s="101">
        <v>79</v>
      </c>
      <c r="AZ290" s="101">
        <f t="shared" ref="AZ290:BG290" si="814">INT(B290/$I$1*$BG$1)</f>
        <v>972</v>
      </c>
      <c r="BA290" s="101">
        <f t="shared" si="814"/>
        <v>387</v>
      </c>
      <c r="BB290" s="101">
        <f t="shared" si="814"/>
        <v>291</v>
      </c>
      <c r="BC290" s="101">
        <f t="shared" si="814"/>
        <v>291</v>
      </c>
      <c r="BD290" s="101">
        <f t="shared" si="814"/>
        <v>950</v>
      </c>
      <c r="BE290" s="101">
        <f t="shared" si="814"/>
        <v>633</v>
      </c>
      <c r="BF290" s="101">
        <f t="shared" si="814"/>
        <v>790</v>
      </c>
      <c r="BG290" s="101">
        <f t="shared" si="814"/>
        <v>790</v>
      </c>
      <c r="BI290" s="102">
        <v>79</v>
      </c>
      <c r="BJ290" s="102">
        <f t="shared" ref="BJ290:BQ290" si="815">INT(B290/$I$1*$BQ$1)</f>
        <v>1520</v>
      </c>
      <c r="BK290" s="102">
        <f t="shared" si="815"/>
        <v>605</v>
      </c>
      <c r="BL290" s="102">
        <f t="shared" si="815"/>
        <v>455</v>
      </c>
      <c r="BM290" s="102">
        <f t="shared" si="815"/>
        <v>455</v>
      </c>
      <c r="BN290" s="102">
        <f t="shared" si="815"/>
        <v>1485</v>
      </c>
      <c r="BO290" s="102">
        <f t="shared" si="815"/>
        <v>990</v>
      </c>
      <c r="BP290" s="102">
        <f t="shared" si="815"/>
        <v>1235</v>
      </c>
      <c r="BQ290" s="102">
        <f t="shared" si="815"/>
        <v>1235</v>
      </c>
    </row>
    <row r="291" spans="1:69">
      <c r="A291" s="4">
        <v>80</v>
      </c>
      <c r="B291" s="4">
        <f>INT(VLOOKUP(A291,数值基线!$A$1:$K$206,6,0)*$B$210)</f>
        <v>311</v>
      </c>
      <c r="C291" s="4">
        <f>INT(B291/$B$2*$C$2)</f>
        <v>124</v>
      </c>
      <c r="D291" s="4">
        <f>INT(B291/$B$2*$D$2)</f>
        <v>93</v>
      </c>
      <c r="E291" s="4">
        <f>INT(B291/$B$2*$E$2)</f>
        <v>93</v>
      </c>
      <c r="F291" s="4">
        <f>INT(VLOOKUP(A291,数值基线!$A$1:$K$206,7,0)*$F$2)</f>
        <v>303</v>
      </c>
      <c r="G291" s="4">
        <f>INT(F291/$F$2*$G$2)</f>
        <v>202</v>
      </c>
      <c r="H291" s="4">
        <f>INT(F291/$F$2*$H$2)</f>
        <v>252</v>
      </c>
      <c r="I291" s="4">
        <f>INT(F291/$F$2*$I$2)</f>
        <v>252</v>
      </c>
      <c r="K291" s="106">
        <v>80</v>
      </c>
      <c r="L291" s="106">
        <f t="shared" ref="L291:S291" si="816">INT(B291/$I$1*$S$1)</f>
        <v>388</v>
      </c>
      <c r="M291" s="106">
        <f t="shared" si="816"/>
        <v>155</v>
      </c>
      <c r="N291" s="106">
        <f t="shared" si="816"/>
        <v>116</v>
      </c>
      <c r="O291" s="106">
        <f t="shared" si="816"/>
        <v>116</v>
      </c>
      <c r="P291" s="106">
        <f t="shared" si="816"/>
        <v>378</v>
      </c>
      <c r="Q291" s="106">
        <f t="shared" si="816"/>
        <v>252</v>
      </c>
      <c r="R291" s="106">
        <f t="shared" si="816"/>
        <v>315</v>
      </c>
      <c r="S291" s="106">
        <f t="shared" si="816"/>
        <v>315</v>
      </c>
      <c r="U291" s="97">
        <v>80</v>
      </c>
      <c r="V291" s="97">
        <f t="shared" ref="V291:AC291" si="817">INT(B291/$I$1*$AC$1)</f>
        <v>482</v>
      </c>
      <c r="W291" s="97">
        <f t="shared" si="817"/>
        <v>192</v>
      </c>
      <c r="X291" s="97">
        <f t="shared" si="817"/>
        <v>144</v>
      </c>
      <c r="Y291" s="97">
        <f t="shared" si="817"/>
        <v>144</v>
      </c>
      <c r="Z291" s="97">
        <f t="shared" si="817"/>
        <v>469</v>
      </c>
      <c r="AA291" s="97">
        <f t="shared" si="817"/>
        <v>313</v>
      </c>
      <c r="AB291" s="97">
        <f t="shared" si="817"/>
        <v>390</v>
      </c>
      <c r="AC291" s="97">
        <f t="shared" si="817"/>
        <v>390</v>
      </c>
      <c r="AE291" s="98">
        <v>80</v>
      </c>
      <c r="AF291" s="98">
        <f t="shared" ref="AF291:AM291" si="818">INT(B291/$I$1*$AM$1)</f>
        <v>606</v>
      </c>
      <c r="AG291" s="98">
        <f t="shared" si="818"/>
        <v>241</v>
      </c>
      <c r="AH291" s="98">
        <f t="shared" si="818"/>
        <v>181</v>
      </c>
      <c r="AI291" s="98">
        <f t="shared" si="818"/>
        <v>181</v>
      </c>
      <c r="AJ291" s="98">
        <f t="shared" si="818"/>
        <v>590</v>
      </c>
      <c r="AK291" s="98">
        <f t="shared" si="818"/>
        <v>393</v>
      </c>
      <c r="AL291" s="98">
        <f t="shared" si="818"/>
        <v>491</v>
      </c>
      <c r="AM291" s="98">
        <f t="shared" si="818"/>
        <v>491</v>
      </c>
      <c r="AO291" s="100">
        <v>80</v>
      </c>
      <c r="AP291" s="100">
        <f t="shared" ref="AP291:AW291" si="819">INT(B291/$I$1*$AW$1)</f>
        <v>777</v>
      </c>
      <c r="AQ291" s="100">
        <f t="shared" si="819"/>
        <v>310</v>
      </c>
      <c r="AR291" s="100">
        <f t="shared" si="819"/>
        <v>232</v>
      </c>
      <c r="AS291" s="100">
        <f t="shared" si="819"/>
        <v>232</v>
      </c>
      <c r="AT291" s="100">
        <f t="shared" si="819"/>
        <v>757</v>
      </c>
      <c r="AU291" s="100">
        <f t="shared" si="819"/>
        <v>505</v>
      </c>
      <c r="AV291" s="100">
        <f t="shared" si="819"/>
        <v>630</v>
      </c>
      <c r="AW291" s="100">
        <f t="shared" si="819"/>
        <v>630</v>
      </c>
      <c r="AY291" s="101">
        <v>80</v>
      </c>
      <c r="AZ291" s="101">
        <f t="shared" ref="AZ291:BG291" si="820">INT(B291/$I$1*$BG$1)</f>
        <v>995</v>
      </c>
      <c r="BA291" s="101">
        <f t="shared" si="820"/>
        <v>396</v>
      </c>
      <c r="BB291" s="101">
        <f t="shared" si="820"/>
        <v>297</v>
      </c>
      <c r="BC291" s="101">
        <f t="shared" si="820"/>
        <v>297</v>
      </c>
      <c r="BD291" s="101">
        <f t="shared" si="820"/>
        <v>969</v>
      </c>
      <c r="BE291" s="101">
        <f t="shared" si="820"/>
        <v>646</v>
      </c>
      <c r="BF291" s="101">
        <f t="shared" si="820"/>
        <v>806</v>
      </c>
      <c r="BG291" s="101">
        <f t="shared" si="820"/>
        <v>806</v>
      </c>
      <c r="BI291" s="102">
        <v>80</v>
      </c>
      <c r="BJ291" s="102">
        <f t="shared" ref="BJ291:BQ291" si="821">INT(B291/$I$1*$BQ$1)</f>
        <v>1555</v>
      </c>
      <c r="BK291" s="102">
        <f t="shared" si="821"/>
        <v>620</v>
      </c>
      <c r="BL291" s="102">
        <f t="shared" si="821"/>
        <v>465</v>
      </c>
      <c r="BM291" s="102">
        <f t="shared" si="821"/>
        <v>465</v>
      </c>
      <c r="BN291" s="102">
        <f t="shared" si="821"/>
        <v>1515</v>
      </c>
      <c r="BO291" s="102">
        <f t="shared" si="821"/>
        <v>1010</v>
      </c>
      <c r="BP291" s="102">
        <f t="shared" si="821"/>
        <v>1260</v>
      </c>
      <c r="BQ291" s="102">
        <f t="shared" si="821"/>
        <v>1260</v>
      </c>
    </row>
    <row r="292" spans="1:69">
      <c r="A292" s="4">
        <v>81</v>
      </c>
      <c r="B292" s="4">
        <f>INT(VLOOKUP(A292,数值基线!$A$1:$K$206,6,0)*$B$210)</f>
        <v>318</v>
      </c>
      <c r="C292" s="4">
        <f>INT(B292/$B$2*$C$2)</f>
        <v>127</v>
      </c>
      <c r="D292" s="4">
        <f>INT(B292/$B$2*$D$2)</f>
        <v>95</v>
      </c>
      <c r="E292" s="4">
        <f>INT(B292/$B$2*$E$2)</f>
        <v>95</v>
      </c>
      <c r="F292" s="4">
        <f>INT(VLOOKUP(A292,数值基线!$A$1:$K$206,7,0)*$F$2)</f>
        <v>310</v>
      </c>
      <c r="G292" s="4">
        <f>INT(F292/$F$2*$G$2)</f>
        <v>206</v>
      </c>
      <c r="H292" s="4">
        <f>INT(F292/$F$2*$H$2)</f>
        <v>258</v>
      </c>
      <c r="I292" s="4">
        <f>INT(F292/$F$2*$I$2)</f>
        <v>258</v>
      </c>
      <c r="K292" s="106">
        <v>81</v>
      </c>
      <c r="L292" s="106">
        <f t="shared" ref="L292:S292" si="822">INT(B292/$I$1*$S$1)</f>
        <v>397</v>
      </c>
      <c r="M292" s="106">
        <f t="shared" si="822"/>
        <v>158</v>
      </c>
      <c r="N292" s="106">
        <f t="shared" si="822"/>
        <v>118</v>
      </c>
      <c r="O292" s="106">
        <f t="shared" si="822"/>
        <v>118</v>
      </c>
      <c r="P292" s="106">
        <f t="shared" si="822"/>
        <v>387</v>
      </c>
      <c r="Q292" s="106">
        <f t="shared" si="822"/>
        <v>257</v>
      </c>
      <c r="R292" s="106">
        <f t="shared" si="822"/>
        <v>322</v>
      </c>
      <c r="S292" s="106">
        <f t="shared" si="822"/>
        <v>322</v>
      </c>
      <c r="U292" s="97">
        <v>81</v>
      </c>
      <c r="V292" s="97">
        <f t="shared" ref="V292:AC292" si="823">INT(B292/$I$1*$AC$1)</f>
        <v>492</v>
      </c>
      <c r="W292" s="97">
        <f t="shared" si="823"/>
        <v>196</v>
      </c>
      <c r="X292" s="97">
        <f t="shared" si="823"/>
        <v>147</v>
      </c>
      <c r="Y292" s="97">
        <f t="shared" si="823"/>
        <v>147</v>
      </c>
      <c r="Z292" s="97">
        <f t="shared" si="823"/>
        <v>480</v>
      </c>
      <c r="AA292" s="97">
        <f t="shared" si="823"/>
        <v>319</v>
      </c>
      <c r="AB292" s="97">
        <f t="shared" si="823"/>
        <v>399</v>
      </c>
      <c r="AC292" s="97">
        <f t="shared" si="823"/>
        <v>399</v>
      </c>
      <c r="AE292" s="98">
        <v>81</v>
      </c>
      <c r="AF292" s="98">
        <f t="shared" ref="AF292:AM292" si="824">INT(B292/$I$1*$AM$1)</f>
        <v>620</v>
      </c>
      <c r="AG292" s="98">
        <f t="shared" si="824"/>
        <v>247</v>
      </c>
      <c r="AH292" s="98">
        <f t="shared" si="824"/>
        <v>185</v>
      </c>
      <c r="AI292" s="98">
        <f t="shared" si="824"/>
        <v>185</v>
      </c>
      <c r="AJ292" s="98">
        <f t="shared" si="824"/>
        <v>604</v>
      </c>
      <c r="AK292" s="98">
        <f t="shared" si="824"/>
        <v>401</v>
      </c>
      <c r="AL292" s="98">
        <f t="shared" si="824"/>
        <v>503</v>
      </c>
      <c r="AM292" s="98">
        <f t="shared" si="824"/>
        <v>503</v>
      </c>
      <c r="AO292" s="100">
        <v>81</v>
      </c>
      <c r="AP292" s="100">
        <f t="shared" ref="AP292:AW292" si="825">INT(B292/$I$1*$AW$1)</f>
        <v>795</v>
      </c>
      <c r="AQ292" s="100">
        <f t="shared" si="825"/>
        <v>317</v>
      </c>
      <c r="AR292" s="100">
        <f t="shared" si="825"/>
        <v>237</v>
      </c>
      <c r="AS292" s="100">
        <f t="shared" si="825"/>
        <v>237</v>
      </c>
      <c r="AT292" s="100">
        <f t="shared" si="825"/>
        <v>775</v>
      </c>
      <c r="AU292" s="100">
        <f t="shared" si="825"/>
        <v>515</v>
      </c>
      <c r="AV292" s="100">
        <f t="shared" si="825"/>
        <v>645</v>
      </c>
      <c r="AW292" s="100">
        <f t="shared" si="825"/>
        <v>645</v>
      </c>
      <c r="AY292" s="101">
        <v>81</v>
      </c>
      <c r="AZ292" s="101">
        <f t="shared" ref="AZ292:BG292" si="826">INT(B292/$I$1*$BG$1)</f>
        <v>1017</v>
      </c>
      <c r="BA292" s="101">
        <f t="shared" si="826"/>
        <v>406</v>
      </c>
      <c r="BB292" s="101">
        <f t="shared" si="826"/>
        <v>304</v>
      </c>
      <c r="BC292" s="101">
        <f t="shared" si="826"/>
        <v>304</v>
      </c>
      <c r="BD292" s="101">
        <f t="shared" si="826"/>
        <v>992</v>
      </c>
      <c r="BE292" s="101">
        <f t="shared" si="826"/>
        <v>659</v>
      </c>
      <c r="BF292" s="101">
        <f t="shared" si="826"/>
        <v>825</v>
      </c>
      <c r="BG292" s="101">
        <f t="shared" si="826"/>
        <v>825</v>
      </c>
      <c r="BI292" s="102">
        <v>81</v>
      </c>
      <c r="BJ292" s="102">
        <f t="shared" ref="BJ292:BQ292" si="827">INT(B292/$I$1*$BQ$1)</f>
        <v>1590</v>
      </c>
      <c r="BK292" s="102">
        <f t="shared" si="827"/>
        <v>635</v>
      </c>
      <c r="BL292" s="102">
        <f t="shared" si="827"/>
        <v>475</v>
      </c>
      <c r="BM292" s="102">
        <f t="shared" si="827"/>
        <v>475</v>
      </c>
      <c r="BN292" s="102">
        <f t="shared" si="827"/>
        <v>1550</v>
      </c>
      <c r="BO292" s="102">
        <f t="shared" si="827"/>
        <v>1030</v>
      </c>
      <c r="BP292" s="102">
        <f t="shared" si="827"/>
        <v>1290</v>
      </c>
      <c r="BQ292" s="102">
        <f t="shared" si="827"/>
        <v>1290</v>
      </c>
    </row>
    <row r="293" spans="1:69">
      <c r="A293" s="4">
        <v>82</v>
      </c>
      <c r="B293" s="4">
        <f>INT(VLOOKUP(A293,数值基线!$A$1:$K$206,6,0)*$B$210)</f>
        <v>326</v>
      </c>
      <c r="C293" s="4">
        <f>INT(B293/$B$2*$C$2)</f>
        <v>130</v>
      </c>
      <c r="D293" s="4">
        <f>INT(B293/$B$2*$D$2)</f>
        <v>97</v>
      </c>
      <c r="E293" s="4">
        <f>INT(B293/$B$2*$E$2)</f>
        <v>97</v>
      </c>
      <c r="F293" s="4">
        <f>INT(VLOOKUP(A293,数值基线!$A$1:$K$206,7,0)*$F$2)</f>
        <v>318</v>
      </c>
      <c r="G293" s="4">
        <f>INT(F293/$F$2*$G$2)</f>
        <v>212</v>
      </c>
      <c r="H293" s="4">
        <f>INT(F293/$F$2*$H$2)</f>
        <v>265</v>
      </c>
      <c r="I293" s="4">
        <f>INT(F293/$F$2*$I$2)</f>
        <v>265</v>
      </c>
      <c r="K293" s="106">
        <v>82</v>
      </c>
      <c r="L293" s="106">
        <f t="shared" ref="L293:S293" si="828">INT(B293/$I$1*$S$1)</f>
        <v>407</v>
      </c>
      <c r="M293" s="106">
        <f t="shared" si="828"/>
        <v>162</v>
      </c>
      <c r="N293" s="106">
        <f t="shared" si="828"/>
        <v>121</v>
      </c>
      <c r="O293" s="106">
        <f t="shared" si="828"/>
        <v>121</v>
      </c>
      <c r="P293" s="106">
        <f t="shared" si="828"/>
        <v>397</v>
      </c>
      <c r="Q293" s="106">
        <f t="shared" si="828"/>
        <v>265</v>
      </c>
      <c r="R293" s="106">
        <f t="shared" si="828"/>
        <v>331</v>
      </c>
      <c r="S293" s="106">
        <f t="shared" si="828"/>
        <v>331</v>
      </c>
      <c r="U293" s="97">
        <v>82</v>
      </c>
      <c r="V293" s="97">
        <f t="shared" ref="V293:AC293" si="829">INT(B293/$I$1*$AC$1)</f>
        <v>505</v>
      </c>
      <c r="W293" s="97">
        <f t="shared" si="829"/>
        <v>201</v>
      </c>
      <c r="X293" s="97">
        <f t="shared" si="829"/>
        <v>150</v>
      </c>
      <c r="Y293" s="97">
        <f t="shared" si="829"/>
        <v>150</v>
      </c>
      <c r="Z293" s="97">
        <f t="shared" si="829"/>
        <v>492</v>
      </c>
      <c r="AA293" s="97">
        <f t="shared" si="829"/>
        <v>328</v>
      </c>
      <c r="AB293" s="97">
        <f t="shared" si="829"/>
        <v>410</v>
      </c>
      <c r="AC293" s="97">
        <f t="shared" si="829"/>
        <v>410</v>
      </c>
      <c r="AE293" s="98">
        <v>82</v>
      </c>
      <c r="AF293" s="98">
        <f t="shared" ref="AF293:AM293" si="830">INT(B293/$I$1*$AM$1)</f>
        <v>635</v>
      </c>
      <c r="AG293" s="98">
        <f t="shared" si="830"/>
        <v>253</v>
      </c>
      <c r="AH293" s="98">
        <f t="shared" si="830"/>
        <v>189</v>
      </c>
      <c r="AI293" s="98">
        <f t="shared" si="830"/>
        <v>189</v>
      </c>
      <c r="AJ293" s="98">
        <f t="shared" si="830"/>
        <v>620</v>
      </c>
      <c r="AK293" s="98">
        <f t="shared" si="830"/>
        <v>413</v>
      </c>
      <c r="AL293" s="98">
        <f t="shared" si="830"/>
        <v>516</v>
      </c>
      <c r="AM293" s="98">
        <f t="shared" si="830"/>
        <v>516</v>
      </c>
      <c r="AO293" s="100">
        <v>82</v>
      </c>
      <c r="AP293" s="100">
        <f t="shared" ref="AP293:AW293" si="831">INT(B293/$I$1*$AW$1)</f>
        <v>815</v>
      </c>
      <c r="AQ293" s="100">
        <f t="shared" si="831"/>
        <v>325</v>
      </c>
      <c r="AR293" s="100">
        <f t="shared" si="831"/>
        <v>242</v>
      </c>
      <c r="AS293" s="100">
        <f t="shared" si="831"/>
        <v>242</v>
      </c>
      <c r="AT293" s="100">
        <f t="shared" si="831"/>
        <v>795</v>
      </c>
      <c r="AU293" s="100">
        <f t="shared" si="831"/>
        <v>530</v>
      </c>
      <c r="AV293" s="100">
        <f t="shared" si="831"/>
        <v>662</v>
      </c>
      <c r="AW293" s="100">
        <f t="shared" si="831"/>
        <v>662</v>
      </c>
      <c r="AY293" s="101">
        <v>82</v>
      </c>
      <c r="AZ293" s="101">
        <f t="shared" ref="AZ293:BG293" si="832">INT(B293/$I$1*$BG$1)</f>
        <v>1043</v>
      </c>
      <c r="BA293" s="101">
        <f t="shared" si="832"/>
        <v>416</v>
      </c>
      <c r="BB293" s="101">
        <f t="shared" si="832"/>
        <v>310</v>
      </c>
      <c r="BC293" s="101">
        <f t="shared" si="832"/>
        <v>310</v>
      </c>
      <c r="BD293" s="101">
        <f t="shared" si="832"/>
        <v>1017</v>
      </c>
      <c r="BE293" s="101">
        <f t="shared" si="832"/>
        <v>678</v>
      </c>
      <c r="BF293" s="101">
        <f t="shared" si="832"/>
        <v>848</v>
      </c>
      <c r="BG293" s="101">
        <f t="shared" si="832"/>
        <v>848</v>
      </c>
      <c r="BI293" s="102">
        <v>82</v>
      </c>
      <c r="BJ293" s="102">
        <f t="shared" ref="BJ293:BQ293" si="833">INT(B293/$I$1*$BQ$1)</f>
        <v>1630</v>
      </c>
      <c r="BK293" s="102">
        <f t="shared" si="833"/>
        <v>650</v>
      </c>
      <c r="BL293" s="102">
        <f t="shared" si="833"/>
        <v>485</v>
      </c>
      <c r="BM293" s="102">
        <f t="shared" si="833"/>
        <v>485</v>
      </c>
      <c r="BN293" s="102">
        <f t="shared" si="833"/>
        <v>1590</v>
      </c>
      <c r="BO293" s="102">
        <f t="shared" si="833"/>
        <v>1060</v>
      </c>
      <c r="BP293" s="102">
        <f t="shared" si="833"/>
        <v>1325</v>
      </c>
      <c r="BQ293" s="102">
        <f t="shared" si="833"/>
        <v>1325</v>
      </c>
    </row>
    <row r="294" spans="1:69">
      <c r="A294" s="4">
        <v>83</v>
      </c>
      <c r="B294" s="4">
        <f>INT(VLOOKUP(A294,数值基线!$A$1:$K$206,6,0)*$B$210)</f>
        <v>333</v>
      </c>
      <c r="C294" s="4">
        <f>INT(B294/$B$2*$C$2)</f>
        <v>133</v>
      </c>
      <c r="D294" s="4">
        <f>INT(B294/$B$2*$D$2)</f>
        <v>99</v>
      </c>
      <c r="E294" s="4">
        <f>INT(B294/$B$2*$E$2)</f>
        <v>99</v>
      </c>
      <c r="F294" s="4">
        <f>INT(VLOOKUP(A294,数值基线!$A$1:$K$206,7,0)*$F$2)</f>
        <v>325</v>
      </c>
      <c r="G294" s="4">
        <f>INT(F294/$F$2*$G$2)</f>
        <v>216</v>
      </c>
      <c r="H294" s="4">
        <f>INT(F294/$F$2*$H$2)</f>
        <v>270</v>
      </c>
      <c r="I294" s="4">
        <f>INT(F294/$F$2*$I$2)</f>
        <v>270</v>
      </c>
      <c r="K294" s="106">
        <v>83</v>
      </c>
      <c r="L294" s="106">
        <f t="shared" ref="L294:S294" si="834">INT(B294/$I$1*$S$1)</f>
        <v>416</v>
      </c>
      <c r="M294" s="106">
        <f t="shared" si="834"/>
        <v>166</v>
      </c>
      <c r="N294" s="106">
        <f t="shared" si="834"/>
        <v>123</v>
      </c>
      <c r="O294" s="106">
        <f t="shared" si="834"/>
        <v>123</v>
      </c>
      <c r="P294" s="106">
        <f t="shared" si="834"/>
        <v>406</v>
      </c>
      <c r="Q294" s="106">
        <f t="shared" si="834"/>
        <v>270</v>
      </c>
      <c r="R294" s="106">
        <f t="shared" si="834"/>
        <v>337</v>
      </c>
      <c r="S294" s="106">
        <f t="shared" si="834"/>
        <v>337</v>
      </c>
      <c r="U294" s="97">
        <v>83</v>
      </c>
      <c r="V294" s="97">
        <f t="shared" ref="V294:AC294" si="835">INT(B294/$I$1*$AC$1)</f>
        <v>516</v>
      </c>
      <c r="W294" s="97">
        <f t="shared" si="835"/>
        <v>206</v>
      </c>
      <c r="X294" s="97">
        <f t="shared" si="835"/>
        <v>153</v>
      </c>
      <c r="Y294" s="97">
        <f t="shared" si="835"/>
        <v>153</v>
      </c>
      <c r="Z294" s="97">
        <f t="shared" si="835"/>
        <v>503</v>
      </c>
      <c r="AA294" s="97">
        <f t="shared" si="835"/>
        <v>334</v>
      </c>
      <c r="AB294" s="97">
        <f t="shared" si="835"/>
        <v>418</v>
      </c>
      <c r="AC294" s="97">
        <f t="shared" si="835"/>
        <v>418</v>
      </c>
      <c r="AE294" s="98">
        <v>83</v>
      </c>
      <c r="AF294" s="98">
        <f t="shared" ref="AF294:AM294" si="836">INT(B294/$I$1*$AM$1)</f>
        <v>649</v>
      </c>
      <c r="AG294" s="98">
        <f t="shared" si="836"/>
        <v>259</v>
      </c>
      <c r="AH294" s="98">
        <f t="shared" si="836"/>
        <v>193</v>
      </c>
      <c r="AI294" s="98">
        <f t="shared" si="836"/>
        <v>193</v>
      </c>
      <c r="AJ294" s="98">
        <f t="shared" si="836"/>
        <v>633</v>
      </c>
      <c r="AK294" s="98">
        <f t="shared" si="836"/>
        <v>421</v>
      </c>
      <c r="AL294" s="98">
        <f t="shared" si="836"/>
        <v>526</v>
      </c>
      <c r="AM294" s="98">
        <f t="shared" si="836"/>
        <v>526</v>
      </c>
      <c r="AO294" s="100">
        <v>83</v>
      </c>
      <c r="AP294" s="100">
        <f t="shared" ref="AP294:AW294" si="837">INT(B294/$I$1*$AW$1)</f>
        <v>832</v>
      </c>
      <c r="AQ294" s="100">
        <f t="shared" si="837"/>
        <v>332</v>
      </c>
      <c r="AR294" s="100">
        <f t="shared" si="837"/>
        <v>247</v>
      </c>
      <c r="AS294" s="100">
        <f t="shared" si="837"/>
        <v>247</v>
      </c>
      <c r="AT294" s="100">
        <f t="shared" si="837"/>
        <v>812</v>
      </c>
      <c r="AU294" s="100">
        <f t="shared" si="837"/>
        <v>540</v>
      </c>
      <c r="AV294" s="100">
        <f t="shared" si="837"/>
        <v>675</v>
      </c>
      <c r="AW294" s="100">
        <f t="shared" si="837"/>
        <v>675</v>
      </c>
      <c r="AY294" s="101">
        <v>83</v>
      </c>
      <c r="AZ294" s="101">
        <f t="shared" ref="AZ294:BG294" si="838">INT(B294/$I$1*$BG$1)</f>
        <v>1065</v>
      </c>
      <c r="BA294" s="101">
        <f t="shared" si="838"/>
        <v>425</v>
      </c>
      <c r="BB294" s="101">
        <f t="shared" si="838"/>
        <v>316</v>
      </c>
      <c r="BC294" s="101">
        <f t="shared" si="838"/>
        <v>316</v>
      </c>
      <c r="BD294" s="101">
        <f t="shared" si="838"/>
        <v>1040</v>
      </c>
      <c r="BE294" s="101">
        <f t="shared" si="838"/>
        <v>691</v>
      </c>
      <c r="BF294" s="101">
        <f t="shared" si="838"/>
        <v>864</v>
      </c>
      <c r="BG294" s="101">
        <f t="shared" si="838"/>
        <v>864</v>
      </c>
      <c r="BI294" s="102">
        <v>83</v>
      </c>
      <c r="BJ294" s="102">
        <f t="shared" ref="BJ294:BQ294" si="839">INT(B294/$I$1*$BQ$1)</f>
        <v>1665</v>
      </c>
      <c r="BK294" s="102">
        <f t="shared" si="839"/>
        <v>665</v>
      </c>
      <c r="BL294" s="102">
        <f t="shared" si="839"/>
        <v>495</v>
      </c>
      <c r="BM294" s="102">
        <f t="shared" si="839"/>
        <v>495</v>
      </c>
      <c r="BN294" s="102">
        <f t="shared" si="839"/>
        <v>1625</v>
      </c>
      <c r="BO294" s="102">
        <f t="shared" si="839"/>
        <v>1080</v>
      </c>
      <c r="BP294" s="102">
        <f t="shared" si="839"/>
        <v>1350</v>
      </c>
      <c r="BQ294" s="102">
        <f t="shared" si="839"/>
        <v>1350</v>
      </c>
    </row>
    <row r="295" spans="1:69">
      <c r="A295" s="4">
        <v>84</v>
      </c>
      <c r="B295" s="4">
        <f>INT(VLOOKUP(A295,数值基线!$A$1:$K$206,6,0)*$B$210)</f>
        <v>341</v>
      </c>
      <c r="C295" s="4">
        <f>INT(B295/$B$2*$C$2)</f>
        <v>136</v>
      </c>
      <c r="D295" s="4">
        <f>INT(B295/$B$2*$D$2)</f>
        <v>102</v>
      </c>
      <c r="E295" s="4">
        <f>INT(B295/$B$2*$E$2)</f>
        <v>102</v>
      </c>
      <c r="F295" s="4">
        <f>INT(VLOOKUP(A295,数值基线!$A$1:$K$206,7,0)*$F$2)</f>
        <v>332</v>
      </c>
      <c r="G295" s="4">
        <f>INT(F295/$F$2*$G$2)</f>
        <v>221</v>
      </c>
      <c r="H295" s="4">
        <f>INT(F295/$F$2*$H$2)</f>
        <v>276</v>
      </c>
      <c r="I295" s="4">
        <f>INT(F295/$F$2*$I$2)</f>
        <v>276</v>
      </c>
      <c r="K295" s="106">
        <v>84</v>
      </c>
      <c r="L295" s="106">
        <f t="shared" ref="L295:S295" si="840">INT(B295/$I$1*$S$1)</f>
        <v>426</v>
      </c>
      <c r="M295" s="106">
        <f t="shared" si="840"/>
        <v>170</v>
      </c>
      <c r="N295" s="106">
        <f t="shared" si="840"/>
        <v>127</v>
      </c>
      <c r="O295" s="106">
        <f t="shared" si="840"/>
        <v>127</v>
      </c>
      <c r="P295" s="106">
        <f t="shared" si="840"/>
        <v>415</v>
      </c>
      <c r="Q295" s="106">
        <f t="shared" si="840"/>
        <v>276</v>
      </c>
      <c r="R295" s="106">
        <f t="shared" si="840"/>
        <v>345</v>
      </c>
      <c r="S295" s="106">
        <f t="shared" si="840"/>
        <v>345</v>
      </c>
      <c r="U295" s="97">
        <v>84</v>
      </c>
      <c r="V295" s="97">
        <f t="shared" ref="V295:AC295" si="841">INT(B295/$I$1*$AC$1)</f>
        <v>528</v>
      </c>
      <c r="W295" s="97">
        <f t="shared" si="841"/>
        <v>210</v>
      </c>
      <c r="X295" s="97">
        <f t="shared" si="841"/>
        <v>158</v>
      </c>
      <c r="Y295" s="97">
        <f t="shared" si="841"/>
        <v>158</v>
      </c>
      <c r="Z295" s="97">
        <f t="shared" si="841"/>
        <v>514</v>
      </c>
      <c r="AA295" s="97">
        <f t="shared" si="841"/>
        <v>342</v>
      </c>
      <c r="AB295" s="97">
        <f t="shared" si="841"/>
        <v>427</v>
      </c>
      <c r="AC295" s="97">
        <f t="shared" si="841"/>
        <v>427</v>
      </c>
      <c r="AE295" s="98">
        <v>84</v>
      </c>
      <c r="AF295" s="98">
        <f t="shared" ref="AF295:AM295" si="842">INT(B295/$I$1*$AM$1)</f>
        <v>664</v>
      </c>
      <c r="AG295" s="98">
        <f t="shared" si="842"/>
        <v>265</v>
      </c>
      <c r="AH295" s="98">
        <f t="shared" si="842"/>
        <v>198</v>
      </c>
      <c r="AI295" s="98">
        <f t="shared" si="842"/>
        <v>198</v>
      </c>
      <c r="AJ295" s="98">
        <f t="shared" si="842"/>
        <v>647</v>
      </c>
      <c r="AK295" s="98">
        <f t="shared" si="842"/>
        <v>430</v>
      </c>
      <c r="AL295" s="98">
        <f t="shared" si="842"/>
        <v>538</v>
      </c>
      <c r="AM295" s="98">
        <f t="shared" si="842"/>
        <v>538</v>
      </c>
      <c r="AO295" s="100">
        <v>84</v>
      </c>
      <c r="AP295" s="100">
        <f t="shared" ref="AP295:AW295" si="843">INT(B295/$I$1*$AW$1)</f>
        <v>852</v>
      </c>
      <c r="AQ295" s="100">
        <f t="shared" si="843"/>
        <v>340</v>
      </c>
      <c r="AR295" s="100">
        <f t="shared" si="843"/>
        <v>255</v>
      </c>
      <c r="AS295" s="100">
        <f t="shared" si="843"/>
        <v>255</v>
      </c>
      <c r="AT295" s="100">
        <f t="shared" si="843"/>
        <v>830</v>
      </c>
      <c r="AU295" s="100">
        <f t="shared" si="843"/>
        <v>552</v>
      </c>
      <c r="AV295" s="100">
        <f t="shared" si="843"/>
        <v>690</v>
      </c>
      <c r="AW295" s="100">
        <f t="shared" si="843"/>
        <v>690</v>
      </c>
      <c r="AY295" s="101">
        <v>84</v>
      </c>
      <c r="AZ295" s="101">
        <f t="shared" ref="AZ295:BG295" si="844">INT(B295/$I$1*$BG$1)</f>
        <v>1091</v>
      </c>
      <c r="BA295" s="101">
        <f t="shared" si="844"/>
        <v>435</v>
      </c>
      <c r="BB295" s="101">
        <f t="shared" si="844"/>
        <v>326</v>
      </c>
      <c r="BC295" s="101">
        <f t="shared" si="844"/>
        <v>326</v>
      </c>
      <c r="BD295" s="101">
        <f t="shared" si="844"/>
        <v>1062</v>
      </c>
      <c r="BE295" s="101">
        <f t="shared" si="844"/>
        <v>707</v>
      </c>
      <c r="BF295" s="101">
        <f t="shared" si="844"/>
        <v>883</v>
      </c>
      <c r="BG295" s="101">
        <f t="shared" si="844"/>
        <v>883</v>
      </c>
      <c r="BI295" s="102">
        <v>84</v>
      </c>
      <c r="BJ295" s="102">
        <f t="shared" ref="BJ295:BQ295" si="845">INT(B295/$I$1*$BQ$1)</f>
        <v>1705</v>
      </c>
      <c r="BK295" s="102">
        <f t="shared" si="845"/>
        <v>680</v>
      </c>
      <c r="BL295" s="102">
        <f t="shared" si="845"/>
        <v>510</v>
      </c>
      <c r="BM295" s="102">
        <f t="shared" si="845"/>
        <v>510</v>
      </c>
      <c r="BN295" s="102">
        <f t="shared" si="845"/>
        <v>1660</v>
      </c>
      <c r="BO295" s="102">
        <f t="shared" si="845"/>
        <v>1105</v>
      </c>
      <c r="BP295" s="102">
        <f t="shared" si="845"/>
        <v>1380</v>
      </c>
      <c r="BQ295" s="102">
        <f t="shared" si="845"/>
        <v>1380</v>
      </c>
    </row>
    <row r="296" spans="1:69">
      <c r="A296" s="4">
        <v>85</v>
      </c>
      <c r="B296" s="4">
        <f>INT(VLOOKUP(A296,数值基线!$A$1:$K$206,6,0)*$B$210)</f>
        <v>348</v>
      </c>
      <c r="C296" s="4">
        <f>INT(B296/$B$2*$C$2)</f>
        <v>139</v>
      </c>
      <c r="D296" s="4">
        <f>INT(B296/$B$2*$D$2)</f>
        <v>104</v>
      </c>
      <c r="E296" s="4">
        <f>INT(B296/$B$2*$E$2)</f>
        <v>104</v>
      </c>
      <c r="F296" s="4">
        <f>INT(VLOOKUP(A296,数值基线!$A$1:$K$206,7,0)*$F$2)</f>
        <v>339</v>
      </c>
      <c r="G296" s="4">
        <f>INT(F296/$F$2*$G$2)</f>
        <v>226</v>
      </c>
      <c r="H296" s="4">
        <f>INT(F296/$F$2*$H$2)</f>
        <v>282</v>
      </c>
      <c r="I296" s="4">
        <f>INT(F296/$F$2*$I$2)</f>
        <v>282</v>
      </c>
      <c r="K296" s="106">
        <v>85</v>
      </c>
      <c r="L296" s="106">
        <f t="shared" ref="L296:S296" si="846">INT(B296/$I$1*$S$1)</f>
        <v>435</v>
      </c>
      <c r="M296" s="106">
        <f t="shared" si="846"/>
        <v>173</v>
      </c>
      <c r="N296" s="106">
        <f t="shared" si="846"/>
        <v>130</v>
      </c>
      <c r="O296" s="106">
        <f t="shared" si="846"/>
        <v>130</v>
      </c>
      <c r="P296" s="106">
        <f t="shared" si="846"/>
        <v>423</v>
      </c>
      <c r="Q296" s="106">
        <f t="shared" si="846"/>
        <v>282</v>
      </c>
      <c r="R296" s="106">
        <f t="shared" si="846"/>
        <v>352</v>
      </c>
      <c r="S296" s="106">
        <f t="shared" si="846"/>
        <v>352</v>
      </c>
      <c r="U296" s="97">
        <v>85</v>
      </c>
      <c r="V296" s="97">
        <f t="shared" ref="V296:AC296" si="847">INT(B296/$I$1*$AC$1)</f>
        <v>539</v>
      </c>
      <c r="W296" s="97">
        <f t="shared" si="847"/>
        <v>215</v>
      </c>
      <c r="X296" s="97">
        <f t="shared" si="847"/>
        <v>161</v>
      </c>
      <c r="Y296" s="97">
        <f t="shared" si="847"/>
        <v>161</v>
      </c>
      <c r="Z296" s="97">
        <f t="shared" si="847"/>
        <v>525</v>
      </c>
      <c r="AA296" s="97">
        <f t="shared" si="847"/>
        <v>350</v>
      </c>
      <c r="AB296" s="97">
        <f t="shared" si="847"/>
        <v>437</v>
      </c>
      <c r="AC296" s="97">
        <f t="shared" si="847"/>
        <v>437</v>
      </c>
      <c r="AE296" s="98">
        <v>85</v>
      </c>
      <c r="AF296" s="98">
        <f t="shared" ref="AF296:AM296" si="848">INT(B296/$I$1*$AM$1)</f>
        <v>678</v>
      </c>
      <c r="AG296" s="98">
        <f t="shared" si="848"/>
        <v>271</v>
      </c>
      <c r="AH296" s="98">
        <f t="shared" si="848"/>
        <v>202</v>
      </c>
      <c r="AI296" s="98">
        <f t="shared" si="848"/>
        <v>202</v>
      </c>
      <c r="AJ296" s="98">
        <f t="shared" si="848"/>
        <v>661</v>
      </c>
      <c r="AK296" s="98">
        <f t="shared" si="848"/>
        <v>440</v>
      </c>
      <c r="AL296" s="98">
        <f t="shared" si="848"/>
        <v>549</v>
      </c>
      <c r="AM296" s="98">
        <f t="shared" si="848"/>
        <v>549</v>
      </c>
      <c r="AO296" s="100">
        <v>85</v>
      </c>
      <c r="AP296" s="100">
        <f t="shared" ref="AP296:AW296" si="849">INT(B296/$I$1*$AW$1)</f>
        <v>870</v>
      </c>
      <c r="AQ296" s="100">
        <f t="shared" si="849"/>
        <v>347</v>
      </c>
      <c r="AR296" s="100">
        <f t="shared" si="849"/>
        <v>260</v>
      </c>
      <c r="AS296" s="100">
        <f t="shared" si="849"/>
        <v>260</v>
      </c>
      <c r="AT296" s="100">
        <f t="shared" si="849"/>
        <v>847</v>
      </c>
      <c r="AU296" s="100">
        <f t="shared" si="849"/>
        <v>565</v>
      </c>
      <c r="AV296" s="100">
        <f t="shared" si="849"/>
        <v>705</v>
      </c>
      <c r="AW296" s="100">
        <f t="shared" si="849"/>
        <v>705</v>
      </c>
      <c r="AY296" s="101">
        <v>85</v>
      </c>
      <c r="AZ296" s="101">
        <f t="shared" ref="AZ296:BG296" si="850">INT(B296/$I$1*$BG$1)</f>
        <v>1113</v>
      </c>
      <c r="BA296" s="101">
        <f t="shared" si="850"/>
        <v>444</v>
      </c>
      <c r="BB296" s="101">
        <f t="shared" si="850"/>
        <v>332</v>
      </c>
      <c r="BC296" s="101">
        <f t="shared" si="850"/>
        <v>332</v>
      </c>
      <c r="BD296" s="101">
        <f t="shared" si="850"/>
        <v>1084</v>
      </c>
      <c r="BE296" s="101">
        <f t="shared" si="850"/>
        <v>723</v>
      </c>
      <c r="BF296" s="101">
        <f t="shared" si="850"/>
        <v>902</v>
      </c>
      <c r="BG296" s="101">
        <f t="shared" si="850"/>
        <v>902</v>
      </c>
      <c r="BI296" s="102">
        <v>85</v>
      </c>
      <c r="BJ296" s="102">
        <f t="shared" ref="BJ296:BQ296" si="851">INT(B296/$I$1*$BQ$1)</f>
        <v>1740</v>
      </c>
      <c r="BK296" s="102">
        <f t="shared" si="851"/>
        <v>695</v>
      </c>
      <c r="BL296" s="102">
        <f t="shared" si="851"/>
        <v>520</v>
      </c>
      <c r="BM296" s="102">
        <f t="shared" si="851"/>
        <v>520</v>
      </c>
      <c r="BN296" s="102">
        <f t="shared" si="851"/>
        <v>1695</v>
      </c>
      <c r="BO296" s="102">
        <f t="shared" si="851"/>
        <v>1130</v>
      </c>
      <c r="BP296" s="102">
        <f t="shared" si="851"/>
        <v>1410</v>
      </c>
      <c r="BQ296" s="102">
        <f t="shared" si="851"/>
        <v>1410</v>
      </c>
    </row>
    <row r="297" spans="1:69">
      <c r="A297" s="4">
        <v>86</v>
      </c>
      <c r="B297" s="4">
        <f>INT(VLOOKUP(A297,数值基线!$A$1:$K$206,6,0)*$B$210)</f>
        <v>356</v>
      </c>
      <c r="C297" s="4">
        <f>INT(B297/$B$2*$C$2)</f>
        <v>142</v>
      </c>
      <c r="D297" s="4">
        <f>INT(B297/$B$2*$D$2)</f>
        <v>106</v>
      </c>
      <c r="E297" s="4">
        <f>INT(B297/$B$2*$E$2)</f>
        <v>106</v>
      </c>
      <c r="F297" s="4">
        <f>INT(VLOOKUP(A297,数值基线!$A$1:$K$206,7,0)*$F$2)</f>
        <v>347</v>
      </c>
      <c r="G297" s="4">
        <f>INT(F297/$F$2*$G$2)</f>
        <v>231</v>
      </c>
      <c r="H297" s="4">
        <f>INT(F297/$F$2*$H$2)</f>
        <v>289</v>
      </c>
      <c r="I297" s="4">
        <f>INT(F297/$F$2*$I$2)</f>
        <v>289</v>
      </c>
      <c r="K297" s="106">
        <v>86</v>
      </c>
      <c r="L297" s="106">
        <f t="shared" ref="L297:S297" si="852">INT(B297/$I$1*$S$1)</f>
        <v>445</v>
      </c>
      <c r="M297" s="106">
        <f t="shared" si="852"/>
        <v>177</v>
      </c>
      <c r="N297" s="106">
        <f t="shared" si="852"/>
        <v>132</v>
      </c>
      <c r="O297" s="106">
        <f t="shared" si="852"/>
        <v>132</v>
      </c>
      <c r="P297" s="106">
        <f t="shared" si="852"/>
        <v>433</v>
      </c>
      <c r="Q297" s="106">
        <f t="shared" si="852"/>
        <v>288</v>
      </c>
      <c r="R297" s="106">
        <f t="shared" si="852"/>
        <v>361</v>
      </c>
      <c r="S297" s="106">
        <f t="shared" si="852"/>
        <v>361</v>
      </c>
      <c r="U297" s="97">
        <v>86</v>
      </c>
      <c r="V297" s="97">
        <f t="shared" ref="V297:AC297" si="853">INT(B297/$I$1*$AC$1)</f>
        <v>551</v>
      </c>
      <c r="W297" s="97">
        <f t="shared" si="853"/>
        <v>220</v>
      </c>
      <c r="X297" s="97">
        <f t="shared" si="853"/>
        <v>164</v>
      </c>
      <c r="Y297" s="97">
        <f t="shared" si="853"/>
        <v>164</v>
      </c>
      <c r="Z297" s="97">
        <f t="shared" si="853"/>
        <v>537</v>
      </c>
      <c r="AA297" s="97">
        <f t="shared" si="853"/>
        <v>358</v>
      </c>
      <c r="AB297" s="97">
        <f t="shared" si="853"/>
        <v>447</v>
      </c>
      <c r="AC297" s="97">
        <f t="shared" si="853"/>
        <v>447</v>
      </c>
      <c r="AE297" s="98">
        <v>86</v>
      </c>
      <c r="AF297" s="98">
        <f t="shared" ref="AF297:AM297" si="854">INT(B297/$I$1*$AM$1)</f>
        <v>694</v>
      </c>
      <c r="AG297" s="98">
        <f t="shared" si="854"/>
        <v>276</v>
      </c>
      <c r="AH297" s="98">
        <f t="shared" si="854"/>
        <v>206</v>
      </c>
      <c r="AI297" s="98">
        <f t="shared" si="854"/>
        <v>206</v>
      </c>
      <c r="AJ297" s="98">
        <f t="shared" si="854"/>
        <v>676</v>
      </c>
      <c r="AK297" s="98">
        <f t="shared" si="854"/>
        <v>450</v>
      </c>
      <c r="AL297" s="98">
        <f t="shared" si="854"/>
        <v>563</v>
      </c>
      <c r="AM297" s="98">
        <f t="shared" si="854"/>
        <v>563</v>
      </c>
      <c r="AO297" s="100">
        <v>86</v>
      </c>
      <c r="AP297" s="100">
        <f t="shared" ref="AP297:AW297" si="855">INT(B297/$I$1*$AW$1)</f>
        <v>890</v>
      </c>
      <c r="AQ297" s="100">
        <f t="shared" si="855"/>
        <v>355</v>
      </c>
      <c r="AR297" s="100">
        <f t="shared" si="855"/>
        <v>265</v>
      </c>
      <c r="AS297" s="100">
        <f t="shared" si="855"/>
        <v>265</v>
      </c>
      <c r="AT297" s="100">
        <f t="shared" si="855"/>
        <v>867</v>
      </c>
      <c r="AU297" s="100">
        <f t="shared" si="855"/>
        <v>577</v>
      </c>
      <c r="AV297" s="100">
        <f t="shared" si="855"/>
        <v>722</v>
      </c>
      <c r="AW297" s="100">
        <f t="shared" si="855"/>
        <v>722</v>
      </c>
      <c r="AY297" s="101">
        <v>86</v>
      </c>
      <c r="AZ297" s="101">
        <f t="shared" ref="AZ297:BG297" si="856">INT(B297/$I$1*$BG$1)</f>
        <v>1139</v>
      </c>
      <c r="BA297" s="101">
        <f t="shared" si="856"/>
        <v>454</v>
      </c>
      <c r="BB297" s="101">
        <f t="shared" si="856"/>
        <v>339</v>
      </c>
      <c r="BC297" s="101">
        <f t="shared" si="856"/>
        <v>339</v>
      </c>
      <c r="BD297" s="101">
        <f t="shared" si="856"/>
        <v>1110</v>
      </c>
      <c r="BE297" s="101">
        <f t="shared" si="856"/>
        <v>739</v>
      </c>
      <c r="BF297" s="101">
        <f t="shared" si="856"/>
        <v>924</v>
      </c>
      <c r="BG297" s="101">
        <f t="shared" si="856"/>
        <v>924</v>
      </c>
      <c r="BI297" s="102">
        <v>86</v>
      </c>
      <c r="BJ297" s="102">
        <f t="shared" ref="BJ297:BQ297" si="857">INT(B297/$I$1*$BQ$1)</f>
        <v>1780</v>
      </c>
      <c r="BK297" s="102">
        <f t="shared" si="857"/>
        <v>710</v>
      </c>
      <c r="BL297" s="102">
        <f t="shared" si="857"/>
        <v>530</v>
      </c>
      <c r="BM297" s="102">
        <f t="shared" si="857"/>
        <v>530</v>
      </c>
      <c r="BN297" s="102">
        <f t="shared" si="857"/>
        <v>1735</v>
      </c>
      <c r="BO297" s="102">
        <f t="shared" si="857"/>
        <v>1155</v>
      </c>
      <c r="BP297" s="102">
        <f t="shared" si="857"/>
        <v>1445</v>
      </c>
      <c r="BQ297" s="102">
        <f t="shared" si="857"/>
        <v>1445</v>
      </c>
    </row>
    <row r="298" spans="1:69">
      <c r="A298" s="4">
        <v>87</v>
      </c>
      <c r="B298" s="4">
        <f>INT(VLOOKUP(A298,数值基线!$A$1:$K$206,6,0)*$B$210)</f>
        <v>364</v>
      </c>
      <c r="C298" s="4">
        <f>INT(B298/$B$2*$C$2)</f>
        <v>145</v>
      </c>
      <c r="D298" s="4">
        <f>INT(B298/$B$2*$D$2)</f>
        <v>109</v>
      </c>
      <c r="E298" s="4">
        <f>INT(B298/$B$2*$E$2)</f>
        <v>109</v>
      </c>
      <c r="F298" s="4">
        <f>INT(VLOOKUP(A298,数值基线!$A$1:$K$206,7,0)*$F$2)</f>
        <v>355</v>
      </c>
      <c r="G298" s="4">
        <f>INT(F298/$F$2*$G$2)</f>
        <v>236</v>
      </c>
      <c r="H298" s="4">
        <f>INT(F298/$F$2*$H$2)</f>
        <v>295</v>
      </c>
      <c r="I298" s="4">
        <f>INT(F298/$F$2*$I$2)</f>
        <v>295</v>
      </c>
      <c r="K298" s="106">
        <v>87</v>
      </c>
      <c r="L298" s="106">
        <f t="shared" ref="L298:S298" si="858">INT(B298/$I$1*$S$1)</f>
        <v>455</v>
      </c>
      <c r="M298" s="106">
        <f t="shared" si="858"/>
        <v>181</v>
      </c>
      <c r="N298" s="106">
        <f t="shared" si="858"/>
        <v>136</v>
      </c>
      <c r="O298" s="106">
        <f t="shared" si="858"/>
        <v>136</v>
      </c>
      <c r="P298" s="106">
        <f t="shared" si="858"/>
        <v>443</v>
      </c>
      <c r="Q298" s="106">
        <f t="shared" si="858"/>
        <v>295</v>
      </c>
      <c r="R298" s="106">
        <f t="shared" si="858"/>
        <v>368</v>
      </c>
      <c r="S298" s="106">
        <f t="shared" si="858"/>
        <v>368</v>
      </c>
      <c r="U298" s="97">
        <v>87</v>
      </c>
      <c r="V298" s="97">
        <f t="shared" ref="V298:AC298" si="859">INT(B298/$I$1*$AC$1)</f>
        <v>564</v>
      </c>
      <c r="W298" s="97">
        <f t="shared" si="859"/>
        <v>224</v>
      </c>
      <c r="X298" s="97">
        <f t="shared" si="859"/>
        <v>168</v>
      </c>
      <c r="Y298" s="97">
        <f t="shared" si="859"/>
        <v>168</v>
      </c>
      <c r="Z298" s="97">
        <f t="shared" si="859"/>
        <v>550</v>
      </c>
      <c r="AA298" s="97">
        <f t="shared" si="859"/>
        <v>365</v>
      </c>
      <c r="AB298" s="97">
        <f t="shared" si="859"/>
        <v>457</v>
      </c>
      <c r="AC298" s="97">
        <f t="shared" si="859"/>
        <v>457</v>
      </c>
      <c r="AE298" s="98">
        <v>87</v>
      </c>
      <c r="AF298" s="98">
        <f t="shared" ref="AF298:AM298" si="860">INT(B298/$I$1*$AM$1)</f>
        <v>709</v>
      </c>
      <c r="AG298" s="98">
        <f t="shared" si="860"/>
        <v>282</v>
      </c>
      <c r="AH298" s="98">
        <f t="shared" si="860"/>
        <v>212</v>
      </c>
      <c r="AI298" s="98">
        <f t="shared" si="860"/>
        <v>212</v>
      </c>
      <c r="AJ298" s="98">
        <f t="shared" si="860"/>
        <v>692</v>
      </c>
      <c r="AK298" s="98">
        <f t="shared" si="860"/>
        <v>460</v>
      </c>
      <c r="AL298" s="98">
        <f t="shared" si="860"/>
        <v>575</v>
      </c>
      <c r="AM298" s="98">
        <f t="shared" si="860"/>
        <v>575</v>
      </c>
      <c r="AO298" s="100">
        <v>87</v>
      </c>
      <c r="AP298" s="100">
        <f t="shared" ref="AP298:AW298" si="861">INT(B298/$I$1*$AW$1)</f>
        <v>910</v>
      </c>
      <c r="AQ298" s="100">
        <f t="shared" si="861"/>
        <v>362</v>
      </c>
      <c r="AR298" s="100">
        <f t="shared" si="861"/>
        <v>272</v>
      </c>
      <c r="AS298" s="100">
        <f t="shared" si="861"/>
        <v>272</v>
      </c>
      <c r="AT298" s="100">
        <f t="shared" si="861"/>
        <v>887</v>
      </c>
      <c r="AU298" s="100">
        <f t="shared" si="861"/>
        <v>590</v>
      </c>
      <c r="AV298" s="100">
        <f t="shared" si="861"/>
        <v>737</v>
      </c>
      <c r="AW298" s="100">
        <f t="shared" si="861"/>
        <v>737</v>
      </c>
      <c r="AY298" s="101">
        <v>87</v>
      </c>
      <c r="AZ298" s="101">
        <f t="shared" ref="AZ298:BG298" si="862">INT(B298/$I$1*$BG$1)</f>
        <v>1164</v>
      </c>
      <c r="BA298" s="101">
        <f t="shared" si="862"/>
        <v>464</v>
      </c>
      <c r="BB298" s="101">
        <f t="shared" si="862"/>
        <v>348</v>
      </c>
      <c r="BC298" s="101">
        <f t="shared" si="862"/>
        <v>348</v>
      </c>
      <c r="BD298" s="101">
        <f t="shared" si="862"/>
        <v>1136</v>
      </c>
      <c r="BE298" s="101">
        <f t="shared" si="862"/>
        <v>755</v>
      </c>
      <c r="BF298" s="101">
        <f t="shared" si="862"/>
        <v>944</v>
      </c>
      <c r="BG298" s="101">
        <f t="shared" si="862"/>
        <v>944</v>
      </c>
      <c r="BI298" s="102">
        <v>87</v>
      </c>
      <c r="BJ298" s="102">
        <f t="shared" ref="BJ298:BQ298" si="863">INT(B298/$I$1*$BQ$1)</f>
        <v>1820</v>
      </c>
      <c r="BK298" s="102">
        <f t="shared" si="863"/>
        <v>725</v>
      </c>
      <c r="BL298" s="102">
        <f t="shared" si="863"/>
        <v>545</v>
      </c>
      <c r="BM298" s="102">
        <f t="shared" si="863"/>
        <v>545</v>
      </c>
      <c r="BN298" s="102">
        <f t="shared" si="863"/>
        <v>1775</v>
      </c>
      <c r="BO298" s="102">
        <f t="shared" si="863"/>
        <v>1180</v>
      </c>
      <c r="BP298" s="102">
        <f t="shared" si="863"/>
        <v>1475</v>
      </c>
      <c r="BQ298" s="102">
        <f t="shared" si="863"/>
        <v>1475</v>
      </c>
    </row>
    <row r="299" spans="1:69">
      <c r="A299" s="4">
        <v>88</v>
      </c>
      <c r="B299" s="4">
        <f>INT(VLOOKUP(A299,数值基线!$A$1:$K$206,6,0)*$B$210)</f>
        <v>371</v>
      </c>
      <c r="C299" s="4">
        <f>INT(B299/$B$2*$C$2)</f>
        <v>148</v>
      </c>
      <c r="D299" s="4">
        <f>INT(B299/$B$2*$D$2)</f>
        <v>111</v>
      </c>
      <c r="E299" s="4">
        <f>INT(B299/$B$2*$E$2)</f>
        <v>111</v>
      </c>
      <c r="F299" s="4">
        <f>INT(VLOOKUP(A299,数值基线!$A$1:$K$206,7,0)*$F$2)</f>
        <v>362</v>
      </c>
      <c r="G299" s="4">
        <f>INT(F299/$F$2*$G$2)</f>
        <v>241</v>
      </c>
      <c r="H299" s="4">
        <f>INT(F299/$F$2*$H$2)</f>
        <v>301</v>
      </c>
      <c r="I299" s="4">
        <f>INT(F299/$F$2*$I$2)</f>
        <v>301</v>
      </c>
      <c r="K299" s="106">
        <v>88</v>
      </c>
      <c r="L299" s="106">
        <f t="shared" ref="L299:S299" si="864">INT(B299/$I$1*$S$1)</f>
        <v>463</v>
      </c>
      <c r="M299" s="106">
        <f t="shared" si="864"/>
        <v>185</v>
      </c>
      <c r="N299" s="106">
        <f t="shared" si="864"/>
        <v>138</v>
      </c>
      <c r="O299" s="106">
        <f t="shared" si="864"/>
        <v>138</v>
      </c>
      <c r="P299" s="106">
        <f t="shared" si="864"/>
        <v>452</v>
      </c>
      <c r="Q299" s="106">
        <f t="shared" si="864"/>
        <v>301</v>
      </c>
      <c r="R299" s="106">
        <f t="shared" si="864"/>
        <v>376</v>
      </c>
      <c r="S299" s="106">
        <f t="shared" si="864"/>
        <v>376</v>
      </c>
      <c r="U299" s="97">
        <v>88</v>
      </c>
      <c r="V299" s="97">
        <f t="shared" ref="V299:AC299" si="865">INT(B299/$I$1*$AC$1)</f>
        <v>575</v>
      </c>
      <c r="W299" s="97">
        <f t="shared" si="865"/>
        <v>229</v>
      </c>
      <c r="X299" s="97">
        <f t="shared" si="865"/>
        <v>172</v>
      </c>
      <c r="Y299" s="97">
        <f t="shared" si="865"/>
        <v>172</v>
      </c>
      <c r="Z299" s="97">
        <f t="shared" si="865"/>
        <v>561</v>
      </c>
      <c r="AA299" s="97">
        <f t="shared" si="865"/>
        <v>373</v>
      </c>
      <c r="AB299" s="97">
        <f t="shared" si="865"/>
        <v>466</v>
      </c>
      <c r="AC299" s="97">
        <f t="shared" si="865"/>
        <v>466</v>
      </c>
      <c r="AE299" s="98">
        <v>88</v>
      </c>
      <c r="AF299" s="98">
        <f t="shared" ref="AF299:AM299" si="866">INT(B299/$I$1*$AM$1)</f>
        <v>723</v>
      </c>
      <c r="AG299" s="98">
        <f t="shared" si="866"/>
        <v>288</v>
      </c>
      <c r="AH299" s="98">
        <f t="shared" si="866"/>
        <v>216</v>
      </c>
      <c r="AI299" s="98">
        <f t="shared" si="866"/>
        <v>216</v>
      </c>
      <c r="AJ299" s="98">
        <f t="shared" si="866"/>
        <v>705</v>
      </c>
      <c r="AK299" s="98">
        <f t="shared" si="866"/>
        <v>469</v>
      </c>
      <c r="AL299" s="98">
        <f t="shared" si="866"/>
        <v>586</v>
      </c>
      <c r="AM299" s="98">
        <f t="shared" si="866"/>
        <v>586</v>
      </c>
      <c r="AO299" s="100">
        <v>88</v>
      </c>
      <c r="AP299" s="100">
        <f t="shared" ref="AP299:AW299" si="867">INT(B299/$I$1*$AW$1)</f>
        <v>927</v>
      </c>
      <c r="AQ299" s="100">
        <f t="shared" si="867"/>
        <v>370</v>
      </c>
      <c r="AR299" s="100">
        <f t="shared" si="867"/>
        <v>277</v>
      </c>
      <c r="AS299" s="100">
        <f t="shared" si="867"/>
        <v>277</v>
      </c>
      <c r="AT299" s="100">
        <f t="shared" si="867"/>
        <v>905</v>
      </c>
      <c r="AU299" s="100">
        <f t="shared" si="867"/>
        <v>602</v>
      </c>
      <c r="AV299" s="100">
        <f t="shared" si="867"/>
        <v>752</v>
      </c>
      <c r="AW299" s="100">
        <f t="shared" si="867"/>
        <v>752</v>
      </c>
      <c r="AY299" s="101">
        <v>88</v>
      </c>
      <c r="AZ299" s="101">
        <f t="shared" ref="AZ299:BG299" si="868">INT(B299/$I$1*$BG$1)</f>
        <v>1187</v>
      </c>
      <c r="BA299" s="101">
        <f t="shared" si="868"/>
        <v>473</v>
      </c>
      <c r="BB299" s="101">
        <f t="shared" si="868"/>
        <v>355</v>
      </c>
      <c r="BC299" s="101">
        <f t="shared" si="868"/>
        <v>355</v>
      </c>
      <c r="BD299" s="101">
        <f t="shared" si="868"/>
        <v>1158</v>
      </c>
      <c r="BE299" s="101">
        <f t="shared" si="868"/>
        <v>771</v>
      </c>
      <c r="BF299" s="101">
        <f t="shared" si="868"/>
        <v>963</v>
      </c>
      <c r="BG299" s="101">
        <f t="shared" si="868"/>
        <v>963</v>
      </c>
      <c r="BI299" s="102">
        <v>88</v>
      </c>
      <c r="BJ299" s="102">
        <f t="shared" ref="BJ299:BQ299" si="869">INT(B299/$I$1*$BQ$1)</f>
        <v>1855</v>
      </c>
      <c r="BK299" s="102">
        <f t="shared" si="869"/>
        <v>740</v>
      </c>
      <c r="BL299" s="102">
        <f t="shared" si="869"/>
        <v>555</v>
      </c>
      <c r="BM299" s="102">
        <f t="shared" si="869"/>
        <v>555</v>
      </c>
      <c r="BN299" s="102">
        <f t="shared" si="869"/>
        <v>1810</v>
      </c>
      <c r="BO299" s="102">
        <f t="shared" si="869"/>
        <v>1205</v>
      </c>
      <c r="BP299" s="102">
        <f t="shared" si="869"/>
        <v>1505</v>
      </c>
      <c r="BQ299" s="102">
        <f t="shared" si="869"/>
        <v>1505</v>
      </c>
    </row>
    <row r="300" spans="1:69">
      <c r="A300" s="4">
        <v>89</v>
      </c>
      <c r="B300" s="4">
        <f>INT(VLOOKUP(A300,数值基线!$A$1:$K$206,6,0)*$B$210)</f>
        <v>379</v>
      </c>
      <c r="C300" s="4">
        <f>INT(B300/$B$2*$C$2)</f>
        <v>151</v>
      </c>
      <c r="D300" s="4">
        <f>INT(B300/$B$2*$D$2)</f>
        <v>113</v>
      </c>
      <c r="E300" s="4">
        <f>INT(B300/$B$2*$E$2)</f>
        <v>113</v>
      </c>
      <c r="F300" s="4">
        <f>INT(VLOOKUP(A300,数值基线!$A$1:$K$206,7,0)*$F$2)</f>
        <v>370</v>
      </c>
      <c r="G300" s="4">
        <f>INT(F300/$F$2*$G$2)</f>
        <v>246</v>
      </c>
      <c r="H300" s="4">
        <f>INT(F300/$F$2*$H$2)</f>
        <v>308</v>
      </c>
      <c r="I300" s="4">
        <f>INT(F300/$F$2*$I$2)</f>
        <v>308</v>
      </c>
      <c r="K300" s="106">
        <v>89</v>
      </c>
      <c r="L300" s="106">
        <f t="shared" ref="L300:S300" si="870">INT(B300/$I$1*$S$1)</f>
        <v>473</v>
      </c>
      <c r="M300" s="106">
        <f t="shared" si="870"/>
        <v>188</v>
      </c>
      <c r="N300" s="106">
        <f t="shared" si="870"/>
        <v>141</v>
      </c>
      <c r="O300" s="106">
        <f t="shared" si="870"/>
        <v>141</v>
      </c>
      <c r="P300" s="106">
        <f t="shared" si="870"/>
        <v>462</v>
      </c>
      <c r="Q300" s="106">
        <f t="shared" si="870"/>
        <v>307</v>
      </c>
      <c r="R300" s="106">
        <f t="shared" si="870"/>
        <v>385</v>
      </c>
      <c r="S300" s="106">
        <f t="shared" si="870"/>
        <v>385</v>
      </c>
      <c r="U300" s="97">
        <v>89</v>
      </c>
      <c r="V300" s="97">
        <f t="shared" ref="V300:AC300" si="871">INT(B300/$I$1*$AC$1)</f>
        <v>587</v>
      </c>
      <c r="W300" s="97">
        <f t="shared" si="871"/>
        <v>234</v>
      </c>
      <c r="X300" s="97">
        <f t="shared" si="871"/>
        <v>175</v>
      </c>
      <c r="Y300" s="97">
        <f t="shared" si="871"/>
        <v>175</v>
      </c>
      <c r="Z300" s="97">
        <f t="shared" si="871"/>
        <v>573</v>
      </c>
      <c r="AA300" s="97">
        <f t="shared" si="871"/>
        <v>381</v>
      </c>
      <c r="AB300" s="97">
        <f t="shared" si="871"/>
        <v>477</v>
      </c>
      <c r="AC300" s="97">
        <f t="shared" si="871"/>
        <v>477</v>
      </c>
      <c r="AE300" s="98">
        <v>89</v>
      </c>
      <c r="AF300" s="98">
        <f t="shared" ref="AF300:AM300" si="872">INT(B300/$I$1*$AM$1)</f>
        <v>739</v>
      </c>
      <c r="AG300" s="98">
        <f t="shared" si="872"/>
        <v>294</v>
      </c>
      <c r="AH300" s="98">
        <f t="shared" si="872"/>
        <v>220</v>
      </c>
      <c r="AI300" s="98">
        <f t="shared" si="872"/>
        <v>220</v>
      </c>
      <c r="AJ300" s="98">
        <f t="shared" si="872"/>
        <v>721</v>
      </c>
      <c r="AK300" s="98">
        <f t="shared" si="872"/>
        <v>479</v>
      </c>
      <c r="AL300" s="98">
        <f t="shared" si="872"/>
        <v>600</v>
      </c>
      <c r="AM300" s="98">
        <f t="shared" si="872"/>
        <v>600</v>
      </c>
      <c r="AO300" s="100">
        <v>89</v>
      </c>
      <c r="AP300" s="100">
        <f t="shared" ref="AP300:AW300" si="873">INT(B300/$I$1*$AW$1)</f>
        <v>947</v>
      </c>
      <c r="AQ300" s="100">
        <f t="shared" si="873"/>
        <v>377</v>
      </c>
      <c r="AR300" s="100">
        <f t="shared" si="873"/>
        <v>282</v>
      </c>
      <c r="AS300" s="100">
        <f t="shared" si="873"/>
        <v>282</v>
      </c>
      <c r="AT300" s="100">
        <f t="shared" si="873"/>
        <v>925</v>
      </c>
      <c r="AU300" s="100">
        <f t="shared" si="873"/>
        <v>615</v>
      </c>
      <c r="AV300" s="100">
        <f t="shared" si="873"/>
        <v>770</v>
      </c>
      <c r="AW300" s="100">
        <f t="shared" si="873"/>
        <v>770</v>
      </c>
      <c r="AY300" s="101">
        <v>89</v>
      </c>
      <c r="AZ300" s="101">
        <f t="shared" ref="AZ300:BG300" si="874">INT(B300/$I$1*$BG$1)</f>
        <v>1212</v>
      </c>
      <c r="BA300" s="101">
        <f t="shared" si="874"/>
        <v>483</v>
      </c>
      <c r="BB300" s="101">
        <f t="shared" si="874"/>
        <v>361</v>
      </c>
      <c r="BC300" s="101">
        <f t="shared" si="874"/>
        <v>361</v>
      </c>
      <c r="BD300" s="101">
        <f t="shared" si="874"/>
        <v>1184</v>
      </c>
      <c r="BE300" s="101">
        <f t="shared" si="874"/>
        <v>787</v>
      </c>
      <c r="BF300" s="101">
        <f t="shared" si="874"/>
        <v>985</v>
      </c>
      <c r="BG300" s="101">
        <f t="shared" si="874"/>
        <v>985</v>
      </c>
      <c r="BI300" s="102">
        <v>89</v>
      </c>
      <c r="BJ300" s="102">
        <f t="shared" ref="BJ300:BQ300" si="875">INT(B300/$I$1*$BQ$1)</f>
        <v>1895</v>
      </c>
      <c r="BK300" s="102">
        <f t="shared" si="875"/>
        <v>755</v>
      </c>
      <c r="BL300" s="102">
        <f t="shared" si="875"/>
        <v>565</v>
      </c>
      <c r="BM300" s="102">
        <f t="shared" si="875"/>
        <v>565</v>
      </c>
      <c r="BN300" s="102">
        <f t="shared" si="875"/>
        <v>1850</v>
      </c>
      <c r="BO300" s="102">
        <f t="shared" si="875"/>
        <v>1230</v>
      </c>
      <c r="BP300" s="102">
        <f t="shared" si="875"/>
        <v>1540</v>
      </c>
      <c r="BQ300" s="102">
        <f t="shared" si="875"/>
        <v>1540</v>
      </c>
    </row>
    <row r="301" spans="1:69">
      <c r="A301" s="4">
        <v>90</v>
      </c>
      <c r="B301" s="4">
        <f>INT(VLOOKUP(A301,数值基线!$A$1:$K$206,6,0)*$B$210)</f>
        <v>387</v>
      </c>
      <c r="C301" s="4">
        <f>INT(B301/$B$2*$C$2)</f>
        <v>154</v>
      </c>
      <c r="D301" s="4">
        <f>INT(B301/$B$2*$D$2)</f>
        <v>116</v>
      </c>
      <c r="E301" s="4">
        <f>INT(B301/$B$2*$E$2)</f>
        <v>116</v>
      </c>
      <c r="F301" s="4">
        <f>INT(VLOOKUP(A301,数值基线!$A$1:$K$206,7,0)*$F$2)</f>
        <v>378</v>
      </c>
      <c r="G301" s="4">
        <f>INT(F301/$F$2*$G$2)</f>
        <v>252</v>
      </c>
      <c r="H301" s="4">
        <f>INT(F301/$F$2*$H$2)</f>
        <v>315</v>
      </c>
      <c r="I301" s="4">
        <f>INT(F301/$F$2*$I$2)</f>
        <v>315</v>
      </c>
      <c r="K301" s="106">
        <v>90</v>
      </c>
      <c r="L301" s="106">
        <f t="shared" ref="L301:S301" si="876">INT(B301/$I$1*$S$1)</f>
        <v>483</v>
      </c>
      <c r="M301" s="106">
        <f t="shared" si="876"/>
        <v>192</v>
      </c>
      <c r="N301" s="106">
        <f t="shared" si="876"/>
        <v>145</v>
      </c>
      <c r="O301" s="106">
        <f t="shared" si="876"/>
        <v>145</v>
      </c>
      <c r="P301" s="106">
        <f t="shared" si="876"/>
        <v>472</v>
      </c>
      <c r="Q301" s="106">
        <f t="shared" si="876"/>
        <v>315</v>
      </c>
      <c r="R301" s="106">
        <f t="shared" si="876"/>
        <v>393</v>
      </c>
      <c r="S301" s="106">
        <f t="shared" si="876"/>
        <v>393</v>
      </c>
      <c r="U301" s="97">
        <v>90</v>
      </c>
      <c r="V301" s="97">
        <f t="shared" ref="V301:AC301" si="877">INT(B301/$I$1*$AC$1)</f>
        <v>599</v>
      </c>
      <c r="W301" s="97">
        <f t="shared" si="877"/>
        <v>238</v>
      </c>
      <c r="X301" s="97">
        <f t="shared" si="877"/>
        <v>179</v>
      </c>
      <c r="Y301" s="97">
        <f t="shared" si="877"/>
        <v>179</v>
      </c>
      <c r="Z301" s="97">
        <f t="shared" si="877"/>
        <v>585</v>
      </c>
      <c r="AA301" s="97">
        <f t="shared" si="877"/>
        <v>390</v>
      </c>
      <c r="AB301" s="97">
        <f t="shared" si="877"/>
        <v>488</v>
      </c>
      <c r="AC301" s="97">
        <f t="shared" si="877"/>
        <v>488</v>
      </c>
      <c r="AE301" s="98">
        <v>90</v>
      </c>
      <c r="AF301" s="98">
        <f t="shared" ref="AF301:AM301" si="878">INT(B301/$I$1*$AM$1)</f>
        <v>754</v>
      </c>
      <c r="AG301" s="98">
        <f t="shared" si="878"/>
        <v>300</v>
      </c>
      <c r="AH301" s="98">
        <f t="shared" si="878"/>
        <v>226</v>
      </c>
      <c r="AI301" s="98">
        <f t="shared" si="878"/>
        <v>226</v>
      </c>
      <c r="AJ301" s="98">
        <f t="shared" si="878"/>
        <v>737</v>
      </c>
      <c r="AK301" s="98">
        <f t="shared" si="878"/>
        <v>491</v>
      </c>
      <c r="AL301" s="98">
        <f t="shared" si="878"/>
        <v>614</v>
      </c>
      <c r="AM301" s="98">
        <f t="shared" si="878"/>
        <v>614</v>
      </c>
      <c r="AO301" s="100">
        <v>90</v>
      </c>
      <c r="AP301" s="100">
        <f t="shared" ref="AP301:AW301" si="879">INT(B301/$I$1*$AW$1)</f>
        <v>967</v>
      </c>
      <c r="AQ301" s="100">
        <f t="shared" si="879"/>
        <v>385</v>
      </c>
      <c r="AR301" s="100">
        <f t="shared" si="879"/>
        <v>290</v>
      </c>
      <c r="AS301" s="100">
        <f t="shared" si="879"/>
        <v>290</v>
      </c>
      <c r="AT301" s="100">
        <f t="shared" si="879"/>
        <v>945</v>
      </c>
      <c r="AU301" s="100">
        <f t="shared" si="879"/>
        <v>630</v>
      </c>
      <c r="AV301" s="100">
        <f t="shared" si="879"/>
        <v>787</v>
      </c>
      <c r="AW301" s="100">
        <f t="shared" si="879"/>
        <v>787</v>
      </c>
      <c r="AY301" s="101">
        <v>90</v>
      </c>
      <c r="AZ301" s="101">
        <f t="shared" ref="AZ301:BG301" si="880">INT(B301/$I$1*$BG$1)</f>
        <v>1238</v>
      </c>
      <c r="BA301" s="101">
        <f t="shared" si="880"/>
        <v>492</v>
      </c>
      <c r="BB301" s="101">
        <f t="shared" si="880"/>
        <v>371</v>
      </c>
      <c r="BC301" s="101">
        <f t="shared" si="880"/>
        <v>371</v>
      </c>
      <c r="BD301" s="101">
        <f t="shared" si="880"/>
        <v>1209</v>
      </c>
      <c r="BE301" s="101">
        <f t="shared" si="880"/>
        <v>806</v>
      </c>
      <c r="BF301" s="101">
        <f t="shared" si="880"/>
        <v>1008</v>
      </c>
      <c r="BG301" s="101">
        <f t="shared" si="880"/>
        <v>1008</v>
      </c>
      <c r="BI301" s="102">
        <v>90</v>
      </c>
      <c r="BJ301" s="102">
        <f t="shared" ref="BJ301:BQ301" si="881">INT(B301/$I$1*$BQ$1)</f>
        <v>1935</v>
      </c>
      <c r="BK301" s="102">
        <f t="shared" si="881"/>
        <v>770</v>
      </c>
      <c r="BL301" s="102">
        <f t="shared" si="881"/>
        <v>580</v>
      </c>
      <c r="BM301" s="102">
        <f t="shared" si="881"/>
        <v>580</v>
      </c>
      <c r="BN301" s="102">
        <f t="shared" si="881"/>
        <v>1890</v>
      </c>
      <c r="BO301" s="102">
        <f t="shared" si="881"/>
        <v>1260</v>
      </c>
      <c r="BP301" s="102">
        <f t="shared" si="881"/>
        <v>1575</v>
      </c>
      <c r="BQ301" s="102">
        <f t="shared" si="881"/>
        <v>1575</v>
      </c>
    </row>
    <row r="302" spans="1:69">
      <c r="A302" s="4">
        <v>91</v>
      </c>
      <c r="B302" s="4">
        <f>INT(VLOOKUP(A302,数值基线!$A$1:$K$206,6,0)*$B$210)</f>
        <v>395</v>
      </c>
      <c r="C302" s="4">
        <f>INT(B302/$B$2*$C$2)</f>
        <v>158</v>
      </c>
      <c r="D302" s="4">
        <f>INT(B302/$B$2*$D$2)</f>
        <v>118</v>
      </c>
      <c r="E302" s="4">
        <f>INT(B302/$B$2*$E$2)</f>
        <v>118</v>
      </c>
      <c r="F302" s="4">
        <f>INT(VLOOKUP(A302,数值基线!$A$1:$K$206,7,0)*$F$2)</f>
        <v>385</v>
      </c>
      <c r="G302" s="4">
        <f>INT(F302/$F$2*$G$2)</f>
        <v>256</v>
      </c>
      <c r="H302" s="4">
        <f>INT(F302/$F$2*$H$2)</f>
        <v>320</v>
      </c>
      <c r="I302" s="4">
        <f>INT(F302/$F$2*$I$2)</f>
        <v>320</v>
      </c>
      <c r="K302" s="106">
        <v>91</v>
      </c>
      <c r="L302" s="106">
        <f t="shared" ref="L302:S302" si="882">INT(B302/$I$1*$S$1)</f>
        <v>493</v>
      </c>
      <c r="M302" s="106">
        <f t="shared" si="882"/>
        <v>197</v>
      </c>
      <c r="N302" s="106">
        <f t="shared" si="882"/>
        <v>147</v>
      </c>
      <c r="O302" s="106">
        <f t="shared" si="882"/>
        <v>147</v>
      </c>
      <c r="P302" s="106">
        <f t="shared" si="882"/>
        <v>481</v>
      </c>
      <c r="Q302" s="106">
        <f t="shared" si="882"/>
        <v>320</v>
      </c>
      <c r="R302" s="106">
        <f t="shared" si="882"/>
        <v>400</v>
      </c>
      <c r="S302" s="106">
        <f t="shared" si="882"/>
        <v>400</v>
      </c>
      <c r="U302" s="97">
        <v>91</v>
      </c>
      <c r="V302" s="97">
        <f t="shared" ref="V302:AC302" si="883">INT(B302/$I$1*$AC$1)</f>
        <v>612</v>
      </c>
      <c r="W302" s="97">
        <f t="shared" si="883"/>
        <v>244</v>
      </c>
      <c r="X302" s="97">
        <f t="shared" si="883"/>
        <v>182</v>
      </c>
      <c r="Y302" s="97">
        <f t="shared" si="883"/>
        <v>182</v>
      </c>
      <c r="Z302" s="97">
        <f t="shared" si="883"/>
        <v>596</v>
      </c>
      <c r="AA302" s="97">
        <f t="shared" si="883"/>
        <v>396</v>
      </c>
      <c r="AB302" s="97">
        <f t="shared" si="883"/>
        <v>496</v>
      </c>
      <c r="AC302" s="97">
        <f t="shared" si="883"/>
        <v>496</v>
      </c>
      <c r="AE302" s="98">
        <v>91</v>
      </c>
      <c r="AF302" s="98">
        <f t="shared" ref="AF302:AM302" si="884">INT(B302/$I$1*$AM$1)</f>
        <v>770</v>
      </c>
      <c r="AG302" s="98">
        <f t="shared" si="884"/>
        <v>308</v>
      </c>
      <c r="AH302" s="98">
        <f t="shared" si="884"/>
        <v>230</v>
      </c>
      <c r="AI302" s="98">
        <f t="shared" si="884"/>
        <v>230</v>
      </c>
      <c r="AJ302" s="98">
        <f t="shared" si="884"/>
        <v>750</v>
      </c>
      <c r="AK302" s="98">
        <f t="shared" si="884"/>
        <v>499</v>
      </c>
      <c r="AL302" s="98">
        <f t="shared" si="884"/>
        <v>624</v>
      </c>
      <c r="AM302" s="98">
        <f t="shared" si="884"/>
        <v>624</v>
      </c>
      <c r="AO302" s="100">
        <v>91</v>
      </c>
      <c r="AP302" s="100">
        <f t="shared" ref="AP302:AW302" si="885">INT(B302/$I$1*$AW$1)</f>
        <v>987</v>
      </c>
      <c r="AQ302" s="100">
        <f t="shared" si="885"/>
        <v>395</v>
      </c>
      <c r="AR302" s="100">
        <f t="shared" si="885"/>
        <v>295</v>
      </c>
      <c r="AS302" s="100">
        <f t="shared" si="885"/>
        <v>295</v>
      </c>
      <c r="AT302" s="100">
        <f t="shared" si="885"/>
        <v>962</v>
      </c>
      <c r="AU302" s="100">
        <f t="shared" si="885"/>
        <v>640</v>
      </c>
      <c r="AV302" s="100">
        <f t="shared" si="885"/>
        <v>800</v>
      </c>
      <c r="AW302" s="100">
        <f t="shared" si="885"/>
        <v>800</v>
      </c>
      <c r="AY302" s="101">
        <v>91</v>
      </c>
      <c r="AZ302" s="101">
        <f t="shared" ref="AZ302:BG302" si="886">INT(B302/$I$1*$BG$1)</f>
        <v>1264</v>
      </c>
      <c r="BA302" s="101">
        <f t="shared" si="886"/>
        <v>505</v>
      </c>
      <c r="BB302" s="101">
        <f t="shared" si="886"/>
        <v>377</v>
      </c>
      <c r="BC302" s="101">
        <f t="shared" si="886"/>
        <v>377</v>
      </c>
      <c r="BD302" s="101">
        <f t="shared" si="886"/>
        <v>1232</v>
      </c>
      <c r="BE302" s="101">
        <f t="shared" si="886"/>
        <v>819</v>
      </c>
      <c r="BF302" s="101">
        <f t="shared" si="886"/>
        <v>1024</v>
      </c>
      <c r="BG302" s="101">
        <f t="shared" si="886"/>
        <v>1024</v>
      </c>
      <c r="BI302" s="102">
        <v>91</v>
      </c>
      <c r="BJ302" s="102">
        <f t="shared" ref="BJ302:BQ302" si="887">INT(B302/$I$1*$BQ$1)</f>
        <v>1975</v>
      </c>
      <c r="BK302" s="102">
        <f t="shared" si="887"/>
        <v>790</v>
      </c>
      <c r="BL302" s="102">
        <f t="shared" si="887"/>
        <v>590</v>
      </c>
      <c r="BM302" s="102">
        <f t="shared" si="887"/>
        <v>590</v>
      </c>
      <c r="BN302" s="102">
        <f t="shared" si="887"/>
        <v>1925</v>
      </c>
      <c r="BO302" s="102">
        <f t="shared" si="887"/>
        <v>1280</v>
      </c>
      <c r="BP302" s="102">
        <f t="shared" si="887"/>
        <v>1600</v>
      </c>
      <c r="BQ302" s="102">
        <f t="shared" si="887"/>
        <v>1600</v>
      </c>
    </row>
    <row r="303" spans="1:69">
      <c r="A303" s="4">
        <v>92</v>
      </c>
      <c r="B303" s="4">
        <f>INT(VLOOKUP(A303,数值基线!$A$1:$K$206,6,0)*$B$210)</f>
        <v>403</v>
      </c>
      <c r="C303" s="4">
        <f>INT(B303/$B$2*$C$2)</f>
        <v>161</v>
      </c>
      <c r="D303" s="4">
        <f>INT(B303/$B$2*$D$2)</f>
        <v>120</v>
      </c>
      <c r="E303" s="4">
        <f>INT(B303/$B$2*$E$2)</f>
        <v>120</v>
      </c>
      <c r="F303" s="4">
        <f>INT(VLOOKUP(A303,数值基线!$A$1:$K$206,7,0)*$F$2)</f>
        <v>393</v>
      </c>
      <c r="G303" s="4">
        <f>INT(F303/$F$2*$G$2)</f>
        <v>262</v>
      </c>
      <c r="H303" s="4">
        <f>INT(F303/$F$2*$H$2)</f>
        <v>327</v>
      </c>
      <c r="I303" s="4">
        <f>INT(F303/$F$2*$I$2)</f>
        <v>327</v>
      </c>
      <c r="K303" s="106">
        <v>92</v>
      </c>
      <c r="L303" s="106">
        <f t="shared" ref="L303:S303" si="888">INT(B303/$I$1*$S$1)</f>
        <v>503</v>
      </c>
      <c r="M303" s="106">
        <f t="shared" si="888"/>
        <v>201</v>
      </c>
      <c r="N303" s="106">
        <f t="shared" si="888"/>
        <v>150</v>
      </c>
      <c r="O303" s="106">
        <f t="shared" si="888"/>
        <v>150</v>
      </c>
      <c r="P303" s="106">
        <f t="shared" si="888"/>
        <v>491</v>
      </c>
      <c r="Q303" s="106">
        <f t="shared" si="888"/>
        <v>327</v>
      </c>
      <c r="R303" s="106">
        <f t="shared" si="888"/>
        <v>408</v>
      </c>
      <c r="S303" s="106">
        <f t="shared" si="888"/>
        <v>408</v>
      </c>
      <c r="U303" s="97">
        <v>92</v>
      </c>
      <c r="V303" s="97">
        <f t="shared" ref="V303:AC303" si="889">INT(B303/$I$1*$AC$1)</f>
        <v>624</v>
      </c>
      <c r="W303" s="97">
        <f t="shared" si="889"/>
        <v>249</v>
      </c>
      <c r="X303" s="97">
        <f t="shared" si="889"/>
        <v>186</v>
      </c>
      <c r="Y303" s="97">
        <f t="shared" si="889"/>
        <v>186</v>
      </c>
      <c r="Z303" s="97">
        <f t="shared" si="889"/>
        <v>609</v>
      </c>
      <c r="AA303" s="97">
        <f t="shared" si="889"/>
        <v>406</v>
      </c>
      <c r="AB303" s="97">
        <f t="shared" si="889"/>
        <v>506</v>
      </c>
      <c r="AC303" s="97">
        <f t="shared" si="889"/>
        <v>506</v>
      </c>
      <c r="AE303" s="98">
        <v>92</v>
      </c>
      <c r="AF303" s="98">
        <f t="shared" ref="AF303:AM303" si="890">INT(B303/$I$1*$AM$1)</f>
        <v>785</v>
      </c>
      <c r="AG303" s="98">
        <f t="shared" si="890"/>
        <v>313</v>
      </c>
      <c r="AH303" s="98">
        <f t="shared" si="890"/>
        <v>234</v>
      </c>
      <c r="AI303" s="98">
        <f t="shared" si="890"/>
        <v>234</v>
      </c>
      <c r="AJ303" s="98">
        <f t="shared" si="890"/>
        <v>766</v>
      </c>
      <c r="AK303" s="98">
        <f t="shared" si="890"/>
        <v>510</v>
      </c>
      <c r="AL303" s="98">
        <f t="shared" si="890"/>
        <v>637</v>
      </c>
      <c r="AM303" s="98">
        <f t="shared" si="890"/>
        <v>637</v>
      </c>
      <c r="AO303" s="100">
        <v>92</v>
      </c>
      <c r="AP303" s="100">
        <f t="shared" ref="AP303:AW303" si="891">INT(B303/$I$1*$AW$1)</f>
        <v>1007</v>
      </c>
      <c r="AQ303" s="100">
        <f t="shared" si="891"/>
        <v>402</v>
      </c>
      <c r="AR303" s="100">
        <f t="shared" si="891"/>
        <v>300</v>
      </c>
      <c r="AS303" s="100">
        <f t="shared" si="891"/>
        <v>300</v>
      </c>
      <c r="AT303" s="100">
        <f t="shared" si="891"/>
        <v>982</v>
      </c>
      <c r="AU303" s="100">
        <f t="shared" si="891"/>
        <v>655</v>
      </c>
      <c r="AV303" s="100">
        <f t="shared" si="891"/>
        <v>817</v>
      </c>
      <c r="AW303" s="100">
        <f t="shared" si="891"/>
        <v>817</v>
      </c>
      <c r="AY303" s="101">
        <v>92</v>
      </c>
      <c r="AZ303" s="101">
        <f t="shared" ref="AZ303:BG303" si="892">INT(B303/$I$1*$BG$1)</f>
        <v>1289</v>
      </c>
      <c r="BA303" s="101">
        <f t="shared" si="892"/>
        <v>515</v>
      </c>
      <c r="BB303" s="101">
        <f t="shared" si="892"/>
        <v>384</v>
      </c>
      <c r="BC303" s="101">
        <f t="shared" si="892"/>
        <v>384</v>
      </c>
      <c r="BD303" s="101">
        <f t="shared" si="892"/>
        <v>1257</v>
      </c>
      <c r="BE303" s="101">
        <f t="shared" si="892"/>
        <v>838</v>
      </c>
      <c r="BF303" s="101">
        <f t="shared" si="892"/>
        <v>1046</v>
      </c>
      <c r="BG303" s="101">
        <f t="shared" si="892"/>
        <v>1046</v>
      </c>
      <c r="BI303" s="102">
        <v>92</v>
      </c>
      <c r="BJ303" s="102">
        <f t="shared" ref="BJ303:BQ303" si="893">INT(B303/$I$1*$BQ$1)</f>
        <v>2015</v>
      </c>
      <c r="BK303" s="102">
        <f t="shared" si="893"/>
        <v>805</v>
      </c>
      <c r="BL303" s="102">
        <f t="shared" si="893"/>
        <v>600</v>
      </c>
      <c r="BM303" s="102">
        <f t="shared" si="893"/>
        <v>600</v>
      </c>
      <c r="BN303" s="102">
        <f t="shared" si="893"/>
        <v>1965</v>
      </c>
      <c r="BO303" s="102">
        <f t="shared" si="893"/>
        <v>1310</v>
      </c>
      <c r="BP303" s="102">
        <f t="shared" si="893"/>
        <v>1635</v>
      </c>
      <c r="BQ303" s="102">
        <f t="shared" si="893"/>
        <v>1635</v>
      </c>
    </row>
    <row r="304" spans="1:69">
      <c r="A304" s="4">
        <v>93</v>
      </c>
      <c r="B304" s="4">
        <f>INT(VLOOKUP(A304,数值基线!$A$1:$K$206,6,0)*$B$210)</f>
        <v>412</v>
      </c>
      <c r="C304" s="4">
        <f>INT(B304/$B$2*$C$2)</f>
        <v>164</v>
      </c>
      <c r="D304" s="4">
        <f>INT(B304/$B$2*$D$2)</f>
        <v>123</v>
      </c>
      <c r="E304" s="4">
        <f>INT(B304/$B$2*$E$2)</f>
        <v>123</v>
      </c>
      <c r="F304" s="4">
        <f>INT(VLOOKUP(A304,数值基线!$A$1:$K$206,7,0)*$F$2)</f>
        <v>402</v>
      </c>
      <c r="G304" s="4">
        <f>INT(F304/$F$2*$G$2)</f>
        <v>268</v>
      </c>
      <c r="H304" s="4">
        <f>INT(F304/$F$2*$H$2)</f>
        <v>335</v>
      </c>
      <c r="I304" s="4">
        <f>INT(F304/$F$2*$I$2)</f>
        <v>335</v>
      </c>
      <c r="K304" s="106">
        <v>93</v>
      </c>
      <c r="L304" s="106">
        <f t="shared" ref="L304:S304" si="894">INT(B304/$I$1*$S$1)</f>
        <v>515</v>
      </c>
      <c r="M304" s="106">
        <f t="shared" si="894"/>
        <v>205</v>
      </c>
      <c r="N304" s="106">
        <f t="shared" si="894"/>
        <v>153</v>
      </c>
      <c r="O304" s="106">
        <f t="shared" si="894"/>
        <v>153</v>
      </c>
      <c r="P304" s="106">
        <f t="shared" si="894"/>
        <v>502</v>
      </c>
      <c r="Q304" s="106">
        <f t="shared" si="894"/>
        <v>335</v>
      </c>
      <c r="R304" s="106">
        <f t="shared" si="894"/>
        <v>418</v>
      </c>
      <c r="S304" s="106">
        <f t="shared" si="894"/>
        <v>418</v>
      </c>
      <c r="U304" s="97">
        <v>93</v>
      </c>
      <c r="V304" s="97">
        <f t="shared" ref="V304:AC304" si="895">INT(B304/$I$1*$AC$1)</f>
        <v>638</v>
      </c>
      <c r="W304" s="97">
        <f t="shared" si="895"/>
        <v>254</v>
      </c>
      <c r="X304" s="97">
        <f t="shared" si="895"/>
        <v>190</v>
      </c>
      <c r="Y304" s="97">
        <f t="shared" si="895"/>
        <v>190</v>
      </c>
      <c r="Z304" s="97">
        <f t="shared" si="895"/>
        <v>623</v>
      </c>
      <c r="AA304" s="97">
        <f t="shared" si="895"/>
        <v>415</v>
      </c>
      <c r="AB304" s="97">
        <f t="shared" si="895"/>
        <v>519</v>
      </c>
      <c r="AC304" s="97">
        <f t="shared" si="895"/>
        <v>519</v>
      </c>
      <c r="AE304" s="98">
        <v>93</v>
      </c>
      <c r="AF304" s="98">
        <f t="shared" ref="AF304:AM304" si="896">INT(B304/$I$1*$AM$1)</f>
        <v>803</v>
      </c>
      <c r="AG304" s="98">
        <f t="shared" si="896"/>
        <v>319</v>
      </c>
      <c r="AH304" s="98">
        <f t="shared" si="896"/>
        <v>239</v>
      </c>
      <c r="AI304" s="98">
        <f t="shared" si="896"/>
        <v>239</v>
      </c>
      <c r="AJ304" s="98">
        <f t="shared" si="896"/>
        <v>783</v>
      </c>
      <c r="AK304" s="98">
        <f t="shared" si="896"/>
        <v>522</v>
      </c>
      <c r="AL304" s="98">
        <f t="shared" si="896"/>
        <v>653</v>
      </c>
      <c r="AM304" s="98">
        <f t="shared" si="896"/>
        <v>653</v>
      </c>
      <c r="AO304" s="100">
        <v>93</v>
      </c>
      <c r="AP304" s="100">
        <f t="shared" ref="AP304:AW304" si="897">INT(B304/$I$1*$AW$1)</f>
        <v>1030</v>
      </c>
      <c r="AQ304" s="100">
        <f t="shared" si="897"/>
        <v>410</v>
      </c>
      <c r="AR304" s="100">
        <f t="shared" si="897"/>
        <v>307</v>
      </c>
      <c r="AS304" s="100">
        <f t="shared" si="897"/>
        <v>307</v>
      </c>
      <c r="AT304" s="100">
        <f t="shared" si="897"/>
        <v>1005</v>
      </c>
      <c r="AU304" s="100">
        <f t="shared" si="897"/>
        <v>670</v>
      </c>
      <c r="AV304" s="100">
        <f t="shared" si="897"/>
        <v>837</v>
      </c>
      <c r="AW304" s="100">
        <f t="shared" si="897"/>
        <v>837</v>
      </c>
      <c r="AY304" s="101">
        <v>93</v>
      </c>
      <c r="AZ304" s="101">
        <f t="shared" ref="AZ304:BG304" si="898">INT(B304/$I$1*$BG$1)</f>
        <v>1318</v>
      </c>
      <c r="BA304" s="101">
        <f t="shared" si="898"/>
        <v>524</v>
      </c>
      <c r="BB304" s="101">
        <f t="shared" si="898"/>
        <v>393</v>
      </c>
      <c r="BC304" s="101">
        <f t="shared" si="898"/>
        <v>393</v>
      </c>
      <c r="BD304" s="101">
        <f t="shared" si="898"/>
        <v>1286</v>
      </c>
      <c r="BE304" s="101">
        <f t="shared" si="898"/>
        <v>857</v>
      </c>
      <c r="BF304" s="101">
        <f t="shared" si="898"/>
        <v>1072</v>
      </c>
      <c r="BG304" s="101">
        <f t="shared" si="898"/>
        <v>1072</v>
      </c>
      <c r="BI304" s="102">
        <v>93</v>
      </c>
      <c r="BJ304" s="102">
        <f t="shared" ref="BJ304:BQ304" si="899">INT(B304/$I$1*$BQ$1)</f>
        <v>2060</v>
      </c>
      <c r="BK304" s="102">
        <f t="shared" si="899"/>
        <v>820</v>
      </c>
      <c r="BL304" s="102">
        <f t="shared" si="899"/>
        <v>615</v>
      </c>
      <c r="BM304" s="102">
        <f t="shared" si="899"/>
        <v>615</v>
      </c>
      <c r="BN304" s="102">
        <f t="shared" si="899"/>
        <v>2010</v>
      </c>
      <c r="BO304" s="102">
        <f t="shared" si="899"/>
        <v>1340</v>
      </c>
      <c r="BP304" s="102">
        <f t="shared" si="899"/>
        <v>1675</v>
      </c>
      <c r="BQ304" s="102">
        <f t="shared" si="899"/>
        <v>1675</v>
      </c>
    </row>
    <row r="305" spans="1:69">
      <c r="A305" s="4">
        <v>94</v>
      </c>
      <c r="B305" s="4">
        <f>INT(VLOOKUP(A305,数值基线!$A$1:$K$206,6,0)*$B$210)</f>
        <v>420</v>
      </c>
      <c r="C305" s="4">
        <f>INT(B305/$B$2*$C$2)</f>
        <v>168</v>
      </c>
      <c r="D305" s="4">
        <f>INT(B305/$B$2*$D$2)</f>
        <v>126</v>
      </c>
      <c r="E305" s="4">
        <f>INT(B305/$B$2*$E$2)</f>
        <v>126</v>
      </c>
      <c r="F305" s="4">
        <f>INT(VLOOKUP(A305,数值基线!$A$1:$K$206,7,0)*$F$2)</f>
        <v>409</v>
      </c>
      <c r="G305" s="4">
        <f>INT(F305/$F$2*$G$2)</f>
        <v>272</v>
      </c>
      <c r="H305" s="4">
        <f>INT(F305/$F$2*$H$2)</f>
        <v>340</v>
      </c>
      <c r="I305" s="4">
        <f>INT(F305/$F$2*$I$2)</f>
        <v>340</v>
      </c>
      <c r="K305" s="106">
        <v>94</v>
      </c>
      <c r="L305" s="106">
        <f t="shared" ref="L305:S305" si="900">INT(B305/$I$1*$S$1)</f>
        <v>525</v>
      </c>
      <c r="M305" s="106">
        <f t="shared" si="900"/>
        <v>210</v>
      </c>
      <c r="N305" s="106">
        <f t="shared" si="900"/>
        <v>157</v>
      </c>
      <c r="O305" s="106">
        <f t="shared" si="900"/>
        <v>157</v>
      </c>
      <c r="P305" s="106">
        <f t="shared" si="900"/>
        <v>511</v>
      </c>
      <c r="Q305" s="106">
        <f t="shared" si="900"/>
        <v>340</v>
      </c>
      <c r="R305" s="106">
        <f t="shared" si="900"/>
        <v>425</v>
      </c>
      <c r="S305" s="106">
        <f t="shared" si="900"/>
        <v>425</v>
      </c>
      <c r="U305" s="97">
        <v>94</v>
      </c>
      <c r="V305" s="97">
        <f t="shared" ref="V305:AC305" si="901">INT(B305/$I$1*$AC$1)</f>
        <v>651</v>
      </c>
      <c r="W305" s="97">
        <f t="shared" si="901"/>
        <v>260</v>
      </c>
      <c r="X305" s="97">
        <f t="shared" si="901"/>
        <v>195</v>
      </c>
      <c r="Y305" s="97">
        <f t="shared" si="901"/>
        <v>195</v>
      </c>
      <c r="Z305" s="97">
        <f t="shared" si="901"/>
        <v>633</v>
      </c>
      <c r="AA305" s="97">
        <f t="shared" si="901"/>
        <v>421</v>
      </c>
      <c r="AB305" s="97">
        <f t="shared" si="901"/>
        <v>527</v>
      </c>
      <c r="AC305" s="97">
        <f t="shared" si="901"/>
        <v>527</v>
      </c>
      <c r="AE305" s="98">
        <v>94</v>
      </c>
      <c r="AF305" s="98">
        <f t="shared" ref="AF305:AM305" si="902">INT(B305/$I$1*$AM$1)</f>
        <v>819</v>
      </c>
      <c r="AG305" s="98">
        <f t="shared" si="902"/>
        <v>327</v>
      </c>
      <c r="AH305" s="98">
        <f t="shared" si="902"/>
        <v>245</v>
      </c>
      <c r="AI305" s="98">
        <f t="shared" si="902"/>
        <v>245</v>
      </c>
      <c r="AJ305" s="98">
        <f t="shared" si="902"/>
        <v>797</v>
      </c>
      <c r="AK305" s="98">
        <f t="shared" si="902"/>
        <v>530</v>
      </c>
      <c r="AL305" s="98">
        <f t="shared" si="902"/>
        <v>663</v>
      </c>
      <c r="AM305" s="98">
        <f t="shared" si="902"/>
        <v>663</v>
      </c>
      <c r="AO305" s="100">
        <v>94</v>
      </c>
      <c r="AP305" s="100">
        <f t="shared" ref="AP305:AW305" si="903">INT(B305/$I$1*$AW$1)</f>
        <v>1050</v>
      </c>
      <c r="AQ305" s="100">
        <f t="shared" si="903"/>
        <v>420</v>
      </c>
      <c r="AR305" s="100">
        <f t="shared" si="903"/>
        <v>315</v>
      </c>
      <c r="AS305" s="100">
        <f t="shared" si="903"/>
        <v>315</v>
      </c>
      <c r="AT305" s="100">
        <f t="shared" si="903"/>
        <v>1022</v>
      </c>
      <c r="AU305" s="100">
        <f t="shared" si="903"/>
        <v>680</v>
      </c>
      <c r="AV305" s="100">
        <f t="shared" si="903"/>
        <v>850</v>
      </c>
      <c r="AW305" s="100">
        <f t="shared" si="903"/>
        <v>850</v>
      </c>
      <c r="AY305" s="101">
        <v>94</v>
      </c>
      <c r="AZ305" s="101">
        <f t="shared" ref="AZ305:BG305" si="904">INT(B305/$I$1*$BG$1)</f>
        <v>1344</v>
      </c>
      <c r="BA305" s="101">
        <f t="shared" si="904"/>
        <v>537</v>
      </c>
      <c r="BB305" s="101">
        <f t="shared" si="904"/>
        <v>403</v>
      </c>
      <c r="BC305" s="101">
        <f t="shared" si="904"/>
        <v>403</v>
      </c>
      <c r="BD305" s="101">
        <f t="shared" si="904"/>
        <v>1308</v>
      </c>
      <c r="BE305" s="101">
        <f t="shared" si="904"/>
        <v>870</v>
      </c>
      <c r="BF305" s="101">
        <f t="shared" si="904"/>
        <v>1088</v>
      </c>
      <c r="BG305" s="101">
        <f t="shared" si="904"/>
        <v>1088</v>
      </c>
      <c r="BI305" s="102">
        <v>94</v>
      </c>
      <c r="BJ305" s="102">
        <f t="shared" ref="BJ305:BQ305" si="905">INT(B305/$I$1*$BQ$1)</f>
        <v>2100</v>
      </c>
      <c r="BK305" s="102">
        <f t="shared" si="905"/>
        <v>840</v>
      </c>
      <c r="BL305" s="102">
        <f t="shared" si="905"/>
        <v>630</v>
      </c>
      <c r="BM305" s="102">
        <f t="shared" si="905"/>
        <v>630</v>
      </c>
      <c r="BN305" s="102">
        <f t="shared" si="905"/>
        <v>2045</v>
      </c>
      <c r="BO305" s="102">
        <f t="shared" si="905"/>
        <v>1360</v>
      </c>
      <c r="BP305" s="102">
        <f t="shared" si="905"/>
        <v>1700</v>
      </c>
      <c r="BQ305" s="102">
        <f t="shared" si="905"/>
        <v>1700</v>
      </c>
    </row>
    <row r="306" spans="1:69">
      <c r="A306" s="4">
        <v>95</v>
      </c>
      <c r="B306" s="4">
        <f>INT(VLOOKUP(A306,数值基线!$A$1:$K$206,6,0)*$B$210)</f>
        <v>428</v>
      </c>
      <c r="C306" s="4">
        <f>INT(B306/$B$2*$C$2)</f>
        <v>171</v>
      </c>
      <c r="D306" s="4">
        <f>INT(B306/$B$2*$D$2)</f>
        <v>128</v>
      </c>
      <c r="E306" s="4">
        <f>INT(B306/$B$2*$E$2)</f>
        <v>128</v>
      </c>
      <c r="F306" s="4">
        <f>INT(VLOOKUP(A306,数值基线!$A$1:$K$206,7,0)*$F$2)</f>
        <v>417</v>
      </c>
      <c r="G306" s="4">
        <f>INT(F306/$F$2*$G$2)</f>
        <v>278</v>
      </c>
      <c r="H306" s="4">
        <f>INT(F306/$F$2*$H$2)</f>
        <v>347</v>
      </c>
      <c r="I306" s="4">
        <f>INT(F306/$F$2*$I$2)</f>
        <v>347</v>
      </c>
      <c r="K306" s="106">
        <v>95</v>
      </c>
      <c r="L306" s="106">
        <f t="shared" ref="L306:S306" si="906">INT(B306/$I$1*$S$1)</f>
        <v>535</v>
      </c>
      <c r="M306" s="106">
        <f t="shared" si="906"/>
        <v>213</v>
      </c>
      <c r="N306" s="106">
        <f t="shared" si="906"/>
        <v>160</v>
      </c>
      <c r="O306" s="106">
        <f t="shared" si="906"/>
        <v>160</v>
      </c>
      <c r="P306" s="106">
        <f t="shared" si="906"/>
        <v>521</v>
      </c>
      <c r="Q306" s="106">
        <f t="shared" si="906"/>
        <v>347</v>
      </c>
      <c r="R306" s="106">
        <f t="shared" si="906"/>
        <v>433</v>
      </c>
      <c r="S306" s="106">
        <f t="shared" si="906"/>
        <v>433</v>
      </c>
      <c r="U306" s="97">
        <v>95</v>
      </c>
      <c r="V306" s="97">
        <f t="shared" ref="V306:AC306" si="907">INT(B306/$I$1*$AC$1)</f>
        <v>663</v>
      </c>
      <c r="W306" s="97">
        <f t="shared" si="907"/>
        <v>265</v>
      </c>
      <c r="X306" s="97">
        <f t="shared" si="907"/>
        <v>198</v>
      </c>
      <c r="Y306" s="97">
        <f t="shared" si="907"/>
        <v>198</v>
      </c>
      <c r="Z306" s="97">
        <f t="shared" si="907"/>
        <v>646</v>
      </c>
      <c r="AA306" s="97">
        <f t="shared" si="907"/>
        <v>430</v>
      </c>
      <c r="AB306" s="97">
        <f t="shared" si="907"/>
        <v>537</v>
      </c>
      <c r="AC306" s="97">
        <f t="shared" si="907"/>
        <v>537</v>
      </c>
      <c r="AE306" s="98">
        <v>95</v>
      </c>
      <c r="AF306" s="98">
        <f t="shared" ref="AF306:AM306" si="908">INT(B306/$I$1*$AM$1)</f>
        <v>834</v>
      </c>
      <c r="AG306" s="98">
        <f t="shared" si="908"/>
        <v>333</v>
      </c>
      <c r="AH306" s="98">
        <f t="shared" si="908"/>
        <v>249</v>
      </c>
      <c r="AI306" s="98">
        <f t="shared" si="908"/>
        <v>249</v>
      </c>
      <c r="AJ306" s="98">
        <f t="shared" si="908"/>
        <v>813</v>
      </c>
      <c r="AK306" s="98">
        <f t="shared" si="908"/>
        <v>542</v>
      </c>
      <c r="AL306" s="98">
        <f t="shared" si="908"/>
        <v>676</v>
      </c>
      <c r="AM306" s="98">
        <f t="shared" si="908"/>
        <v>676</v>
      </c>
      <c r="AO306" s="100">
        <v>95</v>
      </c>
      <c r="AP306" s="100">
        <f t="shared" ref="AP306:AW306" si="909">INT(B306/$I$1*$AW$1)</f>
        <v>1070</v>
      </c>
      <c r="AQ306" s="100">
        <f t="shared" si="909"/>
        <v>427</v>
      </c>
      <c r="AR306" s="100">
        <f t="shared" si="909"/>
        <v>320</v>
      </c>
      <c r="AS306" s="100">
        <f t="shared" si="909"/>
        <v>320</v>
      </c>
      <c r="AT306" s="100">
        <f t="shared" si="909"/>
        <v>1042</v>
      </c>
      <c r="AU306" s="100">
        <f t="shared" si="909"/>
        <v>695</v>
      </c>
      <c r="AV306" s="100">
        <f t="shared" si="909"/>
        <v>867</v>
      </c>
      <c r="AW306" s="100">
        <f t="shared" si="909"/>
        <v>867</v>
      </c>
      <c r="AY306" s="101">
        <v>95</v>
      </c>
      <c r="AZ306" s="101">
        <f t="shared" ref="AZ306:BG306" si="910">INT(B306/$I$1*$BG$1)</f>
        <v>1369</v>
      </c>
      <c r="BA306" s="101">
        <f t="shared" si="910"/>
        <v>547</v>
      </c>
      <c r="BB306" s="101">
        <f t="shared" si="910"/>
        <v>409</v>
      </c>
      <c r="BC306" s="101">
        <f t="shared" si="910"/>
        <v>409</v>
      </c>
      <c r="BD306" s="101">
        <f t="shared" si="910"/>
        <v>1334</v>
      </c>
      <c r="BE306" s="101">
        <f t="shared" si="910"/>
        <v>889</v>
      </c>
      <c r="BF306" s="101">
        <f t="shared" si="910"/>
        <v>1110</v>
      </c>
      <c r="BG306" s="101">
        <f t="shared" si="910"/>
        <v>1110</v>
      </c>
      <c r="BI306" s="102">
        <v>95</v>
      </c>
      <c r="BJ306" s="102">
        <f t="shared" ref="BJ306:BQ306" si="911">INT(B306/$I$1*$BQ$1)</f>
        <v>2140</v>
      </c>
      <c r="BK306" s="102">
        <f t="shared" si="911"/>
        <v>855</v>
      </c>
      <c r="BL306" s="102">
        <f t="shared" si="911"/>
        <v>640</v>
      </c>
      <c r="BM306" s="102">
        <f t="shared" si="911"/>
        <v>640</v>
      </c>
      <c r="BN306" s="102">
        <f t="shared" si="911"/>
        <v>2085</v>
      </c>
      <c r="BO306" s="102">
        <f t="shared" si="911"/>
        <v>1390</v>
      </c>
      <c r="BP306" s="102">
        <f t="shared" si="911"/>
        <v>1735</v>
      </c>
      <c r="BQ306" s="102">
        <f t="shared" si="911"/>
        <v>1735</v>
      </c>
    </row>
    <row r="307" spans="1:69">
      <c r="A307" s="4">
        <v>96</v>
      </c>
      <c r="B307" s="4">
        <f>INT(VLOOKUP(A307,数值基线!$A$1:$K$206,6,0)*$B$210)</f>
        <v>437</v>
      </c>
      <c r="C307" s="4">
        <f>INT(B307/$B$2*$C$2)</f>
        <v>174</v>
      </c>
      <c r="D307" s="4">
        <f>INT(B307/$B$2*$D$2)</f>
        <v>131</v>
      </c>
      <c r="E307" s="4">
        <f>INT(B307/$B$2*$E$2)</f>
        <v>131</v>
      </c>
      <c r="F307" s="4">
        <f>INT(VLOOKUP(A307,数值基线!$A$1:$K$206,7,0)*$F$2)</f>
        <v>426</v>
      </c>
      <c r="G307" s="4">
        <f>INT(F307/$F$2*$G$2)</f>
        <v>284</v>
      </c>
      <c r="H307" s="4">
        <f>INT(F307/$F$2*$H$2)</f>
        <v>355</v>
      </c>
      <c r="I307" s="4">
        <f>INT(F307/$F$2*$I$2)</f>
        <v>355</v>
      </c>
      <c r="K307" s="106">
        <v>96</v>
      </c>
      <c r="L307" s="106">
        <f t="shared" ref="L307:S307" si="912">INT(B307/$I$1*$S$1)</f>
        <v>546</v>
      </c>
      <c r="M307" s="106">
        <f t="shared" si="912"/>
        <v>217</v>
      </c>
      <c r="N307" s="106">
        <f t="shared" si="912"/>
        <v>163</v>
      </c>
      <c r="O307" s="106">
        <f t="shared" si="912"/>
        <v>163</v>
      </c>
      <c r="P307" s="106">
        <f t="shared" si="912"/>
        <v>532</v>
      </c>
      <c r="Q307" s="106">
        <f t="shared" si="912"/>
        <v>355</v>
      </c>
      <c r="R307" s="106">
        <f t="shared" si="912"/>
        <v>443</v>
      </c>
      <c r="S307" s="106">
        <f t="shared" si="912"/>
        <v>443</v>
      </c>
      <c r="U307" s="97">
        <v>96</v>
      </c>
      <c r="V307" s="97">
        <f t="shared" ref="V307:AC307" si="913">INT(B307/$I$1*$AC$1)</f>
        <v>677</v>
      </c>
      <c r="W307" s="97">
        <f t="shared" si="913"/>
        <v>269</v>
      </c>
      <c r="X307" s="97">
        <f t="shared" si="913"/>
        <v>203</v>
      </c>
      <c r="Y307" s="97">
        <f t="shared" si="913"/>
        <v>203</v>
      </c>
      <c r="Z307" s="97">
        <f t="shared" si="913"/>
        <v>660</v>
      </c>
      <c r="AA307" s="97">
        <f t="shared" si="913"/>
        <v>440</v>
      </c>
      <c r="AB307" s="97">
        <f t="shared" si="913"/>
        <v>550</v>
      </c>
      <c r="AC307" s="97">
        <f t="shared" si="913"/>
        <v>550</v>
      </c>
      <c r="AE307" s="98">
        <v>96</v>
      </c>
      <c r="AF307" s="98">
        <f t="shared" ref="AF307:AM307" si="914">INT(B307/$I$1*$AM$1)</f>
        <v>852</v>
      </c>
      <c r="AG307" s="98">
        <f t="shared" si="914"/>
        <v>339</v>
      </c>
      <c r="AH307" s="98">
        <f t="shared" si="914"/>
        <v>255</v>
      </c>
      <c r="AI307" s="98">
        <f t="shared" si="914"/>
        <v>255</v>
      </c>
      <c r="AJ307" s="98">
        <f t="shared" si="914"/>
        <v>830</v>
      </c>
      <c r="AK307" s="98">
        <f t="shared" si="914"/>
        <v>553</v>
      </c>
      <c r="AL307" s="98">
        <f t="shared" si="914"/>
        <v>692</v>
      </c>
      <c r="AM307" s="98">
        <f t="shared" si="914"/>
        <v>692</v>
      </c>
      <c r="AO307" s="100">
        <v>96</v>
      </c>
      <c r="AP307" s="100">
        <f t="shared" ref="AP307:AW307" si="915">INT(B307/$I$1*$AW$1)</f>
        <v>1092</v>
      </c>
      <c r="AQ307" s="100">
        <f t="shared" si="915"/>
        <v>435</v>
      </c>
      <c r="AR307" s="100">
        <f t="shared" si="915"/>
        <v>327</v>
      </c>
      <c r="AS307" s="100">
        <f t="shared" si="915"/>
        <v>327</v>
      </c>
      <c r="AT307" s="100">
        <f t="shared" si="915"/>
        <v>1065</v>
      </c>
      <c r="AU307" s="100">
        <f t="shared" si="915"/>
        <v>710</v>
      </c>
      <c r="AV307" s="100">
        <f t="shared" si="915"/>
        <v>887</v>
      </c>
      <c r="AW307" s="100">
        <f t="shared" si="915"/>
        <v>887</v>
      </c>
      <c r="AY307" s="101">
        <v>96</v>
      </c>
      <c r="AZ307" s="101">
        <f t="shared" ref="AZ307:BG307" si="916">INT(B307/$I$1*$BG$1)</f>
        <v>1398</v>
      </c>
      <c r="BA307" s="101">
        <f t="shared" si="916"/>
        <v>556</v>
      </c>
      <c r="BB307" s="101">
        <f t="shared" si="916"/>
        <v>419</v>
      </c>
      <c r="BC307" s="101">
        <f t="shared" si="916"/>
        <v>419</v>
      </c>
      <c r="BD307" s="101">
        <f t="shared" si="916"/>
        <v>1363</v>
      </c>
      <c r="BE307" s="101">
        <f t="shared" si="916"/>
        <v>908</v>
      </c>
      <c r="BF307" s="101">
        <f t="shared" si="916"/>
        <v>1136</v>
      </c>
      <c r="BG307" s="101">
        <f t="shared" si="916"/>
        <v>1136</v>
      </c>
      <c r="BI307" s="102">
        <v>96</v>
      </c>
      <c r="BJ307" s="102">
        <f t="shared" ref="BJ307:BQ307" si="917">INT(B307/$I$1*$BQ$1)</f>
        <v>2185</v>
      </c>
      <c r="BK307" s="102">
        <f t="shared" si="917"/>
        <v>870</v>
      </c>
      <c r="BL307" s="102">
        <f t="shared" si="917"/>
        <v>655</v>
      </c>
      <c r="BM307" s="102">
        <f t="shared" si="917"/>
        <v>655</v>
      </c>
      <c r="BN307" s="102">
        <f t="shared" si="917"/>
        <v>2130</v>
      </c>
      <c r="BO307" s="102">
        <f t="shared" si="917"/>
        <v>1420</v>
      </c>
      <c r="BP307" s="102">
        <f t="shared" si="917"/>
        <v>1775</v>
      </c>
      <c r="BQ307" s="102">
        <f t="shared" si="917"/>
        <v>1775</v>
      </c>
    </row>
    <row r="308" spans="1:69">
      <c r="A308" s="4">
        <v>97</v>
      </c>
      <c r="B308" s="4">
        <f>INT(VLOOKUP(A308,数值基线!$A$1:$K$206,6,0)*$B$210)</f>
        <v>445</v>
      </c>
      <c r="C308" s="4">
        <f>INT(B308/$B$2*$C$2)</f>
        <v>178</v>
      </c>
      <c r="D308" s="4">
        <f>INT(B308/$B$2*$D$2)</f>
        <v>133</v>
      </c>
      <c r="E308" s="4">
        <f>INT(B308/$B$2*$E$2)</f>
        <v>133</v>
      </c>
      <c r="F308" s="4">
        <f>INT(VLOOKUP(A308,数值基线!$A$1:$K$206,7,0)*$F$2)</f>
        <v>434</v>
      </c>
      <c r="G308" s="4">
        <f>INT(F308/$F$2*$G$2)</f>
        <v>289</v>
      </c>
      <c r="H308" s="4">
        <f>INT(F308/$F$2*$H$2)</f>
        <v>361</v>
      </c>
      <c r="I308" s="4">
        <f>INT(F308/$F$2*$I$2)</f>
        <v>361</v>
      </c>
      <c r="K308" s="106">
        <v>97</v>
      </c>
      <c r="L308" s="106">
        <f t="shared" ref="L308:S308" si="918">INT(B308/$I$1*$S$1)</f>
        <v>556</v>
      </c>
      <c r="M308" s="106">
        <f t="shared" si="918"/>
        <v>222</v>
      </c>
      <c r="N308" s="106">
        <f t="shared" si="918"/>
        <v>166</v>
      </c>
      <c r="O308" s="106">
        <f t="shared" si="918"/>
        <v>166</v>
      </c>
      <c r="P308" s="106">
        <f t="shared" si="918"/>
        <v>542</v>
      </c>
      <c r="Q308" s="106">
        <f t="shared" si="918"/>
        <v>361</v>
      </c>
      <c r="R308" s="106">
        <f t="shared" si="918"/>
        <v>451</v>
      </c>
      <c r="S308" s="106">
        <f t="shared" si="918"/>
        <v>451</v>
      </c>
      <c r="U308" s="97">
        <v>97</v>
      </c>
      <c r="V308" s="97">
        <f t="shared" ref="V308:AC308" si="919">INT(B308/$I$1*$AC$1)</f>
        <v>689</v>
      </c>
      <c r="W308" s="97">
        <f t="shared" si="919"/>
        <v>275</v>
      </c>
      <c r="X308" s="97">
        <f t="shared" si="919"/>
        <v>206</v>
      </c>
      <c r="Y308" s="97">
        <f t="shared" si="919"/>
        <v>206</v>
      </c>
      <c r="Z308" s="97">
        <f t="shared" si="919"/>
        <v>672</v>
      </c>
      <c r="AA308" s="97">
        <f t="shared" si="919"/>
        <v>447</v>
      </c>
      <c r="AB308" s="97">
        <f t="shared" si="919"/>
        <v>559</v>
      </c>
      <c r="AC308" s="97">
        <f t="shared" si="919"/>
        <v>559</v>
      </c>
      <c r="AE308" s="98">
        <v>97</v>
      </c>
      <c r="AF308" s="98">
        <f t="shared" ref="AF308:AM308" si="920">INT(B308/$I$1*$AM$1)</f>
        <v>867</v>
      </c>
      <c r="AG308" s="98">
        <f t="shared" si="920"/>
        <v>347</v>
      </c>
      <c r="AH308" s="98">
        <f t="shared" si="920"/>
        <v>259</v>
      </c>
      <c r="AI308" s="98">
        <f t="shared" si="920"/>
        <v>259</v>
      </c>
      <c r="AJ308" s="98">
        <f t="shared" si="920"/>
        <v>846</v>
      </c>
      <c r="AK308" s="98">
        <f t="shared" si="920"/>
        <v>563</v>
      </c>
      <c r="AL308" s="98">
        <f t="shared" si="920"/>
        <v>703</v>
      </c>
      <c r="AM308" s="98">
        <f t="shared" si="920"/>
        <v>703</v>
      </c>
      <c r="AO308" s="100">
        <v>97</v>
      </c>
      <c r="AP308" s="100">
        <f t="shared" ref="AP308:AW308" si="921">INT(B308/$I$1*$AW$1)</f>
        <v>1112</v>
      </c>
      <c r="AQ308" s="100">
        <f t="shared" si="921"/>
        <v>445</v>
      </c>
      <c r="AR308" s="100">
        <f t="shared" si="921"/>
        <v>332</v>
      </c>
      <c r="AS308" s="100">
        <f t="shared" si="921"/>
        <v>332</v>
      </c>
      <c r="AT308" s="100">
        <f t="shared" si="921"/>
        <v>1085</v>
      </c>
      <c r="AU308" s="100">
        <f t="shared" si="921"/>
        <v>722</v>
      </c>
      <c r="AV308" s="100">
        <f t="shared" si="921"/>
        <v>902</v>
      </c>
      <c r="AW308" s="100">
        <f t="shared" si="921"/>
        <v>902</v>
      </c>
      <c r="AY308" s="101">
        <v>97</v>
      </c>
      <c r="AZ308" s="101">
        <f t="shared" ref="AZ308:BG308" si="922">INT(B308/$I$1*$BG$1)</f>
        <v>1424</v>
      </c>
      <c r="BA308" s="101">
        <f t="shared" si="922"/>
        <v>569</v>
      </c>
      <c r="BB308" s="101">
        <f t="shared" si="922"/>
        <v>425</v>
      </c>
      <c r="BC308" s="101">
        <f t="shared" si="922"/>
        <v>425</v>
      </c>
      <c r="BD308" s="101">
        <f t="shared" si="922"/>
        <v>1388</v>
      </c>
      <c r="BE308" s="101">
        <f t="shared" si="922"/>
        <v>924</v>
      </c>
      <c r="BF308" s="101">
        <f t="shared" si="922"/>
        <v>1155</v>
      </c>
      <c r="BG308" s="101">
        <f t="shared" si="922"/>
        <v>1155</v>
      </c>
      <c r="BI308" s="102">
        <v>97</v>
      </c>
      <c r="BJ308" s="102">
        <f t="shared" ref="BJ308:BQ308" si="923">INT(B308/$I$1*$BQ$1)</f>
        <v>2225</v>
      </c>
      <c r="BK308" s="102">
        <f t="shared" si="923"/>
        <v>890</v>
      </c>
      <c r="BL308" s="102">
        <f t="shared" si="923"/>
        <v>665</v>
      </c>
      <c r="BM308" s="102">
        <f t="shared" si="923"/>
        <v>665</v>
      </c>
      <c r="BN308" s="102">
        <f t="shared" si="923"/>
        <v>2170</v>
      </c>
      <c r="BO308" s="102">
        <f t="shared" si="923"/>
        <v>1445</v>
      </c>
      <c r="BP308" s="102">
        <f t="shared" si="923"/>
        <v>1805</v>
      </c>
      <c r="BQ308" s="102">
        <f t="shared" si="923"/>
        <v>1805</v>
      </c>
    </row>
    <row r="309" spans="1:69">
      <c r="A309" s="4">
        <v>98</v>
      </c>
      <c r="B309" s="4">
        <f>INT(VLOOKUP(A309,数值基线!$A$1:$K$206,6,0)*$B$210)</f>
        <v>454</v>
      </c>
      <c r="C309" s="4">
        <f>INT(B309/$B$2*$C$2)</f>
        <v>181</v>
      </c>
      <c r="D309" s="4">
        <f>INT(B309/$B$2*$D$2)</f>
        <v>136</v>
      </c>
      <c r="E309" s="4">
        <f>INT(B309/$B$2*$E$2)</f>
        <v>136</v>
      </c>
      <c r="F309" s="4">
        <f>INT(VLOOKUP(A309,数值基线!$A$1:$K$206,7,0)*$F$2)</f>
        <v>442</v>
      </c>
      <c r="G309" s="4">
        <f>INT(F309/$F$2*$G$2)</f>
        <v>294</v>
      </c>
      <c r="H309" s="4">
        <f>INT(F309/$F$2*$H$2)</f>
        <v>368</v>
      </c>
      <c r="I309" s="4">
        <f>INT(F309/$F$2*$I$2)</f>
        <v>368</v>
      </c>
      <c r="K309" s="106">
        <v>98</v>
      </c>
      <c r="L309" s="106">
        <f t="shared" ref="L309:S309" si="924">INT(B309/$I$1*$S$1)</f>
        <v>567</v>
      </c>
      <c r="M309" s="106">
        <f t="shared" si="924"/>
        <v>226</v>
      </c>
      <c r="N309" s="106">
        <f t="shared" si="924"/>
        <v>170</v>
      </c>
      <c r="O309" s="106">
        <f t="shared" si="924"/>
        <v>170</v>
      </c>
      <c r="P309" s="106">
        <f t="shared" si="924"/>
        <v>552</v>
      </c>
      <c r="Q309" s="106">
        <f t="shared" si="924"/>
        <v>367</v>
      </c>
      <c r="R309" s="106">
        <f t="shared" si="924"/>
        <v>460</v>
      </c>
      <c r="S309" s="106">
        <f t="shared" si="924"/>
        <v>460</v>
      </c>
      <c r="U309" s="97">
        <v>98</v>
      </c>
      <c r="V309" s="97">
        <f t="shared" ref="V309:AC309" si="925">INT(B309/$I$1*$AC$1)</f>
        <v>703</v>
      </c>
      <c r="W309" s="97">
        <f t="shared" si="925"/>
        <v>280</v>
      </c>
      <c r="X309" s="97">
        <f t="shared" si="925"/>
        <v>210</v>
      </c>
      <c r="Y309" s="97">
        <f t="shared" si="925"/>
        <v>210</v>
      </c>
      <c r="Z309" s="97">
        <f t="shared" si="925"/>
        <v>685</v>
      </c>
      <c r="AA309" s="97">
        <f t="shared" si="925"/>
        <v>455</v>
      </c>
      <c r="AB309" s="97">
        <f t="shared" si="925"/>
        <v>570</v>
      </c>
      <c r="AC309" s="97">
        <f t="shared" si="925"/>
        <v>570</v>
      </c>
      <c r="AE309" s="98">
        <v>98</v>
      </c>
      <c r="AF309" s="98">
        <f t="shared" ref="AF309:AM309" si="926">INT(B309/$I$1*$AM$1)</f>
        <v>885</v>
      </c>
      <c r="AG309" s="98">
        <f t="shared" si="926"/>
        <v>352</v>
      </c>
      <c r="AH309" s="98">
        <f t="shared" si="926"/>
        <v>265</v>
      </c>
      <c r="AI309" s="98">
        <f t="shared" si="926"/>
        <v>265</v>
      </c>
      <c r="AJ309" s="98">
        <f t="shared" si="926"/>
        <v>861</v>
      </c>
      <c r="AK309" s="98">
        <f t="shared" si="926"/>
        <v>573</v>
      </c>
      <c r="AL309" s="98">
        <f t="shared" si="926"/>
        <v>717</v>
      </c>
      <c r="AM309" s="98">
        <f t="shared" si="926"/>
        <v>717</v>
      </c>
      <c r="AO309" s="100">
        <v>98</v>
      </c>
      <c r="AP309" s="100">
        <f t="shared" ref="AP309:AW309" si="927">INT(B309/$I$1*$AW$1)</f>
        <v>1135</v>
      </c>
      <c r="AQ309" s="100">
        <f t="shared" si="927"/>
        <v>452</v>
      </c>
      <c r="AR309" s="100">
        <f t="shared" si="927"/>
        <v>340</v>
      </c>
      <c r="AS309" s="100">
        <f t="shared" si="927"/>
        <v>340</v>
      </c>
      <c r="AT309" s="100">
        <f t="shared" si="927"/>
        <v>1105</v>
      </c>
      <c r="AU309" s="100">
        <f t="shared" si="927"/>
        <v>735</v>
      </c>
      <c r="AV309" s="100">
        <f t="shared" si="927"/>
        <v>920</v>
      </c>
      <c r="AW309" s="100">
        <f t="shared" si="927"/>
        <v>920</v>
      </c>
      <c r="AY309" s="101">
        <v>98</v>
      </c>
      <c r="AZ309" s="101">
        <f t="shared" ref="AZ309:BG309" si="928">INT(B309/$I$1*$BG$1)</f>
        <v>1452</v>
      </c>
      <c r="BA309" s="101">
        <f t="shared" si="928"/>
        <v>579</v>
      </c>
      <c r="BB309" s="101">
        <f t="shared" si="928"/>
        <v>435</v>
      </c>
      <c r="BC309" s="101">
        <f t="shared" si="928"/>
        <v>435</v>
      </c>
      <c r="BD309" s="101">
        <f t="shared" si="928"/>
        <v>1414</v>
      </c>
      <c r="BE309" s="101">
        <f t="shared" si="928"/>
        <v>940</v>
      </c>
      <c r="BF309" s="101">
        <f t="shared" si="928"/>
        <v>1177</v>
      </c>
      <c r="BG309" s="101">
        <f t="shared" si="928"/>
        <v>1177</v>
      </c>
      <c r="BI309" s="102">
        <v>98</v>
      </c>
      <c r="BJ309" s="102">
        <f t="shared" ref="BJ309:BQ309" si="929">INT(B309/$I$1*$BQ$1)</f>
        <v>2270</v>
      </c>
      <c r="BK309" s="102">
        <f t="shared" si="929"/>
        <v>905</v>
      </c>
      <c r="BL309" s="102">
        <f t="shared" si="929"/>
        <v>680</v>
      </c>
      <c r="BM309" s="102">
        <f t="shared" si="929"/>
        <v>680</v>
      </c>
      <c r="BN309" s="102">
        <f t="shared" si="929"/>
        <v>2210</v>
      </c>
      <c r="BO309" s="102">
        <f t="shared" si="929"/>
        <v>1470</v>
      </c>
      <c r="BP309" s="102">
        <f t="shared" si="929"/>
        <v>1840</v>
      </c>
      <c r="BQ309" s="102">
        <f t="shared" si="929"/>
        <v>1840</v>
      </c>
    </row>
    <row r="310" spans="1:69">
      <c r="A310" s="4">
        <v>99</v>
      </c>
      <c r="B310" s="4">
        <f>INT(VLOOKUP(A310,数值基线!$A$1:$K$206,6,0)*$B$210)</f>
        <v>462</v>
      </c>
      <c r="C310" s="4">
        <f>INT(B310/$B$2*$C$2)</f>
        <v>184</v>
      </c>
      <c r="D310" s="4">
        <f>INT(B310/$B$2*$D$2)</f>
        <v>138</v>
      </c>
      <c r="E310" s="4">
        <f>INT(B310/$B$2*$E$2)</f>
        <v>138</v>
      </c>
      <c r="F310" s="4">
        <f>INT(VLOOKUP(A310,数值基线!$A$1:$K$206,7,0)*$F$2)</f>
        <v>451</v>
      </c>
      <c r="G310" s="4">
        <f>INT(F310/$F$2*$G$2)</f>
        <v>300</v>
      </c>
      <c r="H310" s="4">
        <f>INT(F310/$F$2*$H$2)</f>
        <v>375</v>
      </c>
      <c r="I310" s="4">
        <f>INT(F310/$F$2*$I$2)</f>
        <v>375</v>
      </c>
      <c r="K310" s="106">
        <v>99</v>
      </c>
      <c r="L310" s="106">
        <f t="shared" ref="L310:S310" si="930">INT(B310/$I$1*$S$1)</f>
        <v>577</v>
      </c>
      <c r="M310" s="106">
        <f t="shared" si="930"/>
        <v>230</v>
      </c>
      <c r="N310" s="106">
        <f t="shared" si="930"/>
        <v>172</v>
      </c>
      <c r="O310" s="106">
        <f t="shared" si="930"/>
        <v>172</v>
      </c>
      <c r="P310" s="106">
        <f t="shared" si="930"/>
        <v>563</v>
      </c>
      <c r="Q310" s="106">
        <f t="shared" si="930"/>
        <v>375</v>
      </c>
      <c r="R310" s="106">
        <f t="shared" si="930"/>
        <v>468</v>
      </c>
      <c r="S310" s="106">
        <f t="shared" si="930"/>
        <v>468</v>
      </c>
      <c r="U310" s="97">
        <v>99</v>
      </c>
      <c r="V310" s="97">
        <f t="shared" ref="V310:AC310" si="931">INT(B310/$I$1*$AC$1)</f>
        <v>716</v>
      </c>
      <c r="W310" s="97">
        <f t="shared" si="931"/>
        <v>285</v>
      </c>
      <c r="X310" s="97">
        <f t="shared" si="931"/>
        <v>213</v>
      </c>
      <c r="Y310" s="97">
        <f t="shared" si="931"/>
        <v>213</v>
      </c>
      <c r="Z310" s="97">
        <f t="shared" si="931"/>
        <v>699</v>
      </c>
      <c r="AA310" s="97">
        <f t="shared" si="931"/>
        <v>465</v>
      </c>
      <c r="AB310" s="97">
        <f t="shared" si="931"/>
        <v>581</v>
      </c>
      <c r="AC310" s="97">
        <f t="shared" si="931"/>
        <v>581</v>
      </c>
      <c r="AE310" s="98">
        <v>99</v>
      </c>
      <c r="AF310" s="98">
        <f t="shared" ref="AF310:AM310" si="932">INT(B310/$I$1*$AM$1)</f>
        <v>900</v>
      </c>
      <c r="AG310" s="98">
        <f t="shared" si="932"/>
        <v>358</v>
      </c>
      <c r="AH310" s="98">
        <f t="shared" si="932"/>
        <v>269</v>
      </c>
      <c r="AI310" s="98">
        <f t="shared" si="932"/>
        <v>269</v>
      </c>
      <c r="AJ310" s="98">
        <f t="shared" si="932"/>
        <v>879</v>
      </c>
      <c r="AK310" s="98">
        <f t="shared" si="932"/>
        <v>585</v>
      </c>
      <c r="AL310" s="98">
        <f t="shared" si="932"/>
        <v>731</v>
      </c>
      <c r="AM310" s="98">
        <f t="shared" si="932"/>
        <v>731</v>
      </c>
      <c r="AO310" s="100">
        <v>99</v>
      </c>
      <c r="AP310" s="100">
        <f t="shared" ref="AP310:AW310" si="933">INT(B310/$I$1*$AW$1)</f>
        <v>1155</v>
      </c>
      <c r="AQ310" s="100">
        <f t="shared" si="933"/>
        <v>460</v>
      </c>
      <c r="AR310" s="100">
        <f t="shared" si="933"/>
        <v>345</v>
      </c>
      <c r="AS310" s="100">
        <f t="shared" si="933"/>
        <v>345</v>
      </c>
      <c r="AT310" s="100">
        <f t="shared" si="933"/>
        <v>1127</v>
      </c>
      <c r="AU310" s="100">
        <f t="shared" si="933"/>
        <v>750</v>
      </c>
      <c r="AV310" s="100">
        <f t="shared" si="933"/>
        <v>937</v>
      </c>
      <c r="AW310" s="100">
        <f t="shared" si="933"/>
        <v>937</v>
      </c>
      <c r="AY310" s="101">
        <v>99</v>
      </c>
      <c r="AZ310" s="101">
        <f t="shared" ref="AZ310:BG310" si="934">INT(B310/$I$1*$BG$1)</f>
        <v>1478</v>
      </c>
      <c r="BA310" s="101">
        <f t="shared" si="934"/>
        <v>588</v>
      </c>
      <c r="BB310" s="101">
        <f t="shared" si="934"/>
        <v>441</v>
      </c>
      <c r="BC310" s="101">
        <f t="shared" si="934"/>
        <v>441</v>
      </c>
      <c r="BD310" s="101">
        <f t="shared" si="934"/>
        <v>1443</v>
      </c>
      <c r="BE310" s="101">
        <f t="shared" si="934"/>
        <v>960</v>
      </c>
      <c r="BF310" s="101">
        <f t="shared" si="934"/>
        <v>1200</v>
      </c>
      <c r="BG310" s="101">
        <f t="shared" si="934"/>
        <v>1200</v>
      </c>
      <c r="BI310" s="102">
        <v>99</v>
      </c>
      <c r="BJ310" s="102">
        <f t="shared" ref="BJ310:BQ310" si="935">INT(B310/$I$1*$BQ$1)</f>
        <v>2310</v>
      </c>
      <c r="BK310" s="102">
        <f t="shared" si="935"/>
        <v>920</v>
      </c>
      <c r="BL310" s="102">
        <f t="shared" si="935"/>
        <v>690</v>
      </c>
      <c r="BM310" s="102">
        <f t="shared" si="935"/>
        <v>690</v>
      </c>
      <c r="BN310" s="102">
        <f t="shared" si="935"/>
        <v>2255</v>
      </c>
      <c r="BO310" s="102">
        <f t="shared" si="935"/>
        <v>1500</v>
      </c>
      <c r="BP310" s="102">
        <f t="shared" si="935"/>
        <v>1875</v>
      </c>
      <c r="BQ310" s="102">
        <f t="shared" si="935"/>
        <v>1875</v>
      </c>
    </row>
    <row r="311" spans="1:69">
      <c r="A311" s="4">
        <v>100</v>
      </c>
      <c r="B311" s="4">
        <f>INT(VLOOKUP(A311,数值基线!$A$1:$K$206,6,0)*$B$210)</f>
        <v>471</v>
      </c>
      <c r="C311" s="4">
        <f>INT(B311/$B$2*$C$2)</f>
        <v>188</v>
      </c>
      <c r="D311" s="4">
        <f>INT(B311/$B$2*$D$2)</f>
        <v>141</v>
      </c>
      <c r="E311" s="4">
        <f>INT(B311/$B$2*$E$2)</f>
        <v>141</v>
      </c>
      <c r="F311" s="4">
        <f>INT(VLOOKUP(A311,数值基线!$A$1:$K$206,7,0)*$F$2)</f>
        <v>459</v>
      </c>
      <c r="G311" s="4">
        <f>INT(F311/$F$2*$G$2)</f>
        <v>306</v>
      </c>
      <c r="H311" s="4">
        <f>INT(F311/$F$2*$H$2)</f>
        <v>382</v>
      </c>
      <c r="I311" s="4">
        <f>INT(F311/$F$2*$I$2)</f>
        <v>382</v>
      </c>
      <c r="K311" s="106">
        <v>100</v>
      </c>
      <c r="L311" s="106">
        <f t="shared" ref="L311:S311" si="936">INT(B311/$I$1*$S$1)</f>
        <v>588</v>
      </c>
      <c r="M311" s="106">
        <f t="shared" si="936"/>
        <v>235</v>
      </c>
      <c r="N311" s="106">
        <f t="shared" si="936"/>
        <v>176</v>
      </c>
      <c r="O311" s="106">
        <f t="shared" si="936"/>
        <v>176</v>
      </c>
      <c r="P311" s="106">
        <f t="shared" si="936"/>
        <v>573</v>
      </c>
      <c r="Q311" s="106">
        <f t="shared" si="936"/>
        <v>382</v>
      </c>
      <c r="R311" s="106">
        <f t="shared" si="936"/>
        <v>477</v>
      </c>
      <c r="S311" s="106">
        <f t="shared" si="936"/>
        <v>477</v>
      </c>
      <c r="U311" s="97">
        <v>100</v>
      </c>
      <c r="V311" s="97">
        <f t="shared" ref="V311:AC311" si="937">INT(B311/$I$1*$AC$1)</f>
        <v>730</v>
      </c>
      <c r="W311" s="97">
        <f t="shared" si="937"/>
        <v>291</v>
      </c>
      <c r="X311" s="97">
        <f t="shared" si="937"/>
        <v>218</v>
      </c>
      <c r="Y311" s="97">
        <f t="shared" si="937"/>
        <v>218</v>
      </c>
      <c r="Z311" s="97">
        <f t="shared" si="937"/>
        <v>711</v>
      </c>
      <c r="AA311" s="97">
        <f t="shared" si="937"/>
        <v>474</v>
      </c>
      <c r="AB311" s="97">
        <f t="shared" si="937"/>
        <v>592</v>
      </c>
      <c r="AC311" s="97">
        <f t="shared" si="937"/>
        <v>592</v>
      </c>
      <c r="AE311" s="98">
        <v>100</v>
      </c>
      <c r="AF311" s="98">
        <f t="shared" ref="AF311:AM311" si="938">INT(B311/$I$1*$AM$1)</f>
        <v>918</v>
      </c>
      <c r="AG311" s="98">
        <f t="shared" si="938"/>
        <v>366</v>
      </c>
      <c r="AH311" s="98">
        <f t="shared" si="938"/>
        <v>274</v>
      </c>
      <c r="AI311" s="98">
        <f t="shared" si="938"/>
        <v>274</v>
      </c>
      <c r="AJ311" s="98">
        <f t="shared" si="938"/>
        <v>895</v>
      </c>
      <c r="AK311" s="98">
        <f t="shared" si="938"/>
        <v>596</v>
      </c>
      <c r="AL311" s="98">
        <f t="shared" si="938"/>
        <v>744</v>
      </c>
      <c r="AM311" s="98">
        <f t="shared" si="938"/>
        <v>744</v>
      </c>
      <c r="AO311" s="100">
        <v>100</v>
      </c>
      <c r="AP311" s="100">
        <f t="shared" ref="AP311:AW311" si="939">INT(B311/$I$1*$AW$1)</f>
        <v>1177</v>
      </c>
      <c r="AQ311" s="100">
        <f t="shared" si="939"/>
        <v>470</v>
      </c>
      <c r="AR311" s="100">
        <f t="shared" si="939"/>
        <v>352</v>
      </c>
      <c r="AS311" s="100">
        <f t="shared" si="939"/>
        <v>352</v>
      </c>
      <c r="AT311" s="100">
        <f t="shared" si="939"/>
        <v>1147</v>
      </c>
      <c r="AU311" s="100">
        <f t="shared" si="939"/>
        <v>765</v>
      </c>
      <c r="AV311" s="100">
        <f t="shared" si="939"/>
        <v>955</v>
      </c>
      <c r="AW311" s="100">
        <f t="shared" si="939"/>
        <v>955</v>
      </c>
      <c r="AY311" s="101">
        <v>100</v>
      </c>
      <c r="AZ311" s="101">
        <f t="shared" ref="AZ311:BG311" si="940">INT(B311/$I$1*$BG$1)</f>
        <v>1507</v>
      </c>
      <c r="BA311" s="101">
        <f t="shared" si="940"/>
        <v>601</v>
      </c>
      <c r="BB311" s="101">
        <f t="shared" si="940"/>
        <v>451</v>
      </c>
      <c r="BC311" s="101">
        <f t="shared" si="940"/>
        <v>451</v>
      </c>
      <c r="BD311" s="101">
        <f t="shared" si="940"/>
        <v>1468</v>
      </c>
      <c r="BE311" s="101">
        <f t="shared" si="940"/>
        <v>979</v>
      </c>
      <c r="BF311" s="101">
        <f t="shared" si="940"/>
        <v>1222</v>
      </c>
      <c r="BG311" s="101">
        <f t="shared" si="940"/>
        <v>1222</v>
      </c>
      <c r="BI311" s="102">
        <v>100</v>
      </c>
      <c r="BJ311" s="102">
        <f t="shared" ref="BJ311:BQ311" si="941">INT(B311/$I$1*$BQ$1)</f>
        <v>2355</v>
      </c>
      <c r="BK311" s="102">
        <f t="shared" si="941"/>
        <v>940</v>
      </c>
      <c r="BL311" s="102">
        <f t="shared" si="941"/>
        <v>705</v>
      </c>
      <c r="BM311" s="102">
        <f t="shared" si="941"/>
        <v>705</v>
      </c>
      <c r="BN311" s="102">
        <f t="shared" si="941"/>
        <v>2295</v>
      </c>
      <c r="BO311" s="102">
        <f t="shared" si="941"/>
        <v>1530</v>
      </c>
      <c r="BP311" s="102">
        <f t="shared" si="941"/>
        <v>1910</v>
      </c>
      <c r="BQ311" s="102">
        <f t="shared" si="941"/>
        <v>1910</v>
      </c>
    </row>
    <row r="312" spans="1:69">
      <c r="A312" s="4">
        <v>101</v>
      </c>
      <c r="B312" s="4">
        <f>INT(VLOOKUP(A312,数值基线!$A$1:$K$206,6,0)*$B$210)</f>
        <v>480</v>
      </c>
      <c r="C312" s="4">
        <f>INT(B312/$B$2*$C$2)</f>
        <v>192</v>
      </c>
      <c r="D312" s="4">
        <f>INT(B312/$B$2*$D$2)</f>
        <v>144</v>
      </c>
      <c r="E312" s="4">
        <f>INT(B312/$B$2*$E$2)</f>
        <v>144</v>
      </c>
      <c r="F312" s="4">
        <f>INT(VLOOKUP(A312,数值基线!$A$1:$K$206,7,0)*$F$2)</f>
        <v>468</v>
      </c>
      <c r="G312" s="4">
        <f>INT(F312/$F$2*$G$2)</f>
        <v>312</v>
      </c>
      <c r="H312" s="4">
        <f>INT(F312/$F$2*$H$2)</f>
        <v>390</v>
      </c>
      <c r="I312" s="4">
        <f>INT(F312/$F$2*$I$2)</f>
        <v>390</v>
      </c>
      <c r="K312" s="106">
        <v>101</v>
      </c>
      <c r="L312" s="106">
        <f t="shared" ref="L312:S312" si="942">INT(B312/$I$1*$S$1)</f>
        <v>600</v>
      </c>
      <c r="M312" s="106">
        <f t="shared" si="942"/>
        <v>240</v>
      </c>
      <c r="N312" s="106">
        <f t="shared" si="942"/>
        <v>180</v>
      </c>
      <c r="O312" s="106">
        <f t="shared" si="942"/>
        <v>180</v>
      </c>
      <c r="P312" s="106">
        <f t="shared" si="942"/>
        <v>585</v>
      </c>
      <c r="Q312" s="106">
        <f t="shared" si="942"/>
        <v>390</v>
      </c>
      <c r="R312" s="106">
        <f t="shared" si="942"/>
        <v>487</v>
      </c>
      <c r="S312" s="106">
        <f t="shared" si="942"/>
        <v>487</v>
      </c>
      <c r="U312" s="97">
        <v>101</v>
      </c>
      <c r="V312" s="97">
        <f t="shared" ref="V312:AC312" si="943">INT(B312/$I$1*$AC$1)</f>
        <v>744</v>
      </c>
      <c r="W312" s="97">
        <f t="shared" si="943"/>
        <v>297</v>
      </c>
      <c r="X312" s="97">
        <f t="shared" si="943"/>
        <v>223</v>
      </c>
      <c r="Y312" s="97">
        <f t="shared" si="943"/>
        <v>223</v>
      </c>
      <c r="Z312" s="97">
        <f t="shared" si="943"/>
        <v>725</v>
      </c>
      <c r="AA312" s="97">
        <f t="shared" si="943"/>
        <v>483</v>
      </c>
      <c r="AB312" s="97">
        <f t="shared" si="943"/>
        <v>604</v>
      </c>
      <c r="AC312" s="97">
        <f t="shared" si="943"/>
        <v>604</v>
      </c>
      <c r="AE312" s="98">
        <v>101</v>
      </c>
      <c r="AF312" s="98">
        <f t="shared" ref="AF312:AM312" si="944">INT(B312/$I$1*$AM$1)</f>
        <v>936</v>
      </c>
      <c r="AG312" s="98">
        <f t="shared" si="944"/>
        <v>374</v>
      </c>
      <c r="AH312" s="98">
        <f t="shared" si="944"/>
        <v>280</v>
      </c>
      <c r="AI312" s="98">
        <f t="shared" si="944"/>
        <v>280</v>
      </c>
      <c r="AJ312" s="98">
        <f t="shared" si="944"/>
        <v>912</v>
      </c>
      <c r="AK312" s="98">
        <f t="shared" si="944"/>
        <v>608</v>
      </c>
      <c r="AL312" s="98">
        <f t="shared" si="944"/>
        <v>760</v>
      </c>
      <c r="AM312" s="98">
        <f t="shared" si="944"/>
        <v>760</v>
      </c>
      <c r="AO312" s="100">
        <v>101</v>
      </c>
      <c r="AP312" s="100">
        <f t="shared" ref="AP312:AW312" si="945">INT(B312/$I$1*$AW$1)</f>
        <v>1200</v>
      </c>
      <c r="AQ312" s="100">
        <f t="shared" si="945"/>
        <v>480</v>
      </c>
      <c r="AR312" s="100">
        <f t="shared" si="945"/>
        <v>360</v>
      </c>
      <c r="AS312" s="100">
        <f t="shared" si="945"/>
        <v>360</v>
      </c>
      <c r="AT312" s="100">
        <f t="shared" si="945"/>
        <v>1170</v>
      </c>
      <c r="AU312" s="100">
        <f t="shared" si="945"/>
        <v>780</v>
      </c>
      <c r="AV312" s="100">
        <f t="shared" si="945"/>
        <v>975</v>
      </c>
      <c r="AW312" s="100">
        <f t="shared" si="945"/>
        <v>975</v>
      </c>
      <c r="AY312" s="101">
        <v>101</v>
      </c>
      <c r="AZ312" s="101">
        <f t="shared" ref="AZ312:BG312" si="946">INT(B312/$I$1*$BG$1)</f>
        <v>1536</v>
      </c>
      <c r="BA312" s="101">
        <f t="shared" si="946"/>
        <v>614</v>
      </c>
      <c r="BB312" s="101">
        <f t="shared" si="946"/>
        <v>460</v>
      </c>
      <c r="BC312" s="101">
        <f t="shared" si="946"/>
        <v>460</v>
      </c>
      <c r="BD312" s="101">
        <f t="shared" si="946"/>
        <v>1497</v>
      </c>
      <c r="BE312" s="101">
        <f t="shared" si="946"/>
        <v>998</v>
      </c>
      <c r="BF312" s="101">
        <f t="shared" si="946"/>
        <v>1248</v>
      </c>
      <c r="BG312" s="101">
        <f t="shared" si="946"/>
        <v>1248</v>
      </c>
      <c r="BI312" s="102">
        <v>101</v>
      </c>
      <c r="BJ312" s="102">
        <f t="shared" ref="BJ312:BQ312" si="947">INT(B312/$I$1*$BQ$1)</f>
        <v>2400</v>
      </c>
      <c r="BK312" s="102">
        <f t="shared" si="947"/>
        <v>960</v>
      </c>
      <c r="BL312" s="102">
        <f t="shared" si="947"/>
        <v>720</v>
      </c>
      <c r="BM312" s="102">
        <f t="shared" si="947"/>
        <v>720</v>
      </c>
      <c r="BN312" s="102">
        <f t="shared" si="947"/>
        <v>2340</v>
      </c>
      <c r="BO312" s="102">
        <f t="shared" si="947"/>
        <v>1560</v>
      </c>
      <c r="BP312" s="102">
        <f t="shared" si="947"/>
        <v>1950</v>
      </c>
      <c r="BQ312" s="102">
        <f t="shared" si="947"/>
        <v>1950</v>
      </c>
    </row>
    <row r="313" spans="1:69">
      <c r="A313" s="4">
        <v>102</v>
      </c>
      <c r="B313" s="4">
        <f>INT(VLOOKUP(A313,数值基线!$A$1:$K$206,6,0)*$B$210)</f>
        <v>489</v>
      </c>
      <c r="C313" s="4">
        <f>INT(B313/$B$2*$C$2)</f>
        <v>195</v>
      </c>
      <c r="D313" s="4">
        <f>INT(B313/$B$2*$D$2)</f>
        <v>146</v>
      </c>
      <c r="E313" s="4">
        <f>INT(B313/$B$2*$E$2)</f>
        <v>146</v>
      </c>
      <c r="F313" s="4">
        <f>INT(VLOOKUP(A313,数值基线!$A$1:$K$206,7,0)*$F$2)</f>
        <v>477</v>
      </c>
      <c r="G313" s="4">
        <f>INT(F313/$F$2*$G$2)</f>
        <v>318</v>
      </c>
      <c r="H313" s="4">
        <f>INT(F313/$F$2*$H$2)</f>
        <v>397</v>
      </c>
      <c r="I313" s="4">
        <f>INT(F313/$F$2*$I$2)</f>
        <v>397</v>
      </c>
      <c r="K313" s="106">
        <v>102</v>
      </c>
      <c r="L313" s="106">
        <f t="shared" ref="L313:S313" si="948">INT(B313/$I$1*$S$1)</f>
        <v>611</v>
      </c>
      <c r="M313" s="106">
        <f t="shared" si="948"/>
        <v>243</v>
      </c>
      <c r="N313" s="106">
        <f t="shared" si="948"/>
        <v>182</v>
      </c>
      <c r="O313" s="106">
        <f t="shared" si="948"/>
        <v>182</v>
      </c>
      <c r="P313" s="106">
        <f t="shared" si="948"/>
        <v>596</v>
      </c>
      <c r="Q313" s="106">
        <f t="shared" si="948"/>
        <v>397</v>
      </c>
      <c r="R313" s="106">
        <f t="shared" si="948"/>
        <v>496</v>
      </c>
      <c r="S313" s="106">
        <f t="shared" si="948"/>
        <v>496</v>
      </c>
      <c r="U313" s="97">
        <v>102</v>
      </c>
      <c r="V313" s="97">
        <f t="shared" ref="V313:AC313" si="949">INT(B313/$I$1*$AC$1)</f>
        <v>757</v>
      </c>
      <c r="W313" s="97">
        <f t="shared" si="949"/>
        <v>302</v>
      </c>
      <c r="X313" s="97">
        <f t="shared" si="949"/>
        <v>226</v>
      </c>
      <c r="Y313" s="97">
        <f t="shared" si="949"/>
        <v>226</v>
      </c>
      <c r="Z313" s="97">
        <f t="shared" si="949"/>
        <v>739</v>
      </c>
      <c r="AA313" s="97">
        <f t="shared" si="949"/>
        <v>492</v>
      </c>
      <c r="AB313" s="97">
        <f t="shared" si="949"/>
        <v>615</v>
      </c>
      <c r="AC313" s="97">
        <f t="shared" si="949"/>
        <v>615</v>
      </c>
      <c r="AE313" s="98">
        <v>102</v>
      </c>
      <c r="AF313" s="98">
        <f t="shared" ref="AF313:AM313" si="950">INT(B313/$I$1*$AM$1)</f>
        <v>953</v>
      </c>
      <c r="AG313" s="98">
        <f t="shared" si="950"/>
        <v>380</v>
      </c>
      <c r="AH313" s="98">
        <f t="shared" si="950"/>
        <v>284</v>
      </c>
      <c r="AI313" s="98">
        <f t="shared" si="950"/>
        <v>284</v>
      </c>
      <c r="AJ313" s="98">
        <f t="shared" si="950"/>
        <v>930</v>
      </c>
      <c r="AK313" s="98">
        <f t="shared" si="950"/>
        <v>620</v>
      </c>
      <c r="AL313" s="98">
        <f t="shared" si="950"/>
        <v>774</v>
      </c>
      <c r="AM313" s="98">
        <f t="shared" si="950"/>
        <v>774</v>
      </c>
      <c r="AO313" s="100">
        <v>102</v>
      </c>
      <c r="AP313" s="100">
        <f t="shared" ref="AP313:AW313" si="951">INT(B313/$I$1*$AW$1)</f>
        <v>1222</v>
      </c>
      <c r="AQ313" s="100">
        <f t="shared" si="951"/>
        <v>487</v>
      </c>
      <c r="AR313" s="100">
        <f t="shared" si="951"/>
        <v>365</v>
      </c>
      <c r="AS313" s="100">
        <f t="shared" si="951"/>
        <v>365</v>
      </c>
      <c r="AT313" s="100">
        <f t="shared" si="951"/>
        <v>1192</v>
      </c>
      <c r="AU313" s="100">
        <f t="shared" si="951"/>
        <v>795</v>
      </c>
      <c r="AV313" s="100">
        <f t="shared" si="951"/>
        <v>992</v>
      </c>
      <c r="AW313" s="100">
        <f t="shared" si="951"/>
        <v>992</v>
      </c>
      <c r="AY313" s="101">
        <v>102</v>
      </c>
      <c r="AZ313" s="101">
        <f t="shared" ref="AZ313:BG313" si="952">INT(B313/$I$1*$BG$1)</f>
        <v>1564</v>
      </c>
      <c r="BA313" s="101">
        <f t="shared" si="952"/>
        <v>624</v>
      </c>
      <c r="BB313" s="101">
        <f t="shared" si="952"/>
        <v>467</v>
      </c>
      <c r="BC313" s="101">
        <f t="shared" si="952"/>
        <v>467</v>
      </c>
      <c r="BD313" s="101">
        <f t="shared" si="952"/>
        <v>1526</v>
      </c>
      <c r="BE313" s="101">
        <f t="shared" si="952"/>
        <v>1017</v>
      </c>
      <c r="BF313" s="101">
        <f t="shared" si="952"/>
        <v>1270</v>
      </c>
      <c r="BG313" s="101">
        <f t="shared" si="952"/>
        <v>1270</v>
      </c>
      <c r="BI313" s="102">
        <v>102</v>
      </c>
      <c r="BJ313" s="102">
        <f t="shared" ref="BJ313:BQ313" si="953">INT(B313/$I$1*$BQ$1)</f>
        <v>2445</v>
      </c>
      <c r="BK313" s="102">
        <f t="shared" si="953"/>
        <v>975</v>
      </c>
      <c r="BL313" s="102">
        <f t="shared" si="953"/>
        <v>730</v>
      </c>
      <c r="BM313" s="102">
        <f t="shared" si="953"/>
        <v>730</v>
      </c>
      <c r="BN313" s="102">
        <f t="shared" si="953"/>
        <v>2385</v>
      </c>
      <c r="BO313" s="102">
        <f t="shared" si="953"/>
        <v>1590</v>
      </c>
      <c r="BP313" s="102">
        <f t="shared" si="953"/>
        <v>1985</v>
      </c>
      <c r="BQ313" s="102">
        <f t="shared" si="953"/>
        <v>1985</v>
      </c>
    </row>
    <row r="314" spans="1:69">
      <c r="A314" s="4">
        <v>103</v>
      </c>
      <c r="B314" s="4">
        <f>INT(VLOOKUP(A314,数值基线!$A$1:$K$206,6,0)*$B$210)</f>
        <v>498</v>
      </c>
      <c r="C314" s="4">
        <f>INT(B314/$B$2*$C$2)</f>
        <v>199</v>
      </c>
      <c r="D314" s="4">
        <f>INT(B314/$B$2*$D$2)</f>
        <v>149</v>
      </c>
      <c r="E314" s="4">
        <f>INT(B314/$B$2*$E$2)</f>
        <v>149</v>
      </c>
      <c r="F314" s="4">
        <f>INT(VLOOKUP(A314,数值基线!$A$1:$K$206,7,0)*$F$2)</f>
        <v>486</v>
      </c>
      <c r="G314" s="4">
        <f>INT(F314/$F$2*$G$2)</f>
        <v>324</v>
      </c>
      <c r="H314" s="4">
        <f>INT(F314/$F$2*$H$2)</f>
        <v>405</v>
      </c>
      <c r="I314" s="4">
        <f>INT(F314/$F$2*$I$2)</f>
        <v>405</v>
      </c>
      <c r="K314" s="106">
        <v>103</v>
      </c>
      <c r="L314" s="106">
        <f t="shared" ref="L314:S314" si="954">INT(B314/$I$1*$S$1)</f>
        <v>622</v>
      </c>
      <c r="M314" s="106">
        <f t="shared" si="954"/>
        <v>248</v>
      </c>
      <c r="N314" s="106">
        <f t="shared" si="954"/>
        <v>186</v>
      </c>
      <c r="O314" s="106">
        <f t="shared" si="954"/>
        <v>186</v>
      </c>
      <c r="P314" s="106">
        <f t="shared" si="954"/>
        <v>607</v>
      </c>
      <c r="Q314" s="106">
        <f t="shared" si="954"/>
        <v>405</v>
      </c>
      <c r="R314" s="106">
        <f t="shared" si="954"/>
        <v>506</v>
      </c>
      <c r="S314" s="106">
        <f t="shared" si="954"/>
        <v>506</v>
      </c>
      <c r="U314" s="97">
        <v>103</v>
      </c>
      <c r="V314" s="97">
        <f t="shared" ref="V314:AC314" si="955">INT(B314/$I$1*$AC$1)</f>
        <v>771</v>
      </c>
      <c r="W314" s="97">
        <f t="shared" si="955"/>
        <v>308</v>
      </c>
      <c r="X314" s="97">
        <f t="shared" si="955"/>
        <v>230</v>
      </c>
      <c r="Y314" s="97">
        <f t="shared" si="955"/>
        <v>230</v>
      </c>
      <c r="Z314" s="97">
        <f t="shared" si="955"/>
        <v>753</v>
      </c>
      <c r="AA314" s="97">
        <f t="shared" si="955"/>
        <v>502</v>
      </c>
      <c r="AB314" s="97">
        <f t="shared" si="955"/>
        <v>627</v>
      </c>
      <c r="AC314" s="97">
        <f t="shared" si="955"/>
        <v>627</v>
      </c>
      <c r="AE314" s="98">
        <v>103</v>
      </c>
      <c r="AF314" s="98">
        <f t="shared" ref="AF314:AM314" si="956">INT(B314/$I$1*$AM$1)</f>
        <v>971</v>
      </c>
      <c r="AG314" s="98">
        <f t="shared" si="956"/>
        <v>388</v>
      </c>
      <c r="AH314" s="98">
        <f t="shared" si="956"/>
        <v>290</v>
      </c>
      <c r="AI314" s="98">
        <f t="shared" si="956"/>
        <v>290</v>
      </c>
      <c r="AJ314" s="98">
        <f t="shared" si="956"/>
        <v>947</v>
      </c>
      <c r="AK314" s="98">
        <f t="shared" si="956"/>
        <v>631</v>
      </c>
      <c r="AL314" s="98">
        <f t="shared" si="956"/>
        <v>789</v>
      </c>
      <c r="AM314" s="98">
        <f t="shared" si="956"/>
        <v>789</v>
      </c>
      <c r="AO314" s="100">
        <v>103</v>
      </c>
      <c r="AP314" s="100">
        <f t="shared" ref="AP314:AW314" si="957">INT(B314/$I$1*$AW$1)</f>
        <v>1245</v>
      </c>
      <c r="AQ314" s="100">
        <f t="shared" si="957"/>
        <v>497</v>
      </c>
      <c r="AR314" s="100">
        <f t="shared" si="957"/>
        <v>372</v>
      </c>
      <c r="AS314" s="100">
        <f t="shared" si="957"/>
        <v>372</v>
      </c>
      <c r="AT314" s="100">
        <f t="shared" si="957"/>
        <v>1215</v>
      </c>
      <c r="AU314" s="100">
        <f t="shared" si="957"/>
        <v>810</v>
      </c>
      <c r="AV314" s="100">
        <f t="shared" si="957"/>
        <v>1012</v>
      </c>
      <c r="AW314" s="100">
        <f t="shared" si="957"/>
        <v>1012</v>
      </c>
      <c r="AY314" s="101">
        <v>103</v>
      </c>
      <c r="AZ314" s="101">
        <f t="shared" ref="AZ314:BG314" si="958">INT(B314/$I$1*$BG$1)</f>
        <v>1593</v>
      </c>
      <c r="BA314" s="101">
        <f t="shared" si="958"/>
        <v>636</v>
      </c>
      <c r="BB314" s="101">
        <f t="shared" si="958"/>
        <v>476</v>
      </c>
      <c r="BC314" s="101">
        <f t="shared" si="958"/>
        <v>476</v>
      </c>
      <c r="BD314" s="101">
        <f t="shared" si="958"/>
        <v>1555</v>
      </c>
      <c r="BE314" s="101">
        <f t="shared" si="958"/>
        <v>1036</v>
      </c>
      <c r="BF314" s="101">
        <f t="shared" si="958"/>
        <v>1296</v>
      </c>
      <c r="BG314" s="101">
        <f t="shared" si="958"/>
        <v>1296</v>
      </c>
      <c r="BI314" s="102">
        <v>103</v>
      </c>
      <c r="BJ314" s="102">
        <f t="shared" ref="BJ314:BQ314" si="959">INT(B314/$I$1*$BQ$1)</f>
        <v>2490</v>
      </c>
      <c r="BK314" s="102">
        <f t="shared" si="959"/>
        <v>995</v>
      </c>
      <c r="BL314" s="102">
        <f t="shared" si="959"/>
        <v>745</v>
      </c>
      <c r="BM314" s="102">
        <f t="shared" si="959"/>
        <v>745</v>
      </c>
      <c r="BN314" s="102">
        <f t="shared" si="959"/>
        <v>2430</v>
      </c>
      <c r="BO314" s="102">
        <f t="shared" si="959"/>
        <v>1620</v>
      </c>
      <c r="BP314" s="102">
        <f t="shared" si="959"/>
        <v>2025</v>
      </c>
      <c r="BQ314" s="102">
        <f t="shared" si="959"/>
        <v>2025</v>
      </c>
    </row>
    <row r="315" spans="1:69">
      <c r="A315" s="4">
        <v>104</v>
      </c>
      <c r="B315" s="4">
        <f>INT(VLOOKUP(A315,数值基线!$A$1:$K$206,6,0)*$B$210)</f>
        <v>507</v>
      </c>
      <c r="C315" s="4">
        <f>INT(B315/$B$2*$C$2)</f>
        <v>202</v>
      </c>
      <c r="D315" s="4">
        <f>INT(B315/$B$2*$D$2)</f>
        <v>152</v>
      </c>
      <c r="E315" s="4">
        <f>INT(B315/$B$2*$E$2)</f>
        <v>152</v>
      </c>
      <c r="F315" s="4">
        <f>INT(VLOOKUP(A315,数值基线!$A$1:$K$206,7,0)*$F$2)</f>
        <v>495</v>
      </c>
      <c r="G315" s="4">
        <f>INT(F315/$F$2*$G$2)</f>
        <v>330</v>
      </c>
      <c r="H315" s="4">
        <f>INT(F315/$F$2*$H$2)</f>
        <v>412</v>
      </c>
      <c r="I315" s="4">
        <f>INT(F315/$F$2*$I$2)</f>
        <v>412</v>
      </c>
      <c r="K315" s="106">
        <v>104</v>
      </c>
      <c r="L315" s="106">
        <f t="shared" ref="L315:S315" si="960">INT(B315/$I$1*$S$1)</f>
        <v>633</v>
      </c>
      <c r="M315" s="106">
        <f t="shared" si="960"/>
        <v>252</v>
      </c>
      <c r="N315" s="106">
        <f t="shared" si="960"/>
        <v>190</v>
      </c>
      <c r="O315" s="106">
        <f t="shared" si="960"/>
        <v>190</v>
      </c>
      <c r="P315" s="106">
        <f t="shared" si="960"/>
        <v>618</v>
      </c>
      <c r="Q315" s="106">
        <f t="shared" si="960"/>
        <v>412</v>
      </c>
      <c r="R315" s="106">
        <f t="shared" si="960"/>
        <v>515</v>
      </c>
      <c r="S315" s="106">
        <f t="shared" si="960"/>
        <v>515</v>
      </c>
      <c r="U315" s="97">
        <v>104</v>
      </c>
      <c r="V315" s="97">
        <f t="shared" ref="V315:AC315" si="961">INT(B315/$I$1*$AC$1)</f>
        <v>785</v>
      </c>
      <c r="W315" s="97">
        <f t="shared" si="961"/>
        <v>313</v>
      </c>
      <c r="X315" s="97">
        <f t="shared" si="961"/>
        <v>235</v>
      </c>
      <c r="Y315" s="97">
        <f t="shared" si="961"/>
        <v>235</v>
      </c>
      <c r="Z315" s="97">
        <f t="shared" si="961"/>
        <v>767</v>
      </c>
      <c r="AA315" s="97">
        <f t="shared" si="961"/>
        <v>511</v>
      </c>
      <c r="AB315" s="97">
        <f t="shared" si="961"/>
        <v>638</v>
      </c>
      <c r="AC315" s="97">
        <f t="shared" si="961"/>
        <v>638</v>
      </c>
      <c r="AE315" s="98">
        <v>104</v>
      </c>
      <c r="AF315" s="98">
        <f t="shared" ref="AF315:AM315" si="962">INT(B315/$I$1*$AM$1)</f>
        <v>988</v>
      </c>
      <c r="AG315" s="98">
        <f t="shared" si="962"/>
        <v>393</v>
      </c>
      <c r="AH315" s="98">
        <f t="shared" si="962"/>
        <v>296</v>
      </c>
      <c r="AI315" s="98">
        <f t="shared" si="962"/>
        <v>296</v>
      </c>
      <c r="AJ315" s="98">
        <f t="shared" si="962"/>
        <v>965</v>
      </c>
      <c r="AK315" s="98">
        <f t="shared" si="962"/>
        <v>643</v>
      </c>
      <c r="AL315" s="98">
        <f t="shared" si="962"/>
        <v>803</v>
      </c>
      <c r="AM315" s="98">
        <f t="shared" si="962"/>
        <v>803</v>
      </c>
      <c r="AO315" s="100">
        <v>104</v>
      </c>
      <c r="AP315" s="100">
        <f t="shared" ref="AP315:AW315" si="963">INT(B315/$I$1*$AW$1)</f>
        <v>1267</v>
      </c>
      <c r="AQ315" s="100">
        <f t="shared" si="963"/>
        <v>505</v>
      </c>
      <c r="AR315" s="100">
        <f t="shared" si="963"/>
        <v>380</v>
      </c>
      <c r="AS315" s="100">
        <f t="shared" si="963"/>
        <v>380</v>
      </c>
      <c r="AT315" s="100">
        <f t="shared" si="963"/>
        <v>1237</v>
      </c>
      <c r="AU315" s="100">
        <f t="shared" si="963"/>
        <v>825</v>
      </c>
      <c r="AV315" s="100">
        <f t="shared" si="963"/>
        <v>1030</v>
      </c>
      <c r="AW315" s="100">
        <f t="shared" si="963"/>
        <v>1030</v>
      </c>
      <c r="AY315" s="101">
        <v>104</v>
      </c>
      <c r="AZ315" s="101">
        <f t="shared" ref="AZ315:BG315" si="964">INT(B315/$I$1*$BG$1)</f>
        <v>1622</v>
      </c>
      <c r="BA315" s="101">
        <f t="shared" si="964"/>
        <v>646</v>
      </c>
      <c r="BB315" s="101">
        <f t="shared" si="964"/>
        <v>486</v>
      </c>
      <c r="BC315" s="101">
        <f t="shared" si="964"/>
        <v>486</v>
      </c>
      <c r="BD315" s="101">
        <f t="shared" si="964"/>
        <v>1584</v>
      </c>
      <c r="BE315" s="101">
        <f t="shared" si="964"/>
        <v>1056</v>
      </c>
      <c r="BF315" s="101">
        <f t="shared" si="964"/>
        <v>1318</v>
      </c>
      <c r="BG315" s="101">
        <f t="shared" si="964"/>
        <v>1318</v>
      </c>
      <c r="BI315" s="102">
        <v>104</v>
      </c>
      <c r="BJ315" s="102">
        <f t="shared" ref="BJ315:BQ315" si="965">INT(B315/$I$1*$BQ$1)</f>
        <v>2535</v>
      </c>
      <c r="BK315" s="102">
        <f t="shared" si="965"/>
        <v>1010</v>
      </c>
      <c r="BL315" s="102">
        <f t="shared" si="965"/>
        <v>760</v>
      </c>
      <c r="BM315" s="102">
        <f t="shared" si="965"/>
        <v>760</v>
      </c>
      <c r="BN315" s="102">
        <f t="shared" si="965"/>
        <v>2475</v>
      </c>
      <c r="BO315" s="102">
        <f t="shared" si="965"/>
        <v>1650</v>
      </c>
      <c r="BP315" s="102">
        <f t="shared" si="965"/>
        <v>2060</v>
      </c>
      <c r="BQ315" s="102">
        <f t="shared" si="965"/>
        <v>2060</v>
      </c>
    </row>
    <row r="316" spans="1:69">
      <c r="A316" s="4">
        <v>105</v>
      </c>
      <c r="B316" s="4">
        <f>INT(VLOOKUP(A316,数值基线!$A$1:$K$206,6,0)*$B$210)</f>
        <v>516</v>
      </c>
      <c r="C316" s="4">
        <f>INT(B316/$B$2*$C$2)</f>
        <v>206</v>
      </c>
      <c r="D316" s="4">
        <f>INT(B316/$B$2*$D$2)</f>
        <v>154</v>
      </c>
      <c r="E316" s="4">
        <f>INT(B316/$B$2*$E$2)</f>
        <v>154</v>
      </c>
      <c r="F316" s="4">
        <f>INT(VLOOKUP(A316,数值基线!$A$1:$K$206,7,0)*$F$2)</f>
        <v>504</v>
      </c>
      <c r="G316" s="4">
        <f>INT(F316/$F$2*$G$2)</f>
        <v>336</v>
      </c>
      <c r="H316" s="4">
        <f>INT(F316/$F$2*$H$2)</f>
        <v>420</v>
      </c>
      <c r="I316" s="4">
        <f>INT(F316/$F$2*$I$2)</f>
        <v>420</v>
      </c>
      <c r="K316" s="106">
        <v>105</v>
      </c>
      <c r="L316" s="106">
        <f t="shared" ref="L316:S316" si="966">INT(B316/$I$1*$S$1)</f>
        <v>645</v>
      </c>
      <c r="M316" s="106">
        <f t="shared" si="966"/>
        <v>257</v>
      </c>
      <c r="N316" s="106">
        <f t="shared" si="966"/>
        <v>192</v>
      </c>
      <c r="O316" s="106">
        <f t="shared" si="966"/>
        <v>192</v>
      </c>
      <c r="P316" s="106">
        <f t="shared" si="966"/>
        <v>630</v>
      </c>
      <c r="Q316" s="106">
        <f t="shared" si="966"/>
        <v>420</v>
      </c>
      <c r="R316" s="106">
        <f t="shared" si="966"/>
        <v>525</v>
      </c>
      <c r="S316" s="106">
        <f t="shared" si="966"/>
        <v>525</v>
      </c>
      <c r="U316" s="97">
        <v>105</v>
      </c>
      <c r="V316" s="97">
        <f t="shared" ref="V316:AC316" si="967">INT(B316/$I$1*$AC$1)</f>
        <v>799</v>
      </c>
      <c r="W316" s="97">
        <f t="shared" si="967"/>
        <v>319</v>
      </c>
      <c r="X316" s="97">
        <f t="shared" si="967"/>
        <v>238</v>
      </c>
      <c r="Y316" s="97">
        <f t="shared" si="967"/>
        <v>238</v>
      </c>
      <c r="Z316" s="97">
        <f t="shared" si="967"/>
        <v>781</v>
      </c>
      <c r="AA316" s="97">
        <f t="shared" si="967"/>
        <v>520</v>
      </c>
      <c r="AB316" s="97">
        <f t="shared" si="967"/>
        <v>651</v>
      </c>
      <c r="AC316" s="97">
        <f t="shared" si="967"/>
        <v>651</v>
      </c>
      <c r="AE316" s="98">
        <v>105</v>
      </c>
      <c r="AF316" s="98">
        <f t="shared" ref="AF316:AM316" si="968">INT(B316/$I$1*$AM$1)</f>
        <v>1006</v>
      </c>
      <c r="AG316" s="98">
        <f t="shared" si="968"/>
        <v>401</v>
      </c>
      <c r="AH316" s="98">
        <f t="shared" si="968"/>
        <v>300</v>
      </c>
      <c r="AI316" s="98">
        <f t="shared" si="968"/>
        <v>300</v>
      </c>
      <c r="AJ316" s="98">
        <f t="shared" si="968"/>
        <v>982</v>
      </c>
      <c r="AK316" s="98">
        <f t="shared" si="968"/>
        <v>655</v>
      </c>
      <c r="AL316" s="98">
        <f t="shared" si="968"/>
        <v>819</v>
      </c>
      <c r="AM316" s="98">
        <f t="shared" si="968"/>
        <v>819</v>
      </c>
      <c r="AO316" s="100">
        <v>105</v>
      </c>
      <c r="AP316" s="100">
        <f t="shared" ref="AP316:AW316" si="969">INT(B316/$I$1*$AW$1)</f>
        <v>1290</v>
      </c>
      <c r="AQ316" s="100">
        <f t="shared" si="969"/>
        <v>515</v>
      </c>
      <c r="AR316" s="100">
        <f t="shared" si="969"/>
        <v>385</v>
      </c>
      <c r="AS316" s="100">
        <f t="shared" si="969"/>
        <v>385</v>
      </c>
      <c r="AT316" s="100">
        <f t="shared" si="969"/>
        <v>1260</v>
      </c>
      <c r="AU316" s="100">
        <f t="shared" si="969"/>
        <v>840</v>
      </c>
      <c r="AV316" s="100">
        <f t="shared" si="969"/>
        <v>1050</v>
      </c>
      <c r="AW316" s="100">
        <f t="shared" si="969"/>
        <v>1050</v>
      </c>
      <c r="AY316" s="101">
        <v>105</v>
      </c>
      <c r="AZ316" s="101">
        <f t="shared" ref="AZ316:BG316" si="970">INT(B316/$I$1*$BG$1)</f>
        <v>1651</v>
      </c>
      <c r="BA316" s="101">
        <f t="shared" si="970"/>
        <v>659</v>
      </c>
      <c r="BB316" s="101">
        <f t="shared" si="970"/>
        <v>492</v>
      </c>
      <c r="BC316" s="101">
        <f t="shared" si="970"/>
        <v>492</v>
      </c>
      <c r="BD316" s="101">
        <f t="shared" si="970"/>
        <v>1612</v>
      </c>
      <c r="BE316" s="101">
        <f t="shared" si="970"/>
        <v>1075</v>
      </c>
      <c r="BF316" s="101">
        <f t="shared" si="970"/>
        <v>1344</v>
      </c>
      <c r="BG316" s="101">
        <f t="shared" si="970"/>
        <v>1344</v>
      </c>
      <c r="BI316" s="102">
        <v>105</v>
      </c>
      <c r="BJ316" s="102">
        <f t="shared" ref="BJ316:BQ316" si="971">INT(B316/$I$1*$BQ$1)</f>
        <v>2580</v>
      </c>
      <c r="BK316" s="102">
        <f t="shared" si="971"/>
        <v>1030</v>
      </c>
      <c r="BL316" s="102">
        <f t="shared" si="971"/>
        <v>770</v>
      </c>
      <c r="BM316" s="102">
        <f t="shared" si="971"/>
        <v>770</v>
      </c>
      <c r="BN316" s="102">
        <f t="shared" si="971"/>
        <v>2520</v>
      </c>
      <c r="BO316" s="102">
        <f t="shared" si="971"/>
        <v>1680</v>
      </c>
      <c r="BP316" s="102">
        <f t="shared" si="971"/>
        <v>2100</v>
      </c>
      <c r="BQ316" s="102">
        <f t="shared" si="971"/>
        <v>2100</v>
      </c>
    </row>
    <row r="317" spans="1:69">
      <c r="A317" s="4">
        <v>106</v>
      </c>
      <c r="B317" s="4">
        <f>INT(VLOOKUP(A317,数值基线!$A$1:$K$206,6,0)*$B$210)</f>
        <v>526</v>
      </c>
      <c r="C317" s="4">
        <f>INT(B317/$B$2*$C$2)</f>
        <v>210</v>
      </c>
      <c r="D317" s="4">
        <f>INT(B317/$B$2*$D$2)</f>
        <v>157</v>
      </c>
      <c r="E317" s="4">
        <f>INT(B317/$B$2*$E$2)</f>
        <v>157</v>
      </c>
      <c r="F317" s="4">
        <f>INT(VLOOKUP(A317,数值基线!$A$1:$K$206,7,0)*$F$2)</f>
        <v>513</v>
      </c>
      <c r="G317" s="4">
        <f>INT(F317/$F$2*$G$2)</f>
        <v>342</v>
      </c>
      <c r="H317" s="4">
        <f>INT(F317/$F$2*$H$2)</f>
        <v>427</v>
      </c>
      <c r="I317" s="4">
        <f>INT(F317/$F$2*$I$2)</f>
        <v>427</v>
      </c>
      <c r="K317" s="106">
        <v>106</v>
      </c>
      <c r="L317" s="106">
        <f t="shared" ref="L317:S317" si="972">INT(B317/$I$1*$S$1)</f>
        <v>657</v>
      </c>
      <c r="M317" s="106">
        <f t="shared" si="972"/>
        <v>262</v>
      </c>
      <c r="N317" s="106">
        <f t="shared" si="972"/>
        <v>196</v>
      </c>
      <c r="O317" s="106">
        <f t="shared" si="972"/>
        <v>196</v>
      </c>
      <c r="P317" s="106">
        <f t="shared" si="972"/>
        <v>641</v>
      </c>
      <c r="Q317" s="106">
        <f t="shared" si="972"/>
        <v>427</v>
      </c>
      <c r="R317" s="106">
        <f t="shared" si="972"/>
        <v>533</v>
      </c>
      <c r="S317" s="106">
        <f t="shared" si="972"/>
        <v>533</v>
      </c>
      <c r="U317" s="97">
        <v>106</v>
      </c>
      <c r="V317" s="97">
        <f t="shared" ref="V317:AC317" si="973">INT(B317/$I$1*$AC$1)</f>
        <v>815</v>
      </c>
      <c r="W317" s="97">
        <f t="shared" si="973"/>
        <v>325</v>
      </c>
      <c r="X317" s="97">
        <f t="shared" si="973"/>
        <v>243</v>
      </c>
      <c r="Y317" s="97">
        <f t="shared" si="973"/>
        <v>243</v>
      </c>
      <c r="Z317" s="97">
        <f t="shared" si="973"/>
        <v>795</v>
      </c>
      <c r="AA317" s="97">
        <f t="shared" si="973"/>
        <v>530</v>
      </c>
      <c r="AB317" s="97">
        <f t="shared" si="973"/>
        <v>661</v>
      </c>
      <c r="AC317" s="97">
        <f t="shared" si="973"/>
        <v>661</v>
      </c>
      <c r="AE317" s="98">
        <v>106</v>
      </c>
      <c r="AF317" s="98">
        <f t="shared" ref="AF317:AM317" si="974">INT(B317/$I$1*$AM$1)</f>
        <v>1025</v>
      </c>
      <c r="AG317" s="98">
        <f t="shared" si="974"/>
        <v>409</v>
      </c>
      <c r="AH317" s="98">
        <f t="shared" si="974"/>
        <v>306</v>
      </c>
      <c r="AI317" s="98">
        <f t="shared" si="974"/>
        <v>306</v>
      </c>
      <c r="AJ317" s="98">
        <f t="shared" si="974"/>
        <v>1000</v>
      </c>
      <c r="AK317" s="98">
        <f t="shared" si="974"/>
        <v>666</v>
      </c>
      <c r="AL317" s="98">
        <f t="shared" si="974"/>
        <v>832</v>
      </c>
      <c r="AM317" s="98">
        <f t="shared" si="974"/>
        <v>832</v>
      </c>
      <c r="AO317" s="100">
        <v>106</v>
      </c>
      <c r="AP317" s="100">
        <f t="shared" ref="AP317:AW317" si="975">INT(B317/$I$1*$AW$1)</f>
        <v>1315</v>
      </c>
      <c r="AQ317" s="100">
        <f t="shared" si="975"/>
        <v>525</v>
      </c>
      <c r="AR317" s="100">
        <f t="shared" si="975"/>
        <v>392</v>
      </c>
      <c r="AS317" s="100">
        <f t="shared" si="975"/>
        <v>392</v>
      </c>
      <c r="AT317" s="100">
        <f t="shared" si="975"/>
        <v>1282</v>
      </c>
      <c r="AU317" s="100">
        <f t="shared" si="975"/>
        <v>855</v>
      </c>
      <c r="AV317" s="100">
        <f t="shared" si="975"/>
        <v>1067</v>
      </c>
      <c r="AW317" s="100">
        <f t="shared" si="975"/>
        <v>1067</v>
      </c>
      <c r="AY317" s="101">
        <v>106</v>
      </c>
      <c r="AZ317" s="101">
        <f t="shared" ref="AZ317:BG317" si="976">INT(B317/$I$1*$BG$1)</f>
        <v>1683</v>
      </c>
      <c r="BA317" s="101">
        <f t="shared" si="976"/>
        <v>672</v>
      </c>
      <c r="BB317" s="101">
        <f t="shared" si="976"/>
        <v>502</v>
      </c>
      <c r="BC317" s="101">
        <f t="shared" si="976"/>
        <v>502</v>
      </c>
      <c r="BD317" s="101">
        <f t="shared" si="976"/>
        <v>1641</v>
      </c>
      <c r="BE317" s="101">
        <f t="shared" si="976"/>
        <v>1094</v>
      </c>
      <c r="BF317" s="101">
        <f t="shared" si="976"/>
        <v>1366</v>
      </c>
      <c r="BG317" s="101">
        <f t="shared" si="976"/>
        <v>1366</v>
      </c>
      <c r="BI317" s="102">
        <v>106</v>
      </c>
      <c r="BJ317" s="102">
        <f t="shared" ref="BJ317:BQ317" si="977">INT(B317/$I$1*$BQ$1)</f>
        <v>2630</v>
      </c>
      <c r="BK317" s="102">
        <f t="shared" si="977"/>
        <v>1050</v>
      </c>
      <c r="BL317" s="102">
        <f t="shared" si="977"/>
        <v>785</v>
      </c>
      <c r="BM317" s="102">
        <f t="shared" si="977"/>
        <v>785</v>
      </c>
      <c r="BN317" s="102">
        <f t="shared" si="977"/>
        <v>2565</v>
      </c>
      <c r="BO317" s="102">
        <f t="shared" si="977"/>
        <v>1710</v>
      </c>
      <c r="BP317" s="102">
        <f t="shared" si="977"/>
        <v>2135</v>
      </c>
      <c r="BQ317" s="102">
        <f t="shared" si="977"/>
        <v>2135</v>
      </c>
    </row>
    <row r="318" spans="1:69">
      <c r="A318" s="4">
        <v>107</v>
      </c>
      <c r="B318" s="4">
        <f>INT(VLOOKUP(A318,数值基线!$A$1:$K$206,6,0)*$B$210)</f>
        <v>535</v>
      </c>
      <c r="C318" s="4">
        <f>INT(B318/$B$2*$C$2)</f>
        <v>214</v>
      </c>
      <c r="D318" s="4">
        <f>INT(B318/$B$2*$D$2)</f>
        <v>160</v>
      </c>
      <c r="E318" s="4">
        <f>INT(B318/$B$2*$E$2)</f>
        <v>160</v>
      </c>
      <c r="F318" s="4">
        <f>INT(VLOOKUP(A318,数值基线!$A$1:$K$206,7,0)*$F$2)</f>
        <v>522</v>
      </c>
      <c r="G318" s="4">
        <f>INT(F318/$F$2*$G$2)</f>
        <v>348</v>
      </c>
      <c r="H318" s="4">
        <f>INT(F318/$F$2*$H$2)</f>
        <v>435</v>
      </c>
      <c r="I318" s="4">
        <f>INT(F318/$F$2*$I$2)</f>
        <v>435</v>
      </c>
      <c r="K318" s="106">
        <v>107</v>
      </c>
      <c r="L318" s="106">
        <f t="shared" ref="L318:S318" si="978">INT(B318/$I$1*$S$1)</f>
        <v>668</v>
      </c>
      <c r="M318" s="106">
        <f t="shared" si="978"/>
        <v>267</v>
      </c>
      <c r="N318" s="106">
        <f t="shared" si="978"/>
        <v>200</v>
      </c>
      <c r="O318" s="106">
        <f t="shared" si="978"/>
        <v>200</v>
      </c>
      <c r="P318" s="106">
        <f t="shared" si="978"/>
        <v>652</v>
      </c>
      <c r="Q318" s="106">
        <f t="shared" si="978"/>
        <v>435</v>
      </c>
      <c r="R318" s="106">
        <f t="shared" si="978"/>
        <v>543</v>
      </c>
      <c r="S318" s="106">
        <f t="shared" si="978"/>
        <v>543</v>
      </c>
      <c r="U318" s="97">
        <v>107</v>
      </c>
      <c r="V318" s="97">
        <f t="shared" ref="V318:AC318" si="979">INT(B318/$I$1*$AC$1)</f>
        <v>829</v>
      </c>
      <c r="W318" s="97">
        <f t="shared" si="979"/>
        <v>331</v>
      </c>
      <c r="X318" s="97">
        <f t="shared" si="979"/>
        <v>248</v>
      </c>
      <c r="Y318" s="97">
        <f t="shared" si="979"/>
        <v>248</v>
      </c>
      <c r="Z318" s="97">
        <f t="shared" si="979"/>
        <v>809</v>
      </c>
      <c r="AA318" s="97">
        <f t="shared" si="979"/>
        <v>539</v>
      </c>
      <c r="AB318" s="97">
        <f t="shared" si="979"/>
        <v>674</v>
      </c>
      <c r="AC318" s="97">
        <f t="shared" si="979"/>
        <v>674</v>
      </c>
      <c r="AE318" s="98">
        <v>107</v>
      </c>
      <c r="AF318" s="98">
        <f t="shared" ref="AF318:AM318" si="980">INT(B318/$I$1*$AM$1)</f>
        <v>1043</v>
      </c>
      <c r="AG318" s="98">
        <f t="shared" si="980"/>
        <v>417</v>
      </c>
      <c r="AH318" s="98">
        <f t="shared" si="980"/>
        <v>312</v>
      </c>
      <c r="AI318" s="98">
        <f t="shared" si="980"/>
        <v>312</v>
      </c>
      <c r="AJ318" s="98">
        <f t="shared" si="980"/>
        <v>1017</v>
      </c>
      <c r="AK318" s="98">
        <f t="shared" si="980"/>
        <v>678</v>
      </c>
      <c r="AL318" s="98">
        <f t="shared" si="980"/>
        <v>848</v>
      </c>
      <c r="AM318" s="98">
        <f t="shared" si="980"/>
        <v>848</v>
      </c>
      <c r="AO318" s="100">
        <v>107</v>
      </c>
      <c r="AP318" s="100">
        <f t="shared" ref="AP318:AW318" si="981">INT(B318/$I$1*$AW$1)</f>
        <v>1337</v>
      </c>
      <c r="AQ318" s="100">
        <f t="shared" si="981"/>
        <v>535</v>
      </c>
      <c r="AR318" s="100">
        <f t="shared" si="981"/>
        <v>400</v>
      </c>
      <c r="AS318" s="100">
        <f t="shared" si="981"/>
        <v>400</v>
      </c>
      <c r="AT318" s="100">
        <f t="shared" si="981"/>
        <v>1305</v>
      </c>
      <c r="AU318" s="100">
        <f t="shared" si="981"/>
        <v>870</v>
      </c>
      <c r="AV318" s="100">
        <f t="shared" si="981"/>
        <v>1087</v>
      </c>
      <c r="AW318" s="100">
        <f t="shared" si="981"/>
        <v>1087</v>
      </c>
      <c r="AY318" s="101">
        <v>107</v>
      </c>
      <c r="AZ318" s="101">
        <f t="shared" ref="AZ318:BG318" si="982">INT(B318/$I$1*$BG$1)</f>
        <v>1712</v>
      </c>
      <c r="BA318" s="101">
        <f t="shared" si="982"/>
        <v>684</v>
      </c>
      <c r="BB318" s="101">
        <f t="shared" si="982"/>
        <v>512</v>
      </c>
      <c r="BC318" s="101">
        <f t="shared" si="982"/>
        <v>512</v>
      </c>
      <c r="BD318" s="101">
        <f t="shared" si="982"/>
        <v>1670</v>
      </c>
      <c r="BE318" s="101">
        <f t="shared" si="982"/>
        <v>1113</v>
      </c>
      <c r="BF318" s="101">
        <f t="shared" si="982"/>
        <v>1392</v>
      </c>
      <c r="BG318" s="101">
        <f t="shared" si="982"/>
        <v>1392</v>
      </c>
      <c r="BI318" s="102">
        <v>107</v>
      </c>
      <c r="BJ318" s="102">
        <f t="shared" ref="BJ318:BQ318" si="983">INT(B318/$I$1*$BQ$1)</f>
        <v>2675</v>
      </c>
      <c r="BK318" s="102">
        <f t="shared" si="983"/>
        <v>1070</v>
      </c>
      <c r="BL318" s="102">
        <f t="shared" si="983"/>
        <v>800</v>
      </c>
      <c r="BM318" s="102">
        <f t="shared" si="983"/>
        <v>800</v>
      </c>
      <c r="BN318" s="102">
        <f t="shared" si="983"/>
        <v>2610</v>
      </c>
      <c r="BO318" s="102">
        <f t="shared" si="983"/>
        <v>1740</v>
      </c>
      <c r="BP318" s="102">
        <f t="shared" si="983"/>
        <v>2175</v>
      </c>
      <c r="BQ318" s="102">
        <f t="shared" si="983"/>
        <v>2175</v>
      </c>
    </row>
    <row r="319" spans="1:69">
      <c r="A319" s="4">
        <v>108</v>
      </c>
      <c r="B319" s="4">
        <f>INT(VLOOKUP(A319,数值基线!$A$1:$K$206,6,0)*$B$210)</f>
        <v>544</v>
      </c>
      <c r="C319" s="4">
        <f>INT(B319/$B$2*$C$2)</f>
        <v>217</v>
      </c>
      <c r="D319" s="4">
        <f>INT(B319/$B$2*$D$2)</f>
        <v>163</v>
      </c>
      <c r="E319" s="4">
        <f>INT(B319/$B$2*$E$2)</f>
        <v>163</v>
      </c>
      <c r="F319" s="4">
        <f>INT(VLOOKUP(A319,数值基线!$A$1:$K$206,7,0)*$F$2)</f>
        <v>531</v>
      </c>
      <c r="G319" s="4">
        <f>INT(F319/$F$2*$G$2)</f>
        <v>354</v>
      </c>
      <c r="H319" s="4">
        <f>INT(F319/$F$2*$H$2)</f>
        <v>442</v>
      </c>
      <c r="I319" s="4">
        <f>INT(F319/$F$2*$I$2)</f>
        <v>442</v>
      </c>
      <c r="K319" s="106">
        <v>108</v>
      </c>
      <c r="L319" s="106">
        <f t="shared" ref="L319:S319" si="984">INT(B319/$I$1*$S$1)</f>
        <v>680</v>
      </c>
      <c r="M319" s="106">
        <f t="shared" si="984"/>
        <v>271</v>
      </c>
      <c r="N319" s="106">
        <f t="shared" si="984"/>
        <v>203</v>
      </c>
      <c r="O319" s="106">
        <f t="shared" si="984"/>
        <v>203</v>
      </c>
      <c r="P319" s="106">
        <f t="shared" si="984"/>
        <v>663</v>
      </c>
      <c r="Q319" s="106">
        <f t="shared" si="984"/>
        <v>442</v>
      </c>
      <c r="R319" s="106">
        <f t="shared" si="984"/>
        <v>552</v>
      </c>
      <c r="S319" s="106">
        <f t="shared" si="984"/>
        <v>552</v>
      </c>
      <c r="U319" s="97">
        <v>108</v>
      </c>
      <c r="V319" s="97">
        <f t="shared" ref="V319:AC319" si="985">INT(B319/$I$1*$AC$1)</f>
        <v>843</v>
      </c>
      <c r="W319" s="97">
        <f t="shared" si="985"/>
        <v>336</v>
      </c>
      <c r="X319" s="97">
        <f t="shared" si="985"/>
        <v>252</v>
      </c>
      <c r="Y319" s="97">
        <f t="shared" si="985"/>
        <v>252</v>
      </c>
      <c r="Z319" s="97">
        <f t="shared" si="985"/>
        <v>823</v>
      </c>
      <c r="AA319" s="97">
        <f t="shared" si="985"/>
        <v>548</v>
      </c>
      <c r="AB319" s="97">
        <f t="shared" si="985"/>
        <v>685</v>
      </c>
      <c r="AC319" s="97">
        <f t="shared" si="985"/>
        <v>685</v>
      </c>
      <c r="AE319" s="98">
        <v>108</v>
      </c>
      <c r="AF319" s="98">
        <f t="shared" ref="AF319:AM319" si="986">INT(B319/$I$1*$AM$1)</f>
        <v>1060</v>
      </c>
      <c r="AG319" s="98">
        <f t="shared" si="986"/>
        <v>423</v>
      </c>
      <c r="AH319" s="98">
        <f t="shared" si="986"/>
        <v>317</v>
      </c>
      <c r="AI319" s="98">
        <f t="shared" si="986"/>
        <v>317</v>
      </c>
      <c r="AJ319" s="98">
        <f t="shared" si="986"/>
        <v>1035</v>
      </c>
      <c r="AK319" s="98">
        <f t="shared" si="986"/>
        <v>690</v>
      </c>
      <c r="AL319" s="98">
        <f t="shared" si="986"/>
        <v>861</v>
      </c>
      <c r="AM319" s="98">
        <f t="shared" si="986"/>
        <v>861</v>
      </c>
      <c r="AO319" s="100">
        <v>108</v>
      </c>
      <c r="AP319" s="100">
        <f t="shared" ref="AP319:AW319" si="987">INT(B319/$I$1*$AW$1)</f>
        <v>1360</v>
      </c>
      <c r="AQ319" s="100">
        <f t="shared" si="987"/>
        <v>542</v>
      </c>
      <c r="AR319" s="100">
        <f t="shared" si="987"/>
        <v>407</v>
      </c>
      <c r="AS319" s="100">
        <f t="shared" si="987"/>
        <v>407</v>
      </c>
      <c r="AT319" s="100">
        <f t="shared" si="987"/>
        <v>1327</v>
      </c>
      <c r="AU319" s="100">
        <f t="shared" si="987"/>
        <v>885</v>
      </c>
      <c r="AV319" s="100">
        <f t="shared" si="987"/>
        <v>1105</v>
      </c>
      <c r="AW319" s="100">
        <f t="shared" si="987"/>
        <v>1105</v>
      </c>
      <c r="AY319" s="101">
        <v>108</v>
      </c>
      <c r="AZ319" s="101">
        <f t="shared" ref="AZ319:BG319" si="988">INT(B319/$I$1*$BG$1)</f>
        <v>1740</v>
      </c>
      <c r="BA319" s="101">
        <f t="shared" si="988"/>
        <v>694</v>
      </c>
      <c r="BB319" s="101">
        <f t="shared" si="988"/>
        <v>521</v>
      </c>
      <c r="BC319" s="101">
        <f t="shared" si="988"/>
        <v>521</v>
      </c>
      <c r="BD319" s="101">
        <f t="shared" si="988"/>
        <v>1699</v>
      </c>
      <c r="BE319" s="101">
        <f t="shared" si="988"/>
        <v>1132</v>
      </c>
      <c r="BF319" s="101">
        <f t="shared" si="988"/>
        <v>1414</v>
      </c>
      <c r="BG319" s="101">
        <f t="shared" si="988"/>
        <v>1414</v>
      </c>
      <c r="BI319" s="102">
        <v>108</v>
      </c>
      <c r="BJ319" s="102">
        <f t="shared" ref="BJ319:BQ319" si="989">INT(B319/$I$1*$BQ$1)</f>
        <v>2720</v>
      </c>
      <c r="BK319" s="102">
        <f t="shared" si="989"/>
        <v>1085</v>
      </c>
      <c r="BL319" s="102">
        <f t="shared" si="989"/>
        <v>815</v>
      </c>
      <c r="BM319" s="102">
        <f t="shared" si="989"/>
        <v>815</v>
      </c>
      <c r="BN319" s="102">
        <f t="shared" si="989"/>
        <v>2655</v>
      </c>
      <c r="BO319" s="102">
        <f t="shared" si="989"/>
        <v>1770</v>
      </c>
      <c r="BP319" s="102">
        <f t="shared" si="989"/>
        <v>2210</v>
      </c>
      <c r="BQ319" s="102">
        <f t="shared" si="989"/>
        <v>2210</v>
      </c>
    </row>
    <row r="320" spans="1:69">
      <c r="A320" s="4">
        <v>109</v>
      </c>
      <c r="B320" s="4">
        <f>INT(VLOOKUP(A320,数值基线!$A$1:$K$206,6,0)*$B$210)</f>
        <v>554</v>
      </c>
      <c r="C320" s="4">
        <f>INT(B320/$B$2*$C$2)</f>
        <v>221</v>
      </c>
      <c r="D320" s="4">
        <f>INT(B320/$B$2*$D$2)</f>
        <v>166</v>
      </c>
      <c r="E320" s="4">
        <f>INT(B320/$B$2*$E$2)</f>
        <v>166</v>
      </c>
      <c r="F320" s="4">
        <f>INT(VLOOKUP(A320,数值基线!$A$1:$K$206,7,0)*$F$2)</f>
        <v>540</v>
      </c>
      <c r="G320" s="4">
        <f>INT(F320/$F$2*$G$2)</f>
        <v>360</v>
      </c>
      <c r="H320" s="4">
        <f>INT(F320/$F$2*$H$2)</f>
        <v>450</v>
      </c>
      <c r="I320" s="4">
        <f>INT(F320/$F$2*$I$2)</f>
        <v>450</v>
      </c>
      <c r="K320" s="106">
        <v>109</v>
      </c>
      <c r="L320" s="106">
        <f t="shared" ref="L320:S320" si="990">INT(B320/$I$1*$S$1)</f>
        <v>692</v>
      </c>
      <c r="M320" s="106">
        <f t="shared" si="990"/>
        <v>276</v>
      </c>
      <c r="N320" s="106">
        <f t="shared" si="990"/>
        <v>207</v>
      </c>
      <c r="O320" s="106">
        <f t="shared" si="990"/>
        <v>207</v>
      </c>
      <c r="P320" s="106">
        <f t="shared" si="990"/>
        <v>675</v>
      </c>
      <c r="Q320" s="106">
        <f t="shared" si="990"/>
        <v>450</v>
      </c>
      <c r="R320" s="106">
        <f t="shared" si="990"/>
        <v>562</v>
      </c>
      <c r="S320" s="106">
        <f t="shared" si="990"/>
        <v>562</v>
      </c>
      <c r="U320" s="97">
        <v>109</v>
      </c>
      <c r="V320" s="97">
        <f t="shared" ref="V320:AC320" si="991">INT(B320/$I$1*$AC$1)</f>
        <v>858</v>
      </c>
      <c r="W320" s="97">
        <f t="shared" si="991"/>
        <v>342</v>
      </c>
      <c r="X320" s="97">
        <f t="shared" si="991"/>
        <v>257</v>
      </c>
      <c r="Y320" s="97">
        <f t="shared" si="991"/>
        <v>257</v>
      </c>
      <c r="Z320" s="97">
        <f t="shared" si="991"/>
        <v>837</v>
      </c>
      <c r="AA320" s="97">
        <f t="shared" si="991"/>
        <v>558</v>
      </c>
      <c r="AB320" s="97">
        <f t="shared" si="991"/>
        <v>697</v>
      </c>
      <c r="AC320" s="97">
        <f t="shared" si="991"/>
        <v>697</v>
      </c>
      <c r="AE320" s="98">
        <v>109</v>
      </c>
      <c r="AF320" s="98">
        <f t="shared" ref="AF320:AM320" si="992">INT(B320/$I$1*$AM$1)</f>
        <v>1080</v>
      </c>
      <c r="AG320" s="98">
        <f t="shared" si="992"/>
        <v>430</v>
      </c>
      <c r="AH320" s="98">
        <f t="shared" si="992"/>
        <v>323</v>
      </c>
      <c r="AI320" s="98">
        <f t="shared" si="992"/>
        <v>323</v>
      </c>
      <c r="AJ320" s="98">
        <f t="shared" si="992"/>
        <v>1053</v>
      </c>
      <c r="AK320" s="98">
        <f t="shared" si="992"/>
        <v>702</v>
      </c>
      <c r="AL320" s="98">
        <f t="shared" si="992"/>
        <v>877</v>
      </c>
      <c r="AM320" s="98">
        <f t="shared" si="992"/>
        <v>877</v>
      </c>
      <c r="AO320" s="100">
        <v>109</v>
      </c>
      <c r="AP320" s="100">
        <f t="shared" ref="AP320:AW320" si="993">INT(B320/$I$1*$AW$1)</f>
        <v>1385</v>
      </c>
      <c r="AQ320" s="100">
        <f t="shared" si="993"/>
        <v>552</v>
      </c>
      <c r="AR320" s="100">
        <f t="shared" si="993"/>
        <v>415</v>
      </c>
      <c r="AS320" s="100">
        <f t="shared" si="993"/>
        <v>415</v>
      </c>
      <c r="AT320" s="100">
        <f t="shared" si="993"/>
        <v>1350</v>
      </c>
      <c r="AU320" s="100">
        <f t="shared" si="993"/>
        <v>900</v>
      </c>
      <c r="AV320" s="100">
        <f t="shared" si="993"/>
        <v>1125</v>
      </c>
      <c r="AW320" s="100">
        <f t="shared" si="993"/>
        <v>1125</v>
      </c>
      <c r="AY320" s="101">
        <v>109</v>
      </c>
      <c r="AZ320" s="101">
        <f t="shared" ref="AZ320:BG320" si="994">INT(B320/$I$1*$BG$1)</f>
        <v>1772</v>
      </c>
      <c r="BA320" s="101">
        <f t="shared" si="994"/>
        <v>707</v>
      </c>
      <c r="BB320" s="101">
        <f t="shared" si="994"/>
        <v>531</v>
      </c>
      <c r="BC320" s="101">
        <f t="shared" si="994"/>
        <v>531</v>
      </c>
      <c r="BD320" s="101">
        <f t="shared" si="994"/>
        <v>1728</v>
      </c>
      <c r="BE320" s="101">
        <f t="shared" si="994"/>
        <v>1152</v>
      </c>
      <c r="BF320" s="101">
        <f t="shared" si="994"/>
        <v>1440</v>
      </c>
      <c r="BG320" s="101">
        <f t="shared" si="994"/>
        <v>1440</v>
      </c>
      <c r="BI320" s="102">
        <v>109</v>
      </c>
      <c r="BJ320" s="102">
        <f t="shared" ref="BJ320:BQ320" si="995">INT(B320/$I$1*$BQ$1)</f>
        <v>2770</v>
      </c>
      <c r="BK320" s="102">
        <f t="shared" si="995"/>
        <v>1105</v>
      </c>
      <c r="BL320" s="102">
        <f t="shared" si="995"/>
        <v>830</v>
      </c>
      <c r="BM320" s="102">
        <f t="shared" si="995"/>
        <v>830</v>
      </c>
      <c r="BN320" s="102">
        <f t="shared" si="995"/>
        <v>2700</v>
      </c>
      <c r="BO320" s="102">
        <f t="shared" si="995"/>
        <v>1800</v>
      </c>
      <c r="BP320" s="102">
        <f t="shared" si="995"/>
        <v>2250</v>
      </c>
      <c r="BQ320" s="102">
        <f t="shared" si="995"/>
        <v>2250</v>
      </c>
    </row>
    <row r="321" spans="1:69">
      <c r="A321" s="4">
        <v>110</v>
      </c>
      <c r="B321" s="4">
        <f>INT(VLOOKUP(A321,数值基线!$A$1:$K$206,6,0)*$B$210)</f>
        <v>563</v>
      </c>
      <c r="C321" s="4">
        <f>INT(B321/$B$2*$C$2)</f>
        <v>225</v>
      </c>
      <c r="D321" s="4">
        <f>INT(B321/$B$2*$D$2)</f>
        <v>168</v>
      </c>
      <c r="E321" s="4">
        <f>INT(B321/$B$2*$E$2)</f>
        <v>168</v>
      </c>
      <c r="F321" s="4">
        <f>INT(VLOOKUP(A321,数值基线!$A$1:$K$206,7,0)*$F$2)</f>
        <v>549</v>
      </c>
      <c r="G321" s="4">
        <f>INT(F321/$F$2*$G$2)</f>
        <v>366</v>
      </c>
      <c r="H321" s="4">
        <f>INT(F321/$F$2*$H$2)</f>
        <v>457</v>
      </c>
      <c r="I321" s="4">
        <f>INT(F321/$F$2*$I$2)</f>
        <v>457</v>
      </c>
      <c r="K321" s="106">
        <v>110</v>
      </c>
      <c r="L321" s="106">
        <f t="shared" ref="L321:S321" si="996">INT(B321/$I$1*$S$1)</f>
        <v>703</v>
      </c>
      <c r="M321" s="106">
        <f t="shared" si="996"/>
        <v>281</v>
      </c>
      <c r="N321" s="106">
        <f t="shared" si="996"/>
        <v>210</v>
      </c>
      <c r="O321" s="106">
        <f t="shared" si="996"/>
        <v>210</v>
      </c>
      <c r="P321" s="106">
        <f t="shared" si="996"/>
        <v>686</v>
      </c>
      <c r="Q321" s="106">
        <f t="shared" si="996"/>
        <v>457</v>
      </c>
      <c r="R321" s="106">
        <f t="shared" si="996"/>
        <v>571</v>
      </c>
      <c r="S321" s="106">
        <f t="shared" si="996"/>
        <v>571</v>
      </c>
      <c r="U321" s="97">
        <v>110</v>
      </c>
      <c r="V321" s="97">
        <f t="shared" ref="V321:AC321" si="997">INT(B321/$I$1*$AC$1)</f>
        <v>872</v>
      </c>
      <c r="W321" s="97">
        <f t="shared" si="997"/>
        <v>348</v>
      </c>
      <c r="X321" s="97">
        <f t="shared" si="997"/>
        <v>260</v>
      </c>
      <c r="Y321" s="97">
        <f t="shared" si="997"/>
        <v>260</v>
      </c>
      <c r="Z321" s="97">
        <f t="shared" si="997"/>
        <v>850</v>
      </c>
      <c r="AA321" s="97">
        <f t="shared" si="997"/>
        <v>567</v>
      </c>
      <c r="AB321" s="97">
        <f t="shared" si="997"/>
        <v>708</v>
      </c>
      <c r="AC321" s="97">
        <f t="shared" si="997"/>
        <v>708</v>
      </c>
      <c r="AE321" s="98">
        <v>110</v>
      </c>
      <c r="AF321" s="98">
        <f t="shared" ref="AF321:AM321" si="998">INT(B321/$I$1*$AM$1)</f>
        <v>1097</v>
      </c>
      <c r="AG321" s="98">
        <f t="shared" si="998"/>
        <v>438</v>
      </c>
      <c r="AH321" s="98">
        <f t="shared" si="998"/>
        <v>327</v>
      </c>
      <c r="AI321" s="98">
        <f t="shared" si="998"/>
        <v>327</v>
      </c>
      <c r="AJ321" s="98">
        <f t="shared" si="998"/>
        <v>1070</v>
      </c>
      <c r="AK321" s="98">
        <f t="shared" si="998"/>
        <v>713</v>
      </c>
      <c r="AL321" s="98">
        <f t="shared" si="998"/>
        <v>891</v>
      </c>
      <c r="AM321" s="98">
        <f t="shared" si="998"/>
        <v>891</v>
      </c>
      <c r="AO321" s="100">
        <v>110</v>
      </c>
      <c r="AP321" s="100">
        <f t="shared" ref="AP321:AW321" si="999">INT(B321/$I$1*$AW$1)</f>
        <v>1407</v>
      </c>
      <c r="AQ321" s="100">
        <f t="shared" si="999"/>
        <v>562</v>
      </c>
      <c r="AR321" s="100">
        <f t="shared" si="999"/>
        <v>420</v>
      </c>
      <c r="AS321" s="100">
        <f t="shared" si="999"/>
        <v>420</v>
      </c>
      <c r="AT321" s="100">
        <f t="shared" si="999"/>
        <v>1372</v>
      </c>
      <c r="AU321" s="100">
        <f t="shared" si="999"/>
        <v>915</v>
      </c>
      <c r="AV321" s="100">
        <f t="shared" si="999"/>
        <v>1142</v>
      </c>
      <c r="AW321" s="100">
        <f t="shared" si="999"/>
        <v>1142</v>
      </c>
      <c r="AY321" s="101">
        <v>110</v>
      </c>
      <c r="AZ321" s="101">
        <f t="shared" ref="AZ321:BG321" si="1000">INT(B321/$I$1*$BG$1)</f>
        <v>1801</v>
      </c>
      <c r="BA321" s="101">
        <f t="shared" si="1000"/>
        <v>720</v>
      </c>
      <c r="BB321" s="101">
        <f t="shared" si="1000"/>
        <v>537</v>
      </c>
      <c r="BC321" s="101">
        <f t="shared" si="1000"/>
        <v>537</v>
      </c>
      <c r="BD321" s="101">
        <f t="shared" si="1000"/>
        <v>1756</v>
      </c>
      <c r="BE321" s="101">
        <f t="shared" si="1000"/>
        <v>1171</v>
      </c>
      <c r="BF321" s="101">
        <f t="shared" si="1000"/>
        <v>1462</v>
      </c>
      <c r="BG321" s="101">
        <f t="shared" si="1000"/>
        <v>1462</v>
      </c>
      <c r="BI321" s="102">
        <v>110</v>
      </c>
      <c r="BJ321" s="102">
        <f t="shared" ref="BJ321:BQ321" si="1001">INT(B321/$I$1*$BQ$1)</f>
        <v>2815</v>
      </c>
      <c r="BK321" s="102">
        <f t="shared" si="1001"/>
        <v>1125</v>
      </c>
      <c r="BL321" s="102">
        <f t="shared" si="1001"/>
        <v>840</v>
      </c>
      <c r="BM321" s="102">
        <f t="shared" si="1001"/>
        <v>840</v>
      </c>
      <c r="BN321" s="102">
        <f t="shared" si="1001"/>
        <v>2745</v>
      </c>
      <c r="BO321" s="102">
        <f t="shared" si="1001"/>
        <v>1830</v>
      </c>
      <c r="BP321" s="102">
        <f t="shared" si="1001"/>
        <v>2285</v>
      </c>
      <c r="BQ321" s="102">
        <f t="shared" si="1001"/>
        <v>2285</v>
      </c>
    </row>
    <row r="322" spans="1:69">
      <c r="A322" s="4">
        <v>111</v>
      </c>
      <c r="B322" s="4">
        <f>INT(VLOOKUP(A322,数值基线!$A$1:$K$206,6,0)*$B$210)</f>
        <v>573</v>
      </c>
      <c r="C322" s="4">
        <f>INT(B322/$B$2*$C$2)</f>
        <v>229</v>
      </c>
      <c r="D322" s="4">
        <f>INT(B322/$B$2*$D$2)</f>
        <v>171</v>
      </c>
      <c r="E322" s="4">
        <f>INT(B322/$B$2*$E$2)</f>
        <v>171</v>
      </c>
      <c r="F322" s="4">
        <f>INT(VLOOKUP(A322,数值基线!$A$1:$K$206,7,0)*$F$2)</f>
        <v>559</v>
      </c>
      <c r="G322" s="4">
        <f>INT(F322/$F$2*$G$2)</f>
        <v>372</v>
      </c>
      <c r="H322" s="4">
        <f>INT(F322/$F$2*$H$2)</f>
        <v>465</v>
      </c>
      <c r="I322" s="4">
        <f>INT(F322/$F$2*$I$2)</f>
        <v>465</v>
      </c>
      <c r="K322" s="106">
        <v>111</v>
      </c>
      <c r="L322" s="106">
        <f t="shared" ref="L322:S322" si="1002">INT(B322/$I$1*$S$1)</f>
        <v>716</v>
      </c>
      <c r="M322" s="106">
        <f t="shared" si="1002"/>
        <v>286</v>
      </c>
      <c r="N322" s="106">
        <f t="shared" si="1002"/>
        <v>213</v>
      </c>
      <c r="O322" s="106">
        <f t="shared" si="1002"/>
        <v>213</v>
      </c>
      <c r="P322" s="106">
        <f t="shared" si="1002"/>
        <v>698</v>
      </c>
      <c r="Q322" s="106">
        <f t="shared" si="1002"/>
        <v>465</v>
      </c>
      <c r="R322" s="106">
        <f t="shared" si="1002"/>
        <v>581</v>
      </c>
      <c r="S322" s="106">
        <f t="shared" si="1002"/>
        <v>581</v>
      </c>
      <c r="U322" s="97">
        <v>111</v>
      </c>
      <c r="V322" s="97">
        <f t="shared" ref="V322:AC322" si="1003">INT(B322/$I$1*$AC$1)</f>
        <v>888</v>
      </c>
      <c r="W322" s="97">
        <f t="shared" si="1003"/>
        <v>354</v>
      </c>
      <c r="X322" s="97">
        <f t="shared" si="1003"/>
        <v>265</v>
      </c>
      <c r="Y322" s="97">
        <f t="shared" si="1003"/>
        <v>265</v>
      </c>
      <c r="Z322" s="97">
        <f t="shared" si="1003"/>
        <v>866</v>
      </c>
      <c r="AA322" s="97">
        <f t="shared" si="1003"/>
        <v>576</v>
      </c>
      <c r="AB322" s="97">
        <f t="shared" si="1003"/>
        <v>720</v>
      </c>
      <c r="AC322" s="97">
        <f t="shared" si="1003"/>
        <v>720</v>
      </c>
      <c r="AE322" s="98">
        <v>111</v>
      </c>
      <c r="AF322" s="98">
        <f t="shared" ref="AF322:AM322" si="1004">INT(B322/$I$1*$AM$1)</f>
        <v>1117</v>
      </c>
      <c r="AG322" s="98">
        <f t="shared" si="1004"/>
        <v>446</v>
      </c>
      <c r="AH322" s="98">
        <f t="shared" si="1004"/>
        <v>333</v>
      </c>
      <c r="AI322" s="98">
        <f t="shared" si="1004"/>
        <v>333</v>
      </c>
      <c r="AJ322" s="98">
        <f t="shared" si="1004"/>
        <v>1090</v>
      </c>
      <c r="AK322" s="98">
        <f t="shared" si="1004"/>
        <v>725</v>
      </c>
      <c r="AL322" s="98">
        <f t="shared" si="1004"/>
        <v>906</v>
      </c>
      <c r="AM322" s="98">
        <f t="shared" si="1004"/>
        <v>906</v>
      </c>
      <c r="AO322" s="100">
        <v>111</v>
      </c>
      <c r="AP322" s="100">
        <f t="shared" ref="AP322:AW322" si="1005">INT(B322/$I$1*$AW$1)</f>
        <v>1432</v>
      </c>
      <c r="AQ322" s="100">
        <f t="shared" si="1005"/>
        <v>572</v>
      </c>
      <c r="AR322" s="100">
        <f t="shared" si="1005"/>
        <v>427</v>
      </c>
      <c r="AS322" s="100">
        <f t="shared" si="1005"/>
        <v>427</v>
      </c>
      <c r="AT322" s="100">
        <f t="shared" si="1005"/>
        <v>1397</v>
      </c>
      <c r="AU322" s="100">
        <f t="shared" si="1005"/>
        <v>930</v>
      </c>
      <c r="AV322" s="100">
        <f t="shared" si="1005"/>
        <v>1162</v>
      </c>
      <c r="AW322" s="100">
        <f t="shared" si="1005"/>
        <v>1162</v>
      </c>
      <c r="AY322" s="101">
        <v>111</v>
      </c>
      <c r="AZ322" s="101">
        <f t="shared" ref="AZ322:BG322" si="1006">INT(B322/$I$1*$BG$1)</f>
        <v>1833</v>
      </c>
      <c r="BA322" s="101">
        <f t="shared" si="1006"/>
        <v>732</v>
      </c>
      <c r="BB322" s="101">
        <f t="shared" si="1006"/>
        <v>547</v>
      </c>
      <c r="BC322" s="101">
        <f t="shared" si="1006"/>
        <v>547</v>
      </c>
      <c r="BD322" s="101">
        <f t="shared" si="1006"/>
        <v>1788</v>
      </c>
      <c r="BE322" s="101">
        <f t="shared" si="1006"/>
        <v>1190</v>
      </c>
      <c r="BF322" s="101">
        <f t="shared" si="1006"/>
        <v>1488</v>
      </c>
      <c r="BG322" s="101">
        <f t="shared" si="1006"/>
        <v>1488</v>
      </c>
      <c r="BI322" s="102">
        <v>111</v>
      </c>
      <c r="BJ322" s="102">
        <f t="shared" ref="BJ322:BQ322" si="1007">INT(B322/$I$1*$BQ$1)</f>
        <v>2865</v>
      </c>
      <c r="BK322" s="102">
        <f t="shared" si="1007"/>
        <v>1145</v>
      </c>
      <c r="BL322" s="102">
        <f t="shared" si="1007"/>
        <v>855</v>
      </c>
      <c r="BM322" s="102">
        <f t="shared" si="1007"/>
        <v>855</v>
      </c>
      <c r="BN322" s="102">
        <f t="shared" si="1007"/>
        <v>2795</v>
      </c>
      <c r="BO322" s="102">
        <f t="shared" si="1007"/>
        <v>1860</v>
      </c>
      <c r="BP322" s="102">
        <f t="shared" si="1007"/>
        <v>2325</v>
      </c>
      <c r="BQ322" s="102">
        <f t="shared" si="1007"/>
        <v>2325</v>
      </c>
    </row>
    <row r="323" spans="1:69">
      <c r="A323" s="4">
        <v>112</v>
      </c>
      <c r="B323" s="4">
        <f>INT(VLOOKUP(A323,数值基线!$A$1:$K$206,6,0)*$B$210)</f>
        <v>583</v>
      </c>
      <c r="C323" s="4">
        <f>INT(B323/$B$2*$C$2)</f>
        <v>233</v>
      </c>
      <c r="D323" s="4">
        <f>INT(B323/$B$2*$D$2)</f>
        <v>174</v>
      </c>
      <c r="E323" s="4">
        <f>INT(B323/$B$2*$E$2)</f>
        <v>174</v>
      </c>
      <c r="F323" s="4">
        <f>INT(VLOOKUP(A323,数值基线!$A$1:$K$206,7,0)*$F$2)</f>
        <v>568</v>
      </c>
      <c r="G323" s="4">
        <f>INT(F323/$F$2*$G$2)</f>
        <v>378</v>
      </c>
      <c r="H323" s="4">
        <f>INT(F323/$F$2*$H$2)</f>
        <v>473</v>
      </c>
      <c r="I323" s="4">
        <f>INT(F323/$F$2*$I$2)</f>
        <v>473</v>
      </c>
      <c r="K323" s="106">
        <v>112</v>
      </c>
      <c r="L323" s="106">
        <f t="shared" ref="L323:S323" si="1008">INT(B323/$I$1*$S$1)</f>
        <v>728</v>
      </c>
      <c r="M323" s="106">
        <f t="shared" si="1008"/>
        <v>291</v>
      </c>
      <c r="N323" s="106">
        <f t="shared" si="1008"/>
        <v>217</v>
      </c>
      <c r="O323" s="106">
        <f t="shared" si="1008"/>
        <v>217</v>
      </c>
      <c r="P323" s="106">
        <f t="shared" si="1008"/>
        <v>710</v>
      </c>
      <c r="Q323" s="106">
        <f t="shared" si="1008"/>
        <v>472</v>
      </c>
      <c r="R323" s="106">
        <f t="shared" si="1008"/>
        <v>591</v>
      </c>
      <c r="S323" s="106">
        <f t="shared" si="1008"/>
        <v>591</v>
      </c>
      <c r="U323" s="97">
        <v>112</v>
      </c>
      <c r="V323" s="97">
        <f t="shared" ref="V323:AC323" si="1009">INT(B323/$I$1*$AC$1)</f>
        <v>903</v>
      </c>
      <c r="W323" s="97">
        <f t="shared" si="1009"/>
        <v>361</v>
      </c>
      <c r="X323" s="97">
        <f t="shared" si="1009"/>
        <v>269</v>
      </c>
      <c r="Y323" s="97">
        <f t="shared" si="1009"/>
        <v>269</v>
      </c>
      <c r="Z323" s="97">
        <f t="shared" si="1009"/>
        <v>880</v>
      </c>
      <c r="AA323" s="97">
        <f t="shared" si="1009"/>
        <v>585</v>
      </c>
      <c r="AB323" s="97">
        <f t="shared" si="1009"/>
        <v>733</v>
      </c>
      <c r="AC323" s="97">
        <f t="shared" si="1009"/>
        <v>733</v>
      </c>
      <c r="AE323" s="98">
        <v>112</v>
      </c>
      <c r="AF323" s="98">
        <f t="shared" ref="AF323:AM323" si="1010">INT(B323/$I$1*$AM$1)</f>
        <v>1136</v>
      </c>
      <c r="AG323" s="98">
        <f t="shared" si="1010"/>
        <v>454</v>
      </c>
      <c r="AH323" s="98">
        <f t="shared" si="1010"/>
        <v>339</v>
      </c>
      <c r="AI323" s="98">
        <f t="shared" si="1010"/>
        <v>339</v>
      </c>
      <c r="AJ323" s="98">
        <f t="shared" si="1010"/>
        <v>1107</v>
      </c>
      <c r="AK323" s="98">
        <f t="shared" si="1010"/>
        <v>737</v>
      </c>
      <c r="AL323" s="98">
        <f t="shared" si="1010"/>
        <v>922</v>
      </c>
      <c r="AM323" s="98">
        <f t="shared" si="1010"/>
        <v>922</v>
      </c>
      <c r="AO323" s="100">
        <v>112</v>
      </c>
      <c r="AP323" s="100">
        <f t="shared" ref="AP323:AW323" si="1011">INT(B323/$I$1*$AW$1)</f>
        <v>1457</v>
      </c>
      <c r="AQ323" s="100">
        <f t="shared" si="1011"/>
        <v>582</v>
      </c>
      <c r="AR323" s="100">
        <f t="shared" si="1011"/>
        <v>435</v>
      </c>
      <c r="AS323" s="100">
        <f t="shared" si="1011"/>
        <v>435</v>
      </c>
      <c r="AT323" s="100">
        <f t="shared" si="1011"/>
        <v>1420</v>
      </c>
      <c r="AU323" s="100">
        <f t="shared" si="1011"/>
        <v>945</v>
      </c>
      <c r="AV323" s="100">
        <f t="shared" si="1011"/>
        <v>1182</v>
      </c>
      <c r="AW323" s="100">
        <f t="shared" si="1011"/>
        <v>1182</v>
      </c>
      <c r="AY323" s="101">
        <v>112</v>
      </c>
      <c r="AZ323" s="101">
        <f t="shared" ref="AZ323:BG323" si="1012">INT(B323/$I$1*$BG$1)</f>
        <v>1865</v>
      </c>
      <c r="BA323" s="101">
        <f t="shared" si="1012"/>
        <v>745</v>
      </c>
      <c r="BB323" s="101">
        <f t="shared" si="1012"/>
        <v>556</v>
      </c>
      <c r="BC323" s="101">
        <f t="shared" si="1012"/>
        <v>556</v>
      </c>
      <c r="BD323" s="101">
        <f t="shared" si="1012"/>
        <v>1817</v>
      </c>
      <c r="BE323" s="101">
        <f t="shared" si="1012"/>
        <v>1209</v>
      </c>
      <c r="BF323" s="101">
        <f t="shared" si="1012"/>
        <v>1513</v>
      </c>
      <c r="BG323" s="101">
        <f t="shared" si="1012"/>
        <v>1513</v>
      </c>
      <c r="BI323" s="102">
        <v>112</v>
      </c>
      <c r="BJ323" s="102">
        <f t="shared" ref="BJ323:BQ323" si="1013">INT(B323/$I$1*$BQ$1)</f>
        <v>2915</v>
      </c>
      <c r="BK323" s="102">
        <f t="shared" si="1013"/>
        <v>1165</v>
      </c>
      <c r="BL323" s="102">
        <f t="shared" si="1013"/>
        <v>870</v>
      </c>
      <c r="BM323" s="102">
        <f t="shared" si="1013"/>
        <v>870</v>
      </c>
      <c r="BN323" s="102">
        <f t="shared" si="1013"/>
        <v>2840</v>
      </c>
      <c r="BO323" s="102">
        <f t="shared" si="1013"/>
        <v>1890</v>
      </c>
      <c r="BP323" s="102">
        <f t="shared" si="1013"/>
        <v>2365</v>
      </c>
      <c r="BQ323" s="102">
        <f t="shared" si="1013"/>
        <v>2365</v>
      </c>
    </row>
    <row r="324" spans="1:69">
      <c r="A324" s="4">
        <v>113</v>
      </c>
      <c r="B324" s="4">
        <f>INT(VLOOKUP(A324,数值基线!$A$1:$K$206,6,0)*$B$210)</f>
        <v>593</v>
      </c>
      <c r="C324" s="4">
        <f>INT(B324/$B$2*$C$2)</f>
        <v>237</v>
      </c>
      <c r="D324" s="4">
        <f>INT(B324/$B$2*$D$2)</f>
        <v>177</v>
      </c>
      <c r="E324" s="4">
        <f>INT(B324/$B$2*$E$2)</f>
        <v>177</v>
      </c>
      <c r="F324" s="4">
        <f>INT(VLOOKUP(A324,数值基线!$A$1:$K$206,7,0)*$F$2)</f>
        <v>578</v>
      </c>
      <c r="G324" s="4">
        <f>INT(F324/$F$2*$G$2)</f>
        <v>385</v>
      </c>
      <c r="H324" s="4">
        <f>INT(F324/$F$2*$H$2)</f>
        <v>481</v>
      </c>
      <c r="I324" s="4">
        <f>INT(F324/$F$2*$I$2)</f>
        <v>481</v>
      </c>
      <c r="K324" s="106">
        <v>113</v>
      </c>
      <c r="L324" s="106">
        <f t="shared" ref="L324:S324" si="1014">INT(B324/$I$1*$S$1)</f>
        <v>741</v>
      </c>
      <c r="M324" s="106">
        <f t="shared" si="1014"/>
        <v>296</v>
      </c>
      <c r="N324" s="106">
        <f t="shared" si="1014"/>
        <v>221</v>
      </c>
      <c r="O324" s="106">
        <f t="shared" si="1014"/>
        <v>221</v>
      </c>
      <c r="P324" s="106">
        <f t="shared" si="1014"/>
        <v>722</v>
      </c>
      <c r="Q324" s="106">
        <f t="shared" si="1014"/>
        <v>481</v>
      </c>
      <c r="R324" s="106">
        <f t="shared" si="1014"/>
        <v>601</v>
      </c>
      <c r="S324" s="106">
        <f t="shared" si="1014"/>
        <v>601</v>
      </c>
      <c r="U324" s="97">
        <v>113</v>
      </c>
      <c r="V324" s="97">
        <f t="shared" ref="V324:AC324" si="1015">INT(B324/$I$1*$AC$1)</f>
        <v>919</v>
      </c>
      <c r="W324" s="97">
        <f t="shared" si="1015"/>
        <v>367</v>
      </c>
      <c r="X324" s="97">
        <f t="shared" si="1015"/>
        <v>274</v>
      </c>
      <c r="Y324" s="97">
        <f t="shared" si="1015"/>
        <v>274</v>
      </c>
      <c r="Z324" s="97">
        <f t="shared" si="1015"/>
        <v>895</v>
      </c>
      <c r="AA324" s="97">
        <f t="shared" si="1015"/>
        <v>596</v>
      </c>
      <c r="AB324" s="97">
        <f t="shared" si="1015"/>
        <v>745</v>
      </c>
      <c r="AC324" s="97">
        <f t="shared" si="1015"/>
        <v>745</v>
      </c>
      <c r="AE324" s="98">
        <v>113</v>
      </c>
      <c r="AF324" s="98">
        <f t="shared" ref="AF324:AM324" si="1016">INT(B324/$I$1*$AM$1)</f>
        <v>1156</v>
      </c>
      <c r="AG324" s="98">
        <f t="shared" si="1016"/>
        <v>462</v>
      </c>
      <c r="AH324" s="98">
        <f t="shared" si="1016"/>
        <v>345</v>
      </c>
      <c r="AI324" s="98">
        <f t="shared" si="1016"/>
        <v>345</v>
      </c>
      <c r="AJ324" s="98">
        <f t="shared" si="1016"/>
        <v>1127</v>
      </c>
      <c r="AK324" s="98">
        <f t="shared" si="1016"/>
        <v>750</v>
      </c>
      <c r="AL324" s="98">
        <f t="shared" si="1016"/>
        <v>937</v>
      </c>
      <c r="AM324" s="98">
        <f t="shared" si="1016"/>
        <v>937</v>
      </c>
      <c r="AO324" s="100">
        <v>113</v>
      </c>
      <c r="AP324" s="100">
        <f t="shared" ref="AP324:AW324" si="1017">INT(B324/$I$1*$AW$1)</f>
        <v>1482</v>
      </c>
      <c r="AQ324" s="100">
        <f t="shared" si="1017"/>
        <v>592</v>
      </c>
      <c r="AR324" s="100">
        <f t="shared" si="1017"/>
        <v>442</v>
      </c>
      <c r="AS324" s="100">
        <f t="shared" si="1017"/>
        <v>442</v>
      </c>
      <c r="AT324" s="100">
        <f t="shared" si="1017"/>
        <v>1445</v>
      </c>
      <c r="AU324" s="100">
        <f t="shared" si="1017"/>
        <v>962</v>
      </c>
      <c r="AV324" s="100">
        <f t="shared" si="1017"/>
        <v>1202</v>
      </c>
      <c r="AW324" s="100">
        <f t="shared" si="1017"/>
        <v>1202</v>
      </c>
      <c r="AY324" s="101">
        <v>113</v>
      </c>
      <c r="AZ324" s="101">
        <f t="shared" ref="AZ324:BG324" si="1018">INT(B324/$I$1*$BG$1)</f>
        <v>1897</v>
      </c>
      <c r="BA324" s="101">
        <f t="shared" si="1018"/>
        <v>758</v>
      </c>
      <c r="BB324" s="101">
        <f t="shared" si="1018"/>
        <v>566</v>
      </c>
      <c r="BC324" s="101">
        <f t="shared" si="1018"/>
        <v>566</v>
      </c>
      <c r="BD324" s="101">
        <f t="shared" si="1018"/>
        <v>1849</v>
      </c>
      <c r="BE324" s="101">
        <f t="shared" si="1018"/>
        <v>1232</v>
      </c>
      <c r="BF324" s="101">
        <f t="shared" si="1018"/>
        <v>1539</v>
      </c>
      <c r="BG324" s="101">
        <f t="shared" si="1018"/>
        <v>1539</v>
      </c>
      <c r="BI324" s="102">
        <v>113</v>
      </c>
      <c r="BJ324" s="102">
        <f t="shared" ref="BJ324:BQ324" si="1019">INT(B324/$I$1*$BQ$1)</f>
        <v>2965</v>
      </c>
      <c r="BK324" s="102">
        <f t="shared" si="1019"/>
        <v>1185</v>
      </c>
      <c r="BL324" s="102">
        <f t="shared" si="1019"/>
        <v>885</v>
      </c>
      <c r="BM324" s="102">
        <f t="shared" si="1019"/>
        <v>885</v>
      </c>
      <c r="BN324" s="102">
        <f t="shared" si="1019"/>
        <v>2890</v>
      </c>
      <c r="BO324" s="102">
        <f t="shared" si="1019"/>
        <v>1925</v>
      </c>
      <c r="BP324" s="102">
        <f t="shared" si="1019"/>
        <v>2405</v>
      </c>
      <c r="BQ324" s="102">
        <f t="shared" si="1019"/>
        <v>2405</v>
      </c>
    </row>
    <row r="325" spans="1:69">
      <c r="A325" s="4">
        <v>114</v>
      </c>
      <c r="B325" s="4">
        <f>INT(VLOOKUP(A325,数值基线!$A$1:$K$206,6,0)*$B$210)</f>
        <v>603</v>
      </c>
      <c r="C325" s="4">
        <f>INT(B325/$B$2*$C$2)</f>
        <v>241</v>
      </c>
      <c r="D325" s="4">
        <f>INT(B325/$B$2*$D$2)</f>
        <v>180</v>
      </c>
      <c r="E325" s="4">
        <f>INT(B325/$B$2*$E$2)</f>
        <v>180</v>
      </c>
      <c r="F325" s="4">
        <f>INT(VLOOKUP(A325,数值基线!$A$1:$K$206,7,0)*$F$2)</f>
        <v>588</v>
      </c>
      <c r="G325" s="4">
        <f>INT(F325/$F$2*$G$2)</f>
        <v>392</v>
      </c>
      <c r="H325" s="4">
        <f>INT(F325/$F$2*$H$2)</f>
        <v>490</v>
      </c>
      <c r="I325" s="4">
        <f>INT(F325/$F$2*$I$2)</f>
        <v>490</v>
      </c>
      <c r="K325" s="106">
        <v>114</v>
      </c>
      <c r="L325" s="106">
        <f t="shared" ref="L325:S325" si="1020">INT(B325/$I$1*$S$1)</f>
        <v>753</v>
      </c>
      <c r="M325" s="106">
        <f t="shared" si="1020"/>
        <v>301</v>
      </c>
      <c r="N325" s="106">
        <f t="shared" si="1020"/>
        <v>225</v>
      </c>
      <c r="O325" s="106">
        <f t="shared" si="1020"/>
        <v>225</v>
      </c>
      <c r="P325" s="106">
        <f t="shared" si="1020"/>
        <v>735</v>
      </c>
      <c r="Q325" s="106">
        <f t="shared" si="1020"/>
        <v>490</v>
      </c>
      <c r="R325" s="106">
        <f t="shared" si="1020"/>
        <v>612</v>
      </c>
      <c r="S325" s="106">
        <f t="shared" si="1020"/>
        <v>612</v>
      </c>
      <c r="U325" s="97">
        <v>114</v>
      </c>
      <c r="V325" s="97">
        <f t="shared" ref="V325:AC325" si="1021">INT(B325/$I$1*$AC$1)</f>
        <v>934</v>
      </c>
      <c r="W325" s="97">
        <f t="shared" si="1021"/>
        <v>373</v>
      </c>
      <c r="X325" s="97">
        <f t="shared" si="1021"/>
        <v>279</v>
      </c>
      <c r="Y325" s="97">
        <f t="shared" si="1021"/>
        <v>279</v>
      </c>
      <c r="Z325" s="97">
        <f t="shared" si="1021"/>
        <v>911</v>
      </c>
      <c r="AA325" s="97">
        <f t="shared" si="1021"/>
        <v>607</v>
      </c>
      <c r="AB325" s="97">
        <f t="shared" si="1021"/>
        <v>759</v>
      </c>
      <c r="AC325" s="97">
        <f t="shared" si="1021"/>
        <v>759</v>
      </c>
      <c r="AE325" s="98">
        <v>114</v>
      </c>
      <c r="AF325" s="98">
        <f t="shared" ref="AF325:AM325" si="1022">INT(B325/$I$1*$AM$1)</f>
        <v>1175</v>
      </c>
      <c r="AG325" s="98">
        <f t="shared" si="1022"/>
        <v>469</v>
      </c>
      <c r="AH325" s="98">
        <f t="shared" si="1022"/>
        <v>351</v>
      </c>
      <c r="AI325" s="98">
        <f t="shared" si="1022"/>
        <v>351</v>
      </c>
      <c r="AJ325" s="98">
        <f t="shared" si="1022"/>
        <v>1146</v>
      </c>
      <c r="AK325" s="98">
        <f t="shared" si="1022"/>
        <v>764</v>
      </c>
      <c r="AL325" s="98">
        <f t="shared" si="1022"/>
        <v>955</v>
      </c>
      <c r="AM325" s="98">
        <f t="shared" si="1022"/>
        <v>955</v>
      </c>
      <c r="AO325" s="100">
        <v>114</v>
      </c>
      <c r="AP325" s="100">
        <f t="shared" ref="AP325:AW325" si="1023">INT(B325/$I$1*$AW$1)</f>
        <v>1507</v>
      </c>
      <c r="AQ325" s="100">
        <f t="shared" si="1023"/>
        <v>602</v>
      </c>
      <c r="AR325" s="100">
        <f t="shared" si="1023"/>
        <v>450</v>
      </c>
      <c r="AS325" s="100">
        <f t="shared" si="1023"/>
        <v>450</v>
      </c>
      <c r="AT325" s="100">
        <f t="shared" si="1023"/>
        <v>1470</v>
      </c>
      <c r="AU325" s="100">
        <f t="shared" si="1023"/>
        <v>980</v>
      </c>
      <c r="AV325" s="100">
        <f t="shared" si="1023"/>
        <v>1225</v>
      </c>
      <c r="AW325" s="100">
        <f t="shared" si="1023"/>
        <v>1225</v>
      </c>
      <c r="AY325" s="101">
        <v>114</v>
      </c>
      <c r="AZ325" s="101">
        <f t="shared" ref="AZ325:BG325" si="1024">INT(B325/$I$1*$BG$1)</f>
        <v>1929</v>
      </c>
      <c r="BA325" s="101">
        <f t="shared" si="1024"/>
        <v>771</v>
      </c>
      <c r="BB325" s="101">
        <f t="shared" si="1024"/>
        <v>576</v>
      </c>
      <c r="BC325" s="101">
        <f t="shared" si="1024"/>
        <v>576</v>
      </c>
      <c r="BD325" s="101">
        <f t="shared" si="1024"/>
        <v>1881</v>
      </c>
      <c r="BE325" s="101">
        <f t="shared" si="1024"/>
        <v>1254</v>
      </c>
      <c r="BF325" s="101">
        <f t="shared" si="1024"/>
        <v>1568</v>
      </c>
      <c r="BG325" s="101">
        <f t="shared" si="1024"/>
        <v>1568</v>
      </c>
      <c r="BI325" s="102">
        <v>114</v>
      </c>
      <c r="BJ325" s="102">
        <f t="shared" ref="BJ325:BQ325" si="1025">INT(B325/$I$1*$BQ$1)</f>
        <v>3015</v>
      </c>
      <c r="BK325" s="102">
        <f t="shared" si="1025"/>
        <v>1205</v>
      </c>
      <c r="BL325" s="102">
        <f t="shared" si="1025"/>
        <v>900</v>
      </c>
      <c r="BM325" s="102">
        <f t="shared" si="1025"/>
        <v>900</v>
      </c>
      <c r="BN325" s="102">
        <f t="shared" si="1025"/>
        <v>2940</v>
      </c>
      <c r="BO325" s="102">
        <f t="shared" si="1025"/>
        <v>1960</v>
      </c>
      <c r="BP325" s="102">
        <f t="shared" si="1025"/>
        <v>2450</v>
      </c>
      <c r="BQ325" s="102">
        <f t="shared" si="1025"/>
        <v>2450</v>
      </c>
    </row>
    <row r="326" spans="1:69">
      <c r="A326" s="4">
        <v>115</v>
      </c>
      <c r="B326" s="4">
        <f>INT(VLOOKUP(A326,数值基线!$A$1:$K$206,6,0)*$B$210)</f>
        <v>612</v>
      </c>
      <c r="C326" s="4">
        <f>INT(B326/$B$2*$C$2)</f>
        <v>244</v>
      </c>
      <c r="D326" s="4">
        <f>INT(B326/$B$2*$D$2)</f>
        <v>183</v>
      </c>
      <c r="E326" s="4">
        <f>INT(B326/$B$2*$E$2)</f>
        <v>183</v>
      </c>
      <c r="F326" s="4">
        <f>INT(VLOOKUP(A326,数值基线!$A$1:$K$206,7,0)*$F$2)</f>
        <v>597</v>
      </c>
      <c r="G326" s="4">
        <f>INT(F326/$F$2*$G$2)</f>
        <v>398</v>
      </c>
      <c r="H326" s="4">
        <f>INT(F326/$F$2*$H$2)</f>
        <v>497</v>
      </c>
      <c r="I326" s="4">
        <f>INT(F326/$F$2*$I$2)</f>
        <v>497</v>
      </c>
      <c r="K326" s="106">
        <v>115</v>
      </c>
      <c r="L326" s="106">
        <f t="shared" ref="L326:S326" si="1026">INT(B326/$I$1*$S$1)</f>
        <v>765</v>
      </c>
      <c r="M326" s="106">
        <f t="shared" si="1026"/>
        <v>305</v>
      </c>
      <c r="N326" s="106">
        <f t="shared" si="1026"/>
        <v>228</v>
      </c>
      <c r="O326" s="106">
        <f t="shared" si="1026"/>
        <v>228</v>
      </c>
      <c r="P326" s="106">
        <f t="shared" si="1026"/>
        <v>746</v>
      </c>
      <c r="Q326" s="106">
        <f t="shared" si="1026"/>
        <v>497</v>
      </c>
      <c r="R326" s="106">
        <f t="shared" si="1026"/>
        <v>621</v>
      </c>
      <c r="S326" s="106">
        <f t="shared" si="1026"/>
        <v>621</v>
      </c>
      <c r="U326" s="97">
        <v>115</v>
      </c>
      <c r="V326" s="97">
        <f t="shared" ref="V326:AC326" si="1027">INT(B326/$I$1*$AC$1)</f>
        <v>948</v>
      </c>
      <c r="W326" s="97">
        <f t="shared" si="1027"/>
        <v>378</v>
      </c>
      <c r="X326" s="97">
        <f t="shared" si="1027"/>
        <v>283</v>
      </c>
      <c r="Y326" s="97">
        <f t="shared" si="1027"/>
        <v>283</v>
      </c>
      <c r="Z326" s="97">
        <f t="shared" si="1027"/>
        <v>925</v>
      </c>
      <c r="AA326" s="97">
        <f t="shared" si="1027"/>
        <v>616</v>
      </c>
      <c r="AB326" s="97">
        <f t="shared" si="1027"/>
        <v>770</v>
      </c>
      <c r="AC326" s="97">
        <f t="shared" si="1027"/>
        <v>770</v>
      </c>
      <c r="AE326" s="98">
        <v>115</v>
      </c>
      <c r="AF326" s="98">
        <f t="shared" ref="AF326:AM326" si="1028">INT(B326/$I$1*$AM$1)</f>
        <v>1193</v>
      </c>
      <c r="AG326" s="98">
        <f t="shared" si="1028"/>
        <v>475</v>
      </c>
      <c r="AH326" s="98">
        <f t="shared" si="1028"/>
        <v>356</v>
      </c>
      <c r="AI326" s="98">
        <f t="shared" si="1028"/>
        <v>356</v>
      </c>
      <c r="AJ326" s="98">
        <f t="shared" si="1028"/>
        <v>1164</v>
      </c>
      <c r="AK326" s="98">
        <f t="shared" si="1028"/>
        <v>776</v>
      </c>
      <c r="AL326" s="98">
        <f t="shared" si="1028"/>
        <v>969</v>
      </c>
      <c r="AM326" s="98">
        <f t="shared" si="1028"/>
        <v>969</v>
      </c>
      <c r="AO326" s="100">
        <v>115</v>
      </c>
      <c r="AP326" s="100">
        <f t="shared" ref="AP326:AW326" si="1029">INT(B326/$I$1*$AW$1)</f>
        <v>1530</v>
      </c>
      <c r="AQ326" s="100">
        <f t="shared" si="1029"/>
        <v>610</v>
      </c>
      <c r="AR326" s="100">
        <f t="shared" si="1029"/>
        <v>457</v>
      </c>
      <c r="AS326" s="100">
        <f t="shared" si="1029"/>
        <v>457</v>
      </c>
      <c r="AT326" s="100">
        <f t="shared" si="1029"/>
        <v>1492</v>
      </c>
      <c r="AU326" s="100">
        <f t="shared" si="1029"/>
        <v>995</v>
      </c>
      <c r="AV326" s="100">
        <f t="shared" si="1029"/>
        <v>1242</v>
      </c>
      <c r="AW326" s="100">
        <f t="shared" si="1029"/>
        <v>1242</v>
      </c>
      <c r="AY326" s="101">
        <v>115</v>
      </c>
      <c r="AZ326" s="101">
        <f t="shared" ref="AZ326:BG326" si="1030">INT(B326/$I$1*$BG$1)</f>
        <v>1958</v>
      </c>
      <c r="BA326" s="101">
        <f t="shared" si="1030"/>
        <v>780</v>
      </c>
      <c r="BB326" s="101">
        <f t="shared" si="1030"/>
        <v>585</v>
      </c>
      <c r="BC326" s="101">
        <f t="shared" si="1030"/>
        <v>585</v>
      </c>
      <c r="BD326" s="101">
        <f t="shared" si="1030"/>
        <v>1910</v>
      </c>
      <c r="BE326" s="101">
        <f t="shared" si="1030"/>
        <v>1273</v>
      </c>
      <c r="BF326" s="101">
        <f t="shared" si="1030"/>
        <v>1590</v>
      </c>
      <c r="BG326" s="101">
        <f t="shared" si="1030"/>
        <v>1590</v>
      </c>
      <c r="BI326" s="102">
        <v>115</v>
      </c>
      <c r="BJ326" s="102">
        <f t="shared" ref="BJ326:BQ326" si="1031">INT(B326/$I$1*$BQ$1)</f>
        <v>3060</v>
      </c>
      <c r="BK326" s="102">
        <f t="shared" si="1031"/>
        <v>1220</v>
      </c>
      <c r="BL326" s="102">
        <f t="shared" si="1031"/>
        <v>915</v>
      </c>
      <c r="BM326" s="102">
        <f t="shared" si="1031"/>
        <v>915</v>
      </c>
      <c r="BN326" s="102">
        <f t="shared" si="1031"/>
        <v>2985</v>
      </c>
      <c r="BO326" s="102">
        <f t="shared" si="1031"/>
        <v>1990</v>
      </c>
      <c r="BP326" s="102">
        <f t="shared" si="1031"/>
        <v>2485</v>
      </c>
      <c r="BQ326" s="102">
        <f t="shared" si="1031"/>
        <v>2485</v>
      </c>
    </row>
    <row r="327" spans="1:69">
      <c r="A327" s="4">
        <v>116</v>
      </c>
      <c r="B327" s="4">
        <f>INT(VLOOKUP(A327,数值基线!$A$1:$K$206,6,0)*$B$210)</f>
        <v>623</v>
      </c>
      <c r="C327" s="4">
        <f>INT(B327/$B$2*$C$2)</f>
        <v>249</v>
      </c>
      <c r="D327" s="4">
        <f>INT(B327/$B$2*$D$2)</f>
        <v>186</v>
      </c>
      <c r="E327" s="4">
        <f>INT(B327/$B$2*$E$2)</f>
        <v>186</v>
      </c>
      <c r="F327" s="4">
        <f>INT(VLOOKUP(A327,数值基线!$A$1:$K$206,7,0)*$F$2)</f>
        <v>607</v>
      </c>
      <c r="G327" s="4">
        <f>INT(F327/$F$2*$G$2)</f>
        <v>404</v>
      </c>
      <c r="H327" s="4">
        <f>INT(F327/$F$2*$H$2)</f>
        <v>505</v>
      </c>
      <c r="I327" s="4">
        <f>INT(F327/$F$2*$I$2)</f>
        <v>505</v>
      </c>
      <c r="K327" s="106">
        <v>116</v>
      </c>
      <c r="L327" s="106">
        <f t="shared" ref="L327:S327" si="1032">INT(B327/$I$1*$S$1)</f>
        <v>778</v>
      </c>
      <c r="M327" s="106">
        <f t="shared" si="1032"/>
        <v>311</v>
      </c>
      <c r="N327" s="106">
        <f t="shared" si="1032"/>
        <v>232</v>
      </c>
      <c r="O327" s="106">
        <f t="shared" si="1032"/>
        <v>232</v>
      </c>
      <c r="P327" s="106">
        <f t="shared" si="1032"/>
        <v>758</v>
      </c>
      <c r="Q327" s="106">
        <f t="shared" si="1032"/>
        <v>505</v>
      </c>
      <c r="R327" s="106">
        <f t="shared" si="1032"/>
        <v>631</v>
      </c>
      <c r="S327" s="106">
        <f t="shared" si="1032"/>
        <v>631</v>
      </c>
      <c r="U327" s="97">
        <v>116</v>
      </c>
      <c r="V327" s="97">
        <f t="shared" ref="V327:AC327" si="1033">INT(B327/$I$1*$AC$1)</f>
        <v>965</v>
      </c>
      <c r="W327" s="97">
        <f t="shared" si="1033"/>
        <v>385</v>
      </c>
      <c r="X327" s="97">
        <f t="shared" si="1033"/>
        <v>288</v>
      </c>
      <c r="Y327" s="97">
        <f t="shared" si="1033"/>
        <v>288</v>
      </c>
      <c r="Z327" s="97">
        <f t="shared" si="1033"/>
        <v>940</v>
      </c>
      <c r="AA327" s="97">
        <f t="shared" si="1033"/>
        <v>626</v>
      </c>
      <c r="AB327" s="97">
        <f t="shared" si="1033"/>
        <v>782</v>
      </c>
      <c r="AC327" s="97">
        <f t="shared" si="1033"/>
        <v>782</v>
      </c>
      <c r="AE327" s="98">
        <v>116</v>
      </c>
      <c r="AF327" s="98">
        <f t="shared" ref="AF327:AM327" si="1034">INT(B327/$I$1*$AM$1)</f>
        <v>1214</v>
      </c>
      <c r="AG327" s="98">
        <f t="shared" si="1034"/>
        <v>485</v>
      </c>
      <c r="AH327" s="98">
        <f t="shared" si="1034"/>
        <v>362</v>
      </c>
      <c r="AI327" s="98">
        <f t="shared" si="1034"/>
        <v>362</v>
      </c>
      <c r="AJ327" s="98">
        <f t="shared" si="1034"/>
        <v>1183</v>
      </c>
      <c r="AK327" s="98">
        <f t="shared" si="1034"/>
        <v>787</v>
      </c>
      <c r="AL327" s="98">
        <f t="shared" si="1034"/>
        <v>984</v>
      </c>
      <c r="AM327" s="98">
        <f t="shared" si="1034"/>
        <v>984</v>
      </c>
      <c r="AO327" s="100">
        <v>116</v>
      </c>
      <c r="AP327" s="100">
        <f t="shared" ref="AP327:AW327" si="1035">INT(B327/$I$1*$AW$1)</f>
        <v>1557</v>
      </c>
      <c r="AQ327" s="100">
        <f t="shared" si="1035"/>
        <v>622</v>
      </c>
      <c r="AR327" s="100">
        <f t="shared" si="1035"/>
        <v>465</v>
      </c>
      <c r="AS327" s="100">
        <f t="shared" si="1035"/>
        <v>465</v>
      </c>
      <c r="AT327" s="100">
        <f t="shared" si="1035"/>
        <v>1517</v>
      </c>
      <c r="AU327" s="100">
        <f t="shared" si="1035"/>
        <v>1010</v>
      </c>
      <c r="AV327" s="100">
        <f t="shared" si="1035"/>
        <v>1262</v>
      </c>
      <c r="AW327" s="100">
        <f t="shared" si="1035"/>
        <v>1262</v>
      </c>
      <c r="AY327" s="101">
        <v>116</v>
      </c>
      <c r="AZ327" s="101">
        <f t="shared" ref="AZ327:BG327" si="1036">INT(B327/$I$1*$BG$1)</f>
        <v>1993</v>
      </c>
      <c r="BA327" s="101">
        <f t="shared" si="1036"/>
        <v>796</v>
      </c>
      <c r="BB327" s="101">
        <f t="shared" si="1036"/>
        <v>595</v>
      </c>
      <c r="BC327" s="101">
        <f t="shared" si="1036"/>
        <v>595</v>
      </c>
      <c r="BD327" s="101">
        <f t="shared" si="1036"/>
        <v>1942</v>
      </c>
      <c r="BE327" s="101">
        <f t="shared" si="1036"/>
        <v>1292</v>
      </c>
      <c r="BF327" s="101">
        <f t="shared" si="1036"/>
        <v>1616</v>
      </c>
      <c r="BG327" s="101">
        <f t="shared" si="1036"/>
        <v>1616</v>
      </c>
      <c r="BI327" s="102">
        <v>116</v>
      </c>
      <c r="BJ327" s="102">
        <f t="shared" ref="BJ327:BQ327" si="1037">INT(B327/$I$1*$BQ$1)</f>
        <v>3115</v>
      </c>
      <c r="BK327" s="102">
        <f t="shared" si="1037"/>
        <v>1245</v>
      </c>
      <c r="BL327" s="102">
        <f t="shared" si="1037"/>
        <v>930</v>
      </c>
      <c r="BM327" s="102">
        <f t="shared" si="1037"/>
        <v>930</v>
      </c>
      <c r="BN327" s="102">
        <f t="shared" si="1037"/>
        <v>3035</v>
      </c>
      <c r="BO327" s="102">
        <f t="shared" si="1037"/>
        <v>2020</v>
      </c>
      <c r="BP327" s="102">
        <f t="shared" si="1037"/>
        <v>2525</v>
      </c>
      <c r="BQ327" s="102">
        <f t="shared" si="1037"/>
        <v>2525</v>
      </c>
    </row>
    <row r="328" spans="1:69">
      <c r="A328" s="4">
        <v>117</v>
      </c>
      <c r="B328" s="4">
        <f>INT(VLOOKUP(A328,数值基线!$A$1:$K$206,6,0)*$B$210)</f>
        <v>633</v>
      </c>
      <c r="C328" s="4">
        <f>INT(B328/$B$2*$C$2)</f>
        <v>253</v>
      </c>
      <c r="D328" s="4">
        <f>INT(B328/$B$2*$D$2)</f>
        <v>189</v>
      </c>
      <c r="E328" s="4">
        <f>INT(B328/$B$2*$E$2)</f>
        <v>189</v>
      </c>
      <c r="F328" s="4">
        <f>INT(VLOOKUP(A328,数值基线!$A$1:$K$206,7,0)*$F$2)</f>
        <v>618</v>
      </c>
      <c r="G328" s="4">
        <f>INT(F328/$F$2*$G$2)</f>
        <v>412</v>
      </c>
      <c r="H328" s="4">
        <f>INT(F328/$F$2*$H$2)</f>
        <v>515</v>
      </c>
      <c r="I328" s="4">
        <f>INT(F328/$F$2*$I$2)</f>
        <v>515</v>
      </c>
      <c r="K328" s="106">
        <v>117</v>
      </c>
      <c r="L328" s="106">
        <f t="shared" ref="L328:S328" si="1038">INT(B328/$I$1*$S$1)</f>
        <v>791</v>
      </c>
      <c r="M328" s="106">
        <f t="shared" si="1038"/>
        <v>316</v>
      </c>
      <c r="N328" s="106">
        <f t="shared" si="1038"/>
        <v>236</v>
      </c>
      <c r="O328" s="106">
        <f t="shared" si="1038"/>
        <v>236</v>
      </c>
      <c r="P328" s="106">
        <f t="shared" si="1038"/>
        <v>772</v>
      </c>
      <c r="Q328" s="106">
        <f t="shared" si="1038"/>
        <v>515</v>
      </c>
      <c r="R328" s="106">
        <f t="shared" si="1038"/>
        <v>643</v>
      </c>
      <c r="S328" s="106">
        <f t="shared" si="1038"/>
        <v>643</v>
      </c>
      <c r="U328" s="97">
        <v>117</v>
      </c>
      <c r="V328" s="97">
        <f t="shared" ref="V328:AC328" si="1039">INT(B328/$I$1*$AC$1)</f>
        <v>981</v>
      </c>
      <c r="W328" s="97">
        <f t="shared" si="1039"/>
        <v>392</v>
      </c>
      <c r="X328" s="97">
        <f t="shared" si="1039"/>
        <v>292</v>
      </c>
      <c r="Y328" s="97">
        <f t="shared" si="1039"/>
        <v>292</v>
      </c>
      <c r="Z328" s="97">
        <f t="shared" si="1039"/>
        <v>957</v>
      </c>
      <c r="AA328" s="97">
        <f t="shared" si="1039"/>
        <v>638</v>
      </c>
      <c r="AB328" s="97">
        <f t="shared" si="1039"/>
        <v>798</v>
      </c>
      <c r="AC328" s="97">
        <f t="shared" si="1039"/>
        <v>798</v>
      </c>
      <c r="AE328" s="98">
        <v>117</v>
      </c>
      <c r="AF328" s="98">
        <f t="shared" ref="AF328:AM328" si="1040">INT(B328/$I$1*$AM$1)</f>
        <v>1234</v>
      </c>
      <c r="AG328" s="98">
        <f t="shared" si="1040"/>
        <v>493</v>
      </c>
      <c r="AH328" s="98">
        <f t="shared" si="1040"/>
        <v>368</v>
      </c>
      <c r="AI328" s="98">
        <f t="shared" si="1040"/>
        <v>368</v>
      </c>
      <c r="AJ328" s="98">
        <f t="shared" si="1040"/>
        <v>1205</v>
      </c>
      <c r="AK328" s="98">
        <f t="shared" si="1040"/>
        <v>803</v>
      </c>
      <c r="AL328" s="98">
        <f t="shared" si="1040"/>
        <v>1004</v>
      </c>
      <c r="AM328" s="98">
        <f t="shared" si="1040"/>
        <v>1004</v>
      </c>
      <c r="AO328" s="100">
        <v>117</v>
      </c>
      <c r="AP328" s="100">
        <f t="shared" ref="AP328:AW328" si="1041">INT(B328/$I$1*$AW$1)</f>
        <v>1582</v>
      </c>
      <c r="AQ328" s="100">
        <f t="shared" si="1041"/>
        <v>632</v>
      </c>
      <c r="AR328" s="100">
        <f t="shared" si="1041"/>
        <v>472</v>
      </c>
      <c r="AS328" s="100">
        <f t="shared" si="1041"/>
        <v>472</v>
      </c>
      <c r="AT328" s="100">
        <f t="shared" si="1041"/>
        <v>1545</v>
      </c>
      <c r="AU328" s="100">
        <f t="shared" si="1041"/>
        <v>1030</v>
      </c>
      <c r="AV328" s="100">
        <f t="shared" si="1041"/>
        <v>1287</v>
      </c>
      <c r="AW328" s="100">
        <f t="shared" si="1041"/>
        <v>1287</v>
      </c>
      <c r="AY328" s="101">
        <v>117</v>
      </c>
      <c r="AZ328" s="101">
        <f t="shared" ref="AZ328:BG328" si="1042">INT(B328/$I$1*$BG$1)</f>
        <v>2025</v>
      </c>
      <c r="BA328" s="101">
        <f t="shared" si="1042"/>
        <v>809</v>
      </c>
      <c r="BB328" s="101">
        <f t="shared" si="1042"/>
        <v>604</v>
      </c>
      <c r="BC328" s="101">
        <f t="shared" si="1042"/>
        <v>604</v>
      </c>
      <c r="BD328" s="101">
        <f t="shared" si="1042"/>
        <v>1977</v>
      </c>
      <c r="BE328" s="101">
        <f t="shared" si="1042"/>
        <v>1318</v>
      </c>
      <c r="BF328" s="101">
        <f t="shared" si="1042"/>
        <v>1648</v>
      </c>
      <c r="BG328" s="101">
        <f t="shared" si="1042"/>
        <v>1648</v>
      </c>
      <c r="BI328" s="102">
        <v>117</v>
      </c>
      <c r="BJ328" s="102">
        <f t="shared" ref="BJ328:BQ328" si="1043">INT(B328/$I$1*$BQ$1)</f>
        <v>3165</v>
      </c>
      <c r="BK328" s="102">
        <f t="shared" si="1043"/>
        <v>1265</v>
      </c>
      <c r="BL328" s="102">
        <f t="shared" si="1043"/>
        <v>945</v>
      </c>
      <c r="BM328" s="102">
        <f t="shared" si="1043"/>
        <v>945</v>
      </c>
      <c r="BN328" s="102">
        <f t="shared" si="1043"/>
        <v>3090</v>
      </c>
      <c r="BO328" s="102">
        <f t="shared" si="1043"/>
        <v>2060</v>
      </c>
      <c r="BP328" s="102">
        <f t="shared" si="1043"/>
        <v>2575</v>
      </c>
      <c r="BQ328" s="102">
        <f t="shared" si="1043"/>
        <v>2575</v>
      </c>
    </row>
    <row r="329" spans="1:69">
      <c r="A329" s="4">
        <v>118</v>
      </c>
      <c r="B329" s="4">
        <f>INT(VLOOKUP(A329,数值基线!$A$1:$K$206,6,0)*$B$210)</f>
        <v>643</v>
      </c>
      <c r="C329" s="4">
        <f>INT(B329/$B$2*$C$2)</f>
        <v>257</v>
      </c>
      <c r="D329" s="4">
        <f>INT(B329/$B$2*$D$2)</f>
        <v>192</v>
      </c>
      <c r="E329" s="4">
        <f>INT(B329/$B$2*$E$2)</f>
        <v>192</v>
      </c>
      <c r="F329" s="4">
        <f>INT(VLOOKUP(A329,数值基线!$A$1:$K$206,7,0)*$F$2)</f>
        <v>627</v>
      </c>
      <c r="G329" s="4">
        <f>INT(F329/$F$2*$G$2)</f>
        <v>418</v>
      </c>
      <c r="H329" s="4">
        <f>INT(F329/$F$2*$H$2)</f>
        <v>522</v>
      </c>
      <c r="I329" s="4">
        <f>INT(F329/$F$2*$I$2)</f>
        <v>522</v>
      </c>
      <c r="K329" s="106">
        <v>118</v>
      </c>
      <c r="L329" s="106">
        <f t="shared" ref="L329:S329" si="1044">INT(B329/$I$1*$S$1)</f>
        <v>803</v>
      </c>
      <c r="M329" s="106">
        <f t="shared" si="1044"/>
        <v>321</v>
      </c>
      <c r="N329" s="106">
        <f t="shared" si="1044"/>
        <v>240</v>
      </c>
      <c r="O329" s="106">
        <f t="shared" si="1044"/>
        <v>240</v>
      </c>
      <c r="P329" s="106">
        <f t="shared" si="1044"/>
        <v>783</v>
      </c>
      <c r="Q329" s="106">
        <f t="shared" si="1044"/>
        <v>522</v>
      </c>
      <c r="R329" s="106">
        <f t="shared" si="1044"/>
        <v>652</v>
      </c>
      <c r="S329" s="106">
        <f t="shared" si="1044"/>
        <v>652</v>
      </c>
      <c r="U329" s="97">
        <v>118</v>
      </c>
      <c r="V329" s="97">
        <f t="shared" ref="V329:AC329" si="1045">INT(B329/$I$1*$AC$1)</f>
        <v>996</v>
      </c>
      <c r="W329" s="97">
        <f t="shared" si="1045"/>
        <v>398</v>
      </c>
      <c r="X329" s="97">
        <f t="shared" si="1045"/>
        <v>297</v>
      </c>
      <c r="Y329" s="97">
        <f t="shared" si="1045"/>
        <v>297</v>
      </c>
      <c r="Z329" s="97">
        <f t="shared" si="1045"/>
        <v>971</v>
      </c>
      <c r="AA329" s="97">
        <f t="shared" si="1045"/>
        <v>647</v>
      </c>
      <c r="AB329" s="97">
        <f t="shared" si="1045"/>
        <v>809</v>
      </c>
      <c r="AC329" s="97">
        <f t="shared" si="1045"/>
        <v>809</v>
      </c>
      <c r="AE329" s="98">
        <v>118</v>
      </c>
      <c r="AF329" s="98">
        <f t="shared" ref="AF329:AM329" si="1046">INT(B329/$I$1*$AM$1)</f>
        <v>1253</v>
      </c>
      <c r="AG329" s="98">
        <f t="shared" si="1046"/>
        <v>501</v>
      </c>
      <c r="AH329" s="98">
        <f t="shared" si="1046"/>
        <v>374</v>
      </c>
      <c r="AI329" s="98">
        <f t="shared" si="1046"/>
        <v>374</v>
      </c>
      <c r="AJ329" s="98">
        <f t="shared" si="1046"/>
        <v>1222</v>
      </c>
      <c r="AK329" s="98">
        <f t="shared" si="1046"/>
        <v>815</v>
      </c>
      <c r="AL329" s="98">
        <f t="shared" si="1046"/>
        <v>1017</v>
      </c>
      <c r="AM329" s="98">
        <f t="shared" si="1046"/>
        <v>1017</v>
      </c>
      <c r="AO329" s="100">
        <v>118</v>
      </c>
      <c r="AP329" s="100">
        <f t="shared" ref="AP329:AW329" si="1047">INT(B329/$I$1*$AW$1)</f>
        <v>1607</v>
      </c>
      <c r="AQ329" s="100">
        <f t="shared" si="1047"/>
        <v>642</v>
      </c>
      <c r="AR329" s="100">
        <f t="shared" si="1047"/>
        <v>480</v>
      </c>
      <c r="AS329" s="100">
        <f t="shared" si="1047"/>
        <v>480</v>
      </c>
      <c r="AT329" s="100">
        <f t="shared" si="1047"/>
        <v>1567</v>
      </c>
      <c r="AU329" s="100">
        <f t="shared" si="1047"/>
        <v>1045</v>
      </c>
      <c r="AV329" s="100">
        <f t="shared" si="1047"/>
        <v>1305</v>
      </c>
      <c r="AW329" s="100">
        <f t="shared" si="1047"/>
        <v>1305</v>
      </c>
      <c r="AY329" s="101">
        <v>118</v>
      </c>
      <c r="AZ329" s="101">
        <f t="shared" ref="AZ329:BG329" si="1048">INT(B329/$I$1*$BG$1)</f>
        <v>2057</v>
      </c>
      <c r="BA329" s="101">
        <f t="shared" si="1048"/>
        <v>822</v>
      </c>
      <c r="BB329" s="101">
        <f t="shared" si="1048"/>
        <v>614</v>
      </c>
      <c r="BC329" s="101">
        <f t="shared" si="1048"/>
        <v>614</v>
      </c>
      <c r="BD329" s="101">
        <f t="shared" si="1048"/>
        <v>2006</v>
      </c>
      <c r="BE329" s="101">
        <f t="shared" si="1048"/>
        <v>1337</v>
      </c>
      <c r="BF329" s="101">
        <f t="shared" si="1048"/>
        <v>1670</v>
      </c>
      <c r="BG329" s="101">
        <f t="shared" si="1048"/>
        <v>1670</v>
      </c>
      <c r="BI329" s="102">
        <v>118</v>
      </c>
      <c r="BJ329" s="102">
        <f t="shared" ref="BJ329:BQ329" si="1049">INT(B329/$I$1*$BQ$1)</f>
        <v>3215</v>
      </c>
      <c r="BK329" s="102">
        <f t="shared" si="1049"/>
        <v>1285</v>
      </c>
      <c r="BL329" s="102">
        <f t="shared" si="1049"/>
        <v>960</v>
      </c>
      <c r="BM329" s="102">
        <f t="shared" si="1049"/>
        <v>960</v>
      </c>
      <c r="BN329" s="102">
        <f t="shared" si="1049"/>
        <v>3135</v>
      </c>
      <c r="BO329" s="102">
        <f t="shared" si="1049"/>
        <v>2090</v>
      </c>
      <c r="BP329" s="102">
        <f t="shared" si="1049"/>
        <v>2610</v>
      </c>
      <c r="BQ329" s="102">
        <f t="shared" si="1049"/>
        <v>2610</v>
      </c>
    </row>
    <row r="330" spans="1:69">
      <c r="A330" s="4">
        <v>119</v>
      </c>
      <c r="B330" s="4">
        <f>INT(VLOOKUP(A330,数值基线!$A$1:$K$206,6,0)*$B$210)</f>
        <v>653</v>
      </c>
      <c r="C330" s="4">
        <f>INT(B330/$B$2*$C$2)</f>
        <v>261</v>
      </c>
      <c r="D330" s="4">
        <f>INT(B330/$B$2*$D$2)</f>
        <v>195</v>
      </c>
      <c r="E330" s="4">
        <f>INT(B330/$B$2*$E$2)</f>
        <v>195</v>
      </c>
      <c r="F330" s="4">
        <f>INT(VLOOKUP(A330,数值基线!$A$1:$K$206,7,0)*$F$2)</f>
        <v>637</v>
      </c>
      <c r="G330" s="4">
        <f>INT(F330/$F$2*$G$2)</f>
        <v>424</v>
      </c>
      <c r="H330" s="4">
        <f>INT(F330/$F$2*$H$2)</f>
        <v>530</v>
      </c>
      <c r="I330" s="4">
        <f>INT(F330/$F$2*$I$2)</f>
        <v>530</v>
      </c>
      <c r="K330" s="106">
        <v>119</v>
      </c>
      <c r="L330" s="106">
        <f t="shared" ref="L330:S330" si="1050">INT(B330/$I$1*$S$1)</f>
        <v>816</v>
      </c>
      <c r="M330" s="106">
        <f t="shared" si="1050"/>
        <v>326</v>
      </c>
      <c r="N330" s="106">
        <f t="shared" si="1050"/>
        <v>243</v>
      </c>
      <c r="O330" s="106">
        <f t="shared" si="1050"/>
        <v>243</v>
      </c>
      <c r="P330" s="106">
        <f t="shared" si="1050"/>
        <v>796</v>
      </c>
      <c r="Q330" s="106">
        <f t="shared" si="1050"/>
        <v>530</v>
      </c>
      <c r="R330" s="106">
        <f t="shared" si="1050"/>
        <v>662</v>
      </c>
      <c r="S330" s="106">
        <f t="shared" si="1050"/>
        <v>662</v>
      </c>
      <c r="U330" s="97">
        <v>119</v>
      </c>
      <c r="V330" s="97">
        <f t="shared" ref="V330:AC330" si="1051">INT(B330/$I$1*$AC$1)</f>
        <v>1012</v>
      </c>
      <c r="W330" s="97">
        <f t="shared" si="1051"/>
        <v>404</v>
      </c>
      <c r="X330" s="97">
        <f t="shared" si="1051"/>
        <v>302</v>
      </c>
      <c r="Y330" s="97">
        <f t="shared" si="1051"/>
        <v>302</v>
      </c>
      <c r="Z330" s="97">
        <f t="shared" si="1051"/>
        <v>987</v>
      </c>
      <c r="AA330" s="97">
        <f t="shared" si="1051"/>
        <v>657</v>
      </c>
      <c r="AB330" s="97">
        <f t="shared" si="1051"/>
        <v>821</v>
      </c>
      <c r="AC330" s="97">
        <f t="shared" si="1051"/>
        <v>821</v>
      </c>
      <c r="AE330" s="98">
        <v>119</v>
      </c>
      <c r="AF330" s="98">
        <f t="shared" ref="AF330:AM330" si="1052">INT(B330/$I$1*$AM$1)</f>
        <v>1273</v>
      </c>
      <c r="AG330" s="98">
        <f t="shared" si="1052"/>
        <v>508</v>
      </c>
      <c r="AH330" s="98">
        <f t="shared" si="1052"/>
        <v>380</v>
      </c>
      <c r="AI330" s="98">
        <f t="shared" si="1052"/>
        <v>380</v>
      </c>
      <c r="AJ330" s="98">
        <f t="shared" si="1052"/>
        <v>1242</v>
      </c>
      <c r="AK330" s="98">
        <f t="shared" si="1052"/>
        <v>826</v>
      </c>
      <c r="AL330" s="98">
        <f t="shared" si="1052"/>
        <v>1033</v>
      </c>
      <c r="AM330" s="98">
        <f t="shared" si="1052"/>
        <v>1033</v>
      </c>
      <c r="AO330" s="100">
        <v>119</v>
      </c>
      <c r="AP330" s="100">
        <f t="shared" ref="AP330:AW330" si="1053">INT(B330/$I$1*$AW$1)</f>
        <v>1632</v>
      </c>
      <c r="AQ330" s="100">
        <f t="shared" si="1053"/>
        <v>652</v>
      </c>
      <c r="AR330" s="100">
        <f t="shared" si="1053"/>
        <v>487</v>
      </c>
      <c r="AS330" s="100">
        <f t="shared" si="1053"/>
        <v>487</v>
      </c>
      <c r="AT330" s="100">
        <f t="shared" si="1053"/>
        <v>1592</v>
      </c>
      <c r="AU330" s="100">
        <f t="shared" si="1053"/>
        <v>1060</v>
      </c>
      <c r="AV330" s="100">
        <f t="shared" si="1053"/>
        <v>1325</v>
      </c>
      <c r="AW330" s="100">
        <f t="shared" si="1053"/>
        <v>1325</v>
      </c>
      <c r="AY330" s="101">
        <v>119</v>
      </c>
      <c r="AZ330" s="101">
        <f t="shared" ref="AZ330:BG330" si="1054">INT(B330/$I$1*$BG$1)</f>
        <v>2089</v>
      </c>
      <c r="BA330" s="101">
        <f t="shared" si="1054"/>
        <v>835</v>
      </c>
      <c r="BB330" s="101">
        <f t="shared" si="1054"/>
        <v>624</v>
      </c>
      <c r="BC330" s="101">
        <f t="shared" si="1054"/>
        <v>624</v>
      </c>
      <c r="BD330" s="101">
        <f t="shared" si="1054"/>
        <v>2038</v>
      </c>
      <c r="BE330" s="101">
        <f t="shared" si="1054"/>
        <v>1356</v>
      </c>
      <c r="BF330" s="101">
        <f t="shared" si="1054"/>
        <v>1696</v>
      </c>
      <c r="BG330" s="101">
        <f t="shared" si="1054"/>
        <v>1696</v>
      </c>
      <c r="BI330" s="102">
        <v>119</v>
      </c>
      <c r="BJ330" s="102">
        <f t="shared" ref="BJ330:BQ330" si="1055">INT(B330/$I$1*$BQ$1)</f>
        <v>3265</v>
      </c>
      <c r="BK330" s="102">
        <f t="shared" si="1055"/>
        <v>1305</v>
      </c>
      <c r="BL330" s="102">
        <f t="shared" si="1055"/>
        <v>975</v>
      </c>
      <c r="BM330" s="102">
        <f t="shared" si="1055"/>
        <v>975</v>
      </c>
      <c r="BN330" s="102">
        <f t="shared" si="1055"/>
        <v>3185</v>
      </c>
      <c r="BO330" s="102">
        <f t="shared" si="1055"/>
        <v>2120</v>
      </c>
      <c r="BP330" s="102">
        <f t="shared" si="1055"/>
        <v>2650</v>
      </c>
      <c r="BQ330" s="102">
        <f t="shared" si="1055"/>
        <v>2650</v>
      </c>
    </row>
    <row r="331" spans="1:69">
      <c r="A331" s="4">
        <v>120</v>
      </c>
      <c r="B331" s="4">
        <f>INT(VLOOKUP(A331,数值基线!$A$1:$K$206,6,0)*$B$210)</f>
        <v>664</v>
      </c>
      <c r="C331" s="4">
        <f>INT(B331/$B$2*$C$2)</f>
        <v>265</v>
      </c>
      <c r="D331" s="4">
        <f>INT(B331/$B$2*$D$2)</f>
        <v>199</v>
      </c>
      <c r="E331" s="4">
        <f>INT(B331/$B$2*$E$2)</f>
        <v>199</v>
      </c>
      <c r="F331" s="4">
        <f>INT(VLOOKUP(A331,数值基线!$A$1:$K$206,7,0)*$F$2)</f>
        <v>648</v>
      </c>
      <c r="G331" s="4">
        <f>INT(F331/$F$2*$G$2)</f>
        <v>432</v>
      </c>
      <c r="H331" s="4">
        <f>INT(F331/$F$2*$H$2)</f>
        <v>540</v>
      </c>
      <c r="I331" s="4">
        <f>INT(F331/$F$2*$I$2)</f>
        <v>540</v>
      </c>
      <c r="K331" s="106">
        <v>120</v>
      </c>
      <c r="L331" s="106">
        <f t="shared" ref="L331:S331" si="1056">INT(B331/$I$1*$S$1)</f>
        <v>830</v>
      </c>
      <c r="M331" s="106">
        <f t="shared" si="1056"/>
        <v>331</v>
      </c>
      <c r="N331" s="106">
        <f t="shared" si="1056"/>
        <v>248</v>
      </c>
      <c r="O331" s="106">
        <f t="shared" si="1056"/>
        <v>248</v>
      </c>
      <c r="P331" s="106">
        <f t="shared" si="1056"/>
        <v>810</v>
      </c>
      <c r="Q331" s="106">
        <f t="shared" si="1056"/>
        <v>540</v>
      </c>
      <c r="R331" s="106">
        <f t="shared" si="1056"/>
        <v>675</v>
      </c>
      <c r="S331" s="106">
        <f t="shared" si="1056"/>
        <v>675</v>
      </c>
      <c r="U331" s="97">
        <v>120</v>
      </c>
      <c r="V331" s="97">
        <f t="shared" ref="V331:AC331" si="1057">INT(B331/$I$1*$AC$1)</f>
        <v>1029</v>
      </c>
      <c r="W331" s="97">
        <f t="shared" si="1057"/>
        <v>410</v>
      </c>
      <c r="X331" s="97">
        <f t="shared" si="1057"/>
        <v>308</v>
      </c>
      <c r="Y331" s="97">
        <f t="shared" si="1057"/>
        <v>308</v>
      </c>
      <c r="Z331" s="97">
        <f t="shared" si="1057"/>
        <v>1004</v>
      </c>
      <c r="AA331" s="97">
        <f t="shared" si="1057"/>
        <v>669</v>
      </c>
      <c r="AB331" s="97">
        <f t="shared" si="1057"/>
        <v>837</v>
      </c>
      <c r="AC331" s="97">
        <f t="shared" si="1057"/>
        <v>837</v>
      </c>
      <c r="AE331" s="98">
        <v>120</v>
      </c>
      <c r="AF331" s="98">
        <f t="shared" ref="AF331:AM331" si="1058">INT(B331/$I$1*$AM$1)</f>
        <v>1294</v>
      </c>
      <c r="AG331" s="98">
        <f t="shared" si="1058"/>
        <v>516</v>
      </c>
      <c r="AH331" s="98">
        <f t="shared" si="1058"/>
        <v>388</v>
      </c>
      <c r="AI331" s="98">
        <f t="shared" si="1058"/>
        <v>388</v>
      </c>
      <c r="AJ331" s="98">
        <f t="shared" si="1058"/>
        <v>1263</v>
      </c>
      <c r="AK331" s="98">
        <f t="shared" si="1058"/>
        <v>842</v>
      </c>
      <c r="AL331" s="98">
        <f t="shared" si="1058"/>
        <v>1053</v>
      </c>
      <c r="AM331" s="98">
        <f t="shared" si="1058"/>
        <v>1053</v>
      </c>
      <c r="AO331" s="100">
        <v>120</v>
      </c>
      <c r="AP331" s="100">
        <f t="shared" ref="AP331:AW331" si="1059">INT(B331/$I$1*$AW$1)</f>
        <v>1660</v>
      </c>
      <c r="AQ331" s="100">
        <f t="shared" si="1059"/>
        <v>662</v>
      </c>
      <c r="AR331" s="100">
        <f t="shared" si="1059"/>
        <v>497</v>
      </c>
      <c r="AS331" s="100">
        <f t="shared" si="1059"/>
        <v>497</v>
      </c>
      <c r="AT331" s="100">
        <f t="shared" si="1059"/>
        <v>1620</v>
      </c>
      <c r="AU331" s="100">
        <f t="shared" si="1059"/>
        <v>1080</v>
      </c>
      <c r="AV331" s="100">
        <f t="shared" si="1059"/>
        <v>1350</v>
      </c>
      <c r="AW331" s="100">
        <f t="shared" si="1059"/>
        <v>1350</v>
      </c>
      <c r="AY331" s="101">
        <v>120</v>
      </c>
      <c r="AZ331" s="101">
        <f t="shared" ref="AZ331:BG331" si="1060">INT(B331/$I$1*$BG$1)</f>
        <v>2124</v>
      </c>
      <c r="BA331" s="101">
        <f t="shared" si="1060"/>
        <v>848</v>
      </c>
      <c r="BB331" s="101">
        <f t="shared" si="1060"/>
        <v>636</v>
      </c>
      <c r="BC331" s="101">
        <f t="shared" si="1060"/>
        <v>636</v>
      </c>
      <c r="BD331" s="101">
        <f t="shared" si="1060"/>
        <v>2073</v>
      </c>
      <c r="BE331" s="101">
        <f t="shared" si="1060"/>
        <v>1382</v>
      </c>
      <c r="BF331" s="101">
        <f t="shared" si="1060"/>
        <v>1728</v>
      </c>
      <c r="BG331" s="101">
        <f t="shared" si="1060"/>
        <v>1728</v>
      </c>
      <c r="BI331" s="102">
        <v>120</v>
      </c>
      <c r="BJ331" s="102">
        <f t="shared" ref="BJ331:BQ331" si="1061">INT(B331/$I$1*$BQ$1)</f>
        <v>3320</v>
      </c>
      <c r="BK331" s="102">
        <f t="shared" si="1061"/>
        <v>1325</v>
      </c>
      <c r="BL331" s="102">
        <f t="shared" si="1061"/>
        <v>995</v>
      </c>
      <c r="BM331" s="102">
        <f t="shared" si="1061"/>
        <v>995</v>
      </c>
      <c r="BN331" s="102">
        <f t="shared" si="1061"/>
        <v>3240</v>
      </c>
      <c r="BO331" s="102">
        <f t="shared" si="1061"/>
        <v>2160</v>
      </c>
      <c r="BP331" s="102">
        <f t="shared" si="1061"/>
        <v>2700</v>
      </c>
      <c r="BQ331" s="102">
        <f t="shared" si="1061"/>
        <v>2700</v>
      </c>
    </row>
    <row r="332" spans="1:69">
      <c r="A332" s="4">
        <v>121</v>
      </c>
      <c r="B332" s="4">
        <f>INT(VLOOKUP(A332,数值基线!$A$1:$K$206,6,0)*$B$210)</f>
        <v>674</v>
      </c>
      <c r="C332" s="4">
        <f>INT(B332/$B$2*$C$2)</f>
        <v>269</v>
      </c>
      <c r="D332" s="4">
        <f>INT(B332/$B$2*$D$2)</f>
        <v>202</v>
      </c>
      <c r="E332" s="4">
        <f>INT(B332/$B$2*$E$2)</f>
        <v>202</v>
      </c>
      <c r="F332" s="4">
        <f>INT(VLOOKUP(A332,数值基线!$A$1:$K$206,7,0)*$F$2)</f>
        <v>658</v>
      </c>
      <c r="G332" s="4">
        <f>INT(F332/$F$2*$G$2)</f>
        <v>438</v>
      </c>
      <c r="H332" s="4">
        <f>INT(F332/$F$2*$H$2)</f>
        <v>548</v>
      </c>
      <c r="I332" s="4">
        <f>INT(F332/$F$2*$I$2)</f>
        <v>548</v>
      </c>
      <c r="K332" s="106">
        <v>121</v>
      </c>
      <c r="L332" s="106">
        <f t="shared" ref="L332:S332" si="1062">INT(B332/$I$1*$S$1)</f>
        <v>842</v>
      </c>
      <c r="M332" s="106">
        <f t="shared" si="1062"/>
        <v>336</v>
      </c>
      <c r="N332" s="106">
        <f t="shared" si="1062"/>
        <v>252</v>
      </c>
      <c r="O332" s="106">
        <f t="shared" si="1062"/>
        <v>252</v>
      </c>
      <c r="P332" s="106">
        <f t="shared" si="1062"/>
        <v>822</v>
      </c>
      <c r="Q332" s="106">
        <f t="shared" si="1062"/>
        <v>547</v>
      </c>
      <c r="R332" s="106">
        <f t="shared" si="1062"/>
        <v>685</v>
      </c>
      <c r="S332" s="106">
        <f t="shared" si="1062"/>
        <v>685</v>
      </c>
      <c r="U332" s="97">
        <v>121</v>
      </c>
      <c r="V332" s="97">
        <f t="shared" ref="V332:AC332" si="1063">INT(B332/$I$1*$AC$1)</f>
        <v>1044</v>
      </c>
      <c r="W332" s="97">
        <f t="shared" si="1063"/>
        <v>416</v>
      </c>
      <c r="X332" s="97">
        <f t="shared" si="1063"/>
        <v>313</v>
      </c>
      <c r="Y332" s="97">
        <f t="shared" si="1063"/>
        <v>313</v>
      </c>
      <c r="Z332" s="97">
        <f t="shared" si="1063"/>
        <v>1019</v>
      </c>
      <c r="AA332" s="97">
        <f t="shared" si="1063"/>
        <v>678</v>
      </c>
      <c r="AB332" s="97">
        <f t="shared" si="1063"/>
        <v>849</v>
      </c>
      <c r="AC332" s="97">
        <f t="shared" si="1063"/>
        <v>849</v>
      </c>
      <c r="AE332" s="98">
        <v>121</v>
      </c>
      <c r="AF332" s="98">
        <f t="shared" ref="AF332:AM332" si="1064">INT(B332/$I$1*$AM$1)</f>
        <v>1314</v>
      </c>
      <c r="AG332" s="98">
        <f t="shared" si="1064"/>
        <v>524</v>
      </c>
      <c r="AH332" s="98">
        <f t="shared" si="1064"/>
        <v>393</v>
      </c>
      <c r="AI332" s="98">
        <f t="shared" si="1064"/>
        <v>393</v>
      </c>
      <c r="AJ332" s="98">
        <f t="shared" si="1064"/>
        <v>1283</v>
      </c>
      <c r="AK332" s="98">
        <f t="shared" si="1064"/>
        <v>854</v>
      </c>
      <c r="AL332" s="98">
        <f t="shared" si="1064"/>
        <v>1068</v>
      </c>
      <c r="AM332" s="98">
        <f t="shared" si="1064"/>
        <v>1068</v>
      </c>
      <c r="AO332" s="100">
        <v>121</v>
      </c>
      <c r="AP332" s="100">
        <f t="shared" ref="AP332:AW332" si="1065">INT(B332/$I$1*$AW$1)</f>
        <v>1685</v>
      </c>
      <c r="AQ332" s="100">
        <f t="shared" si="1065"/>
        <v>672</v>
      </c>
      <c r="AR332" s="100">
        <f t="shared" si="1065"/>
        <v>505</v>
      </c>
      <c r="AS332" s="100">
        <f t="shared" si="1065"/>
        <v>505</v>
      </c>
      <c r="AT332" s="100">
        <f t="shared" si="1065"/>
        <v>1645</v>
      </c>
      <c r="AU332" s="100">
        <f t="shared" si="1065"/>
        <v>1095</v>
      </c>
      <c r="AV332" s="100">
        <f t="shared" si="1065"/>
        <v>1370</v>
      </c>
      <c r="AW332" s="100">
        <f t="shared" si="1065"/>
        <v>1370</v>
      </c>
      <c r="AY332" s="101">
        <v>121</v>
      </c>
      <c r="AZ332" s="101">
        <f t="shared" ref="AZ332:BG332" si="1066">INT(B332/$I$1*$BG$1)</f>
        <v>2156</v>
      </c>
      <c r="BA332" s="101">
        <f t="shared" si="1066"/>
        <v>860</v>
      </c>
      <c r="BB332" s="101">
        <f t="shared" si="1066"/>
        <v>646</v>
      </c>
      <c r="BC332" s="101">
        <f t="shared" si="1066"/>
        <v>646</v>
      </c>
      <c r="BD332" s="101">
        <f t="shared" si="1066"/>
        <v>2105</v>
      </c>
      <c r="BE332" s="101">
        <f t="shared" si="1066"/>
        <v>1401</v>
      </c>
      <c r="BF332" s="101">
        <f t="shared" si="1066"/>
        <v>1753</v>
      </c>
      <c r="BG332" s="101">
        <f t="shared" si="1066"/>
        <v>1753</v>
      </c>
      <c r="BI332" s="102">
        <v>121</v>
      </c>
      <c r="BJ332" s="102">
        <f t="shared" ref="BJ332:BQ332" si="1067">INT(B332/$I$1*$BQ$1)</f>
        <v>3370</v>
      </c>
      <c r="BK332" s="102">
        <f t="shared" si="1067"/>
        <v>1345</v>
      </c>
      <c r="BL332" s="102">
        <f t="shared" si="1067"/>
        <v>1010</v>
      </c>
      <c r="BM332" s="102">
        <f t="shared" si="1067"/>
        <v>1010</v>
      </c>
      <c r="BN332" s="102">
        <f t="shared" si="1067"/>
        <v>3290</v>
      </c>
      <c r="BO332" s="102">
        <f t="shared" si="1067"/>
        <v>2190</v>
      </c>
      <c r="BP332" s="102">
        <f t="shared" si="1067"/>
        <v>2740</v>
      </c>
      <c r="BQ332" s="102">
        <f t="shared" si="1067"/>
        <v>2740</v>
      </c>
    </row>
    <row r="333" spans="1:69">
      <c r="A333" s="4">
        <v>122</v>
      </c>
      <c r="B333" s="4">
        <f>INT(VLOOKUP(A333,数值基线!$A$1:$K$206,6,0)*$B$210)</f>
        <v>685</v>
      </c>
      <c r="C333" s="4">
        <f>INT(B333/$B$2*$C$2)</f>
        <v>274</v>
      </c>
      <c r="D333" s="4">
        <f>INT(B333/$B$2*$D$2)</f>
        <v>205</v>
      </c>
      <c r="E333" s="4">
        <f>INT(B333/$B$2*$E$2)</f>
        <v>205</v>
      </c>
      <c r="F333" s="4">
        <f>INT(VLOOKUP(A333,数值基线!$A$1:$K$206,7,0)*$F$2)</f>
        <v>668</v>
      </c>
      <c r="G333" s="4">
        <f>INT(F333/$F$2*$G$2)</f>
        <v>445</v>
      </c>
      <c r="H333" s="4">
        <f>INT(F333/$F$2*$H$2)</f>
        <v>556</v>
      </c>
      <c r="I333" s="4">
        <f>INT(F333/$F$2*$I$2)</f>
        <v>556</v>
      </c>
      <c r="K333" s="106">
        <v>122</v>
      </c>
      <c r="L333" s="106">
        <f t="shared" ref="L333:S333" si="1068">INT(B333/$I$1*$S$1)</f>
        <v>856</v>
      </c>
      <c r="M333" s="106">
        <f t="shared" si="1068"/>
        <v>342</v>
      </c>
      <c r="N333" s="106">
        <f t="shared" si="1068"/>
        <v>256</v>
      </c>
      <c r="O333" s="106">
        <f t="shared" si="1068"/>
        <v>256</v>
      </c>
      <c r="P333" s="106">
        <f t="shared" si="1068"/>
        <v>835</v>
      </c>
      <c r="Q333" s="106">
        <f t="shared" si="1068"/>
        <v>556</v>
      </c>
      <c r="R333" s="106">
        <f t="shared" si="1068"/>
        <v>695</v>
      </c>
      <c r="S333" s="106">
        <f t="shared" si="1068"/>
        <v>695</v>
      </c>
      <c r="U333" s="97">
        <v>122</v>
      </c>
      <c r="V333" s="97">
        <f t="shared" ref="V333:AC333" si="1069">INT(B333/$I$1*$AC$1)</f>
        <v>1061</v>
      </c>
      <c r="W333" s="97">
        <f t="shared" si="1069"/>
        <v>424</v>
      </c>
      <c r="X333" s="97">
        <f t="shared" si="1069"/>
        <v>317</v>
      </c>
      <c r="Y333" s="97">
        <f t="shared" si="1069"/>
        <v>317</v>
      </c>
      <c r="Z333" s="97">
        <f t="shared" si="1069"/>
        <v>1035</v>
      </c>
      <c r="AA333" s="97">
        <f t="shared" si="1069"/>
        <v>689</v>
      </c>
      <c r="AB333" s="97">
        <f t="shared" si="1069"/>
        <v>861</v>
      </c>
      <c r="AC333" s="97">
        <f t="shared" si="1069"/>
        <v>861</v>
      </c>
      <c r="AE333" s="98">
        <v>122</v>
      </c>
      <c r="AF333" s="98">
        <f t="shared" ref="AF333:AM333" si="1070">INT(B333/$I$1*$AM$1)</f>
        <v>1335</v>
      </c>
      <c r="AG333" s="98">
        <f t="shared" si="1070"/>
        <v>534</v>
      </c>
      <c r="AH333" s="98">
        <f t="shared" si="1070"/>
        <v>399</v>
      </c>
      <c r="AI333" s="98">
        <f t="shared" si="1070"/>
        <v>399</v>
      </c>
      <c r="AJ333" s="98">
        <f t="shared" si="1070"/>
        <v>1302</v>
      </c>
      <c r="AK333" s="98">
        <f t="shared" si="1070"/>
        <v>867</v>
      </c>
      <c r="AL333" s="98">
        <f t="shared" si="1070"/>
        <v>1084</v>
      </c>
      <c r="AM333" s="98">
        <f t="shared" si="1070"/>
        <v>1084</v>
      </c>
      <c r="AO333" s="100">
        <v>122</v>
      </c>
      <c r="AP333" s="100">
        <f t="shared" ref="AP333:AW333" si="1071">INT(B333/$I$1*$AW$1)</f>
        <v>1712</v>
      </c>
      <c r="AQ333" s="100">
        <f t="shared" si="1071"/>
        <v>685</v>
      </c>
      <c r="AR333" s="100">
        <f t="shared" si="1071"/>
        <v>512</v>
      </c>
      <c r="AS333" s="100">
        <f t="shared" si="1071"/>
        <v>512</v>
      </c>
      <c r="AT333" s="100">
        <f t="shared" si="1071"/>
        <v>1670</v>
      </c>
      <c r="AU333" s="100">
        <f t="shared" si="1071"/>
        <v>1112</v>
      </c>
      <c r="AV333" s="100">
        <f t="shared" si="1071"/>
        <v>1390</v>
      </c>
      <c r="AW333" s="100">
        <f t="shared" si="1071"/>
        <v>1390</v>
      </c>
      <c r="AY333" s="101">
        <v>122</v>
      </c>
      <c r="AZ333" s="101">
        <f t="shared" ref="AZ333:BG333" si="1072">INT(B333/$I$1*$BG$1)</f>
        <v>2192</v>
      </c>
      <c r="BA333" s="101">
        <f t="shared" si="1072"/>
        <v>876</v>
      </c>
      <c r="BB333" s="101">
        <f t="shared" si="1072"/>
        <v>656</v>
      </c>
      <c r="BC333" s="101">
        <f t="shared" si="1072"/>
        <v>656</v>
      </c>
      <c r="BD333" s="101">
        <f t="shared" si="1072"/>
        <v>2137</v>
      </c>
      <c r="BE333" s="101">
        <f t="shared" si="1072"/>
        <v>1424</v>
      </c>
      <c r="BF333" s="101">
        <f t="shared" si="1072"/>
        <v>1779</v>
      </c>
      <c r="BG333" s="101">
        <f t="shared" si="1072"/>
        <v>1779</v>
      </c>
      <c r="BI333" s="102">
        <v>122</v>
      </c>
      <c r="BJ333" s="102">
        <f t="shared" ref="BJ333:BQ333" si="1073">INT(B333/$I$1*$BQ$1)</f>
        <v>3425</v>
      </c>
      <c r="BK333" s="102">
        <f t="shared" si="1073"/>
        <v>1370</v>
      </c>
      <c r="BL333" s="102">
        <f t="shared" si="1073"/>
        <v>1025</v>
      </c>
      <c r="BM333" s="102">
        <f t="shared" si="1073"/>
        <v>1025</v>
      </c>
      <c r="BN333" s="102">
        <f t="shared" si="1073"/>
        <v>3340</v>
      </c>
      <c r="BO333" s="102">
        <f t="shared" si="1073"/>
        <v>2225</v>
      </c>
      <c r="BP333" s="102">
        <f t="shared" si="1073"/>
        <v>2780</v>
      </c>
      <c r="BQ333" s="102">
        <f t="shared" si="1073"/>
        <v>2780</v>
      </c>
    </row>
    <row r="334" spans="1:69">
      <c r="A334" s="4">
        <v>123</v>
      </c>
      <c r="B334" s="4">
        <f>INT(VLOOKUP(A334,数值基线!$A$1:$K$206,6,0)*$B$210)</f>
        <v>696</v>
      </c>
      <c r="C334" s="4">
        <f>INT(B334/$B$2*$C$2)</f>
        <v>278</v>
      </c>
      <c r="D334" s="4">
        <f>INT(B334/$B$2*$D$2)</f>
        <v>208</v>
      </c>
      <c r="E334" s="4">
        <f>INT(B334/$B$2*$E$2)</f>
        <v>208</v>
      </c>
      <c r="F334" s="4">
        <f>INT(VLOOKUP(A334,数值基线!$A$1:$K$206,7,0)*$F$2)</f>
        <v>679</v>
      </c>
      <c r="G334" s="4">
        <f>INT(F334/$F$2*$G$2)</f>
        <v>452</v>
      </c>
      <c r="H334" s="4">
        <f>INT(F334/$F$2*$H$2)</f>
        <v>565</v>
      </c>
      <c r="I334" s="4">
        <f>INT(F334/$F$2*$I$2)</f>
        <v>565</v>
      </c>
      <c r="K334" s="106">
        <v>123</v>
      </c>
      <c r="L334" s="106">
        <f t="shared" ref="L334:S334" si="1074">INT(B334/$I$1*$S$1)</f>
        <v>870</v>
      </c>
      <c r="M334" s="106">
        <f t="shared" si="1074"/>
        <v>347</v>
      </c>
      <c r="N334" s="106">
        <f t="shared" si="1074"/>
        <v>260</v>
      </c>
      <c r="O334" s="106">
        <f t="shared" si="1074"/>
        <v>260</v>
      </c>
      <c r="P334" s="106">
        <f t="shared" si="1074"/>
        <v>848</v>
      </c>
      <c r="Q334" s="106">
        <f t="shared" si="1074"/>
        <v>565</v>
      </c>
      <c r="R334" s="106">
        <f t="shared" si="1074"/>
        <v>706</v>
      </c>
      <c r="S334" s="106">
        <f t="shared" si="1074"/>
        <v>706</v>
      </c>
      <c r="U334" s="97">
        <v>123</v>
      </c>
      <c r="V334" s="97">
        <f t="shared" ref="V334:AC334" si="1075">INT(B334/$I$1*$AC$1)</f>
        <v>1078</v>
      </c>
      <c r="W334" s="97">
        <f t="shared" si="1075"/>
        <v>430</v>
      </c>
      <c r="X334" s="97">
        <f t="shared" si="1075"/>
        <v>322</v>
      </c>
      <c r="Y334" s="97">
        <f t="shared" si="1075"/>
        <v>322</v>
      </c>
      <c r="Z334" s="97">
        <f t="shared" si="1075"/>
        <v>1052</v>
      </c>
      <c r="AA334" s="97">
        <f t="shared" si="1075"/>
        <v>700</v>
      </c>
      <c r="AB334" s="97">
        <f t="shared" si="1075"/>
        <v>875</v>
      </c>
      <c r="AC334" s="97">
        <f t="shared" si="1075"/>
        <v>875</v>
      </c>
      <c r="AE334" s="98">
        <v>123</v>
      </c>
      <c r="AF334" s="98">
        <f t="shared" ref="AF334:AM334" si="1076">INT(B334/$I$1*$AM$1)</f>
        <v>1357</v>
      </c>
      <c r="AG334" s="98">
        <f t="shared" si="1076"/>
        <v>542</v>
      </c>
      <c r="AH334" s="98">
        <f t="shared" si="1076"/>
        <v>405</v>
      </c>
      <c r="AI334" s="98">
        <f t="shared" si="1076"/>
        <v>405</v>
      </c>
      <c r="AJ334" s="98">
        <f t="shared" si="1076"/>
        <v>1324</v>
      </c>
      <c r="AK334" s="98">
        <f t="shared" si="1076"/>
        <v>881</v>
      </c>
      <c r="AL334" s="98">
        <f t="shared" si="1076"/>
        <v>1101</v>
      </c>
      <c r="AM334" s="98">
        <f t="shared" si="1076"/>
        <v>1101</v>
      </c>
      <c r="AO334" s="100">
        <v>123</v>
      </c>
      <c r="AP334" s="100">
        <f t="shared" ref="AP334:AW334" si="1077">INT(B334/$I$1*$AW$1)</f>
        <v>1740</v>
      </c>
      <c r="AQ334" s="100">
        <f t="shared" si="1077"/>
        <v>695</v>
      </c>
      <c r="AR334" s="100">
        <f t="shared" si="1077"/>
        <v>520</v>
      </c>
      <c r="AS334" s="100">
        <f t="shared" si="1077"/>
        <v>520</v>
      </c>
      <c r="AT334" s="100">
        <f t="shared" si="1077"/>
        <v>1697</v>
      </c>
      <c r="AU334" s="100">
        <f t="shared" si="1077"/>
        <v>1130</v>
      </c>
      <c r="AV334" s="100">
        <f t="shared" si="1077"/>
        <v>1412</v>
      </c>
      <c r="AW334" s="100">
        <f t="shared" si="1077"/>
        <v>1412</v>
      </c>
      <c r="AY334" s="101">
        <v>123</v>
      </c>
      <c r="AZ334" s="101">
        <f t="shared" ref="AZ334:BG334" si="1078">INT(B334/$I$1*$BG$1)</f>
        <v>2227</v>
      </c>
      <c r="BA334" s="101">
        <f t="shared" si="1078"/>
        <v>889</v>
      </c>
      <c r="BB334" s="101">
        <f t="shared" si="1078"/>
        <v>665</v>
      </c>
      <c r="BC334" s="101">
        <f t="shared" si="1078"/>
        <v>665</v>
      </c>
      <c r="BD334" s="101">
        <f t="shared" si="1078"/>
        <v>2172</v>
      </c>
      <c r="BE334" s="101">
        <f t="shared" si="1078"/>
        <v>1446</v>
      </c>
      <c r="BF334" s="101">
        <f t="shared" si="1078"/>
        <v>1808</v>
      </c>
      <c r="BG334" s="101">
        <f t="shared" si="1078"/>
        <v>1808</v>
      </c>
      <c r="BI334" s="102">
        <v>123</v>
      </c>
      <c r="BJ334" s="102">
        <f t="shared" ref="BJ334:BQ334" si="1079">INT(B334/$I$1*$BQ$1)</f>
        <v>3480</v>
      </c>
      <c r="BK334" s="102">
        <f t="shared" si="1079"/>
        <v>1390</v>
      </c>
      <c r="BL334" s="102">
        <f t="shared" si="1079"/>
        <v>1040</v>
      </c>
      <c r="BM334" s="102">
        <f t="shared" si="1079"/>
        <v>1040</v>
      </c>
      <c r="BN334" s="102">
        <f t="shared" si="1079"/>
        <v>3395</v>
      </c>
      <c r="BO334" s="102">
        <f t="shared" si="1079"/>
        <v>2260</v>
      </c>
      <c r="BP334" s="102">
        <f t="shared" si="1079"/>
        <v>2825</v>
      </c>
      <c r="BQ334" s="102">
        <f t="shared" si="1079"/>
        <v>2825</v>
      </c>
    </row>
    <row r="335" spans="1:69">
      <c r="A335" s="4">
        <v>124</v>
      </c>
      <c r="B335" s="4">
        <f>INT(VLOOKUP(A335,数值基线!$A$1:$K$206,6,0)*$B$210)</f>
        <v>706</v>
      </c>
      <c r="C335" s="4">
        <f>INT(B335/$B$2*$C$2)</f>
        <v>282</v>
      </c>
      <c r="D335" s="4">
        <f>INT(B335/$B$2*$D$2)</f>
        <v>211</v>
      </c>
      <c r="E335" s="4">
        <f>INT(B335/$B$2*$E$2)</f>
        <v>211</v>
      </c>
      <c r="F335" s="4">
        <f>INT(VLOOKUP(A335,数值基线!$A$1:$K$206,7,0)*$F$2)</f>
        <v>689</v>
      </c>
      <c r="G335" s="4">
        <f>INT(F335/$F$2*$G$2)</f>
        <v>459</v>
      </c>
      <c r="H335" s="4">
        <f>INT(F335/$F$2*$H$2)</f>
        <v>574</v>
      </c>
      <c r="I335" s="4">
        <f>INT(F335/$F$2*$I$2)</f>
        <v>574</v>
      </c>
      <c r="K335" s="106">
        <v>124</v>
      </c>
      <c r="L335" s="106">
        <f t="shared" ref="L335:S335" si="1080">INT(B335/$I$1*$S$1)</f>
        <v>882</v>
      </c>
      <c r="M335" s="106">
        <f t="shared" si="1080"/>
        <v>352</v>
      </c>
      <c r="N335" s="106">
        <f t="shared" si="1080"/>
        <v>263</v>
      </c>
      <c r="O335" s="106">
        <f t="shared" si="1080"/>
        <v>263</v>
      </c>
      <c r="P335" s="106">
        <f t="shared" si="1080"/>
        <v>861</v>
      </c>
      <c r="Q335" s="106">
        <f t="shared" si="1080"/>
        <v>573</v>
      </c>
      <c r="R335" s="106">
        <f t="shared" si="1080"/>
        <v>717</v>
      </c>
      <c r="S335" s="106">
        <f t="shared" si="1080"/>
        <v>717</v>
      </c>
      <c r="U335" s="97">
        <v>124</v>
      </c>
      <c r="V335" s="97">
        <f t="shared" ref="V335:AC335" si="1081">INT(B335/$I$1*$AC$1)</f>
        <v>1094</v>
      </c>
      <c r="W335" s="97">
        <f t="shared" si="1081"/>
        <v>437</v>
      </c>
      <c r="X335" s="97">
        <f t="shared" si="1081"/>
        <v>327</v>
      </c>
      <c r="Y335" s="97">
        <f t="shared" si="1081"/>
        <v>327</v>
      </c>
      <c r="Z335" s="97">
        <f t="shared" si="1081"/>
        <v>1067</v>
      </c>
      <c r="AA335" s="97">
        <f t="shared" si="1081"/>
        <v>711</v>
      </c>
      <c r="AB335" s="97">
        <f t="shared" si="1081"/>
        <v>889</v>
      </c>
      <c r="AC335" s="97">
        <f t="shared" si="1081"/>
        <v>889</v>
      </c>
      <c r="AE335" s="98">
        <v>124</v>
      </c>
      <c r="AF335" s="98">
        <f t="shared" ref="AF335:AM335" si="1082">INT(B335/$I$1*$AM$1)</f>
        <v>1376</v>
      </c>
      <c r="AG335" s="98">
        <f t="shared" si="1082"/>
        <v>549</v>
      </c>
      <c r="AH335" s="98">
        <f t="shared" si="1082"/>
        <v>411</v>
      </c>
      <c r="AI335" s="98">
        <f t="shared" si="1082"/>
        <v>411</v>
      </c>
      <c r="AJ335" s="98">
        <f t="shared" si="1082"/>
        <v>1343</v>
      </c>
      <c r="AK335" s="98">
        <f t="shared" si="1082"/>
        <v>895</v>
      </c>
      <c r="AL335" s="98">
        <f t="shared" si="1082"/>
        <v>1119</v>
      </c>
      <c r="AM335" s="98">
        <f t="shared" si="1082"/>
        <v>1119</v>
      </c>
      <c r="AO335" s="100">
        <v>124</v>
      </c>
      <c r="AP335" s="100">
        <f t="shared" ref="AP335:AW335" si="1083">INT(B335/$I$1*$AW$1)</f>
        <v>1765</v>
      </c>
      <c r="AQ335" s="100">
        <f t="shared" si="1083"/>
        <v>705</v>
      </c>
      <c r="AR335" s="100">
        <f t="shared" si="1083"/>
        <v>527</v>
      </c>
      <c r="AS335" s="100">
        <f t="shared" si="1083"/>
        <v>527</v>
      </c>
      <c r="AT335" s="100">
        <f t="shared" si="1083"/>
        <v>1722</v>
      </c>
      <c r="AU335" s="100">
        <f t="shared" si="1083"/>
        <v>1147</v>
      </c>
      <c r="AV335" s="100">
        <f t="shared" si="1083"/>
        <v>1435</v>
      </c>
      <c r="AW335" s="100">
        <f t="shared" si="1083"/>
        <v>1435</v>
      </c>
      <c r="AY335" s="101">
        <v>124</v>
      </c>
      <c r="AZ335" s="101">
        <f t="shared" ref="AZ335:BG335" si="1084">INT(B335/$I$1*$BG$1)</f>
        <v>2259</v>
      </c>
      <c r="BA335" s="101">
        <f t="shared" si="1084"/>
        <v>902</v>
      </c>
      <c r="BB335" s="101">
        <f t="shared" si="1084"/>
        <v>675</v>
      </c>
      <c r="BC335" s="101">
        <f t="shared" si="1084"/>
        <v>675</v>
      </c>
      <c r="BD335" s="101">
        <f t="shared" si="1084"/>
        <v>2204</v>
      </c>
      <c r="BE335" s="101">
        <f t="shared" si="1084"/>
        <v>1468</v>
      </c>
      <c r="BF335" s="101">
        <f t="shared" si="1084"/>
        <v>1836</v>
      </c>
      <c r="BG335" s="101">
        <f t="shared" si="1084"/>
        <v>1836</v>
      </c>
      <c r="BI335" s="102">
        <v>124</v>
      </c>
      <c r="BJ335" s="102">
        <f t="shared" ref="BJ335:BQ335" si="1085">INT(B335/$I$1*$BQ$1)</f>
        <v>3530</v>
      </c>
      <c r="BK335" s="102">
        <f t="shared" si="1085"/>
        <v>1410</v>
      </c>
      <c r="BL335" s="102">
        <f t="shared" si="1085"/>
        <v>1055</v>
      </c>
      <c r="BM335" s="102">
        <f t="shared" si="1085"/>
        <v>1055</v>
      </c>
      <c r="BN335" s="102">
        <f t="shared" si="1085"/>
        <v>3445</v>
      </c>
      <c r="BO335" s="102">
        <f t="shared" si="1085"/>
        <v>2295</v>
      </c>
      <c r="BP335" s="102">
        <f t="shared" si="1085"/>
        <v>2870</v>
      </c>
      <c r="BQ335" s="102">
        <f t="shared" si="1085"/>
        <v>2870</v>
      </c>
    </row>
    <row r="336" spans="1:69">
      <c r="A336" s="4">
        <v>125</v>
      </c>
      <c r="B336" s="4">
        <f>INT(VLOOKUP(A336,数值基线!$A$1:$K$206,6,0)*$B$210)</f>
        <v>717</v>
      </c>
      <c r="C336" s="4">
        <f>INT(B336/$B$2*$C$2)</f>
        <v>286</v>
      </c>
      <c r="D336" s="4">
        <f>INT(B336/$B$2*$D$2)</f>
        <v>215</v>
      </c>
      <c r="E336" s="4">
        <f>INT(B336/$B$2*$E$2)</f>
        <v>215</v>
      </c>
      <c r="F336" s="4">
        <f>INT(VLOOKUP(A336,数值基线!$A$1:$K$206,7,0)*$F$2)</f>
        <v>699</v>
      </c>
      <c r="G336" s="4">
        <f>INT(F336/$F$2*$G$2)</f>
        <v>466</v>
      </c>
      <c r="H336" s="4">
        <f>INT(F336/$F$2*$H$2)</f>
        <v>582</v>
      </c>
      <c r="I336" s="4">
        <f>INT(F336/$F$2*$I$2)</f>
        <v>582</v>
      </c>
      <c r="K336" s="106">
        <v>125</v>
      </c>
      <c r="L336" s="106">
        <f t="shared" ref="L336:S336" si="1086">INT(B336/$I$1*$S$1)</f>
        <v>896</v>
      </c>
      <c r="M336" s="106">
        <f t="shared" si="1086"/>
        <v>357</v>
      </c>
      <c r="N336" s="106">
        <f t="shared" si="1086"/>
        <v>268</v>
      </c>
      <c r="O336" s="106">
        <f t="shared" si="1086"/>
        <v>268</v>
      </c>
      <c r="P336" s="106">
        <f t="shared" si="1086"/>
        <v>873</v>
      </c>
      <c r="Q336" s="106">
        <f t="shared" si="1086"/>
        <v>582</v>
      </c>
      <c r="R336" s="106">
        <f t="shared" si="1086"/>
        <v>727</v>
      </c>
      <c r="S336" s="106">
        <f t="shared" si="1086"/>
        <v>727</v>
      </c>
      <c r="U336" s="97">
        <v>125</v>
      </c>
      <c r="V336" s="97">
        <f t="shared" ref="V336:AC336" si="1087">INT(B336/$I$1*$AC$1)</f>
        <v>1111</v>
      </c>
      <c r="W336" s="97">
        <f t="shared" si="1087"/>
        <v>443</v>
      </c>
      <c r="X336" s="97">
        <f t="shared" si="1087"/>
        <v>333</v>
      </c>
      <c r="Y336" s="97">
        <f t="shared" si="1087"/>
        <v>333</v>
      </c>
      <c r="Z336" s="97">
        <f t="shared" si="1087"/>
        <v>1083</v>
      </c>
      <c r="AA336" s="97">
        <f t="shared" si="1087"/>
        <v>722</v>
      </c>
      <c r="AB336" s="97">
        <f t="shared" si="1087"/>
        <v>902</v>
      </c>
      <c r="AC336" s="97">
        <f t="shared" si="1087"/>
        <v>902</v>
      </c>
      <c r="AE336" s="98">
        <v>125</v>
      </c>
      <c r="AF336" s="98">
        <f t="shared" ref="AF336:AM336" si="1088">INT(B336/$I$1*$AM$1)</f>
        <v>1398</v>
      </c>
      <c r="AG336" s="98">
        <f t="shared" si="1088"/>
        <v>557</v>
      </c>
      <c r="AH336" s="98">
        <f t="shared" si="1088"/>
        <v>419</v>
      </c>
      <c r="AI336" s="98">
        <f t="shared" si="1088"/>
        <v>419</v>
      </c>
      <c r="AJ336" s="98">
        <f t="shared" si="1088"/>
        <v>1363</v>
      </c>
      <c r="AK336" s="98">
        <f t="shared" si="1088"/>
        <v>908</v>
      </c>
      <c r="AL336" s="98">
        <f t="shared" si="1088"/>
        <v>1134</v>
      </c>
      <c r="AM336" s="98">
        <f t="shared" si="1088"/>
        <v>1134</v>
      </c>
      <c r="AO336" s="100">
        <v>125</v>
      </c>
      <c r="AP336" s="100">
        <f t="shared" ref="AP336:AW336" si="1089">INT(B336/$I$1*$AW$1)</f>
        <v>1792</v>
      </c>
      <c r="AQ336" s="100">
        <f t="shared" si="1089"/>
        <v>715</v>
      </c>
      <c r="AR336" s="100">
        <f t="shared" si="1089"/>
        <v>537</v>
      </c>
      <c r="AS336" s="100">
        <f t="shared" si="1089"/>
        <v>537</v>
      </c>
      <c r="AT336" s="100">
        <f t="shared" si="1089"/>
        <v>1747</v>
      </c>
      <c r="AU336" s="100">
        <f t="shared" si="1089"/>
        <v>1165</v>
      </c>
      <c r="AV336" s="100">
        <f t="shared" si="1089"/>
        <v>1455</v>
      </c>
      <c r="AW336" s="100">
        <f t="shared" si="1089"/>
        <v>1455</v>
      </c>
      <c r="AY336" s="101">
        <v>125</v>
      </c>
      <c r="AZ336" s="101">
        <f t="shared" ref="AZ336:BG336" si="1090">INT(B336/$I$1*$BG$1)</f>
        <v>2294</v>
      </c>
      <c r="BA336" s="101">
        <f t="shared" si="1090"/>
        <v>915</v>
      </c>
      <c r="BB336" s="101">
        <f t="shared" si="1090"/>
        <v>688</v>
      </c>
      <c r="BC336" s="101">
        <f t="shared" si="1090"/>
        <v>688</v>
      </c>
      <c r="BD336" s="101">
        <f t="shared" si="1090"/>
        <v>2236</v>
      </c>
      <c r="BE336" s="101">
        <f t="shared" si="1090"/>
        <v>1491</v>
      </c>
      <c r="BF336" s="101">
        <f t="shared" si="1090"/>
        <v>1862</v>
      </c>
      <c r="BG336" s="101">
        <f t="shared" si="1090"/>
        <v>1862</v>
      </c>
      <c r="BI336" s="102">
        <v>125</v>
      </c>
      <c r="BJ336" s="102">
        <f t="shared" ref="BJ336:BQ336" si="1091">INT(B336/$I$1*$BQ$1)</f>
        <v>3585</v>
      </c>
      <c r="BK336" s="102">
        <f t="shared" si="1091"/>
        <v>1430</v>
      </c>
      <c r="BL336" s="102">
        <f t="shared" si="1091"/>
        <v>1075</v>
      </c>
      <c r="BM336" s="102">
        <f t="shared" si="1091"/>
        <v>1075</v>
      </c>
      <c r="BN336" s="102">
        <f t="shared" si="1091"/>
        <v>3495</v>
      </c>
      <c r="BO336" s="102">
        <f t="shared" si="1091"/>
        <v>2330</v>
      </c>
      <c r="BP336" s="102">
        <f t="shared" si="1091"/>
        <v>2910</v>
      </c>
      <c r="BQ336" s="102">
        <f t="shared" si="1091"/>
        <v>2910</v>
      </c>
    </row>
    <row r="337" spans="1:69">
      <c r="A337" s="4">
        <v>126</v>
      </c>
      <c r="B337" s="4">
        <f>INT(VLOOKUP(A337,数值基线!$A$1:$K$206,6,0)*$B$210)</f>
        <v>728</v>
      </c>
      <c r="C337" s="4">
        <f>INT(B337/$B$2*$C$2)</f>
        <v>291</v>
      </c>
      <c r="D337" s="4">
        <f>INT(B337/$B$2*$D$2)</f>
        <v>218</v>
      </c>
      <c r="E337" s="4">
        <f>INT(B337/$B$2*$E$2)</f>
        <v>218</v>
      </c>
      <c r="F337" s="4">
        <f>INT(VLOOKUP(A337,数值基线!$A$1:$K$206,7,0)*$F$2)</f>
        <v>710</v>
      </c>
      <c r="G337" s="4">
        <f>INT(F337/$F$2*$G$2)</f>
        <v>473</v>
      </c>
      <c r="H337" s="4">
        <f>INT(F337/$F$2*$H$2)</f>
        <v>591</v>
      </c>
      <c r="I337" s="4">
        <f>INT(F337/$F$2*$I$2)</f>
        <v>591</v>
      </c>
      <c r="K337" s="106">
        <v>126</v>
      </c>
      <c r="L337" s="106">
        <f t="shared" ref="L337:S337" si="1092">INT(B337/$I$1*$S$1)</f>
        <v>910</v>
      </c>
      <c r="M337" s="106">
        <f t="shared" si="1092"/>
        <v>363</v>
      </c>
      <c r="N337" s="106">
        <f t="shared" si="1092"/>
        <v>272</v>
      </c>
      <c r="O337" s="106">
        <f t="shared" si="1092"/>
        <v>272</v>
      </c>
      <c r="P337" s="106">
        <f t="shared" si="1092"/>
        <v>887</v>
      </c>
      <c r="Q337" s="106">
        <f t="shared" si="1092"/>
        <v>591</v>
      </c>
      <c r="R337" s="106">
        <f t="shared" si="1092"/>
        <v>738</v>
      </c>
      <c r="S337" s="106">
        <f t="shared" si="1092"/>
        <v>738</v>
      </c>
      <c r="U337" s="97">
        <v>126</v>
      </c>
      <c r="V337" s="97">
        <f t="shared" ref="V337:AC337" si="1093">INT(B337/$I$1*$AC$1)</f>
        <v>1128</v>
      </c>
      <c r="W337" s="97">
        <f t="shared" si="1093"/>
        <v>451</v>
      </c>
      <c r="X337" s="97">
        <f t="shared" si="1093"/>
        <v>337</v>
      </c>
      <c r="Y337" s="97">
        <f t="shared" si="1093"/>
        <v>337</v>
      </c>
      <c r="Z337" s="97">
        <f t="shared" si="1093"/>
        <v>1100</v>
      </c>
      <c r="AA337" s="97">
        <f t="shared" si="1093"/>
        <v>733</v>
      </c>
      <c r="AB337" s="97">
        <f t="shared" si="1093"/>
        <v>916</v>
      </c>
      <c r="AC337" s="97">
        <f t="shared" si="1093"/>
        <v>916</v>
      </c>
      <c r="AE337" s="98">
        <v>126</v>
      </c>
      <c r="AF337" s="98">
        <f t="shared" ref="AF337:AM337" si="1094">INT(B337/$I$1*$AM$1)</f>
        <v>1419</v>
      </c>
      <c r="AG337" s="98">
        <f t="shared" si="1094"/>
        <v>567</v>
      </c>
      <c r="AH337" s="98">
        <f t="shared" si="1094"/>
        <v>425</v>
      </c>
      <c r="AI337" s="98">
        <f t="shared" si="1094"/>
        <v>425</v>
      </c>
      <c r="AJ337" s="98">
        <f t="shared" si="1094"/>
        <v>1384</v>
      </c>
      <c r="AK337" s="98">
        <f t="shared" si="1094"/>
        <v>922</v>
      </c>
      <c r="AL337" s="98">
        <f t="shared" si="1094"/>
        <v>1152</v>
      </c>
      <c r="AM337" s="98">
        <f t="shared" si="1094"/>
        <v>1152</v>
      </c>
      <c r="AO337" s="100">
        <v>126</v>
      </c>
      <c r="AP337" s="100">
        <f t="shared" ref="AP337:AW337" si="1095">INT(B337/$I$1*$AW$1)</f>
        <v>1820</v>
      </c>
      <c r="AQ337" s="100">
        <f t="shared" si="1095"/>
        <v>727</v>
      </c>
      <c r="AR337" s="100">
        <f t="shared" si="1095"/>
        <v>545</v>
      </c>
      <c r="AS337" s="100">
        <f t="shared" si="1095"/>
        <v>545</v>
      </c>
      <c r="AT337" s="100">
        <f t="shared" si="1095"/>
        <v>1775</v>
      </c>
      <c r="AU337" s="100">
        <f t="shared" si="1095"/>
        <v>1182</v>
      </c>
      <c r="AV337" s="100">
        <f t="shared" si="1095"/>
        <v>1477</v>
      </c>
      <c r="AW337" s="100">
        <f t="shared" si="1095"/>
        <v>1477</v>
      </c>
      <c r="AY337" s="101">
        <v>126</v>
      </c>
      <c r="AZ337" s="101">
        <f t="shared" ref="AZ337:BG337" si="1096">INT(B337/$I$1*$BG$1)</f>
        <v>2329</v>
      </c>
      <c r="BA337" s="101">
        <f t="shared" si="1096"/>
        <v>931</v>
      </c>
      <c r="BB337" s="101">
        <f t="shared" si="1096"/>
        <v>697</v>
      </c>
      <c r="BC337" s="101">
        <f t="shared" si="1096"/>
        <v>697</v>
      </c>
      <c r="BD337" s="101">
        <f t="shared" si="1096"/>
        <v>2272</v>
      </c>
      <c r="BE337" s="101">
        <f t="shared" si="1096"/>
        <v>1513</v>
      </c>
      <c r="BF337" s="101">
        <f t="shared" si="1096"/>
        <v>1891</v>
      </c>
      <c r="BG337" s="101">
        <f t="shared" si="1096"/>
        <v>1891</v>
      </c>
      <c r="BI337" s="102">
        <v>126</v>
      </c>
      <c r="BJ337" s="102">
        <f t="shared" ref="BJ337:BQ337" si="1097">INT(B337/$I$1*$BQ$1)</f>
        <v>3640</v>
      </c>
      <c r="BK337" s="102">
        <f t="shared" si="1097"/>
        <v>1455</v>
      </c>
      <c r="BL337" s="102">
        <f t="shared" si="1097"/>
        <v>1090</v>
      </c>
      <c r="BM337" s="102">
        <f t="shared" si="1097"/>
        <v>1090</v>
      </c>
      <c r="BN337" s="102">
        <f t="shared" si="1097"/>
        <v>3550</v>
      </c>
      <c r="BO337" s="102">
        <f t="shared" si="1097"/>
        <v>2365</v>
      </c>
      <c r="BP337" s="102">
        <f t="shared" si="1097"/>
        <v>2955</v>
      </c>
      <c r="BQ337" s="102">
        <f t="shared" si="1097"/>
        <v>2955</v>
      </c>
    </row>
    <row r="338" spans="1:69">
      <c r="A338" s="4">
        <v>127</v>
      </c>
      <c r="B338" s="4">
        <f>INT(VLOOKUP(A338,数值基线!$A$1:$K$206,6,0)*$B$210)</f>
        <v>739</v>
      </c>
      <c r="C338" s="4">
        <f>INT(B338/$B$2*$C$2)</f>
        <v>295</v>
      </c>
      <c r="D338" s="4">
        <f>INT(B338/$B$2*$D$2)</f>
        <v>221</v>
      </c>
      <c r="E338" s="4">
        <f>INT(B338/$B$2*$E$2)</f>
        <v>221</v>
      </c>
      <c r="F338" s="4">
        <f>INT(VLOOKUP(A338,数值基线!$A$1:$K$206,7,0)*$F$2)</f>
        <v>721</v>
      </c>
      <c r="G338" s="4">
        <f>INT(F338/$F$2*$G$2)</f>
        <v>480</v>
      </c>
      <c r="H338" s="4">
        <f>INT(F338/$F$2*$H$2)</f>
        <v>600</v>
      </c>
      <c r="I338" s="4">
        <f>INT(F338/$F$2*$I$2)</f>
        <v>600</v>
      </c>
      <c r="K338" s="106">
        <v>127</v>
      </c>
      <c r="L338" s="106">
        <f t="shared" ref="L338:S338" si="1098">INT(B338/$I$1*$S$1)</f>
        <v>923</v>
      </c>
      <c r="M338" s="106">
        <f t="shared" si="1098"/>
        <v>368</v>
      </c>
      <c r="N338" s="106">
        <f t="shared" si="1098"/>
        <v>276</v>
      </c>
      <c r="O338" s="106">
        <f t="shared" si="1098"/>
        <v>276</v>
      </c>
      <c r="P338" s="106">
        <f t="shared" si="1098"/>
        <v>901</v>
      </c>
      <c r="Q338" s="106">
        <f t="shared" si="1098"/>
        <v>600</v>
      </c>
      <c r="R338" s="106">
        <f t="shared" si="1098"/>
        <v>750</v>
      </c>
      <c r="S338" s="106">
        <f t="shared" si="1098"/>
        <v>750</v>
      </c>
      <c r="U338" s="97">
        <v>127</v>
      </c>
      <c r="V338" s="97">
        <f t="shared" ref="V338:AC338" si="1099">INT(B338/$I$1*$AC$1)</f>
        <v>1145</v>
      </c>
      <c r="W338" s="97">
        <f t="shared" si="1099"/>
        <v>457</v>
      </c>
      <c r="X338" s="97">
        <f t="shared" si="1099"/>
        <v>342</v>
      </c>
      <c r="Y338" s="97">
        <f t="shared" si="1099"/>
        <v>342</v>
      </c>
      <c r="Z338" s="97">
        <f t="shared" si="1099"/>
        <v>1117</v>
      </c>
      <c r="AA338" s="97">
        <f t="shared" si="1099"/>
        <v>744</v>
      </c>
      <c r="AB338" s="97">
        <f t="shared" si="1099"/>
        <v>930</v>
      </c>
      <c r="AC338" s="97">
        <f t="shared" si="1099"/>
        <v>930</v>
      </c>
      <c r="AE338" s="98">
        <v>127</v>
      </c>
      <c r="AF338" s="98">
        <f t="shared" ref="AF338:AM338" si="1100">INT(B338/$I$1*$AM$1)</f>
        <v>1441</v>
      </c>
      <c r="AG338" s="98">
        <f t="shared" si="1100"/>
        <v>575</v>
      </c>
      <c r="AH338" s="98">
        <f t="shared" si="1100"/>
        <v>430</v>
      </c>
      <c r="AI338" s="98">
        <f t="shared" si="1100"/>
        <v>430</v>
      </c>
      <c r="AJ338" s="98">
        <f t="shared" si="1100"/>
        <v>1405</v>
      </c>
      <c r="AK338" s="98">
        <f t="shared" si="1100"/>
        <v>936</v>
      </c>
      <c r="AL338" s="98">
        <f t="shared" si="1100"/>
        <v>1170</v>
      </c>
      <c r="AM338" s="98">
        <f t="shared" si="1100"/>
        <v>1170</v>
      </c>
      <c r="AO338" s="100">
        <v>127</v>
      </c>
      <c r="AP338" s="100">
        <f t="shared" ref="AP338:AW338" si="1101">INT(B338/$I$1*$AW$1)</f>
        <v>1847</v>
      </c>
      <c r="AQ338" s="100">
        <f t="shared" si="1101"/>
        <v>737</v>
      </c>
      <c r="AR338" s="100">
        <f t="shared" si="1101"/>
        <v>552</v>
      </c>
      <c r="AS338" s="100">
        <f t="shared" si="1101"/>
        <v>552</v>
      </c>
      <c r="AT338" s="100">
        <f t="shared" si="1101"/>
        <v>1802</v>
      </c>
      <c r="AU338" s="100">
        <f t="shared" si="1101"/>
        <v>1200</v>
      </c>
      <c r="AV338" s="100">
        <f t="shared" si="1101"/>
        <v>1500</v>
      </c>
      <c r="AW338" s="100">
        <f t="shared" si="1101"/>
        <v>1500</v>
      </c>
      <c r="AY338" s="101">
        <v>127</v>
      </c>
      <c r="AZ338" s="101">
        <f t="shared" ref="AZ338:BG338" si="1102">INT(B338/$I$1*$BG$1)</f>
        <v>2364</v>
      </c>
      <c r="BA338" s="101">
        <f t="shared" si="1102"/>
        <v>944</v>
      </c>
      <c r="BB338" s="101">
        <f t="shared" si="1102"/>
        <v>707</v>
      </c>
      <c r="BC338" s="101">
        <f t="shared" si="1102"/>
        <v>707</v>
      </c>
      <c r="BD338" s="101">
        <f t="shared" si="1102"/>
        <v>2307</v>
      </c>
      <c r="BE338" s="101">
        <f t="shared" si="1102"/>
        <v>1536</v>
      </c>
      <c r="BF338" s="101">
        <f t="shared" si="1102"/>
        <v>1920</v>
      </c>
      <c r="BG338" s="101">
        <f t="shared" si="1102"/>
        <v>1920</v>
      </c>
      <c r="BI338" s="102">
        <v>127</v>
      </c>
      <c r="BJ338" s="102">
        <f t="shared" ref="BJ338:BQ338" si="1103">INT(B338/$I$1*$BQ$1)</f>
        <v>3695</v>
      </c>
      <c r="BK338" s="102">
        <f t="shared" si="1103"/>
        <v>1475</v>
      </c>
      <c r="BL338" s="102">
        <f t="shared" si="1103"/>
        <v>1105</v>
      </c>
      <c r="BM338" s="102">
        <f t="shared" si="1103"/>
        <v>1105</v>
      </c>
      <c r="BN338" s="102">
        <f t="shared" si="1103"/>
        <v>3605</v>
      </c>
      <c r="BO338" s="102">
        <f t="shared" si="1103"/>
        <v>2400</v>
      </c>
      <c r="BP338" s="102">
        <f t="shared" si="1103"/>
        <v>3000</v>
      </c>
      <c r="BQ338" s="102">
        <f t="shared" si="1103"/>
        <v>3000</v>
      </c>
    </row>
    <row r="339" spans="1:69">
      <c r="A339" s="4">
        <v>128</v>
      </c>
      <c r="B339" s="4">
        <f>INT(VLOOKUP(A339,数值基线!$A$1:$K$206,6,0)*$B$210)</f>
        <v>750</v>
      </c>
      <c r="C339" s="4">
        <f>INT(B339/$B$2*$C$2)</f>
        <v>300</v>
      </c>
      <c r="D339" s="4">
        <f>INT(B339/$B$2*$D$2)</f>
        <v>225</v>
      </c>
      <c r="E339" s="4">
        <f>INT(B339/$B$2*$E$2)</f>
        <v>225</v>
      </c>
      <c r="F339" s="4">
        <f>INT(VLOOKUP(A339,数值基线!$A$1:$K$206,7,0)*$F$2)</f>
        <v>732</v>
      </c>
      <c r="G339" s="4">
        <f>INT(F339/$F$2*$G$2)</f>
        <v>488</v>
      </c>
      <c r="H339" s="4">
        <f>INT(F339/$F$2*$H$2)</f>
        <v>610</v>
      </c>
      <c r="I339" s="4">
        <f>INT(F339/$F$2*$I$2)</f>
        <v>610</v>
      </c>
      <c r="K339" s="106">
        <v>128</v>
      </c>
      <c r="L339" s="106">
        <f t="shared" ref="L339:S339" si="1104">INT(B339/$I$1*$S$1)</f>
        <v>937</v>
      </c>
      <c r="M339" s="106">
        <f t="shared" si="1104"/>
        <v>375</v>
      </c>
      <c r="N339" s="106">
        <f t="shared" si="1104"/>
        <v>281</v>
      </c>
      <c r="O339" s="106">
        <f t="shared" si="1104"/>
        <v>281</v>
      </c>
      <c r="P339" s="106">
        <f t="shared" si="1104"/>
        <v>915</v>
      </c>
      <c r="Q339" s="106">
        <f t="shared" si="1104"/>
        <v>610</v>
      </c>
      <c r="R339" s="106">
        <f t="shared" si="1104"/>
        <v>762</v>
      </c>
      <c r="S339" s="106">
        <f t="shared" si="1104"/>
        <v>762</v>
      </c>
      <c r="U339" s="97">
        <v>128</v>
      </c>
      <c r="V339" s="97">
        <f t="shared" ref="V339:AC339" si="1105">INT(B339/$I$1*$AC$1)</f>
        <v>1162</v>
      </c>
      <c r="W339" s="97">
        <f t="shared" si="1105"/>
        <v>465</v>
      </c>
      <c r="X339" s="97">
        <f t="shared" si="1105"/>
        <v>348</v>
      </c>
      <c r="Y339" s="97">
        <f t="shared" si="1105"/>
        <v>348</v>
      </c>
      <c r="Z339" s="97">
        <f t="shared" si="1105"/>
        <v>1134</v>
      </c>
      <c r="AA339" s="97">
        <f t="shared" si="1105"/>
        <v>756</v>
      </c>
      <c r="AB339" s="97">
        <f t="shared" si="1105"/>
        <v>945</v>
      </c>
      <c r="AC339" s="97">
        <f t="shared" si="1105"/>
        <v>945</v>
      </c>
      <c r="AE339" s="98">
        <v>128</v>
      </c>
      <c r="AF339" s="98">
        <f t="shared" ref="AF339:AM339" si="1106">INT(B339/$I$1*$AM$1)</f>
        <v>1462</v>
      </c>
      <c r="AG339" s="98">
        <f t="shared" si="1106"/>
        <v>585</v>
      </c>
      <c r="AH339" s="98">
        <f t="shared" si="1106"/>
        <v>438</v>
      </c>
      <c r="AI339" s="98">
        <f t="shared" si="1106"/>
        <v>438</v>
      </c>
      <c r="AJ339" s="98">
        <f t="shared" si="1106"/>
        <v>1427</v>
      </c>
      <c r="AK339" s="98">
        <f t="shared" si="1106"/>
        <v>951</v>
      </c>
      <c r="AL339" s="98">
        <f t="shared" si="1106"/>
        <v>1189</v>
      </c>
      <c r="AM339" s="98">
        <f t="shared" si="1106"/>
        <v>1189</v>
      </c>
      <c r="AO339" s="100">
        <v>128</v>
      </c>
      <c r="AP339" s="100">
        <f t="shared" ref="AP339:AW339" si="1107">INT(B339/$I$1*$AW$1)</f>
        <v>1875</v>
      </c>
      <c r="AQ339" s="100">
        <f t="shared" si="1107"/>
        <v>750</v>
      </c>
      <c r="AR339" s="100">
        <f t="shared" si="1107"/>
        <v>562</v>
      </c>
      <c r="AS339" s="100">
        <f t="shared" si="1107"/>
        <v>562</v>
      </c>
      <c r="AT339" s="100">
        <f t="shared" si="1107"/>
        <v>1830</v>
      </c>
      <c r="AU339" s="100">
        <f t="shared" si="1107"/>
        <v>1220</v>
      </c>
      <c r="AV339" s="100">
        <f t="shared" si="1107"/>
        <v>1525</v>
      </c>
      <c r="AW339" s="100">
        <f t="shared" si="1107"/>
        <v>1525</v>
      </c>
      <c r="AY339" s="101">
        <v>128</v>
      </c>
      <c r="AZ339" s="101">
        <f t="shared" ref="AZ339:BG339" si="1108">INT(B339/$I$1*$BG$1)</f>
        <v>2400</v>
      </c>
      <c r="BA339" s="101">
        <f t="shared" si="1108"/>
        <v>960</v>
      </c>
      <c r="BB339" s="101">
        <f t="shared" si="1108"/>
        <v>720</v>
      </c>
      <c r="BC339" s="101">
        <f t="shared" si="1108"/>
        <v>720</v>
      </c>
      <c r="BD339" s="101">
        <f t="shared" si="1108"/>
        <v>2342</v>
      </c>
      <c r="BE339" s="101">
        <f t="shared" si="1108"/>
        <v>1561</v>
      </c>
      <c r="BF339" s="101">
        <f t="shared" si="1108"/>
        <v>1952</v>
      </c>
      <c r="BG339" s="101">
        <f t="shared" si="1108"/>
        <v>1952</v>
      </c>
      <c r="BI339" s="102">
        <v>128</v>
      </c>
      <c r="BJ339" s="102">
        <f t="shared" ref="BJ339:BQ339" si="1109">INT(B339/$I$1*$BQ$1)</f>
        <v>3750</v>
      </c>
      <c r="BK339" s="102">
        <f t="shared" si="1109"/>
        <v>1500</v>
      </c>
      <c r="BL339" s="102">
        <f t="shared" si="1109"/>
        <v>1125</v>
      </c>
      <c r="BM339" s="102">
        <f t="shared" si="1109"/>
        <v>1125</v>
      </c>
      <c r="BN339" s="102">
        <f t="shared" si="1109"/>
        <v>3660</v>
      </c>
      <c r="BO339" s="102">
        <f t="shared" si="1109"/>
        <v>2440</v>
      </c>
      <c r="BP339" s="102">
        <f t="shared" si="1109"/>
        <v>3050</v>
      </c>
      <c r="BQ339" s="102">
        <f t="shared" si="1109"/>
        <v>3050</v>
      </c>
    </row>
    <row r="340" spans="1:69">
      <c r="A340" s="4">
        <v>129</v>
      </c>
      <c r="B340" s="4">
        <f>INT(VLOOKUP(A340,数值基线!$A$1:$K$206,6,0)*$B$210)</f>
        <v>761</v>
      </c>
      <c r="C340" s="4">
        <f>INT(B340/$B$2*$C$2)</f>
        <v>304</v>
      </c>
      <c r="D340" s="4">
        <f>INT(B340/$B$2*$D$2)</f>
        <v>228</v>
      </c>
      <c r="E340" s="4">
        <f>INT(B340/$B$2*$E$2)</f>
        <v>228</v>
      </c>
      <c r="F340" s="4">
        <f>INT(VLOOKUP(A340,数值基线!$A$1:$K$206,7,0)*$F$2)</f>
        <v>742</v>
      </c>
      <c r="G340" s="4">
        <f>INT(F340/$F$2*$G$2)</f>
        <v>494</v>
      </c>
      <c r="H340" s="4">
        <f>INT(F340/$F$2*$H$2)</f>
        <v>618</v>
      </c>
      <c r="I340" s="4">
        <f>INT(F340/$F$2*$I$2)</f>
        <v>618</v>
      </c>
      <c r="K340" s="106">
        <v>129</v>
      </c>
      <c r="L340" s="106">
        <f t="shared" ref="L340:S340" si="1110">INT(B340/$I$1*$S$1)</f>
        <v>951</v>
      </c>
      <c r="M340" s="106">
        <f t="shared" si="1110"/>
        <v>380</v>
      </c>
      <c r="N340" s="106">
        <f t="shared" si="1110"/>
        <v>285</v>
      </c>
      <c r="O340" s="106">
        <f t="shared" si="1110"/>
        <v>285</v>
      </c>
      <c r="P340" s="106">
        <f t="shared" si="1110"/>
        <v>927</v>
      </c>
      <c r="Q340" s="106">
        <f t="shared" si="1110"/>
        <v>617</v>
      </c>
      <c r="R340" s="106">
        <f t="shared" si="1110"/>
        <v>772</v>
      </c>
      <c r="S340" s="106">
        <f t="shared" si="1110"/>
        <v>772</v>
      </c>
      <c r="U340" s="97">
        <v>129</v>
      </c>
      <c r="V340" s="97">
        <f t="shared" ref="V340:AC340" si="1111">INT(B340/$I$1*$AC$1)</f>
        <v>1179</v>
      </c>
      <c r="W340" s="97">
        <f t="shared" si="1111"/>
        <v>471</v>
      </c>
      <c r="X340" s="97">
        <f t="shared" si="1111"/>
        <v>353</v>
      </c>
      <c r="Y340" s="97">
        <f t="shared" si="1111"/>
        <v>353</v>
      </c>
      <c r="Z340" s="97">
        <f t="shared" si="1111"/>
        <v>1150</v>
      </c>
      <c r="AA340" s="97">
        <f t="shared" si="1111"/>
        <v>765</v>
      </c>
      <c r="AB340" s="97">
        <f t="shared" si="1111"/>
        <v>957</v>
      </c>
      <c r="AC340" s="97">
        <f t="shared" si="1111"/>
        <v>957</v>
      </c>
      <c r="AE340" s="98">
        <v>129</v>
      </c>
      <c r="AF340" s="98">
        <f t="shared" ref="AF340:AM340" si="1112">INT(B340/$I$1*$AM$1)</f>
        <v>1483</v>
      </c>
      <c r="AG340" s="98">
        <f t="shared" si="1112"/>
        <v>592</v>
      </c>
      <c r="AH340" s="98">
        <f t="shared" si="1112"/>
        <v>444</v>
      </c>
      <c r="AI340" s="98">
        <f t="shared" si="1112"/>
        <v>444</v>
      </c>
      <c r="AJ340" s="98">
        <f t="shared" si="1112"/>
        <v>1446</v>
      </c>
      <c r="AK340" s="98">
        <f t="shared" si="1112"/>
        <v>963</v>
      </c>
      <c r="AL340" s="98">
        <f t="shared" si="1112"/>
        <v>1205</v>
      </c>
      <c r="AM340" s="98">
        <f t="shared" si="1112"/>
        <v>1205</v>
      </c>
      <c r="AO340" s="100">
        <v>129</v>
      </c>
      <c r="AP340" s="100">
        <f t="shared" ref="AP340:AW340" si="1113">INT(B340/$I$1*$AW$1)</f>
        <v>1902</v>
      </c>
      <c r="AQ340" s="100">
        <f t="shared" si="1113"/>
        <v>760</v>
      </c>
      <c r="AR340" s="100">
        <f t="shared" si="1113"/>
        <v>570</v>
      </c>
      <c r="AS340" s="100">
        <f t="shared" si="1113"/>
        <v>570</v>
      </c>
      <c r="AT340" s="100">
        <f t="shared" si="1113"/>
        <v>1855</v>
      </c>
      <c r="AU340" s="100">
        <f t="shared" si="1113"/>
        <v>1235</v>
      </c>
      <c r="AV340" s="100">
        <f t="shared" si="1113"/>
        <v>1545</v>
      </c>
      <c r="AW340" s="100">
        <f t="shared" si="1113"/>
        <v>1545</v>
      </c>
      <c r="AY340" s="101">
        <v>129</v>
      </c>
      <c r="AZ340" s="101">
        <f t="shared" ref="AZ340:BG340" si="1114">INT(B340/$I$1*$BG$1)</f>
        <v>2435</v>
      </c>
      <c r="BA340" s="101">
        <f t="shared" si="1114"/>
        <v>972</v>
      </c>
      <c r="BB340" s="101">
        <f t="shared" si="1114"/>
        <v>729</v>
      </c>
      <c r="BC340" s="101">
        <f t="shared" si="1114"/>
        <v>729</v>
      </c>
      <c r="BD340" s="101">
        <f t="shared" si="1114"/>
        <v>2374</v>
      </c>
      <c r="BE340" s="101">
        <f t="shared" si="1114"/>
        <v>1580</v>
      </c>
      <c r="BF340" s="101">
        <f t="shared" si="1114"/>
        <v>1977</v>
      </c>
      <c r="BG340" s="101">
        <f t="shared" si="1114"/>
        <v>1977</v>
      </c>
      <c r="BI340" s="102">
        <v>129</v>
      </c>
      <c r="BJ340" s="102">
        <f t="shared" ref="BJ340:BQ340" si="1115">INT(B340/$I$1*$BQ$1)</f>
        <v>3805</v>
      </c>
      <c r="BK340" s="102">
        <f t="shared" si="1115"/>
        <v>1520</v>
      </c>
      <c r="BL340" s="102">
        <f t="shared" si="1115"/>
        <v>1140</v>
      </c>
      <c r="BM340" s="102">
        <f t="shared" si="1115"/>
        <v>1140</v>
      </c>
      <c r="BN340" s="102">
        <f t="shared" si="1115"/>
        <v>3710</v>
      </c>
      <c r="BO340" s="102">
        <f t="shared" si="1115"/>
        <v>2470</v>
      </c>
      <c r="BP340" s="102">
        <f t="shared" si="1115"/>
        <v>3090</v>
      </c>
      <c r="BQ340" s="102">
        <f t="shared" si="1115"/>
        <v>3090</v>
      </c>
    </row>
    <row r="341" spans="1:69">
      <c r="A341" s="4">
        <v>130</v>
      </c>
      <c r="B341" s="4">
        <f>INT(VLOOKUP(A341,数值基线!$A$1:$K$206,6,0)*$B$210)</f>
        <v>772</v>
      </c>
      <c r="C341" s="4">
        <f>INT(B341/$B$2*$C$2)</f>
        <v>308</v>
      </c>
      <c r="D341" s="4">
        <f>INT(B341/$B$2*$D$2)</f>
        <v>231</v>
      </c>
      <c r="E341" s="4">
        <f>INT(B341/$B$2*$E$2)</f>
        <v>231</v>
      </c>
      <c r="F341" s="4">
        <f>INT(VLOOKUP(A341,数值基线!$A$1:$K$206,7,0)*$F$2)</f>
        <v>753</v>
      </c>
      <c r="G341" s="4">
        <f>INT(F341/$F$2*$G$2)</f>
        <v>502</v>
      </c>
      <c r="H341" s="4">
        <f>INT(F341/$F$2*$H$2)</f>
        <v>627</v>
      </c>
      <c r="I341" s="4">
        <f>INT(F341/$F$2*$I$2)</f>
        <v>627</v>
      </c>
      <c r="K341" s="106">
        <v>130</v>
      </c>
      <c r="L341" s="106">
        <f t="shared" ref="L341:S341" si="1116">INT(B341/$I$1*$S$1)</f>
        <v>965</v>
      </c>
      <c r="M341" s="106">
        <f t="shared" si="1116"/>
        <v>385</v>
      </c>
      <c r="N341" s="106">
        <f t="shared" si="1116"/>
        <v>288</v>
      </c>
      <c r="O341" s="106">
        <f t="shared" si="1116"/>
        <v>288</v>
      </c>
      <c r="P341" s="106">
        <f t="shared" si="1116"/>
        <v>941</v>
      </c>
      <c r="Q341" s="106">
        <f t="shared" si="1116"/>
        <v>627</v>
      </c>
      <c r="R341" s="106">
        <f t="shared" si="1116"/>
        <v>783</v>
      </c>
      <c r="S341" s="106">
        <f t="shared" si="1116"/>
        <v>783</v>
      </c>
      <c r="U341" s="97">
        <v>130</v>
      </c>
      <c r="V341" s="97">
        <f t="shared" ref="V341:AC341" si="1117">INT(B341/$I$1*$AC$1)</f>
        <v>1196</v>
      </c>
      <c r="W341" s="97">
        <f t="shared" si="1117"/>
        <v>477</v>
      </c>
      <c r="X341" s="97">
        <f t="shared" si="1117"/>
        <v>358</v>
      </c>
      <c r="Y341" s="97">
        <f t="shared" si="1117"/>
        <v>358</v>
      </c>
      <c r="Z341" s="97">
        <f t="shared" si="1117"/>
        <v>1167</v>
      </c>
      <c r="AA341" s="97">
        <f t="shared" si="1117"/>
        <v>778</v>
      </c>
      <c r="AB341" s="97">
        <f t="shared" si="1117"/>
        <v>971</v>
      </c>
      <c r="AC341" s="97">
        <f t="shared" si="1117"/>
        <v>971</v>
      </c>
      <c r="AE341" s="98">
        <v>130</v>
      </c>
      <c r="AF341" s="98">
        <f t="shared" ref="AF341:AM341" si="1118">INT(B341/$I$1*$AM$1)</f>
        <v>1505</v>
      </c>
      <c r="AG341" s="98">
        <f t="shared" si="1118"/>
        <v>600</v>
      </c>
      <c r="AH341" s="98">
        <f t="shared" si="1118"/>
        <v>450</v>
      </c>
      <c r="AI341" s="98">
        <f t="shared" si="1118"/>
        <v>450</v>
      </c>
      <c r="AJ341" s="98">
        <f t="shared" si="1118"/>
        <v>1468</v>
      </c>
      <c r="AK341" s="98">
        <f t="shared" si="1118"/>
        <v>978</v>
      </c>
      <c r="AL341" s="98">
        <f t="shared" si="1118"/>
        <v>1222</v>
      </c>
      <c r="AM341" s="98">
        <f t="shared" si="1118"/>
        <v>1222</v>
      </c>
      <c r="AO341" s="100">
        <v>130</v>
      </c>
      <c r="AP341" s="100">
        <f t="shared" ref="AP341:AW341" si="1119">INT(B341/$I$1*$AW$1)</f>
        <v>1930</v>
      </c>
      <c r="AQ341" s="100">
        <f t="shared" si="1119"/>
        <v>770</v>
      </c>
      <c r="AR341" s="100">
        <f t="shared" si="1119"/>
        <v>577</v>
      </c>
      <c r="AS341" s="100">
        <f t="shared" si="1119"/>
        <v>577</v>
      </c>
      <c r="AT341" s="100">
        <f t="shared" si="1119"/>
        <v>1882</v>
      </c>
      <c r="AU341" s="100">
        <f t="shared" si="1119"/>
        <v>1255</v>
      </c>
      <c r="AV341" s="100">
        <f t="shared" si="1119"/>
        <v>1567</v>
      </c>
      <c r="AW341" s="100">
        <f t="shared" si="1119"/>
        <v>1567</v>
      </c>
      <c r="AY341" s="101">
        <v>130</v>
      </c>
      <c r="AZ341" s="101">
        <f t="shared" ref="AZ341:BG341" si="1120">INT(B341/$I$1*$BG$1)</f>
        <v>2470</v>
      </c>
      <c r="BA341" s="101">
        <f t="shared" si="1120"/>
        <v>985</v>
      </c>
      <c r="BB341" s="101">
        <f t="shared" si="1120"/>
        <v>739</v>
      </c>
      <c r="BC341" s="101">
        <f t="shared" si="1120"/>
        <v>739</v>
      </c>
      <c r="BD341" s="101">
        <f t="shared" si="1120"/>
        <v>2409</v>
      </c>
      <c r="BE341" s="101">
        <f t="shared" si="1120"/>
        <v>1606</v>
      </c>
      <c r="BF341" s="101">
        <f t="shared" si="1120"/>
        <v>2006</v>
      </c>
      <c r="BG341" s="101">
        <f t="shared" si="1120"/>
        <v>2006</v>
      </c>
      <c r="BI341" s="102">
        <v>130</v>
      </c>
      <c r="BJ341" s="102">
        <f t="shared" ref="BJ341:BQ341" si="1121">INT(B341/$I$1*$BQ$1)</f>
        <v>3860</v>
      </c>
      <c r="BK341" s="102">
        <f t="shared" si="1121"/>
        <v>1540</v>
      </c>
      <c r="BL341" s="102">
        <f t="shared" si="1121"/>
        <v>1155</v>
      </c>
      <c r="BM341" s="102">
        <f t="shared" si="1121"/>
        <v>1155</v>
      </c>
      <c r="BN341" s="102">
        <f t="shared" si="1121"/>
        <v>3765</v>
      </c>
      <c r="BO341" s="102">
        <f t="shared" si="1121"/>
        <v>2510</v>
      </c>
      <c r="BP341" s="102">
        <f t="shared" si="1121"/>
        <v>3135</v>
      </c>
      <c r="BQ341" s="102">
        <f t="shared" si="1121"/>
        <v>3135</v>
      </c>
    </row>
    <row r="342" spans="1:69">
      <c r="A342" s="4">
        <v>131</v>
      </c>
      <c r="B342" s="4">
        <f>INT(VLOOKUP(A342,数值基线!$A$1:$K$206,6,0)*$B$210)</f>
        <v>784</v>
      </c>
      <c r="C342" s="4">
        <f>INT(B342/$B$2*$C$2)</f>
        <v>313</v>
      </c>
      <c r="D342" s="4">
        <f>INT(B342/$B$2*$D$2)</f>
        <v>235</v>
      </c>
      <c r="E342" s="4">
        <f>INT(B342/$B$2*$E$2)</f>
        <v>235</v>
      </c>
      <c r="F342" s="4">
        <f>INT(VLOOKUP(A342,数值基线!$A$1:$K$206,7,0)*$F$2)</f>
        <v>765</v>
      </c>
      <c r="G342" s="4">
        <f>INT(F342/$F$2*$G$2)</f>
        <v>510</v>
      </c>
      <c r="H342" s="4">
        <f>INT(F342/$F$2*$H$2)</f>
        <v>637</v>
      </c>
      <c r="I342" s="4">
        <f>INT(F342/$F$2*$I$2)</f>
        <v>637</v>
      </c>
      <c r="K342" s="106">
        <v>131</v>
      </c>
      <c r="L342" s="106">
        <f t="shared" ref="L342:S342" si="1122">INT(B342/$I$1*$S$1)</f>
        <v>980</v>
      </c>
      <c r="M342" s="106">
        <f t="shared" si="1122"/>
        <v>391</v>
      </c>
      <c r="N342" s="106">
        <f t="shared" si="1122"/>
        <v>293</v>
      </c>
      <c r="O342" s="106">
        <f t="shared" si="1122"/>
        <v>293</v>
      </c>
      <c r="P342" s="106">
        <f t="shared" si="1122"/>
        <v>956</v>
      </c>
      <c r="Q342" s="106">
        <f t="shared" si="1122"/>
        <v>637</v>
      </c>
      <c r="R342" s="106">
        <f t="shared" si="1122"/>
        <v>796</v>
      </c>
      <c r="S342" s="106">
        <f t="shared" si="1122"/>
        <v>796</v>
      </c>
      <c r="U342" s="97">
        <v>131</v>
      </c>
      <c r="V342" s="97">
        <f t="shared" ref="V342:AC342" si="1123">INT(B342/$I$1*$AC$1)</f>
        <v>1215</v>
      </c>
      <c r="W342" s="97">
        <f t="shared" si="1123"/>
        <v>485</v>
      </c>
      <c r="X342" s="97">
        <f t="shared" si="1123"/>
        <v>364</v>
      </c>
      <c r="Y342" s="97">
        <f t="shared" si="1123"/>
        <v>364</v>
      </c>
      <c r="Z342" s="97">
        <f t="shared" si="1123"/>
        <v>1185</v>
      </c>
      <c r="AA342" s="97">
        <f t="shared" si="1123"/>
        <v>790</v>
      </c>
      <c r="AB342" s="97">
        <f t="shared" si="1123"/>
        <v>987</v>
      </c>
      <c r="AC342" s="97">
        <f t="shared" si="1123"/>
        <v>987</v>
      </c>
      <c r="AE342" s="98">
        <v>131</v>
      </c>
      <c r="AF342" s="98">
        <f t="shared" ref="AF342:AM342" si="1124">INT(B342/$I$1*$AM$1)</f>
        <v>1528</v>
      </c>
      <c r="AG342" s="98">
        <f t="shared" si="1124"/>
        <v>610</v>
      </c>
      <c r="AH342" s="98">
        <f t="shared" si="1124"/>
        <v>458</v>
      </c>
      <c r="AI342" s="98">
        <f t="shared" si="1124"/>
        <v>458</v>
      </c>
      <c r="AJ342" s="98">
        <f t="shared" si="1124"/>
        <v>1491</v>
      </c>
      <c r="AK342" s="98">
        <f t="shared" si="1124"/>
        <v>994</v>
      </c>
      <c r="AL342" s="98">
        <f t="shared" si="1124"/>
        <v>1242</v>
      </c>
      <c r="AM342" s="98">
        <f t="shared" si="1124"/>
        <v>1242</v>
      </c>
      <c r="AO342" s="100">
        <v>131</v>
      </c>
      <c r="AP342" s="100">
        <f t="shared" ref="AP342:AW342" si="1125">INT(B342/$I$1*$AW$1)</f>
        <v>1960</v>
      </c>
      <c r="AQ342" s="100">
        <f t="shared" si="1125"/>
        <v>782</v>
      </c>
      <c r="AR342" s="100">
        <f t="shared" si="1125"/>
        <v>587</v>
      </c>
      <c r="AS342" s="100">
        <f t="shared" si="1125"/>
        <v>587</v>
      </c>
      <c r="AT342" s="100">
        <f t="shared" si="1125"/>
        <v>1912</v>
      </c>
      <c r="AU342" s="100">
        <f t="shared" si="1125"/>
        <v>1275</v>
      </c>
      <c r="AV342" s="100">
        <f t="shared" si="1125"/>
        <v>1592</v>
      </c>
      <c r="AW342" s="100">
        <f t="shared" si="1125"/>
        <v>1592</v>
      </c>
      <c r="AY342" s="101">
        <v>131</v>
      </c>
      <c r="AZ342" s="101">
        <f t="shared" ref="AZ342:BG342" si="1126">INT(B342/$I$1*$BG$1)</f>
        <v>2508</v>
      </c>
      <c r="BA342" s="101">
        <f t="shared" si="1126"/>
        <v>1001</v>
      </c>
      <c r="BB342" s="101">
        <f t="shared" si="1126"/>
        <v>752</v>
      </c>
      <c r="BC342" s="101">
        <f t="shared" si="1126"/>
        <v>752</v>
      </c>
      <c r="BD342" s="101">
        <f t="shared" si="1126"/>
        <v>2448</v>
      </c>
      <c r="BE342" s="101">
        <f t="shared" si="1126"/>
        <v>1632</v>
      </c>
      <c r="BF342" s="101">
        <f t="shared" si="1126"/>
        <v>2038</v>
      </c>
      <c r="BG342" s="101">
        <f t="shared" si="1126"/>
        <v>2038</v>
      </c>
      <c r="BI342" s="102">
        <v>131</v>
      </c>
      <c r="BJ342" s="102">
        <f t="shared" ref="BJ342:BQ342" si="1127">INT(B342/$I$1*$BQ$1)</f>
        <v>3920</v>
      </c>
      <c r="BK342" s="102">
        <f t="shared" si="1127"/>
        <v>1565</v>
      </c>
      <c r="BL342" s="102">
        <f t="shared" si="1127"/>
        <v>1175</v>
      </c>
      <c r="BM342" s="102">
        <f t="shared" si="1127"/>
        <v>1175</v>
      </c>
      <c r="BN342" s="102">
        <f t="shared" si="1127"/>
        <v>3825</v>
      </c>
      <c r="BO342" s="102">
        <f t="shared" si="1127"/>
        <v>2550</v>
      </c>
      <c r="BP342" s="102">
        <f t="shared" si="1127"/>
        <v>3185</v>
      </c>
      <c r="BQ342" s="102">
        <f t="shared" si="1127"/>
        <v>3185</v>
      </c>
    </row>
    <row r="343" spans="1:69">
      <c r="A343" s="4">
        <v>132</v>
      </c>
      <c r="B343" s="4">
        <f>INT(VLOOKUP(A343,数值基线!$A$1:$K$206,6,0)*$B$210)</f>
        <v>795</v>
      </c>
      <c r="C343" s="4">
        <f>INT(B343/$B$2*$C$2)</f>
        <v>318</v>
      </c>
      <c r="D343" s="4">
        <f>INT(B343/$B$2*$D$2)</f>
        <v>238</v>
      </c>
      <c r="E343" s="4">
        <f>INT(B343/$B$2*$E$2)</f>
        <v>238</v>
      </c>
      <c r="F343" s="4">
        <f>INT(VLOOKUP(A343,数值基线!$A$1:$K$206,7,0)*$F$2)</f>
        <v>776</v>
      </c>
      <c r="G343" s="4">
        <f>INT(F343/$F$2*$G$2)</f>
        <v>517</v>
      </c>
      <c r="H343" s="4">
        <f>INT(F343/$F$2*$H$2)</f>
        <v>646</v>
      </c>
      <c r="I343" s="4">
        <f>INT(F343/$F$2*$I$2)</f>
        <v>646</v>
      </c>
      <c r="K343" s="106">
        <v>132</v>
      </c>
      <c r="L343" s="106">
        <f t="shared" ref="L343:S343" si="1128">INT(B343/$I$1*$S$1)</f>
        <v>993</v>
      </c>
      <c r="M343" s="106">
        <f t="shared" si="1128"/>
        <v>397</v>
      </c>
      <c r="N343" s="106">
        <f t="shared" si="1128"/>
        <v>297</v>
      </c>
      <c r="O343" s="106">
        <f t="shared" si="1128"/>
        <v>297</v>
      </c>
      <c r="P343" s="106">
        <f t="shared" si="1128"/>
        <v>970</v>
      </c>
      <c r="Q343" s="106">
        <f t="shared" si="1128"/>
        <v>646</v>
      </c>
      <c r="R343" s="106">
        <f t="shared" si="1128"/>
        <v>807</v>
      </c>
      <c r="S343" s="106">
        <f t="shared" si="1128"/>
        <v>807</v>
      </c>
      <c r="U343" s="97">
        <v>132</v>
      </c>
      <c r="V343" s="97">
        <f t="shared" ref="V343:AC343" si="1129">INT(B343/$I$1*$AC$1)</f>
        <v>1232</v>
      </c>
      <c r="W343" s="97">
        <f t="shared" si="1129"/>
        <v>492</v>
      </c>
      <c r="X343" s="97">
        <f t="shared" si="1129"/>
        <v>368</v>
      </c>
      <c r="Y343" s="97">
        <f t="shared" si="1129"/>
        <v>368</v>
      </c>
      <c r="Z343" s="97">
        <f t="shared" si="1129"/>
        <v>1202</v>
      </c>
      <c r="AA343" s="97">
        <f t="shared" si="1129"/>
        <v>801</v>
      </c>
      <c r="AB343" s="97">
        <f t="shared" si="1129"/>
        <v>1001</v>
      </c>
      <c r="AC343" s="97">
        <f t="shared" si="1129"/>
        <v>1001</v>
      </c>
      <c r="AE343" s="98">
        <v>132</v>
      </c>
      <c r="AF343" s="98">
        <f t="shared" ref="AF343:AM343" si="1130">INT(B343/$I$1*$AM$1)</f>
        <v>1550</v>
      </c>
      <c r="AG343" s="98">
        <f t="shared" si="1130"/>
        <v>620</v>
      </c>
      <c r="AH343" s="98">
        <f t="shared" si="1130"/>
        <v>464</v>
      </c>
      <c r="AI343" s="98">
        <f t="shared" si="1130"/>
        <v>464</v>
      </c>
      <c r="AJ343" s="98">
        <f t="shared" si="1130"/>
        <v>1513</v>
      </c>
      <c r="AK343" s="98">
        <f t="shared" si="1130"/>
        <v>1008</v>
      </c>
      <c r="AL343" s="98">
        <f t="shared" si="1130"/>
        <v>1259</v>
      </c>
      <c r="AM343" s="98">
        <f t="shared" si="1130"/>
        <v>1259</v>
      </c>
      <c r="AO343" s="100">
        <v>132</v>
      </c>
      <c r="AP343" s="100">
        <f t="shared" ref="AP343:AW343" si="1131">INT(B343/$I$1*$AW$1)</f>
        <v>1987</v>
      </c>
      <c r="AQ343" s="100">
        <f t="shared" si="1131"/>
        <v>795</v>
      </c>
      <c r="AR343" s="100">
        <f t="shared" si="1131"/>
        <v>595</v>
      </c>
      <c r="AS343" s="100">
        <f t="shared" si="1131"/>
        <v>595</v>
      </c>
      <c r="AT343" s="100">
        <f t="shared" si="1131"/>
        <v>1940</v>
      </c>
      <c r="AU343" s="100">
        <f t="shared" si="1131"/>
        <v>1292</v>
      </c>
      <c r="AV343" s="100">
        <f t="shared" si="1131"/>
        <v>1615</v>
      </c>
      <c r="AW343" s="100">
        <f t="shared" si="1131"/>
        <v>1615</v>
      </c>
      <c r="AY343" s="101">
        <v>132</v>
      </c>
      <c r="AZ343" s="101">
        <f t="shared" ref="AZ343:BG343" si="1132">INT(B343/$I$1*$BG$1)</f>
        <v>2544</v>
      </c>
      <c r="BA343" s="101">
        <f t="shared" si="1132"/>
        <v>1017</v>
      </c>
      <c r="BB343" s="101">
        <f t="shared" si="1132"/>
        <v>761</v>
      </c>
      <c r="BC343" s="101">
        <f t="shared" si="1132"/>
        <v>761</v>
      </c>
      <c r="BD343" s="101">
        <f t="shared" si="1132"/>
        <v>2483</v>
      </c>
      <c r="BE343" s="101">
        <f t="shared" si="1132"/>
        <v>1654</v>
      </c>
      <c r="BF343" s="101">
        <f t="shared" si="1132"/>
        <v>2067</v>
      </c>
      <c r="BG343" s="101">
        <f t="shared" si="1132"/>
        <v>2067</v>
      </c>
      <c r="BI343" s="102">
        <v>132</v>
      </c>
      <c r="BJ343" s="102">
        <f t="shared" ref="BJ343:BQ343" si="1133">INT(B343/$I$1*$BQ$1)</f>
        <v>3975</v>
      </c>
      <c r="BK343" s="102">
        <f t="shared" si="1133"/>
        <v>1590</v>
      </c>
      <c r="BL343" s="102">
        <f t="shared" si="1133"/>
        <v>1190</v>
      </c>
      <c r="BM343" s="102">
        <f t="shared" si="1133"/>
        <v>1190</v>
      </c>
      <c r="BN343" s="102">
        <f t="shared" si="1133"/>
        <v>3880</v>
      </c>
      <c r="BO343" s="102">
        <f t="shared" si="1133"/>
        <v>2585</v>
      </c>
      <c r="BP343" s="102">
        <f t="shared" si="1133"/>
        <v>3230</v>
      </c>
      <c r="BQ343" s="102">
        <f t="shared" si="1133"/>
        <v>3230</v>
      </c>
    </row>
    <row r="344" spans="1:69">
      <c r="A344" s="4">
        <v>133</v>
      </c>
      <c r="B344" s="4">
        <f>INT(VLOOKUP(A344,数值基线!$A$1:$K$206,6,0)*$B$210)</f>
        <v>807</v>
      </c>
      <c r="C344" s="4">
        <f>INT(B344/$B$2*$C$2)</f>
        <v>322</v>
      </c>
      <c r="D344" s="4">
        <f>INT(B344/$B$2*$D$2)</f>
        <v>242</v>
      </c>
      <c r="E344" s="4">
        <f>INT(B344/$B$2*$E$2)</f>
        <v>242</v>
      </c>
      <c r="F344" s="4">
        <f>INT(VLOOKUP(A344,数值基线!$A$1:$K$206,7,0)*$F$2)</f>
        <v>787</v>
      </c>
      <c r="G344" s="4">
        <f>INT(F344/$F$2*$G$2)</f>
        <v>524</v>
      </c>
      <c r="H344" s="4">
        <f>INT(F344/$F$2*$H$2)</f>
        <v>655</v>
      </c>
      <c r="I344" s="4">
        <f>INT(F344/$F$2*$I$2)</f>
        <v>655</v>
      </c>
      <c r="K344" s="106">
        <v>133</v>
      </c>
      <c r="L344" s="106">
        <f t="shared" ref="L344:S344" si="1134">INT(B344/$I$1*$S$1)</f>
        <v>1008</v>
      </c>
      <c r="M344" s="106">
        <f t="shared" si="1134"/>
        <v>402</v>
      </c>
      <c r="N344" s="106">
        <f t="shared" si="1134"/>
        <v>302</v>
      </c>
      <c r="O344" s="106">
        <f t="shared" si="1134"/>
        <v>302</v>
      </c>
      <c r="P344" s="106">
        <f t="shared" si="1134"/>
        <v>983</v>
      </c>
      <c r="Q344" s="106">
        <f t="shared" si="1134"/>
        <v>655</v>
      </c>
      <c r="R344" s="106">
        <f t="shared" si="1134"/>
        <v>818</v>
      </c>
      <c r="S344" s="106">
        <f t="shared" si="1134"/>
        <v>818</v>
      </c>
      <c r="U344" s="97">
        <v>133</v>
      </c>
      <c r="V344" s="97">
        <f t="shared" ref="V344:AC344" si="1135">INT(B344/$I$1*$AC$1)</f>
        <v>1250</v>
      </c>
      <c r="W344" s="97">
        <f t="shared" si="1135"/>
        <v>499</v>
      </c>
      <c r="X344" s="97">
        <f t="shared" si="1135"/>
        <v>375</v>
      </c>
      <c r="Y344" s="97">
        <f t="shared" si="1135"/>
        <v>375</v>
      </c>
      <c r="Z344" s="97">
        <f t="shared" si="1135"/>
        <v>1219</v>
      </c>
      <c r="AA344" s="97">
        <f t="shared" si="1135"/>
        <v>812</v>
      </c>
      <c r="AB344" s="97">
        <f t="shared" si="1135"/>
        <v>1015</v>
      </c>
      <c r="AC344" s="97">
        <f t="shared" si="1135"/>
        <v>1015</v>
      </c>
      <c r="AE344" s="98">
        <v>133</v>
      </c>
      <c r="AF344" s="98">
        <f t="shared" ref="AF344:AM344" si="1136">INT(B344/$I$1*$AM$1)</f>
        <v>1573</v>
      </c>
      <c r="AG344" s="98">
        <f t="shared" si="1136"/>
        <v>627</v>
      </c>
      <c r="AH344" s="98">
        <f t="shared" si="1136"/>
        <v>471</v>
      </c>
      <c r="AI344" s="98">
        <f t="shared" si="1136"/>
        <v>471</v>
      </c>
      <c r="AJ344" s="98">
        <f t="shared" si="1136"/>
        <v>1534</v>
      </c>
      <c r="AK344" s="98">
        <f t="shared" si="1136"/>
        <v>1021</v>
      </c>
      <c r="AL344" s="98">
        <f t="shared" si="1136"/>
        <v>1277</v>
      </c>
      <c r="AM344" s="98">
        <f t="shared" si="1136"/>
        <v>1277</v>
      </c>
      <c r="AO344" s="100">
        <v>133</v>
      </c>
      <c r="AP344" s="100">
        <f t="shared" ref="AP344:AW344" si="1137">INT(B344/$I$1*$AW$1)</f>
        <v>2017</v>
      </c>
      <c r="AQ344" s="100">
        <f t="shared" si="1137"/>
        <v>805</v>
      </c>
      <c r="AR344" s="100">
        <f t="shared" si="1137"/>
        <v>605</v>
      </c>
      <c r="AS344" s="100">
        <f t="shared" si="1137"/>
        <v>605</v>
      </c>
      <c r="AT344" s="100">
        <f t="shared" si="1137"/>
        <v>1967</v>
      </c>
      <c r="AU344" s="100">
        <f t="shared" si="1137"/>
        <v>1310</v>
      </c>
      <c r="AV344" s="100">
        <f t="shared" si="1137"/>
        <v>1637</v>
      </c>
      <c r="AW344" s="100">
        <f t="shared" si="1137"/>
        <v>1637</v>
      </c>
      <c r="AY344" s="101">
        <v>133</v>
      </c>
      <c r="AZ344" s="101">
        <f t="shared" ref="AZ344:BG344" si="1138">INT(B344/$I$1*$BG$1)</f>
        <v>2582</v>
      </c>
      <c r="BA344" s="101">
        <f t="shared" si="1138"/>
        <v>1030</v>
      </c>
      <c r="BB344" s="101">
        <f t="shared" si="1138"/>
        <v>774</v>
      </c>
      <c r="BC344" s="101">
        <f t="shared" si="1138"/>
        <v>774</v>
      </c>
      <c r="BD344" s="101">
        <f t="shared" si="1138"/>
        <v>2518</v>
      </c>
      <c r="BE344" s="101">
        <f t="shared" si="1138"/>
        <v>1676</v>
      </c>
      <c r="BF344" s="101">
        <f t="shared" si="1138"/>
        <v>2096</v>
      </c>
      <c r="BG344" s="101">
        <f t="shared" si="1138"/>
        <v>2096</v>
      </c>
      <c r="BI344" s="102">
        <v>133</v>
      </c>
      <c r="BJ344" s="102">
        <f t="shared" ref="BJ344:BQ344" si="1139">INT(B344/$I$1*$BQ$1)</f>
        <v>4035</v>
      </c>
      <c r="BK344" s="102">
        <f t="shared" si="1139"/>
        <v>1610</v>
      </c>
      <c r="BL344" s="102">
        <f t="shared" si="1139"/>
        <v>1210</v>
      </c>
      <c r="BM344" s="102">
        <f t="shared" si="1139"/>
        <v>1210</v>
      </c>
      <c r="BN344" s="102">
        <f t="shared" si="1139"/>
        <v>3935</v>
      </c>
      <c r="BO344" s="102">
        <f t="shared" si="1139"/>
        <v>2620</v>
      </c>
      <c r="BP344" s="102">
        <f t="shared" si="1139"/>
        <v>3275</v>
      </c>
      <c r="BQ344" s="102">
        <f t="shared" si="1139"/>
        <v>3275</v>
      </c>
    </row>
    <row r="345" spans="1:69">
      <c r="A345" s="4">
        <v>134</v>
      </c>
      <c r="B345" s="4">
        <f>INT(VLOOKUP(A345,数值基线!$A$1:$K$206,6,0)*$B$210)</f>
        <v>818</v>
      </c>
      <c r="C345" s="4">
        <f>INT(B345/$B$2*$C$2)</f>
        <v>327</v>
      </c>
      <c r="D345" s="4">
        <f>INT(B345/$B$2*$D$2)</f>
        <v>245</v>
      </c>
      <c r="E345" s="4">
        <f>INT(B345/$B$2*$E$2)</f>
        <v>245</v>
      </c>
      <c r="F345" s="4">
        <f>INT(VLOOKUP(A345,数值基线!$A$1:$K$206,7,0)*$F$2)</f>
        <v>798</v>
      </c>
      <c r="G345" s="4">
        <f>INT(F345/$F$2*$G$2)</f>
        <v>532</v>
      </c>
      <c r="H345" s="4">
        <f>INT(F345/$F$2*$H$2)</f>
        <v>665</v>
      </c>
      <c r="I345" s="4">
        <f>INT(F345/$F$2*$I$2)</f>
        <v>665</v>
      </c>
      <c r="K345" s="106">
        <v>134</v>
      </c>
      <c r="L345" s="106">
        <f t="shared" ref="L345:S345" si="1140">INT(B345/$I$1*$S$1)</f>
        <v>1022</v>
      </c>
      <c r="M345" s="106">
        <f t="shared" si="1140"/>
        <v>408</v>
      </c>
      <c r="N345" s="106">
        <f t="shared" si="1140"/>
        <v>306</v>
      </c>
      <c r="O345" s="106">
        <f t="shared" si="1140"/>
        <v>306</v>
      </c>
      <c r="P345" s="106">
        <f t="shared" si="1140"/>
        <v>997</v>
      </c>
      <c r="Q345" s="106">
        <f t="shared" si="1140"/>
        <v>665</v>
      </c>
      <c r="R345" s="106">
        <f t="shared" si="1140"/>
        <v>831</v>
      </c>
      <c r="S345" s="106">
        <f t="shared" si="1140"/>
        <v>831</v>
      </c>
      <c r="U345" s="97">
        <v>134</v>
      </c>
      <c r="V345" s="97">
        <f t="shared" ref="V345:AC345" si="1141">INT(B345/$I$1*$AC$1)</f>
        <v>1267</v>
      </c>
      <c r="W345" s="97">
        <f t="shared" si="1141"/>
        <v>506</v>
      </c>
      <c r="X345" s="97">
        <f t="shared" si="1141"/>
        <v>379</v>
      </c>
      <c r="Y345" s="97">
        <f t="shared" si="1141"/>
        <v>379</v>
      </c>
      <c r="Z345" s="97">
        <f t="shared" si="1141"/>
        <v>1236</v>
      </c>
      <c r="AA345" s="97">
        <f t="shared" si="1141"/>
        <v>824</v>
      </c>
      <c r="AB345" s="97">
        <f t="shared" si="1141"/>
        <v>1030</v>
      </c>
      <c r="AC345" s="97">
        <f t="shared" si="1141"/>
        <v>1030</v>
      </c>
      <c r="AE345" s="98">
        <v>134</v>
      </c>
      <c r="AF345" s="98">
        <f t="shared" ref="AF345:AM345" si="1142">INT(B345/$I$1*$AM$1)</f>
        <v>1595</v>
      </c>
      <c r="AG345" s="98">
        <f t="shared" si="1142"/>
        <v>637</v>
      </c>
      <c r="AH345" s="98">
        <f t="shared" si="1142"/>
        <v>477</v>
      </c>
      <c r="AI345" s="98">
        <f t="shared" si="1142"/>
        <v>477</v>
      </c>
      <c r="AJ345" s="98">
        <f t="shared" si="1142"/>
        <v>1556</v>
      </c>
      <c r="AK345" s="98">
        <f t="shared" si="1142"/>
        <v>1037</v>
      </c>
      <c r="AL345" s="98">
        <f t="shared" si="1142"/>
        <v>1296</v>
      </c>
      <c r="AM345" s="98">
        <f t="shared" si="1142"/>
        <v>1296</v>
      </c>
      <c r="AO345" s="100">
        <v>134</v>
      </c>
      <c r="AP345" s="100">
        <f t="shared" ref="AP345:AW345" si="1143">INT(B345/$I$1*$AW$1)</f>
        <v>2045</v>
      </c>
      <c r="AQ345" s="100">
        <f t="shared" si="1143"/>
        <v>817</v>
      </c>
      <c r="AR345" s="100">
        <f t="shared" si="1143"/>
        <v>612</v>
      </c>
      <c r="AS345" s="100">
        <f t="shared" si="1143"/>
        <v>612</v>
      </c>
      <c r="AT345" s="100">
        <f t="shared" si="1143"/>
        <v>1995</v>
      </c>
      <c r="AU345" s="100">
        <f t="shared" si="1143"/>
        <v>1330</v>
      </c>
      <c r="AV345" s="100">
        <f t="shared" si="1143"/>
        <v>1662</v>
      </c>
      <c r="AW345" s="100">
        <f t="shared" si="1143"/>
        <v>1662</v>
      </c>
      <c r="AY345" s="101">
        <v>134</v>
      </c>
      <c r="AZ345" s="101">
        <f t="shared" ref="AZ345:BG345" si="1144">INT(B345/$I$1*$BG$1)</f>
        <v>2617</v>
      </c>
      <c r="BA345" s="101">
        <f t="shared" si="1144"/>
        <v>1046</v>
      </c>
      <c r="BB345" s="101">
        <f t="shared" si="1144"/>
        <v>784</v>
      </c>
      <c r="BC345" s="101">
        <f t="shared" si="1144"/>
        <v>784</v>
      </c>
      <c r="BD345" s="101">
        <f t="shared" si="1144"/>
        <v>2553</v>
      </c>
      <c r="BE345" s="101">
        <f t="shared" si="1144"/>
        <v>1702</v>
      </c>
      <c r="BF345" s="101">
        <f t="shared" si="1144"/>
        <v>2128</v>
      </c>
      <c r="BG345" s="101">
        <f t="shared" si="1144"/>
        <v>2128</v>
      </c>
      <c r="BI345" s="102">
        <v>134</v>
      </c>
      <c r="BJ345" s="102">
        <f t="shared" ref="BJ345:BQ345" si="1145">INT(B345/$I$1*$BQ$1)</f>
        <v>4090</v>
      </c>
      <c r="BK345" s="102">
        <f t="shared" si="1145"/>
        <v>1635</v>
      </c>
      <c r="BL345" s="102">
        <f t="shared" si="1145"/>
        <v>1225</v>
      </c>
      <c r="BM345" s="102">
        <f t="shared" si="1145"/>
        <v>1225</v>
      </c>
      <c r="BN345" s="102">
        <f t="shared" si="1145"/>
        <v>3990</v>
      </c>
      <c r="BO345" s="102">
        <f t="shared" si="1145"/>
        <v>2660</v>
      </c>
      <c r="BP345" s="102">
        <f t="shared" si="1145"/>
        <v>3325</v>
      </c>
      <c r="BQ345" s="102">
        <f t="shared" si="1145"/>
        <v>3325</v>
      </c>
    </row>
    <row r="346" spans="1:69">
      <c r="A346" s="4">
        <v>135</v>
      </c>
      <c r="B346" s="4">
        <f>INT(VLOOKUP(A346,数值基线!$A$1:$K$206,6,0)*$B$210)</f>
        <v>830</v>
      </c>
      <c r="C346" s="4">
        <f>INT(B346/$B$2*$C$2)</f>
        <v>332</v>
      </c>
      <c r="D346" s="4">
        <f>INT(B346/$B$2*$D$2)</f>
        <v>249</v>
      </c>
      <c r="E346" s="4">
        <f>INT(B346/$B$2*$E$2)</f>
        <v>249</v>
      </c>
      <c r="F346" s="4">
        <f>INT(VLOOKUP(A346,数值基线!$A$1:$K$206,7,0)*$F$2)</f>
        <v>810</v>
      </c>
      <c r="G346" s="4">
        <f>INT(F346/$F$2*$G$2)</f>
        <v>540</v>
      </c>
      <c r="H346" s="4">
        <f>INT(F346/$F$2*$H$2)</f>
        <v>675</v>
      </c>
      <c r="I346" s="4">
        <f>INT(F346/$F$2*$I$2)</f>
        <v>675</v>
      </c>
      <c r="K346" s="106">
        <v>135</v>
      </c>
      <c r="L346" s="106">
        <f t="shared" ref="L346:S346" si="1146">INT(B346/$I$1*$S$1)</f>
        <v>1037</v>
      </c>
      <c r="M346" s="106">
        <f t="shared" si="1146"/>
        <v>415</v>
      </c>
      <c r="N346" s="106">
        <f t="shared" si="1146"/>
        <v>311</v>
      </c>
      <c r="O346" s="106">
        <f t="shared" si="1146"/>
        <v>311</v>
      </c>
      <c r="P346" s="106">
        <f t="shared" si="1146"/>
        <v>1012</v>
      </c>
      <c r="Q346" s="106">
        <f t="shared" si="1146"/>
        <v>675</v>
      </c>
      <c r="R346" s="106">
        <f t="shared" si="1146"/>
        <v>843</v>
      </c>
      <c r="S346" s="106">
        <f t="shared" si="1146"/>
        <v>843</v>
      </c>
      <c r="U346" s="97">
        <v>135</v>
      </c>
      <c r="V346" s="97">
        <f t="shared" ref="V346:AC346" si="1147">INT(B346/$I$1*$AC$1)</f>
        <v>1286</v>
      </c>
      <c r="W346" s="97">
        <f t="shared" si="1147"/>
        <v>514</v>
      </c>
      <c r="X346" s="97">
        <f t="shared" si="1147"/>
        <v>385</v>
      </c>
      <c r="Y346" s="97">
        <f t="shared" si="1147"/>
        <v>385</v>
      </c>
      <c r="Z346" s="97">
        <f t="shared" si="1147"/>
        <v>1255</v>
      </c>
      <c r="AA346" s="97">
        <f t="shared" si="1147"/>
        <v>837</v>
      </c>
      <c r="AB346" s="97">
        <f t="shared" si="1147"/>
        <v>1046</v>
      </c>
      <c r="AC346" s="97">
        <f t="shared" si="1147"/>
        <v>1046</v>
      </c>
      <c r="AE346" s="98">
        <v>135</v>
      </c>
      <c r="AF346" s="98">
        <f t="shared" ref="AF346:AM346" si="1148">INT(B346/$I$1*$AM$1)</f>
        <v>1618</v>
      </c>
      <c r="AG346" s="98">
        <f t="shared" si="1148"/>
        <v>647</v>
      </c>
      <c r="AH346" s="98">
        <f t="shared" si="1148"/>
        <v>485</v>
      </c>
      <c r="AI346" s="98">
        <f t="shared" si="1148"/>
        <v>485</v>
      </c>
      <c r="AJ346" s="98">
        <f t="shared" si="1148"/>
        <v>1579</v>
      </c>
      <c r="AK346" s="98">
        <f t="shared" si="1148"/>
        <v>1053</v>
      </c>
      <c r="AL346" s="98">
        <f t="shared" si="1148"/>
        <v>1316</v>
      </c>
      <c r="AM346" s="98">
        <f t="shared" si="1148"/>
        <v>1316</v>
      </c>
      <c r="AO346" s="100">
        <v>135</v>
      </c>
      <c r="AP346" s="100">
        <f t="shared" ref="AP346:AW346" si="1149">INT(B346/$I$1*$AW$1)</f>
        <v>2075</v>
      </c>
      <c r="AQ346" s="100">
        <f t="shared" si="1149"/>
        <v>830</v>
      </c>
      <c r="AR346" s="100">
        <f t="shared" si="1149"/>
        <v>622</v>
      </c>
      <c r="AS346" s="100">
        <f t="shared" si="1149"/>
        <v>622</v>
      </c>
      <c r="AT346" s="100">
        <f t="shared" si="1149"/>
        <v>2025</v>
      </c>
      <c r="AU346" s="100">
        <f t="shared" si="1149"/>
        <v>1350</v>
      </c>
      <c r="AV346" s="100">
        <f t="shared" si="1149"/>
        <v>1687</v>
      </c>
      <c r="AW346" s="100">
        <f t="shared" si="1149"/>
        <v>1687</v>
      </c>
      <c r="AY346" s="101">
        <v>135</v>
      </c>
      <c r="AZ346" s="101">
        <f t="shared" ref="AZ346:BG346" si="1150">INT(B346/$I$1*$BG$1)</f>
        <v>2656</v>
      </c>
      <c r="BA346" s="101">
        <f t="shared" si="1150"/>
        <v>1062</v>
      </c>
      <c r="BB346" s="101">
        <f t="shared" si="1150"/>
        <v>796</v>
      </c>
      <c r="BC346" s="101">
        <f t="shared" si="1150"/>
        <v>796</v>
      </c>
      <c r="BD346" s="101">
        <f t="shared" si="1150"/>
        <v>2592</v>
      </c>
      <c r="BE346" s="101">
        <f t="shared" si="1150"/>
        <v>1728</v>
      </c>
      <c r="BF346" s="101">
        <f t="shared" si="1150"/>
        <v>2160</v>
      </c>
      <c r="BG346" s="101">
        <f t="shared" si="1150"/>
        <v>2160</v>
      </c>
      <c r="BI346" s="102">
        <v>135</v>
      </c>
      <c r="BJ346" s="102">
        <f t="shared" ref="BJ346:BQ346" si="1151">INT(B346/$I$1*$BQ$1)</f>
        <v>4150</v>
      </c>
      <c r="BK346" s="102">
        <f t="shared" si="1151"/>
        <v>1660</v>
      </c>
      <c r="BL346" s="102">
        <f t="shared" si="1151"/>
        <v>1245</v>
      </c>
      <c r="BM346" s="102">
        <f t="shared" si="1151"/>
        <v>1245</v>
      </c>
      <c r="BN346" s="102">
        <f t="shared" si="1151"/>
        <v>4050</v>
      </c>
      <c r="BO346" s="102">
        <f t="shared" si="1151"/>
        <v>2700</v>
      </c>
      <c r="BP346" s="102">
        <f t="shared" si="1151"/>
        <v>3375</v>
      </c>
      <c r="BQ346" s="102">
        <f t="shared" si="1151"/>
        <v>3375</v>
      </c>
    </row>
    <row r="347" spans="1:69">
      <c r="A347" s="4">
        <v>136</v>
      </c>
      <c r="B347" s="4">
        <f>INT(VLOOKUP(A347,数值基线!$A$1:$K$206,6,0)*$B$210)</f>
        <v>842</v>
      </c>
      <c r="C347" s="4">
        <f>INT(B347/$B$2*$C$2)</f>
        <v>336</v>
      </c>
      <c r="D347" s="4">
        <f>INT(B347/$B$2*$D$2)</f>
        <v>252</v>
      </c>
      <c r="E347" s="4">
        <f>INT(B347/$B$2*$E$2)</f>
        <v>252</v>
      </c>
      <c r="F347" s="4">
        <f>INT(VLOOKUP(A347,数值基线!$A$1:$K$206,7,0)*$F$2)</f>
        <v>821</v>
      </c>
      <c r="G347" s="4">
        <f>INT(F347/$F$2*$G$2)</f>
        <v>547</v>
      </c>
      <c r="H347" s="4">
        <f>INT(F347/$F$2*$H$2)</f>
        <v>684</v>
      </c>
      <c r="I347" s="4">
        <f>INT(F347/$F$2*$I$2)</f>
        <v>684</v>
      </c>
      <c r="K347" s="106">
        <v>136</v>
      </c>
      <c r="L347" s="106">
        <f t="shared" ref="L347:S347" si="1152">INT(B347/$I$1*$S$1)</f>
        <v>1052</v>
      </c>
      <c r="M347" s="106">
        <f t="shared" si="1152"/>
        <v>420</v>
      </c>
      <c r="N347" s="106">
        <f t="shared" si="1152"/>
        <v>315</v>
      </c>
      <c r="O347" s="106">
        <f t="shared" si="1152"/>
        <v>315</v>
      </c>
      <c r="P347" s="106">
        <f t="shared" si="1152"/>
        <v>1026</v>
      </c>
      <c r="Q347" s="106">
        <f t="shared" si="1152"/>
        <v>683</v>
      </c>
      <c r="R347" s="106">
        <f t="shared" si="1152"/>
        <v>855</v>
      </c>
      <c r="S347" s="106">
        <f t="shared" si="1152"/>
        <v>855</v>
      </c>
      <c r="U347" s="97">
        <v>136</v>
      </c>
      <c r="V347" s="97">
        <f t="shared" ref="V347:AC347" si="1153">INT(B347/$I$1*$AC$1)</f>
        <v>1305</v>
      </c>
      <c r="W347" s="97">
        <f t="shared" si="1153"/>
        <v>520</v>
      </c>
      <c r="X347" s="97">
        <f t="shared" si="1153"/>
        <v>390</v>
      </c>
      <c r="Y347" s="97">
        <f t="shared" si="1153"/>
        <v>390</v>
      </c>
      <c r="Z347" s="97">
        <f t="shared" si="1153"/>
        <v>1272</v>
      </c>
      <c r="AA347" s="97">
        <f t="shared" si="1153"/>
        <v>847</v>
      </c>
      <c r="AB347" s="97">
        <f t="shared" si="1153"/>
        <v>1060</v>
      </c>
      <c r="AC347" s="97">
        <f t="shared" si="1153"/>
        <v>1060</v>
      </c>
      <c r="AE347" s="98">
        <v>136</v>
      </c>
      <c r="AF347" s="98">
        <f t="shared" ref="AF347:AM347" si="1154">INT(B347/$I$1*$AM$1)</f>
        <v>1641</v>
      </c>
      <c r="AG347" s="98">
        <f t="shared" si="1154"/>
        <v>655</v>
      </c>
      <c r="AH347" s="98">
        <f t="shared" si="1154"/>
        <v>491</v>
      </c>
      <c r="AI347" s="98">
        <f t="shared" si="1154"/>
        <v>491</v>
      </c>
      <c r="AJ347" s="98">
        <f t="shared" si="1154"/>
        <v>1600</v>
      </c>
      <c r="AK347" s="98">
        <f t="shared" si="1154"/>
        <v>1066</v>
      </c>
      <c r="AL347" s="98">
        <f t="shared" si="1154"/>
        <v>1333</v>
      </c>
      <c r="AM347" s="98">
        <f t="shared" si="1154"/>
        <v>1333</v>
      </c>
      <c r="AO347" s="100">
        <v>136</v>
      </c>
      <c r="AP347" s="100">
        <f t="shared" ref="AP347:AW347" si="1155">INT(B347/$I$1*$AW$1)</f>
        <v>2105</v>
      </c>
      <c r="AQ347" s="100">
        <f t="shared" si="1155"/>
        <v>840</v>
      </c>
      <c r="AR347" s="100">
        <f t="shared" si="1155"/>
        <v>630</v>
      </c>
      <c r="AS347" s="100">
        <f t="shared" si="1155"/>
        <v>630</v>
      </c>
      <c r="AT347" s="100">
        <f t="shared" si="1155"/>
        <v>2052</v>
      </c>
      <c r="AU347" s="100">
        <f t="shared" si="1155"/>
        <v>1367</v>
      </c>
      <c r="AV347" s="100">
        <f t="shared" si="1155"/>
        <v>1710</v>
      </c>
      <c r="AW347" s="100">
        <f t="shared" si="1155"/>
        <v>1710</v>
      </c>
      <c r="AY347" s="101">
        <v>136</v>
      </c>
      <c r="AZ347" s="101">
        <f t="shared" ref="AZ347:BG347" si="1156">INT(B347/$I$1*$BG$1)</f>
        <v>2694</v>
      </c>
      <c r="BA347" s="101">
        <f t="shared" si="1156"/>
        <v>1075</v>
      </c>
      <c r="BB347" s="101">
        <f t="shared" si="1156"/>
        <v>806</v>
      </c>
      <c r="BC347" s="101">
        <f t="shared" si="1156"/>
        <v>806</v>
      </c>
      <c r="BD347" s="101">
        <f t="shared" si="1156"/>
        <v>2627</v>
      </c>
      <c r="BE347" s="101">
        <f t="shared" si="1156"/>
        <v>1750</v>
      </c>
      <c r="BF347" s="101">
        <f t="shared" si="1156"/>
        <v>2188</v>
      </c>
      <c r="BG347" s="101">
        <f t="shared" si="1156"/>
        <v>2188</v>
      </c>
      <c r="BI347" s="102">
        <v>136</v>
      </c>
      <c r="BJ347" s="102">
        <f t="shared" ref="BJ347:BQ347" si="1157">INT(B347/$I$1*$BQ$1)</f>
        <v>4210</v>
      </c>
      <c r="BK347" s="102">
        <f t="shared" si="1157"/>
        <v>1680</v>
      </c>
      <c r="BL347" s="102">
        <f t="shared" si="1157"/>
        <v>1260</v>
      </c>
      <c r="BM347" s="102">
        <f t="shared" si="1157"/>
        <v>1260</v>
      </c>
      <c r="BN347" s="102">
        <f t="shared" si="1157"/>
        <v>4105</v>
      </c>
      <c r="BO347" s="102">
        <f t="shared" si="1157"/>
        <v>2735</v>
      </c>
      <c r="BP347" s="102">
        <f t="shared" si="1157"/>
        <v>3420</v>
      </c>
      <c r="BQ347" s="102">
        <f t="shared" si="1157"/>
        <v>3420</v>
      </c>
    </row>
    <row r="348" spans="1:69">
      <c r="A348" s="4">
        <v>137</v>
      </c>
      <c r="B348" s="4">
        <f>INT(VLOOKUP(A348,数值基线!$A$1:$K$206,6,0)*$B$210)</f>
        <v>854</v>
      </c>
      <c r="C348" s="4">
        <f>INT(B348/$B$2*$C$2)</f>
        <v>341</v>
      </c>
      <c r="D348" s="4">
        <f>INT(B348/$B$2*$D$2)</f>
        <v>256</v>
      </c>
      <c r="E348" s="4">
        <f>INT(B348/$B$2*$E$2)</f>
        <v>256</v>
      </c>
      <c r="F348" s="4">
        <f>INT(VLOOKUP(A348,数值基线!$A$1:$K$206,7,0)*$F$2)</f>
        <v>832</v>
      </c>
      <c r="G348" s="4">
        <f>INT(F348/$F$2*$G$2)</f>
        <v>554</v>
      </c>
      <c r="H348" s="4">
        <f>INT(F348/$F$2*$H$2)</f>
        <v>693</v>
      </c>
      <c r="I348" s="4">
        <f>INT(F348/$F$2*$I$2)</f>
        <v>693</v>
      </c>
      <c r="K348" s="106">
        <v>137</v>
      </c>
      <c r="L348" s="106">
        <f t="shared" ref="L348:S348" si="1158">INT(B348/$I$1*$S$1)</f>
        <v>1067</v>
      </c>
      <c r="M348" s="106">
        <f t="shared" si="1158"/>
        <v>426</v>
      </c>
      <c r="N348" s="106">
        <f t="shared" si="1158"/>
        <v>320</v>
      </c>
      <c r="O348" s="106">
        <f t="shared" si="1158"/>
        <v>320</v>
      </c>
      <c r="P348" s="106">
        <f t="shared" si="1158"/>
        <v>1040</v>
      </c>
      <c r="Q348" s="106">
        <f t="shared" si="1158"/>
        <v>692</v>
      </c>
      <c r="R348" s="106">
        <f t="shared" si="1158"/>
        <v>866</v>
      </c>
      <c r="S348" s="106">
        <f t="shared" si="1158"/>
        <v>866</v>
      </c>
      <c r="U348" s="97">
        <v>137</v>
      </c>
      <c r="V348" s="97">
        <f t="shared" ref="V348:AC348" si="1159">INT(B348/$I$1*$AC$1)</f>
        <v>1323</v>
      </c>
      <c r="W348" s="97">
        <f t="shared" si="1159"/>
        <v>528</v>
      </c>
      <c r="X348" s="97">
        <f t="shared" si="1159"/>
        <v>396</v>
      </c>
      <c r="Y348" s="97">
        <f t="shared" si="1159"/>
        <v>396</v>
      </c>
      <c r="Z348" s="97">
        <f t="shared" si="1159"/>
        <v>1289</v>
      </c>
      <c r="AA348" s="97">
        <f t="shared" si="1159"/>
        <v>858</v>
      </c>
      <c r="AB348" s="97">
        <f t="shared" si="1159"/>
        <v>1074</v>
      </c>
      <c r="AC348" s="97">
        <f t="shared" si="1159"/>
        <v>1074</v>
      </c>
      <c r="AE348" s="98">
        <v>137</v>
      </c>
      <c r="AF348" s="98">
        <f t="shared" ref="AF348:AM348" si="1160">INT(B348/$I$1*$AM$1)</f>
        <v>1665</v>
      </c>
      <c r="AG348" s="98">
        <f t="shared" si="1160"/>
        <v>664</v>
      </c>
      <c r="AH348" s="98">
        <f t="shared" si="1160"/>
        <v>499</v>
      </c>
      <c r="AI348" s="98">
        <f t="shared" si="1160"/>
        <v>499</v>
      </c>
      <c r="AJ348" s="98">
        <f t="shared" si="1160"/>
        <v>1622</v>
      </c>
      <c r="AK348" s="98">
        <f t="shared" si="1160"/>
        <v>1080</v>
      </c>
      <c r="AL348" s="98">
        <f t="shared" si="1160"/>
        <v>1351</v>
      </c>
      <c r="AM348" s="98">
        <f t="shared" si="1160"/>
        <v>1351</v>
      </c>
      <c r="AO348" s="100">
        <v>137</v>
      </c>
      <c r="AP348" s="100">
        <f t="shared" ref="AP348:AW348" si="1161">INT(B348/$I$1*$AW$1)</f>
        <v>2135</v>
      </c>
      <c r="AQ348" s="100">
        <f t="shared" si="1161"/>
        <v>852</v>
      </c>
      <c r="AR348" s="100">
        <f t="shared" si="1161"/>
        <v>640</v>
      </c>
      <c r="AS348" s="100">
        <f t="shared" si="1161"/>
        <v>640</v>
      </c>
      <c r="AT348" s="100">
        <f t="shared" si="1161"/>
        <v>2080</v>
      </c>
      <c r="AU348" s="100">
        <f t="shared" si="1161"/>
        <v>1385</v>
      </c>
      <c r="AV348" s="100">
        <f t="shared" si="1161"/>
        <v>1732</v>
      </c>
      <c r="AW348" s="100">
        <f t="shared" si="1161"/>
        <v>1732</v>
      </c>
      <c r="AY348" s="101">
        <v>137</v>
      </c>
      <c r="AZ348" s="101">
        <f t="shared" ref="AZ348:BG348" si="1162">INT(B348/$I$1*$BG$1)</f>
        <v>2732</v>
      </c>
      <c r="BA348" s="101">
        <f t="shared" si="1162"/>
        <v>1091</v>
      </c>
      <c r="BB348" s="101">
        <f t="shared" si="1162"/>
        <v>819</v>
      </c>
      <c r="BC348" s="101">
        <f t="shared" si="1162"/>
        <v>819</v>
      </c>
      <c r="BD348" s="101">
        <f t="shared" si="1162"/>
        <v>2662</v>
      </c>
      <c r="BE348" s="101">
        <f t="shared" si="1162"/>
        <v>1772</v>
      </c>
      <c r="BF348" s="101">
        <f t="shared" si="1162"/>
        <v>2217</v>
      </c>
      <c r="BG348" s="101">
        <f t="shared" si="1162"/>
        <v>2217</v>
      </c>
      <c r="BI348" s="102">
        <v>137</v>
      </c>
      <c r="BJ348" s="102">
        <f t="shared" ref="BJ348:BQ348" si="1163">INT(B348/$I$1*$BQ$1)</f>
        <v>4270</v>
      </c>
      <c r="BK348" s="102">
        <f t="shared" si="1163"/>
        <v>1705</v>
      </c>
      <c r="BL348" s="102">
        <f t="shared" si="1163"/>
        <v>1280</v>
      </c>
      <c r="BM348" s="102">
        <f t="shared" si="1163"/>
        <v>1280</v>
      </c>
      <c r="BN348" s="102">
        <f t="shared" si="1163"/>
        <v>4160</v>
      </c>
      <c r="BO348" s="102">
        <f t="shared" si="1163"/>
        <v>2770</v>
      </c>
      <c r="BP348" s="102">
        <f t="shared" si="1163"/>
        <v>3465</v>
      </c>
      <c r="BQ348" s="102">
        <f t="shared" si="1163"/>
        <v>3465</v>
      </c>
    </row>
    <row r="349" spans="1:69">
      <c r="A349" s="4">
        <v>138</v>
      </c>
      <c r="B349" s="4">
        <f>INT(VLOOKUP(A349,数值基线!$A$1:$K$206,6,0)*$B$210)</f>
        <v>865</v>
      </c>
      <c r="C349" s="4">
        <f>INT(B349/$B$2*$C$2)</f>
        <v>346</v>
      </c>
      <c r="D349" s="4">
        <f>INT(B349/$B$2*$D$2)</f>
        <v>259</v>
      </c>
      <c r="E349" s="4">
        <f>INT(B349/$B$2*$E$2)</f>
        <v>259</v>
      </c>
      <c r="F349" s="4">
        <f>INT(VLOOKUP(A349,数值基线!$A$1:$K$206,7,0)*$F$2)</f>
        <v>844</v>
      </c>
      <c r="G349" s="4">
        <f>INT(F349/$F$2*$G$2)</f>
        <v>562</v>
      </c>
      <c r="H349" s="4">
        <f>INT(F349/$F$2*$H$2)</f>
        <v>703</v>
      </c>
      <c r="I349" s="4">
        <f>INT(F349/$F$2*$I$2)</f>
        <v>703</v>
      </c>
      <c r="K349" s="106">
        <v>138</v>
      </c>
      <c r="L349" s="106">
        <f t="shared" ref="L349:S349" si="1164">INT(B349/$I$1*$S$1)</f>
        <v>1081</v>
      </c>
      <c r="M349" s="106">
        <f t="shared" si="1164"/>
        <v>432</v>
      </c>
      <c r="N349" s="106">
        <f t="shared" si="1164"/>
        <v>323</v>
      </c>
      <c r="O349" s="106">
        <f t="shared" si="1164"/>
        <v>323</v>
      </c>
      <c r="P349" s="106">
        <f t="shared" si="1164"/>
        <v>1055</v>
      </c>
      <c r="Q349" s="106">
        <f t="shared" si="1164"/>
        <v>702</v>
      </c>
      <c r="R349" s="106">
        <f t="shared" si="1164"/>
        <v>878</v>
      </c>
      <c r="S349" s="106">
        <f t="shared" si="1164"/>
        <v>878</v>
      </c>
      <c r="U349" s="97">
        <v>138</v>
      </c>
      <c r="V349" s="97">
        <f t="shared" ref="V349:AC349" si="1165">INT(B349/$I$1*$AC$1)</f>
        <v>1340</v>
      </c>
      <c r="W349" s="97">
        <f t="shared" si="1165"/>
        <v>536</v>
      </c>
      <c r="X349" s="97">
        <f t="shared" si="1165"/>
        <v>401</v>
      </c>
      <c r="Y349" s="97">
        <f t="shared" si="1165"/>
        <v>401</v>
      </c>
      <c r="Z349" s="97">
        <f t="shared" si="1165"/>
        <v>1308</v>
      </c>
      <c r="AA349" s="97">
        <f t="shared" si="1165"/>
        <v>871</v>
      </c>
      <c r="AB349" s="97">
        <f t="shared" si="1165"/>
        <v>1089</v>
      </c>
      <c r="AC349" s="97">
        <f t="shared" si="1165"/>
        <v>1089</v>
      </c>
      <c r="AE349" s="98">
        <v>138</v>
      </c>
      <c r="AF349" s="98">
        <f t="shared" ref="AF349:AM349" si="1166">INT(B349/$I$1*$AM$1)</f>
        <v>1686</v>
      </c>
      <c r="AG349" s="98">
        <f t="shared" si="1166"/>
        <v>674</v>
      </c>
      <c r="AH349" s="98">
        <f t="shared" si="1166"/>
        <v>505</v>
      </c>
      <c r="AI349" s="98">
        <f t="shared" si="1166"/>
        <v>505</v>
      </c>
      <c r="AJ349" s="98">
        <f t="shared" si="1166"/>
        <v>1645</v>
      </c>
      <c r="AK349" s="98">
        <f t="shared" si="1166"/>
        <v>1095</v>
      </c>
      <c r="AL349" s="98">
        <f t="shared" si="1166"/>
        <v>1370</v>
      </c>
      <c r="AM349" s="98">
        <f t="shared" si="1166"/>
        <v>1370</v>
      </c>
      <c r="AO349" s="100">
        <v>138</v>
      </c>
      <c r="AP349" s="100">
        <f t="shared" ref="AP349:AW349" si="1167">INT(B349/$I$1*$AW$1)</f>
        <v>2162</v>
      </c>
      <c r="AQ349" s="100">
        <f t="shared" si="1167"/>
        <v>865</v>
      </c>
      <c r="AR349" s="100">
        <f t="shared" si="1167"/>
        <v>647</v>
      </c>
      <c r="AS349" s="100">
        <f t="shared" si="1167"/>
        <v>647</v>
      </c>
      <c r="AT349" s="100">
        <f t="shared" si="1167"/>
        <v>2110</v>
      </c>
      <c r="AU349" s="100">
        <f t="shared" si="1167"/>
        <v>1405</v>
      </c>
      <c r="AV349" s="100">
        <f t="shared" si="1167"/>
        <v>1757</v>
      </c>
      <c r="AW349" s="100">
        <f t="shared" si="1167"/>
        <v>1757</v>
      </c>
      <c r="AY349" s="101">
        <v>138</v>
      </c>
      <c r="AZ349" s="101">
        <f t="shared" ref="AZ349:BG349" si="1168">INT(B349/$I$1*$BG$1)</f>
        <v>2768</v>
      </c>
      <c r="BA349" s="101">
        <f t="shared" si="1168"/>
        <v>1107</v>
      </c>
      <c r="BB349" s="101">
        <f t="shared" si="1168"/>
        <v>828</v>
      </c>
      <c r="BC349" s="101">
        <f t="shared" si="1168"/>
        <v>828</v>
      </c>
      <c r="BD349" s="101">
        <f t="shared" si="1168"/>
        <v>2700</v>
      </c>
      <c r="BE349" s="101">
        <f t="shared" si="1168"/>
        <v>1798</v>
      </c>
      <c r="BF349" s="101">
        <f t="shared" si="1168"/>
        <v>2249</v>
      </c>
      <c r="BG349" s="101">
        <f t="shared" si="1168"/>
        <v>2249</v>
      </c>
      <c r="BI349" s="102">
        <v>138</v>
      </c>
      <c r="BJ349" s="102">
        <f t="shared" ref="BJ349:BQ349" si="1169">INT(B349/$I$1*$BQ$1)</f>
        <v>4325</v>
      </c>
      <c r="BK349" s="102">
        <f t="shared" si="1169"/>
        <v>1730</v>
      </c>
      <c r="BL349" s="102">
        <f t="shared" si="1169"/>
        <v>1295</v>
      </c>
      <c r="BM349" s="102">
        <f t="shared" si="1169"/>
        <v>1295</v>
      </c>
      <c r="BN349" s="102">
        <f t="shared" si="1169"/>
        <v>4220</v>
      </c>
      <c r="BO349" s="102">
        <f t="shared" si="1169"/>
        <v>2810</v>
      </c>
      <c r="BP349" s="102">
        <f t="shared" si="1169"/>
        <v>3515</v>
      </c>
      <c r="BQ349" s="102">
        <f t="shared" si="1169"/>
        <v>3515</v>
      </c>
    </row>
    <row r="350" spans="1:69">
      <c r="A350" s="4">
        <v>139</v>
      </c>
      <c r="B350" s="4">
        <f>INT(VLOOKUP(A350,数值基线!$A$1:$K$206,6,0)*$B$210)</f>
        <v>877</v>
      </c>
      <c r="C350" s="4">
        <f>INT(B350/$B$2*$C$2)</f>
        <v>350</v>
      </c>
      <c r="D350" s="4">
        <f>INT(B350/$B$2*$D$2)</f>
        <v>263</v>
      </c>
      <c r="E350" s="4">
        <f>INT(B350/$B$2*$E$2)</f>
        <v>263</v>
      </c>
      <c r="F350" s="4">
        <f>INT(VLOOKUP(A350,数值基线!$A$1:$K$206,7,0)*$F$2)</f>
        <v>856</v>
      </c>
      <c r="G350" s="4">
        <f>INT(F350/$F$2*$G$2)</f>
        <v>570</v>
      </c>
      <c r="H350" s="4">
        <f>INT(F350/$F$2*$H$2)</f>
        <v>713</v>
      </c>
      <c r="I350" s="4">
        <f>INT(F350/$F$2*$I$2)</f>
        <v>713</v>
      </c>
      <c r="K350" s="106">
        <v>139</v>
      </c>
      <c r="L350" s="106">
        <f t="shared" ref="L350:S350" si="1170">INT(B350/$I$1*$S$1)</f>
        <v>1096</v>
      </c>
      <c r="M350" s="106">
        <f t="shared" si="1170"/>
        <v>437</v>
      </c>
      <c r="N350" s="106">
        <f t="shared" si="1170"/>
        <v>328</v>
      </c>
      <c r="O350" s="106">
        <f t="shared" si="1170"/>
        <v>328</v>
      </c>
      <c r="P350" s="106">
        <f t="shared" si="1170"/>
        <v>1070</v>
      </c>
      <c r="Q350" s="106">
        <f t="shared" si="1170"/>
        <v>712</v>
      </c>
      <c r="R350" s="106">
        <f t="shared" si="1170"/>
        <v>891</v>
      </c>
      <c r="S350" s="106">
        <f t="shared" si="1170"/>
        <v>891</v>
      </c>
      <c r="U350" s="97">
        <v>139</v>
      </c>
      <c r="V350" s="97">
        <f t="shared" ref="V350:AC350" si="1171">INT(B350/$I$1*$AC$1)</f>
        <v>1359</v>
      </c>
      <c r="W350" s="97">
        <f t="shared" si="1171"/>
        <v>542</v>
      </c>
      <c r="X350" s="97">
        <f t="shared" si="1171"/>
        <v>407</v>
      </c>
      <c r="Y350" s="97">
        <f t="shared" si="1171"/>
        <v>407</v>
      </c>
      <c r="Z350" s="97">
        <f t="shared" si="1171"/>
        <v>1326</v>
      </c>
      <c r="AA350" s="97">
        <f t="shared" si="1171"/>
        <v>883</v>
      </c>
      <c r="AB350" s="97">
        <f t="shared" si="1171"/>
        <v>1105</v>
      </c>
      <c r="AC350" s="97">
        <f t="shared" si="1171"/>
        <v>1105</v>
      </c>
      <c r="AE350" s="98">
        <v>139</v>
      </c>
      <c r="AF350" s="98">
        <f t="shared" ref="AF350:AM350" si="1172">INT(B350/$I$1*$AM$1)</f>
        <v>1710</v>
      </c>
      <c r="AG350" s="98">
        <f t="shared" si="1172"/>
        <v>682</v>
      </c>
      <c r="AH350" s="98">
        <f t="shared" si="1172"/>
        <v>512</v>
      </c>
      <c r="AI350" s="98">
        <f t="shared" si="1172"/>
        <v>512</v>
      </c>
      <c r="AJ350" s="98">
        <f t="shared" si="1172"/>
        <v>1669</v>
      </c>
      <c r="AK350" s="98">
        <f t="shared" si="1172"/>
        <v>1111</v>
      </c>
      <c r="AL350" s="98">
        <f t="shared" si="1172"/>
        <v>1390</v>
      </c>
      <c r="AM350" s="98">
        <f t="shared" si="1172"/>
        <v>1390</v>
      </c>
      <c r="AO350" s="100">
        <v>139</v>
      </c>
      <c r="AP350" s="100">
        <f t="shared" ref="AP350:AW350" si="1173">INT(B350/$I$1*$AW$1)</f>
        <v>2192</v>
      </c>
      <c r="AQ350" s="100">
        <f t="shared" si="1173"/>
        <v>875</v>
      </c>
      <c r="AR350" s="100">
        <f t="shared" si="1173"/>
        <v>657</v>
      </c>
      <c r="AS350" s="100">
        <f t="shared" si="1173"/>
        <v>657</v>
      </c>
      <c r="AT350" s="100">
        <f t="shared" si="1173"/>
        <v>2140</v>
      </c>
      <c r="AU350" s="100">
        <f t="shared" si="1173"/>
        <v>1425</v>
      </c>
      <c r="AV350" s="100">
        <f t="shared" si="1173"/>
        <v>1782</v>
      </c>
      <c r="AW350" s="100">
        <f t="shared" si="1173"/>
        <v>1782</v>
      </c>
      <c r="AY350" s="101">
        <v>139</v>
      </c>
      <c r="AZ350" s="101">
        <f t="shared" ref="AZ350:BG350" si="1174">INT(B350/$I$1*$BG$1)</f>
        <v>2806</v>
      </c>
      <c r="BA350" s="101">
        <f t="shared" si="1174"/>
        <v>1120</v>
      </c>
      <c r="BB350" s="101">
        <f t="shared" si="1174"/>
        <v>841</v>
      </c>
      <c r="BC350" s="101">
        <f t="shared" si="1174"/>
        <v>841</v>
      </c>
      <c r="BD350" s="101">
        <f t="shared" si="1174"/>
        <v>2739</v>
      </c>
      <c r="BE350" s="101">
        <f t="shared" si="1174"/>
        <v>1824</v>
      </c>
      <c r="BF350" s="101">
        <f t="shared" si="1174"/>
        <v>2281</v>
      </c>
      <c r="BG350" s="101">
        <f t="shared" si="1174"/>
        <v>2281</v>
      </c>
      <c r="BI350" s="102">
        <v>139</v>
      </c>
      <c r="BJ350" s="102">
        <f t="shared" ref="BJ350:BQ350" si="1175">INT(B350/$I$1*$BQ$1)</f>
        <v>4385</v>
      </c>
      <c r="BK350" s="102">
        <f t="shared" si="1175"/>
        <v>1750</v>
      </c>
      <c r="BL350" s="102">
        <f t="shared" si="1175"/>
        <v>1315</v>
      </c>
      <c r="BM350" s="102">
        <f t="shared" si="1175"/>
        <v>1315</v>
      </c>
      <c r="BN350" s="102">
        <f t="shared" si="1175"/>
        <v>4280</v>
      </c>
      <c r="BO350" s="102">
        <f t="shared" si="1175"/>
        <v>2850</v>
      </c>
      <c r="BP350" s="102">
        <f t="shared" si="1175"/>
        <v>3565</v>
      </c>
      <c r="BQ350" s="102">
        <f t="shared" si="1175"/>
        <v>3565</v>
      </c>
    </row>
    <row r="351" spans="1:69">
      <c r="A351" s="4">
        <v>140</v>
      </c>
      <c r="B351" s="4">
        <f>INT(VLOOKUP(A351,数值基线!$A$1:$K$206,6,0)*$B$210)</f>
        <v>889</v>
      </c>
      <c r="C351" s="4">
        <f>INT(B351/$B$2*$C$2)</f>
        <v>355</v>
      </c>
      <c r="D351" s="4">
        <f>INT(B351/$B$2*$D$2)</f>
        <v>266</v>
      </c>
      <c r="E351" s="4">
        <f>INT(B351/$B$2*$E$2)</f>
        <v>266</v>
      </c>
      <c r="F351" s="4">
        <f>INT(VLOOKUP(A351,数值基线!$A$1:$K$206,7,0)*$F$2)</f>
        <v>867</v>
      </c>
      <c r="G351" s="4">
        <f>INT(F351/$F$2*$G$2)</f>
        <v>578</v>
      </c>
      <c r="H351" s="4">
        <f>INT(F351/$F$2*$H$2)</f>
        <v>722</v>
      </c>
      <c r="I351" s="4">
        <f>INT(F351/$F$2*$I$2)</f>
        <v>722</v>
      </c>
      <c r="K351" s="106">
        <v>140</v>
      </c>
      <c r="L351" s="106">
        <f t="shared" ref="L351:S351" si="1176">INT(B351/$I$1*$S$1)</f>
        <v>1111</v>
      </c>
      <c r="M351" s="106">
        <f t="shared" si="1176"/>
        <v>443</v>
      </c>
      <c r="N351" s="106">
        <f t="shared" si="1176"/>
        <v>332</v>
      </c>
      <c r="O351" s="106">
        <f t="shared" si="1176"/>
        <v>332</v>
      </c>
      <c r="P351" s="106">
        <f t="shared" si="1176"/>
        <v>1083</v>
      </c>
      <c r="Q351" s="106">
        <f t="shared" si="1176"/>
        <v>722</v>
      </c>
      <c r="R351" s="106">
        <f t="shared" si="1176"/>
        <v>902</v>
      </c>
      <c r="S351" s="106">
        <f t="shared" si="1176"/>
        <v>902</v>
      </c>
      <c r="U351" s="97">
        <v>140</v>
      </c>
      <c r="V351" s="97">
        <f t="shared" ref="V351:AC351" si="1177">INT(B351/$I$1*$AC$1)</f>
        <v>1377</v>
      </c>
      <c r="W351" s="97">
        <f t="shared" si="1177"/>
        <v>550</v>
      </c>
      <c r="X351" s="97">
        <f t="shared" si="1177"/>
        <v>412</v>
      </c>
      <c r="Y351" s="97">
        <f t="shared" si="1177"/>
        <v>412</v>
      </c>
      <c r="Z351" s="97">
        <f t="shared" si="1177"/>
        <v>1343</v>
      </c>
      <c r="AA351" s="97">
        <f t="shared" si="1177"/>
        <v>895</v>
      </c>
      <c r="AB351" s="97">
        <f t="shared" si="1177"/>
        <v>1119</v>
      </c>
      <c r="AC351" s="97">
        <f t="shared" si="1177"/>
        <v>1119</v>
      </c>
      <c r="AE351" s="98">
        <v>140</v>
      </c>
      <c r="AF351" s="98">
        <f t="shared" ref="AF351:AM351" si="1178">INT(B351/$I$1*$AM$1)</f>
        <v>1733</v>
      </c>
      <c r="AG351" s="98">
        <f t="shared" si="1178"/>
        <v>692</v>
      </c>
      <c r="AH351" s="98">
        <f t="shared" si="1178"/>
        <v>518</v>
      </c>
      <c r="AI351" s="98">
        <f t="shared" si="1178"/>
        <v>518</v>
      </c>
      <c r="AJ351" s="98">
        <f t="shared" si="1178"/>
        <v>1690</v>
      </c>
      <c r="AK351" s="98">
        <f t="shared" si="1178"/>
        <v>1127</v>
      </c>
      <c r="AL351" s="98">
        <f t="shared" si="1178"/>
        <v>1407</v>
      </c>
      <c r="AM351" s="98">
        <f t="shared" si="1178"/>
        <v>1407</v>
      </c>
      <c r="AO351" s="100">
        <v>140</v>
      </c>
      <c r="AP351" s="100">
        <f t="shared" ref="AP351:AW351" si="1179">INT(B351/$I$1*$AW$1)</f>
        <v>2222</v>
      </c>
      <c r="AQ351" s="100">
        <f t="shared" si="1179"/>
        <v>887</v>
      </c>
      <c r="AR351" s="100">
        <f t="shared" si="1179"/>
        <v>665</v>
      </c>
      <c r="AS351" s="100">
        <f t="shared" si="1179"/>
        <v>665</v>
      </c>
      <c r="AT351" s="100">
        <f t="shared" si="1179"/>
        <v>2167</v>
      </c>
      <c r="AU351" s="100">
        <f t="shared" si="1179"/>
        <v>1445</v>
      </c>
      <c r="AV351" s="100">
        <f t="shared" si="1179"/>
        <v>1805</v>
      </c>
      <c r="AW351" s="100">
        <f t="shared" si="1179"/>
        <v>1805</v>
      </c>
      <c r="AY351" s="101">
        <v>140</v>
      </c>
      <c r="AZ351" s="101">
        <f t="shared" ref="AZ351:BG351" si="1180">INT(B351/$I$1*$BG$1)</f>
        <v>2844</v>
      </c>
      <c r="BA351" s="101">
        <f t="shared" si="1180"/>
        <v>1136</v>
      </c>
      <c r="BB351" s="101">
        <f t="shared" si="1180"/>
        <v>851</v>
      </c>
      <c r="BC351" s="101">
        <f t="shared" si="1180"/>
        <v>851</v>
      </c>
      <c r="BD351" s="101">
        <f t="shared" si="1180"/>
        <v>2774</v>
      </c>
      <c r="BE351" s="101">
        <f t="shared" si="1180"/>
        <v>1849</v>
      </c>
      <c r="BF351" s="101">
        <f t="shared" si="1180"/>
        <v>2310</v>
      </c>
      <c r="BG351" s="101">
        <f t="shared" si="1180"/>
        <v>2310</v>
      </c>
      <c r="BI351" s="102">
        <v>140</v>
      </c>
      <c r="BJ351" s="102">
        <f t="shared" ref="BJ351:BQ351" si="1181">INT(B351/$I$1*$BQ$1)</f>
        <v>4445</v>
      </c>
      <c r="BK351" s="102">
        <f t="shared" si="1181"/>
        <v>1775</v>
      </c>
      <c r="BL351" s="102">
        <f t="shared" si="1181"/>
        <v>1330</v>
      </c>
      <c r="BM351" s="102">
        <f t="shared" si="1181"/>
        <v>1330</v>
      </c>
      <c r="BN351" s="102">
        <f t="shared" si="1181"/>
        <v>4335</v>
      </c>
      <c r="BO351" s="102">
        <f t="shared" si="1181"/>
        <v>2890</v>
      </c>
      <c r="BP351" s="102">
        <f t="shared" si="1181"/>
        <v>3610</v>
      </c>
      <c r="BQ351" s="102">
        <f t="shared" si="1181"/>
        <v>3610</v>
      </c>
    </row>
    <row r="352" spans="1:69">
      <c r="A352" s="4">
        <v>141</v>
      </c>
      <c r="B352" s="4">
        <f>INT(VLOOKUP(A352,数值基线!$A$1:$K$206,6,0)*$B$210)</f>
        <v>902</v>
      </c>
      <c r="C352" s="4">
        <f>INT(B352/$B$2*$C$2)</f>
        <v>360</v>
      </c>
      <c r="D352" s="4">
        <f>INT(B352/$B$2*$D$2)</f>
        <v>270</v>
      </c>
      <c r="E352" s="4">
        <f>INT(B352/$B$2*$E$2)</f>
        <v>270</v>
      </c>
      <c r="F352" s="4">
        <f>INT(VLOOKUP(A352,数值基线!$A$1:$K$206,7,0)*$F$2)</f>
        <v>879</v>
      </c>
      <c r="G352" s="4">
        <f>INT(F352/$F$2*$G$2)</f>
        <v>586</v>
      </c>
      <c r="H352" s="4">
        <f>INT(F352/$F$2*$H$2)</f>
        <v>732</v>
      </c>
      <c r="I352" s="4">
        <f>INT(F352/$F$2*$I$2)</f>
        <v>732</v>
      </c>
      <c r="K352" s="106">
        <v>141</v>
      </c>
      <c r="L352" s="106">
        <f t="shared" ref="L352:S352" si="1182">INT(B352/$I$1*$S$1)</f>
        <v>1127</v>
      </c>
      <c r="M352" s="106">
        <f t="shared" si="1182"/>
        <v>450</v>
      </c>
      <c r="N352" s="106">
        <f t="shared" si="1182"/>
        <v>337</v>
      </c>
      <c r="O352" s="106">
        <f t="shared" si="1182"/>
        <v>337</v>
      </c>
      <c r="P352" s="106">
        <f t="shared" si="1182"/>
        <v>1098</v>
      </c>
      <c r="Q352" s="106">
        <f t="shared" si="1182"/>
        <v>732</v>
      </c>
      <c r="R352" s="106">
        <f t="shared" si="1182"/>
        <v>915</v>
      </c>
      <c r="S352" s="106">
        <f t="shared" si="1182"/>
        <v>915</v>
      </c>
      <c r="U352" s="97">
        <v>141</v>
      </c>
      <c r="V352" s="97">
        <f t="shared" ref="V352:AC352" si="1183">INT(B352/$I$1*$AC$1)</f>
        <v>1398</v>
      </c>
      <c r="W352" s="97">
        <f t="shared" si="1183"/>
        <v>558</v>
      </c>
      <c r="X352" s="97">
        <f t="shared" si="1183"/>
        <v>418</v>
      </c>
      <c r="Y352" s="97">
        <f t="shared" si="1183"/>
        <v>418</v>
      </c>
      <c r="Z352" s="97">
        <f t="shared" si="1183"/>
        <v>1362</v>
      </c>
      <c r="AA352" s="97">
        <f t="shared" si="1183"/>
        <v>908</v>
      </c>
      <c r="AB352" s="97">
        <f t="shared" si="1183"/>
        <v>1134</v>
      </c>
      <c r="AC352" s="97">
        <f t="shared" si="1183"/>
        <v>1134</v>
      </c>
      <c r="AE352" s="98">
        <v>141</v>
      </c>
      <c r="AF352" s="98">
        <f t="shared" ref="AF352:AM352" si="1184">INT(B352/$I$1*$AM$1)</f>
        <v>1758</v>
      </c>
      <c r="AG352" s="98">
        <f t="shared" si="1184"/>
        <v>702</v>
      </c>
      <c r="AH352" s="98">
        <f t="shared" si="1184"/>
        <v>526</v>
      </c>
      <c r="AI352" s="98">
        <f t="shared" si="1184"/>
        <v>526</v>
      </c>
      <c r="AJ352" s="98">
        <f t="shared" si="1184"/>
        <v>1714</v>
      </c>
      <c r="AK352" s="98">
        <f t="shared" si="1184"/>
        <v>1142</v>
      </c>
      <c r="AL352" s="98">
        <f t="shared" si="1184"/>
        <v>1427</v>
      </c>
      <c r="AM352" s="98">
        <f t="shared" si="1184"/>
        <v>1427</v>
      </c>
      <c r="AO352" s="100">
        <v>141</v>
      </c>
      <c r="AP352" s="100">
        <f t="shared" ref="AP352:AW352" si="1185">INT(B352/$I$1*$AW$1)</f>
        <v>2255</v>
      </c>
      <c r="AQ352" s="100">
        <f t="shared" si="1185"/>
        <v>900</v>
      </c>
      <c r="AR352" s="100">
        <f t="shared" si="1185"/>
        <v>675</v>
      </c>
      <c r="AS352" s="100">
        <f t="shared" si="1185"/>
        <v>675</v>
      </c>
      <c r="AT352" s="100">
        <f t="shared" si="1185"/>
        <v>2197</v>
      </c>
      <c r="AU352" s="100">
        <f t="shared" si="1185"/>
        <v>1465</v>
      </c>
      <c r="AV352" s="100">
        <f t="shared" si="1185"/>
        <v>1830</v>
      </c>
      <c r="AW352" s="100">
        <f t="shared" si="1185"/>
        <v>1830</v>
      </c>
      <c r="AY352" s="101">
        <v>141</v>
      </c>
      <c r="AZ352" s="101">
        <f t="shared" ref="AZ352:BG352" si="1186">INT(B352/$I$1*$BG$1)</f>
        <v>2886</v>
      </c>
      <c r="BA352" s="101">
        <f t="shared" si="1186"/>
        <v>1152</v>
      </c>
      <c r="BB352" s="101">
        <f t="shared" si="1186"/>
        <v>864</v>
      </c>
      <c r="BC352" s="101">
        <f t="shared" si="1186"/>
        <v>864</v>
      </c>
      <c r="BD352" s="101">
        <f t="shared" si="1186"/>
        <v>2812</v>
      </c>
      <c r="BE352" s="101">
        <f t="shared" si="1186"/>
        <v>1875</v>
      </c>
      <c r="BF352" s="101">
        <f t="shared" si="1186"/>
        <v>2342</v>
      </c>
      <c r="BG352" s="101">
        <f t="shared" si="1186"/>
        <v>2342</v>
      </c>
      <c r="BI352" s="102">
        <v>141</v>
      </c>
      <c r="BJ352" s="102">
        <f t="shared" ref="BJ352:BQ352" si="1187">INT(B352/$I$1*$BQ$1)</f>
        <v>4510</v>
      </c>
      <c r="BK352" s="102">
        <f t="shared" si="1187"/>
        <v>1800</v>
      </c>
      <c r="BL352" s="102">
        <f t="shared" si="1187"/>
        <v>1350</v>
      </c>
      <c r="BM352" s="102">
        <f t="shared" si="1187"/>
        <v>1350</v>
      </c>
      <c r="BN352" s="102">
        <f t="shared" si="1187"/>
        <v>4395</v>
      </c>
      <c r="BO352" s="102">
        <f t="shared" si="1187"/>
        <v>2930</v>
      </c>
      <c r="BP352" s="102">
        <f t="shared" si="1187"/>
        <v>3660</v>
      </c>
      <c r="BQ352" s="102">
        <f t="shared" si="1187"/>
        <v>3660</v>
      </c>
    </row>
    <row r="353" spans="1:69">
      <c r="A353" s="4">
        <v>142</v>
      </c>
      <c r="B353" s="4">
        <f>INT(VLOOKUP(A353,数值基线!$A$1:$K$206,6,0)*$B$210)</f>
        <v>914</v>
      </c>
      <c r="C353" s="4">
        <f>INT(B353/$B$2*$C$2)</f>
        <v>365</v>
      </c>
      <c r="D353" s="4">
        <f>INT(B353/$B$2*$D$2)</f>
        <v>274</v>
      </c>
      <c r="E353" s="4">
        <f>INT(B353/$B$2*$E$2)</f>
        <v>274</v>
      </c>
      <c r="F353" s="4">
        <f>INT(VLOOKUP(A353,数值基线!$A$1:$K$206,7,0)*$F$2)</f>
        <v>891</v>
      </c>
      <c r="G353" s="4">
        <f>INT(F353/$F$2*$G$2)</f>
        <v>594</v>
      </c>
      <c r="H353" s="4">
        <f>INT(F353/$F$2*$H$2)</f>
        <v>742</v>
      </c>
      <c r="I353" s="4">
        <f>INT(F353/$F$2*$I$2)</f>
        <v>742</v>
      </c>
      <c r="K353" s="106">
        <v>142</v>
      </c>
      <c r="L353" s="106">
        <f t="shared" ref="L353:S353" si="1188">INT(B353/$I$1*$S$1)</f>
        <v>1142</v>
      </c>
      <c r="M353" s="106">
        <f t="shared" si="1188"/>
        <v>456</v>
      </c>
      <c r="N353" s="106">
        <f t="shared" si="1188"/>
        <v>342</v>
      </c>
      <c r="O353" s="106">
        <f t="shared" si="1188"/>
        <v>342</v>
      </c>
      <c r="P353" s="106">
        <f t="shared" si="1188"/>
        <v>1113</v>
      </c>
      <c r="Q353" s="106">
        <f t="shared" si="1188"/>
        <v>742</v>
      </c>
      <c r="R353" s="106">
        <f t="shared" si="1188"/>
        <v>927</v>
      </c>
      <c r="S353" s="106">
        <f t="shared" si="1188"/>
        <v>927</v>
      </c>
      <c r="U353" s="97">
        <v>142</v>
      </c>
      <c r="V353" s="97">
        <f t="shared" ref="V353:AC353" si="1189">INT(B353/$I$1*$AC$1)</f>
        <v>1416</v>
      </c>
      <c r="W353" s="97">
        <f t="shared" si="1189"/>
        <v>565</v>
      </c>
      <c r="X353" s="97">
        <f t="shared" si="1189"/>
        <v>424</v>
      </c>
      <c r="Y353" s="97">
        <f t="shared" si="1189"/>
        <v>424</v>
      </c>
      <c r="Z353" s="97">
        <f t="shared" si="1189"/>
        <v>1381</v>
      </c>
      <c r="AA353" s="97">
        <f t="shared" si="1189"/>
        <v>920</v>
      </c>
      <c r="AB353" s="97">
        <f t="shared" si="1189"/>
        <v>1150</v>
      </c>
      <c r="AC353" s="97">
        <f t="shared" si="1189"/>
        <v>1150</v>
      </c>
      <c r="AE353" s="98">
        <v>142</v>
      </c>
      <c r="AF353" s="98">
        <f t="shared" ref="AF353:AM353" si="1190">INT(B353/$I$1*$AM$1)</f>
        <v>1782</v>
      </c>
      <c r="AG353" s="98">
        <f t="shared" si="1190"/>
        <v>711</v>
      </c>
      <c r="AH353" s="98">
        <f t="shared" si="1190"/>
        <v>534</v>
      </c>
      <c r="AI353" s="98">
        <f t="shared" si="1190"/>
        <v>534</v>
      </c>
      <c r="AJ353" s="98">
        <f t="shared" si="1190"/>
        <v>1737</v>
      </c>
      <c r="AK353" s="98">
        <f t="shared" si="1190"/>
        <v>1158</v>
      </c>
      <c r="AL353" s="98">
        <f t="shared" si="1190"/>
        <v>1446</v>
      </c>
      <c r="AM353" s="98">
        <f t="shared" si="1190"/>
        <v>1446</v>
      </c>
      <c r="AO353" s="100">
        <v>142</v>
      </c>
      <c r="AP353" s="100">
        <f t="shared" ref="AP353:AW353" si="1191">INT(B353/$I$1*$AW$1)</f>
        <v>2285</v>
      </c>
      <c r="AQ353" s="100">
        <f t="shared" si="1191"/>
        <v>912</v>
      </c>
      <c r="AR353" s="100">
        <f t="shared" si="1191"/>
        <v>685</v>
      </c>
      <c r="AS353" s="100">
        <f t="shared" si="1191"/>
        <v>685</v>
      </c>
      <c r="AT353" s="100">
        <f t="shared" si="1191"/>
        <v>2227</v>
      </c>
      <c r="AU353" s="100">
        <f t="shared" si="1191"/>
        <v>1485</v>
      </c>
      <c r="AV353" s="100">
        <f t="shared" si="1191"/>
        <v>1855</v>
      </c>
      <c r="AW353" s="100">
        <f t="shared" si="1191"/>
        <v>1855</v>
      </c>
      <c r="AY353" s="101">
        <v>142</v>
      </c>
      <c r="AZ353" s="101">
        <f t="shared" ref="AZ353:BG353" si="1192">INT(B353/$I$1*$BG$1)</f>
        <v>2924</v>
      </c>
      <c r="BA353" s="101">
        <f t="shared" si="1192"/>
        <v>1168</v>
      </c>
      <c r="BB353" s="101">
        <f t="shared" si="1192"/>
        <v>876</v>
      </c>
      <c r="BC353" s="101">
        <f t="shared" si="1192"/>
        <v>876</v>
      </c>
      <c r="BD353" s="101">
        <f t="shared" si="1192"/>
        <v>2851</v>
      </c>
      <c r="BE353" s="101">
        <f t="shared" si="1192"/>
        <v>1900</v>
      </c>
      <c r="BF353" s="101">
        <f t="shared" si="1192"/>
        <v>2374</v>
      </c>
      <c r="BG353" s="101">
        <f t="shared" si="1192"/>
        <v>2374</v>
      </c>
      <c r="BI353" s="102">
        <v>142</v>
      </c>
      <c r="BJ353" s="102">
        <f t="shared" ref="BJ353:BQ353" si="1193">INT(B353/$I$1*$BQ$1)</f>
        <v>4570</v>
      </c>
      <c r="BK353" s="102">
        <f t="shared" si="1193"/>
        <v>1825</v>
      </c>
      <c r="BL353" s="102">
        <f t="shared" si="1193"/>
        <v>1370</v>
      </c>
      <c r="BM353" s="102">
        <f t="shared" si="1193"/>
        <v>1370</v>
      </c>
      <c r="BN353" s="102">
        <f t="shared" si="1193"/>
        <v>4455</v>
      </c>
      <c r="BO353" s="102">
        <f t="shared" si="1193"/>
        <v>2970</v>
      </c>
      <c r="BP353" s="102">
        <f t="shared" si="1193"/>
        <v>3710</v>
      </c>
      <c r="BQ353" s="102">
        <f t="shared" si="1193"/>
        <v>3710</v>
      </c>
    </row>
    <row r="354" spans="1:69">
      <c r="A354" s="4">
        <v>143</v>
      </c>
      <c r="B354" s="4">
        <f>INT(VLOOKUP(A354,数值基线!$A$1:$K$206,6,0)*$B$210)</f>
        <v>926</v>
      </c>
      <c r="C354" s="4">
        <f>INT(B354/$B$2*$C$2)</f>
        <v>370</v>
      </c>
      <c r="D354" s="4">
        <f>INT(B354/$B$2*$D$2)</f>
        <v>277</v>
      </c>
      <c r="E354" s="4">
        <f>INT(B354/$B$2*$E$2)</f>
        <v>277</v>
      </c>
      <c r="F354" s="4">
        <f>INT(VLOOKUP(A354,数值基线!$A$1:$K$206,7,0)*$F$2)</f>
        <v>903</v>
      </c>
      <c r="G354" s="4">
        <f>INT(F354/$F$2*$G$2)</f>
        <v>602</v>
      </c>
      <c r="H354" s="4">
        <f>INT(F354/$F$2*$H$2)</f>
        <v>752</v>
      </c>
      <c r="I354" s="4">
        <f>INT(F354/$F$2*$I$2)</f>
        <v>752</v>
      </c>
      <c r="K354" s="106">
        <v>143</v>
      </c>
      <c r="L354" s="106">
        <f t="shared" ref="L354:S354" si="1194">INT(B354/$I$1*$S$1)</f>
        <v>1157</v>
      </c>
      <c r="M354" s="106">
        <f t="shared" si="1194"/>
        <v>462</v>
      </c>
      <c r="N354" s="106">
        <f t="shared" si="1194"/>
        <v>346</v>
      </c>
      <c r="O354" s="106">
        <f t="shared" si="1194"/>
        <v>346</v>
      </c>
      <c r="P354" s="106">
        <f t="shared" si="1194"/>
        <v>1128</v>
      </c>
      <c r="Q354" s="106">
        <f t="shared" si="1194"/>
        <v>752</v>
      </c>
      <c r="R354" s="106">
        <f t="shared" si="1194"/>
        <v>940</v>
      </c>
      <c r="S354" s="106">
        <f t="shared" si="1194"/>
        <v>940</v>
      </c>
      <c r="U354" s="97">
        <v>143</v>
      </c>
      <c r="V354" s="97">
        <f t="shared" ref="V354:AC354" si="1195">INT(B354/$I$1*$AC$1)</f>
        <v>1435</v>
      </c>
      <c r="W354" s="97">
        <f t="shared" si="1195"/>
        <v>573</v>
      </c>
      <c r="X354" s="97">
        <f t="shared" si="1195"/>
        <v>429</v>
      </c>
      <c r="Y354" s="97">
        <f t="shared" si="1195"/>
        <v>429</v>
      </c>
      <c r="Z354" s="97">
        <f t="shared" si="1195"/>
        <v>1399</v>
      </c>
      <c r="AA354" s="97">
        <f t="shared" si="1195"/>
        <v>933</v>
      </c>
      <c r="AB354" s="97">
        <f t="shared" si="1195"/>
        <v>1165</v>
      </c>
      <c r="AC354" s="97">
        <f t="shared" si="1195"/>
        <v>1165</v>
      </c>
      <c r="AE354" s="98">
        <v>143</v>
      </c>
      <c r="AF354" s="98">
        <f t="shared" ref="AF354:AM354" si="1196">INT(B354/$I$1*$AM$1)</f>
        <v>1805</v>
      </c>
      <c r="AG354" s="98">
        <f t="shared" si="1196"/>
        <v>721</v>
      </c>
      <c r="AH354" s="98">
        <f t="shared" si="1196"/>
        <v>540</v>
      </c>
      <c r="AI354" s="98">
        <f t="shared" si="1196"/>
        <v>540</v>
      </c>
      <c r="AJ354" s="98">
        <f t="shared" si="1196"/>
        <v>1760</v>
      </c>
      <c r="AK354" s="98">
        <f t="shared" si="1196"/>
        <v>1173</v>
      </c>
      <c r="AL354" s="98">
        <f t="shared" si="1196"/>
        <v>1466</v>
      </c>
      <c r="AM354" s="98">
        <f t="shared" si="1196"/>
        <v>1466</v>
      </c>
      <c r="AO354" s="100">
        <v>143</v>
      </c>
      <c r="AP354" s="100">
        <f t="shared" ref="AP354:AW354" si="1197">INT(B354/$I$1*$AW$1)</f>
        <v>2315</v>
      </c>
      <c r="AQ354" s="100">
        <f t="shared" si="1197"/>
        <v>925</v>
      </c>
      <c r="AR354" s="100">
        <f t="shared" si="1197"/>
        <v>692</v>
      </c>
      <c r="AS354" s="100">
        <f t="shared" si="1197"/>
        <v>692</v>
      </c>
      <c r="AT354" s="100">
        <f t="shared" si="1197"/>
        <v>2257</v>
      </c>
      <c r="AU354" s="100">
        <f t="shared" si="1197"/>
        <v>1505</v>
      </c>
      <c r="AV354" s="100">
        <f t="shared" si="1197"/>
        <v>1880</v>
      </c>
      <c r="AW354" s="100">
        <f t="shared" si="1197"/>
        <v>1880</v>
      </c>
      <c r="AY354" s="101">
        <v>143</v>
      </c>
      <c r="AZ354" s="101">
        <f t="shared" ref="AZ354:BG354" si="1198">INT(B354/$I$1*$BG$1)</f>
        <v>2963</v>
      </c>
      <c r="BA354" s="101">
        <f t="shared" si="1198"/>
        <v>1184</v>
      </c>
      <c r="BB354" s="101">
        <f t="shared" si="1198"/>
        <v>886</v>
      </c>
      <c r="BC354" s="101">
        <f t="shared" si="1198"/>
        <v>886</v>
      </c>
      <c r="BD354" s="101">
        <f t="shared" si="1198"/>
        <v>2889</v>
      </c>
      <c r="BE354" s="101">
        <f t="shared" si="1198"/>
        <v>1926</v>
      </c>
      <c r="BF354" s="101">
        <f t="shared" si="1198"/>
        <v>2406</v>
      </c>
      <c r="BG354" s="101">
        <f t="shared" si="1198"/>
        <v>2406</v>
      </c>
      <c r="BI354" s="102">
        <v>143</v>
      </c>
      <c r="BJ354" s="102">
        <f t="shared" ref="BJ354:BQ354" si="1199">INT(B354/$I$1*$BQ$1)</f>
        <v>4630</v>
      </c>
      <c r="BK354" s="102">
        <f t="shared" si="1199"/>
        <v>1850</v>
      </c>
      <c r="BL354" s="102">
        <f t="shared" si="1199"/>
        <v>1385</v>
      </c>
      <c r="BM354" s="102">
        <f t="shared" si="1199"/>
        <v>1385</v>
      </c>
      <c r="BN354" s="102">
        <f t="shared" si="1199"/>
        <v>4515</v>
      </c>
      <c r="BO354" s="102">
        <f t="shared" si="1199"/>
        <v>3010</v>
      </c>
      <c r="BP354" s="102">
        <f t="shared" si="1199"/>
        <v>3760</v>
      </c>
      <c r="BQ354" s="102">
        <f t="shared" si="1199"/>
        <v>3760</v>
      </c>
    </row>
    <row r="355" spans="1:69">
      <c r="A355" s="4">
        <v>144</v>
      </c>
      <c r="B355" s="4">
        <f>INT(VLOOKUP(A355,数值基线!$A$1:$K$206,6,0)*$B$210)</f>
        <v>938</v>
      </c>
      <c r="C355" s="4">
        <f>INT(B355/$B$2*$C$2)</f>
        <v>375</v>
      </c>
      <c r="D355" s="4">
        <f>INT(B355/$B$2*$D$2)</f>
        <v>281</v>
      </c>
      <c r="E355" s="4">
        <f>INT(B355/$B$2*$E$2)</f>
        <v>281</v>
      </c>
      <c r="F355" s="4">
        <f>INT(VLOOKUP(A355,数值基线!$A$1:$K$206,7,0)*$F$2)</f>
        <v>915</v>
      </c>
      <c r="G355" s="4">
        <f>INT(F355/$F$2*$G$2)</f>
        <v>610</v>
      </c>
      <c r="H355" s="4">
        <f>INT(F355/$F$2*$H$2)</f>
        <v>762</v>
      </c>
      <c r="I355" s="4">
        <f>INT(F355/$F$2*$I$2)</f>
        <v>762</v>
      </c>
      <c r="K355" s="106">
        <v>144</v>
      </c>
      <c r="L355" s="106">
        <f t="shared" ref="L355:S355" si="1200">INT(B355/$I$1*$S$1)</f>
        <v>1172</v>
      </c>
      <c r="M355" s="106">
        <f t="shared" si="1200"/>
        <v>468</v>
      </c>
      <c r="N355" s="106">
        <f t="shared" si="1200"/>
        <v>351</v>
      </c>
      <c r="O355" s="106">
        <f t="shared" si="1200"/>
        <v>351</v>
      </c>
      <c r="P355" s="106">
        <f t="shared" si="1200"/>
        <v>1143</v>
      </c>
      <c r="Q355" s="106">
        <f t="shared" si="1200"/>
        <v>762</v>
      </c>
      <c r="R355" s="106">
        <f t="shared" si="1200"/>
        <v>952</v>
      </c>
      <c r="S355" s="106">
        <f t="shared" si="1200"/>
        <v>952</v>
      </c>
      <c r="U355" s="97">
        <v>144</v>
      </c>
      <c r="V355" s="97">
        <f t="shared" ref="V355:AC355" si="1201">INT(B355/$I$1*$AC$1)</f>
        <v>1453</v>
      </c>
      <c r="W355" s="97">
        <f t="shared" si="1201"/>
        <v>581</v>
      </c>
      <c r="X355" s="97">
        <f t="shared" si="1201"/>
        <v>435</v>
      </c>
      <c r="Y355" s="97">
        <f t="shared" si="1201"/>
        <v>435</v>
      </c>
      <c r="Z355" s="97">
        <f t="shared" si="1201"/>
        <v>1418</v>
      </c>
      <c r="AA355" s="97">
        <f t="shared" si="1201"/>
        <v>945</v>
      </c>
      <c r="AB355" s="97">
        <f t="shared" si="1201"/>
        <v>1181</v>
      </c>
      <c r="AC355" s="97">
        <f t="shared" si="1201"/>
        <v>1181</v>
      </c>
      <c r="AE355" s="98">
        <v>144</v>
      </c>
      <c r="AF355" s="98">
        <f t="shared" ref="AF355:AM355" si="1202">INT(B355/$I$1*$AM$1)</f>
        <v>1829</v>
      </c>
      <c r="AG355" s="98">
        <f t="shared" si="1202"/>
        <v>731</v>
      </c>
      <c r="AH355" s="98">
        <f t="shared" si="1202"/>
        <v>547</v>
      </c>
      <c r="AI355" s="98">
        <f t="shared" si="1202"/>
        <v>547</v>
      </c>
      <c r="AJ355" s="98">
        <f t="shared" si="1202"/>
        <v>1784</v>
      </c>
      <c r="AK355" s="98">
        <f t="shared" si="1202"/>
        <v>1189</v>
      </c>
      <c r="AL355" s="98">
        <f t="shared" si="1202"/>
        <v>1485</v>
      </c>
      <c r="AM355" s="98">
        <f t="shared" si="1202"/>
        <v>1485</v>
      </c>
      <c r="AO355" s="100">
        <v>144</v>
      </c>
      <c r="AP355" s="100">
        <f t="shared" ref="AP355:AW355" si="1203">INT(B355/$I$1*$AW$1)</f>
        <v>2345</v>
      </c>
      <c r="AQ355" s="100">
        <f t="shared" si="1203"/>
        <v>937</v>
      </c>
      <c r="AR355" s="100">
        <f t="shared" si="1203"/>
        <v>702</v>
      </c>
      <c r="AS355" s="100">
        <f t="shared" si="1203"/>
        <v>702</v>
      </c>
      <c r="AT355" s="100">
        <f t="shared" si="1203"/>
        <v>2287</v>
      </c>
      <c r="AU355" s="100">
        <f t="shared" si="1203"/>
        <v>1525</v>
      </c>
      <c r="AV355" s="100">
        <f t="shared" si="1203"/>
        <v>1905</v>
      </c>
      <c r="AW355" s="100">
        <f t="shared" si="1203"/>
        <v>1905</v>
      </c>
      <c r="AY355" s="101">
        <v>144</v>
      </c>
      <c r="AZ355" s="101">
        <f t="shared" ref="AZ355:BG355" si="1204">INT(B355/$I$1*$BG$1)</f>
        <v>3001</v>
      </c>
      <c r="BA355" s="101">
        <f t="shared" si="1204"/>
        <v>1200</v>
      </c>
      <c r="BB355" s="101">
        <f t="shared" si="1204"/>
        <v>899</v>
      </c>
      <c r="BC355" s="101">
        <f t="shared" si="1204"/>
        <v>899</v>
      </c>
      <c r="BD355" s="101">
        <f t="shared" si="1204"/>
        <v>2928</v>
      </c>
      <c r="BE355" s="101">
        <f t="shared" si="1204"/>
        <v>1952</v>
      </c>
      <c r="BF355" s="101">
        <f t="shared" si="1204"/>
        <v>2438</v>
      </c>
      <c r="BG355" s="101">
        <f t="shared" si="1204"/>
        <v>2438</v>
      </c>
      <c r="BI355" s="102">
        <v>144</v>
      </c>
      <c r="BJ355" s="102">
        <f t="shared" ref="BJ355:BQ355" si="1205">INT(B355/$I$1*$BQ$1)</f>
        <v>4690</v>
      </c>
      <c r="BK355" s="102">
        <f t="shared" si="1205"/>
        <v>1875</v>
      </c>
      <c r="BL355" s="102">
        <f t="shared" si="1205"/>
        <v>1405</v>
      </c>
      <c r="BM355" s="102">
        <f t="shared" si="1205"/>
        <v>1405</v>
      </c>
      <c r="BN355" s="102">
        <f t="shared" si="1205"/>
        <v>4575</v>
      </c>
      <c r="BO355" s="102">
        <f t="shared" si="1205"/>
        <v>3050</v>
      </c>
      <c r="BP355" s="102">
        <f t="shared" si="1205"/>
        <v>3810</v>
      </c>
      <c r="BQ355" s="102">
        <f t="shared" si="1205"/>
        <v>3810</v>
      </c>
    </row>
    <row r="356" spans="1:69">
      <c r="A356" s="4">
        <v>145</v>
      </c>
      <c r="B356" s="4">
        <f>INT(VLOOKUP(A356,数值基线!$A$1:$K$206,6,0)*$B$210)</f>
        <v>951</v>
      </c>
      <c r="C356" s="4">
        <f>INT(B356/$B$2*$C$2)</f>
        <v>380</v>
      </c>
      <c r="D356" s="4">
        <f>INT(B356/$B$2*$D$2)</f>
        <v>285</v>
      </c>
      <c r="E356" s="4">
        <f>INT(B356/$B$2*$E$2)</f>
        <v>285</v>
      </c>
      <c r="F356" s="4">
        <f>INT(VLOOKUP(A356,数值基线!$A$1:$K$206,7,0)*$F$2)</f>
        <v>927</v>
      </c>
      <c r="G356" s="4">
        <f>INT(F356/$F$2*$G$2)</f>
        <v>618</v>
      </c>
      <c r="H356" s="4">
        <f>INT(F356/$F$2*$H$2)</f>
        <v>772</v>
      </c>
      <c r="I356" s="4">
        <f>INT(F356/$F$2*$I$2)</f>
        <v>772</v>
      </c>
      <c r="K356" s="106">
        <v>145</v>
      </c>
      <c r="L356" s="106">
        <f t="shared" ref="L356:S356" si="1206">INT(B356/$I$1*$S$1)</f>
        <v>1188</v>
      </c>
      <c r="M356" s="106">
        <f t="shared" si="1206"/>
        <v>475</v>
      </c>
      <c r="N356" s="106">
        <f t="shared" si="1206"/>
        <v>356</v>
      </c>
      <c r="O356" s="106">
        <f t="shared" si="1206"/>
        <v>356</v>
      </c>
      <c r="P356" s="106">
        <f t="shared" si="1206"/>
        <v>1158</v>
      </c>
      <c r="Q356" s="106">
        <f t="shared" si="1206"/>
        <v>772</v>
      </c>
      <c r="R356" s="106">
        <f t="shared" si="1206"/>
        <v>965</v>
      </c>
      <c r="S356" s="106">
        <f t="shared" si="1206"/>
        <v>965</v>
      </c>
      <c r="U356" s="97">
        <v>145</v>
      </c>
      <c r="V356" s="97">
        <f t="shared" ref="V356:AC356" si="1207">INT(B356/$I$1*$AC$1)</f>
        <v>1474</v>
      </c>
      <c r="W356" s="97">
        <f t="shared" si="1207"/>
        <v>589</v>
      </c>
      <c r="X356" s="97">
        <f t="shared" si="1207"/>
        <v>441</v>
      </c>
      <c r="Y356" s="97">
        <f t="shared" si="1207"/>
        <v>441</v>
      </c>
      <c r="Z356" s="97">
        <f t="shared" si="1207"/>
        <v>1436</v>
      </c>
      <c r="AA356" s="97">
        <f t="shared" si="1207"/>
        <v>957</v>
      </c>
      <c r="AB356" s="97">
        <f t="shared" si="1207"/>
        <v>1196</v>
      </c>
      <c r="AC356" s="97">
        <f t="shared" si="1207"/>
        <v>1196</v>
      </c>
      <c r="AE356" s="98">
        <v>145</v>
      </c>
      <c r="AF356" s="98">
        <f t="shared" ref="AF356:AM356" si="1208">INT(B356/$I$1*$AM$1)</f>
        <v>1854</v>
      </c>
      <c r="AG356" s="98">
        <f t="shared" si="1208"/>
        <v>741</v>
      </c>
      <c r="AH356" s="98">
        <f t="shared" si="1208"/>
        <v>555</v>
      </c>
      <c r="AI356" s="98">
        <f t="shared" si="1208"/>
        <v>555</v>
      </c>
      <c r="AJ356" s="98">
        <f t="shared" si="1208"/>
        <v>1807</v>
      </c>
      <c r="AK356" s="98">
        <f t="shared" si="1208"/>
        <v>1205</v>
      </c>
      <c r="AL356" s="98">
        <f t="shared" si="1208"/>
        <v>1505</v>
      </c>
      <c r="AM356" s="98">
        <f t="shared" si="1208"/>
        <v>1505</v>
      </c>
      <c r="AO356" s="100">
        <v>145</v>
      </c>
      <c r="AP356" s="100">
        <f t="shared" ref="AP356:AW356" si="1209">INT(B356/$I$1*$AW$1)</f>
        <v>2377</v>
      </c>
      <c r="AQ356" s="100">
        <f t="shared" si="1209"/>
        <v>950</v>
      </c>
      <c r="AR356" s="100">
        <f t="shared" si="1209"/>
        <v>712</v>
      </c>
      <c r="AS356" s="100">
        <f t="shared" si="1209"/>
        <v>712</v>
      </c>
      <c r="AT356" s="100">
        <f t="shared" si="1209"/>
        <v>2317</v>
      </c>
      <c r="AU356" s="100">
        <f t="shared" si="1209"/>
        <v>1545</v>
      </c>
      <c r="AV356" s="100">
        <f t="shared" si="1209"/>
        <v>1930</v>
      </c>
      <c r="AW356" s="100">
        <f t="shared" si="1209"/>
        <v>1930</v>
      </c>
      <c r="AY356" s="101">
        <v>145</v>
      </c>
      <c r="AZ356" s="101">
        <f t="shared" ref="AZ356:BG356" si="1210">INT(B356/$I$1*$BG$1)</f>
        <v>3043</v>
      </c>
      <c r="BA356" s="101">
        <f t="shared" si="1210"/>
        <v>1216</v>
      </c>
      <c r="BB356" s="101">
        <f t="shared" si="1210"/>
        <v>912</v>
      </c>
      <c r="BC356" s="101">
        <f t="shared" si="1210"/>
        <v>912</v>
      </c>
      <c r="BD356" s="101">
        <f t="shared" si="1210"/>
        <v>2966</v>
      </c>
      <c r="BE356" s="101">
        <f t="shared" si="1210"/>
        <v>1977</v>
      </c>
      <c r="BF356" s="101">
        <f t="shared" si="1210"/>
        <v>2470</v>
      </c>
      <c r="BG356" s="101">
        <f t="shared" si="1210"/>
        <v>2470</v>
      </c>
      <c r="BI356" s="102">
        <v>145</v>
      </c>
      <c r="BJ356" s="102">
        <f t="shared" ref="BJ356:BQ356" si="1211">INT(B356/$I$1*$BQ$1)</f>
        <v>4755</v>
      </c>
      <c r="BK356" s="102">
        <f t="shared" si="1211"/>
        <v>1900</v>
      </c>
      <c r="BL356" s="102">
        <f t="shared" si="1211"/>
        <v>1425</v>
      </c>
      <c r="BM356" s="102">
        <f t="shared" si="1211"/>
        <v>1425</v>
      </c>
      <c r="BN356" s="102">
        <f t="shared" si="1211"/>
        <v>4635</v>
      </c>
      <c r="BO356" s="102">
        <f t="shared" si="1211"/>
        <v>3090</v>
      </c>
      <c r="BP356" s="102">
        <f t="shared" si="1211"/>
        <v>3860</v>
      </c>
      <c r="BQ356" s="102">
        <f t="shared" si="1211"/>
        <v>3860</v>
      </c>
    </row>
    <row r="357" spans="1:69">
      <c r="A357" s="4">
        <v>146</v>
      </c>
      <c r="B357" s="4">
        <f>INT(VLOOKUP(A357,数值基线!$A$1:$K$206,6,0)*$B$210)</f>
        <v>963</v>
      </c>
      <c r="C357" s="4">
        <f>INT(B357/$B$2*$C$2)</f>
        <v>385</v>
      </c>
      <c r="D357" s="4">
        <f>INT(B357/$B$2*$D$2)</f>
        <v>288</v>
      </c>
      <c r="E357" s="4">
        <f>INT(B357/$B$2*$E$2)</f>
        <v>288</v>
      </c>
      <c r="F357" s="4">
        <f>INT(VLOOKUP(A357,数值基线!$A$1:$K$206,7,0)*$F$2)</f>
        <v>940</v>
      </c>
      <c r="G357" s="4">
        <f>INT(F357/$F$2*$G$2)</f>
        <v>626</v>
      </c>
      <c r="H357" s="4">
        <f>INT(F357/$F$2*$H$2)</f>
        <v>783</v>
      </c>
      <c r="I357" s="4">
        <f>INT(F357/$F$2*$I$2)</f>
        <v>783</v>
      </c>
      <c r="K357" s="106">
        <v>146</v>
      </c>
      <c r="L357" s="106">
        <f t="shared" ref="L357:S357" si="1212">INT(B357/$I$1*$S$1)</f>
        <v>1203</v>
      </c>
      <c r="M357" s="106">
        <f t="shared" si="1212"/>
        <v>481</v>
      </c>
      <c r="N357" s="106">
        <f t="shared" si="1212"/>
        <v>360</v>
      </c>
      <c r="O357" s="106">
        <f t="shared" si="1212"/>
        <v>360</v>
      </c>
      <c r="P357" s="106">
        <f t="shared" si="1212"/>
        <v>1175</v>
      </c>
      <c r="Q357" s="106">
        <f t="shared" si="1212"/>
        <v>782</v>
      </c>
      <c r="R357" s="106">
        <f t="shared" si="1212"/>
        <v>978</v>
      </c>
      <c r="S357" s="106">
        <f t="shared" si="1212"/>
        <v>978</v>
      </c>
      <c r="U357" s="97">
        <v>146</v>
      </c>
      <c r="V357" s="97">
        <f t="shared" ref="V357:AC357" si="1213">INT(B357/$I$1*$AC$1)</f>
        <v>1492</v>
      </c>
      <c r="W357" s="97">
        <f t="shared" si="1213"/>
        <v>596</v>
      </c>
      <c r="X357" s="97">
        <f t="shared" si="1213"/>
        <v>446</v>
      </c>
      <c r="Y357" s="97">
        <f t="shared" si="1213"/>
        <v>446</v>
      </c>
      <c r="Z357" s="97">
        <f t="shared" si="1213"/>
        <v>1457</v>
      </c>
      <c r="AA357" s="97">
        <f t="shared" si="1213"/>
        <v>970</v>
      </c>
      <c r="AB357" s="97">
        <f t="shared" si="1213"/>
        <v>1213</v>
      </c>
      <c r="AC357" s="97">
        <f t="shared" si="1213"/>
        <v>1213</v>
      </c>
      <c r="AE357" s="98">
        <v>146</v>
      </c>
      <c r="AF357" s="98">
        <f t="shared" ref="AF357:AM357" si="1214">INT(B357/$I$1*$AM$1)</f>
        <v>1877</v>
      </c>
      <c r="AG357" s="98">
        <f t="shared" si="1214"/>
        <v>750</v>
      </c>
      <c r="AH357" s="98">
        <f t="shared" si="1214"/>
        <v>561</v>
      </c>
      <c r="AI357" s="98">
        <f t="shared" si="1214"/>
        <v>561</v>
      </c>
      <c r="AJ357" s="98">
        <f t="shared" si="1214"/>
        <v>1833</v>
      </c>
      <c r="AK357" s="98">
        <f t="shared" si="1214"/>
        <v>1220</v>
      </c>
      <c r="AL357" s="98">
        <f t="shared" si="1214"/>
        <v>1526</v>
      </c>
      <c r="AM357" s="98">
        <f t="shared" si="1214"/>
        <v>1526</v>
      </c>
      <c r="AO357" s="100">
        <v>146</v>
      </c>
      <c r="AP357" s="100">
        <f t="shared" ref="AP357:AW357" si="1215">INT(B357/$I$1*$AW$1)</f>
        <v>2407</v>
      </c>
      <c r="AQ357" s="100">
        <f t="shared" si="1215"/>
        <v>962</v>
      </c>
      <c r="AR357" s="100">
        <f t="shared" si="1215"/>
        <v>720</v>
      </c>
      <c r="AS357" s="100">
        <f t="shared" si="1215"/>
        <v>720</v>
      </c>
      <c r="AT357" s="100">
        <f t="shared" si="1215"/>
        <v>2350</v>
      </c>
      <c r="AU357" s="100">
        <f t="shared" si="1215"/>
        <v>1565</v>
      </c>
      <c r="AV357" s="100">
        <f t="shared" si="1215"/>
        <v>1957</v>
      </c>
      <c r="AW357" s="100">
        <f t="shared" si="1215"/>
        <v>1957</v>
      </c>
      <c r="AY357" s="101">
        <v>146</v>
      </c>
      <c r="AZ357" s="101">
        <f t="shared" ref="AZ357:BG357" si="1216">INT(B357/$I$1*$BG$1)</f>
        <v>3081</v>
      </c>
      <c r="BA357" s="101">
        <f t="shared" si="1216"/>
        <v>1232</v>
      </c>
      <c r="BB357" s="101">
        <f t="shared" si="1216"/>
        <v>921</v>
      </c>
      <c r="BC357" s="101">
        <f t="shared" si="1216"/>
        <v>921</v>
      </c>
      <c r="BD357" s="101">
        <f t="shared" si="1216"/>
        <v>3008</v>
      </c>
      <c r="BE357" s="101">
        <f t="shared" si="1216"/>
        <v>2003</v>
      </c>
      <c r="BF357" s="101">
        <f t="shared" si="1216"/>
        <v>2505</v>
      </c>
      <c r="BG357" s="101">
        <f t="shared" si="1216"/>
        <v>2505</v>
      </c>
      <c r="BI357" s="102">
        <v>146</v>
      </c>
      <c r="BJ357" s="102">
        <f t="shared" ref="BJ357:BQ357" si="1217">INT(B357/$I$1*$BQ$1)</f>
        <v>4815</v>
      </c>
      <c r="BK357" s="102">
        <f t="shared" si="1217"/>
        <v>1925</v>
      </c>
      <c r="BL357" s="102">
        <f t="shared" si="1217"/>
        <v>1440</v>
      </c>
      <c r="BM357" s="102">
        <f t="shared" si="1217"/>
        <v>1440</v>
      </c>
      <c r="BN357" s="102">
        <f t="shared" si="1217"/>
        <v>4700</v>
      </c>
      <c r="BO357" s="102">
        <f t="shared" si="1217"/>
        <v>3130</v>
      </c>
      <c r="BP357" s="102">
        <f t="shared" si="1217"/>
        <v>3915</v>
      </c>
      <c r="BQ357" s="102">
        <f t="shared" si="1217"/>
        <v>3915</v>
      </c>
    </row>
    <row r="358" spans="1:69">
      <c r="A358" s="4">
        <v>147</v>
      </c>
      <c r="B358" s="4">
        <f>INT(VLOOKUP(A358,数值基线!$A$1:$K$206,6,0)*$B$210)</f>
        <v>976</v>
      </c>
      <c r="C358" s="4">
        <f>INT(B358/$B$2*$C$2)</f>
        <v>390</v>
      </c>
      <c r="D358" s="4">
        <f>INT(B358/$B$2*$D$2)</f>
        <v>292</v>
      </c>
      <c r="E358" s="4">
        <f>INT(B358/$B$2*$E$2)</f>
        <v>292</v>
      </c>
      <c r="F358" s="4">
        <f>INT(VLOOKUP(A358,数值基线!$A$1:$K$206,7,0)*$F$2)</f>
        <v>952</v>
      </c>
      <c r="G358" s="4">
        <f>INT(F358/$F$2*$G$2)</f>
        <v>634</v>
      </c>
      <c r="H358" s="4">
        <f>INT(F358/$F$2*$H$2)</f>
        <v>793</v>
      </c>
      <c r="I358" s="4">
        <f>INT(F358/$F$2*$I$2)</f>
        <v>793</v>
      </c>
      <c r="K358" s="106">
        <v>147</v>
      </c>
      <c r="L358" s="106">
        <f t="shared" ref="L358:S358" si="1218">INT(B358/$I$1*$S$1)</f>
        <v>1220</v>
      </c>
      <c r="M358" s="106">
        <f t="shared" si="1218"/>
        <v>487</v>
      </c>
      <c r="N358" s="106">
        <f t="shared" si="1218"/>
        <v>365</v>
      </c>
      <c r="O358" s="106">
        <f t="shared" si="1218"/>
        <v>365</v>
      </c>
      <c r="P358" s="106">
        <f t="shared" si="1218"/>
        <v>1190</v>
      </c>
      <c r="Q358" s="106">
        <f t="shared" si="1218"/>
        <v>792</v>
      </c>
      <c r="R358" s="106">
        <f t="shared" si="1218"/>
        <v>991</v>
      </c>
      <c r="S358" s="106">
        <f t="shared" si="1218"/>
        <v>991</v>
      </c>
      <c r="U358" s="97">
        <v>147</v>
      </c>
      <c r="V358" s="97">
        <f t="shared" ref="V358:AC358" si="1219">INT(B358/$I$1*$AC$1)</f>
        <v>1512</v>
      </c>
      <c r="W358" s="97">
        <f t="shared" si="1219"/>
        <v>604</v>
      </c>
      <c r="X358" s="97">
        <f t="shared" si="1219"/>
        <v>452</v>
      </c>
      <c r="Y358" s="97">
        <f t="shared" si="1219"/>
        <v>452</v>
      </c>
      <c r="Z358" s="97">
        <f t="shared" si="1219"/>
        <v>1475</v>
      </c>
      <c r="AA358" s="97">
        <f t="shared" si="1219"/>
        <v>982</v>
      </c>
      <c r="AB358" s="97">
        <f t="shared" si="1219"/>
        <v>1229</v>
      </c>
      <c r="AC358" s="97">
        <f t="shared" si="1219"/>
        <v>1229</v>
      </c>
      <c r="AE358" s="98">
        <v>147</v>
      </c>
      <c r="AF358" s="98">
        <f t="shared" ref="AF358:AM358" si="1220">INT(B358/$I$1*$AM$1)</f>
        <v>1903</v>
      </c>
      <c r="AG358" s="98">
        <f t="shared" si="1220"/>
        <v>760</v>
      </c>
      <c r="AH358" s="98">
        <f t="shared" si="1220"/>
        <v>569</v>
      </c>
      <c r="AI358" s="98">
        <f t="shared" si="1220"/>
        <v>569</v>
      </c>
      <c r="AJ358" s="98">
        <f t="shared" si="1220"/>
        <v>1856</v>
      </c>
      <c r="AK358" s="98">
        <f t="shared" si="1220"/>
        <v>1236</v>
      </c>
      <c r="AL358" s="98">
        <f t="shared" si="1220"/>
        <v>1546</v>
      </c>
      <c r="AM358" s="98">
        <f t="shared" si="1220"/>
        <v>1546</v>
      </c>
      <c r="AO358" s="100">
        <v>147</v>
      </c>
      <c r="AP358" s="100">
        <f t="shared" ref="AP358:AW358" si="1221">INT(B358/$I$1*$AW$1)</f>
        <v>2440</v>
      </c>
      <c r="AQ358" s="100">
        <f t="shared" si="1221"/>
        <v>975</v>
      </c>
      <c r="AR358" s="100">
        <f t="shared" si="1221"/>
        <v>730</v>
      </c>
      <c r="AS358" s="100">
        <f t="shared" si="1221"/>
        <v>730</v>
      </c>
      <c r="AT358" s="100">
        <f t="shared" si="1221"/>
        <v>2380</v>
      </c>
      <c r="AU358" s="100">
        <f t="shared" si="1221"/>
        <v>1585</v>
      </c>
      <c r="AV358" s="100">
        <f t="shared" si="1221"/>
        <v>1982</v>
      </c>
      <c r="AW358" s="100">
        <f t="shared" si="1221"/>
        <v>1982</v>
      </c>
      <c r="AY358" s="101">
        <v>147</v>
      </c>
      <c r="AZ358" s="101">
        <f t="shared" ref="AZ358:BG358" si="1222">INT(B358/$I$1*$BG$1)</f>
        <v>3123</v>
      </c>
      <c r="BA358" s="101">
        <f t="shared" si="1222"/>
        <v>1248</v>
      </c>
      <c r="BB358" s="101">
        <f t="shared" si="1222"/>
        <v>934</v>
      </c>
      <c r="BC358" s="101">
        <f t="shared" si="1222"/>
        <v>934</v>
      </c>
      <c r="BD358" s="101">
        <f t="shared" si="1222"/>
        <v>3046</v>
      </c>
      <c r="BE358" s="101">
        <f t="shared" si="1222"/>
        <v>2028</v>
      </c>
      <c r="BF358" s="101">
        <f t="shared" si="1222"/>
        <v>2537</v>
      </c>
      <c r="BG358" s="101">
        <f t="shared" si="1222"/>
        <v>2537</v>
      </c>
      <c r="BI358" s="102">
        <v>147</v>
      </c>
      <c r="BJ358" s="102">
        <f t="shared" ref="BJ358:BQ358" si="1223">INT(B358/$I$1*$BQ$1)</f>
        <v>4880</v>
      </c>
      <c r="BK358" s="102">
        <f t="shared" si="1223"/>
        <v>1950</v>
      </c>
      <c r="BL358" s="102">
        <f t="shared" si="1223"/>
        <v>1460</v>
      </c>
      <c r="BM358" s="102">
        <f t="shared" si="1223"/>
        <v>1460</v>
      </c>
      <c r="BN358" s="102">
        <f t="shared" si="1223"/>
        <v>4760</v>
      </c>
      <c r="BO358" s="102">
        <f t="shared" si="1223"/>
        <v>3170</v>
      </c>
      <c r="BP358" s="102">
        <f t="shared" si="1223"/>
        <v>3965</v>
      </c>
      <c r="BQ358" s="102">
        <f t="shared" si="1223"/>
        <v>3965</v>
      </c>
    </row>
    <row r="359" spans="1:69">
      <c r="A359" s="4">
        <v>148</v>
      </c>
      <c r="B359" s="4">
        <f>INT(VLOOKUP(A359,数值基线!$A$1:$K$206,6,0)*$B$210)</f>
        <v>989</v>
      </c>
      <c r="C359" s="4">
        <f>INT(B359/$B$2*$C$2)</f>
        <v>395</v>
      </c>
      <c r="D359" s="4">
        <f>INT(B359/$B$2*$D$2)</f>
        <v>296</v>
      </c>
      <c r="E359" s="4">
        <f>INT(B359/$B$2*$E$2)</f>
        <v>296</v>
      </c>
      <c r="F359" s="4">
        <f>INT(VLOOKUP(A359,数值基线!$A$1:$K$206,7,0)*$F$2)</f>
        <v>964</v>
      </c>
      <c r="G359" s="4">
        <f>INT(F359/$F$2*$G$2)</f>
        <v>642</v>
      </c>
      <c r="H359" s="4">
        <f>INT(F359/$F$2*$H$2)</f>
        <v>803</v>
      </c>
      <c r="I359" s="4">
        <f>INT(F359/$F$2*$I$2)</f>
        <v>803</v>
      </c>
      <c r="K359" s="106">
        <v>148</v>
      </c>
      <c r="L359" s="106">
        <f t="shared" ref="L359:S359" si="1224">INT(B359/$I$1*$S$1)</f>
        <v>1236</v>
      </c>
      <c r="M359" s="106">
        <f t="shared" si="1224"/>
        <v>493</v>
      </c>
      <c r="N359" s="106">
        <f t="shared" si="1224"/>
        <v>370</v>
      </c>
      <c r="O359" s="106">
        <f t="shared" si="1224"/>
        <v>370</v>
      </c>
      <c r="P359" s="106">
        <f t="shared" si="1224"/>
        <v>1205</v>
      </c>
      <c r="Q359" s="106">
        <f t="shared" si="1224"/>
        <v>802</v>
      </c>
      <c r="R359" s="106">
        <f t="shared" si="1224"/>
        <v>1003</v>
      </c>
      <c r="S359" s="106">
        <f t="shared" si="1224"/>
        <v>1003</v>
      </c>
      <c r="U359" s="97">
        <v>148</v>
      </c>
      <c r="V359" s="97">
        <f t="shared" ref="V359:AC359" si="1225">INT(B359/$I$1*$AC$1)</f>
        <v>1532</v>
      </c>
      <c r="W359" s="97">
        <f t="shared" si="1225"/>
        <v>612</v>
      </c>
      <c r="X359" s="97">
        <f t="shared" si="1225"/>
        <v>458</v>
      </c>
      <c r="Y359" s="97">
        <f t="shared" si="1225"/>
        <v>458</v>
      </c>
      <c r="Z359" s="97">
        <f t="shared" si="1225"/>
        <v>1494</v>
      </c>
      <c r="AA359" s="97">
        <f t="shared" si="1225"/>
        <v>995</v>
      </c>
      <c r="AB359" s="97">
        <f t="shared" si="1225"/>
        <v>1244</v>
      </c>
      <c r="AC359" s="97">
        <f t="shared" si="1225"/>
        <v>1244</v>
      </c>
      <c r="AE359" s="98">
        <v>148</v>
      </c>
      <c r="AF359" s="98">
        <f t="shared" ref="AF359:AM359" si="1226">INT(B359/$I$1*$AM$1)</f>
        <v>1928</v>
      </c>
      <c r="AG359" s="98">
        <f t="shared" si="1226"/>
        <v>770</v>
      </c>
      <c r="AH359" s="98">
        <f t="shared" si="1226"/>
        <v>577</v>
      </c>
      <c r="AI359" s="98">
        <f t="shared" si="1226"/>
        <v>577</v>
      </c>
      <c r="AJ359" s="98">
        <f t="shared" si="1226"/>
        <v>1879</v>
      </c>
      <c r="AK359" s="98">
        <f t="shared" si="1226"/>
        <v>1251</v>
      </c>
      <c r="AL359" s="98">
        <f t="shared" si="1226"/>
        <v>1565</v>
      </c>
      <c r="AM359" s="98">
        <f t="shared" si="1226"/>
        <v>1565</v>
      </c>
      <c r="AO359" s="100">
        <v>148</v>
      </c>
      <c r="AP359" s="100">
        <f t="shared" ref="AP359:AW359" si="1227">INT(B359/$I$1*$AW$1)</f>
        <v>2472</v>
      </c>
      <c r="AQ359" s="100">
        <f t="shared" si="1227"/>
        <v>987</v>
      </c>
      <c r="AR359" s="100">
        <f t="shared" si="1227"/>
        <v>740</v>
      </c>
      <c r="AS359" s="100">
        <f t="shared" si="1227"/>
        <v>740</v>
      </c>
      <c r="AT359" s="100">
        <f t="shared" si="1227"/>
        <v>2410</v>
      </c>
      <c r="AU359" s="100">
        <f t="shared" si="1227"/>
        <v>1605</v>
      </c>
      <c r="AV359" s="100">
        <f t="shared" si="1227"/>
        <v>2007</v>
      </c>
      <c r="AW359" s="100">
        <f t="shared" si="1227"/>
        <v>2007</v>
      </c>
      <c r="AY359" s="101">
        <v>148</v>
      </c>
      <c r="AZ359" s="101">
        <f t="shared" ref="AZ359:BG359" si="1228">INT(B359/$I$1*$BG$1)</f>
        <v>3164</v>
      </c>
      <c r="BA359" s="101">
        <f t="shared" si="1228"/>
        <v>1264</v>
      </c>
      <c r="BB359" s="101">
        <f t="shared" si="1228"/>
        <v>947</v>
      </c>
      <c r="BC359" s="101">
        <f t="shared" si="1228"/>
        <v>947</v>
      </c>
      <c r="BD359" s="101">
        <f t="shared" si="1228"/>
        <v>3084</v>
      </c>
      <c r="BE359" s="101">
        <f t="shared" si="1228"/>
        <v>2054</v>
      </c>
      <c r="BF359" s="101">
        <f t="shared" si="1228"/>
        <v>2569</v>
      </c>
      <c r="BG359" s="101">
        <f t="shared" si="1228"/>
        <v>2569</v>
      </c>
      <c r="BI359" s="102">
        <v>148</v>
      </c>
      <c r="BJ359" s="102">
        <f t="shared" ref="BJ359:BQ359" si="1229">INT(B359/$I$1*$BQ$1)</f>
        <v>4945</v>
      </c>
      <c r="BK359" s="102">
        <f t="shared" si="1229"/>
        <v>1975</v>
      </c>
      <c r="BL359" s="102">
        <f t="shared" si="1229"/>
        <v>1480</v>
      </c>
      <c r="BM359" s="102">
        <f t="shared" si="1229"/>
        <v>1480</v>
      </c>
      <c r="BN359" s="102">
        <f t="shared" si="1229"/>
        <v>4820</v>
      </c>
      <c r="BO359" s="102">
        <f t="shared" si="1229"/>
        <v>3210</v>
      </c>
      <c r="BP359" s="102">
        <f t="shared" si="1229"/>
        <v>4015</v>
      </c>
      <c r="BQ359" s="102">
        <f t="shared" si="1229"/>
        <v>4015</v>
      </c>
    </row>
    <row r="360" spans="1:69">
      <c r="A360" s="4">
        <v>149</v>
      </c>
      <c r="B360" s="4">
        <f>INT(VLOOKUP(A360,数值基线!$A$1:$K$206,6,0)*$B$210)</f>
        <v>1002</v>
      </c>
      <c r="C360" s="4">
        <f>INT(B360/$B$2*$C$2)</f>
        <v>400</v>
      </c>
      <c r="D360" s="4">
        <f>INT(B360/$B$2*$D$2)</f>
        <v>300</v>
      </c>
      <c r="E360" s="4">
        <f>INT(B360/$B$2*$E$2)</f>
        <v>300</v>
      </c>
      <c r="F360" s="4">
        <f>INT(VLOOKUP(A360,数值基线!$A$1:$K$206,7,0)*$F$2)</f>
        <v>977</v>
      </c>
      <c r="G360" s="4">
        <f>INT(F360/$F$2*$G$2)</f>
        <v>651</v>
      </c>
      <c r="H360" s="4">
        <f>INT(F360/$F$2*$H$2)</f>
        <v>814</v>
      </c>
      <c r="I360" s="4">
        <f>INT(F360/$F$2*$I$2)</f>
        <v>814</v>
      </c>
      <c r="K360" s="106">
        <v>149</v>
      </c>
      <c r="L360" s="106">
        <f t="shared" ref="L360:S360" si="1230">INT(B360/$I$1*$S$1)</f>
        <v>1252</v>
      </c>
      <c r="M360" s="106">
        <f t="shared" si="1230"/>
        <v>500</v>
      </c>
      <c r="N360" s="106">
        <f t="shared" si="1230"/>
        <v>375</v>
      </c>
      <c r="O360" s="106">
        <f t="shared" si="1230"/>
        <v>375</v>
      </c>
      <c r="P360" s="106">
        <f t="shared" si="1230"/>
        <v>1221</v>
      </c>
      <c r="Q360" s="106">
        <f t="shared" si="1230"/>
        <v>813</v>
      </c>
      <c r="R360" s="106">
        <f t="shared" si="1230"/>
        <v>1017</v>
      </c>
      <c r="S360" s="106">
        <f t="shared" si="1230"/>
        <v>1017</v>
      </c>
      <c r="U360" s="97">
        <v>149</v>
      </c>
      <c r="V360" s="97">
        <f t="shared" ref="V360:AC360" si="1231">INT(B360/$I$1*$AC$1)</f>
        <v>1553</v>
      </c>
      <c r="W360" s="97">
        <f t="shared" si="1231"/>
        <v>620</v>
      </c>
      <c r="X360" s="97">
        <f t="shared" si="1231"/>
        <v>465</v>
      </c>
      <c r="Y360" s="97">
        <f t="shared" si="1231"/>
        <v>465</v>
      </c>
      <c r="Z360" s="97">
        <f t="shared" si="1231"/>
        <v>1514</v>
      </c>
      <c r="AA360" s="97">
        <f t="shared" si="1231"/>
        <v>1009</v>
      </c>
      <c r="AB360" s="97">
        <f t="shared" si="1231"/>
        <v>1261</v>
      </c>
      <c r="AC360" s="97">
        <f t="shared" si="1231"/>
        <v>1261</v>
      </c>
      <c r="AE360" s="98">
        <v>149</v>
      </c>
      <c r="AF360" s="98">
        <f t="shared" ref="AF360:AM360" si="1232">INT(B360/$I$1*$AM$1)</f>
        <v>1953</v>
      </c>
      <c r="AG360" s="98">
        <f t="shared" si="1232"/>
        <v>780</v>
      </c>
      <c r="AH360" s="98">
        <f t="shared" si="1232"/>
        <v>585</v>
      </c>
      <c r="AI360" s="98">
        <f t="shared" si="1232"/>
        <v>585</v>
      </c>
      <c r="AJ360" s="98">
        <f t="shared" si="1232"/>
        <v>1905</v>
      </c>
      <c r="AK360" s="98">
        <f t="shared" si="1232"/>
        <v>1269</v>
      </c>
      <c r="AL360" s="98">
        <f t="shared" si="1232"/>
        <v>1587</v>
      </c>
      <c r="AM360" s="98">
        <f t="shared" si="1232"/>
        <v>1587</v>
      </c>
      <c r="AO360" s="100">
        <v>149</v>
      </c>
      <c r="AP360" s="100">
        <f t="shared" ref="AP360:AW360" si="1233">INT(B360/$I$1*$AW$1)</f>
        <v>2505</v>
      </c>
      <c r="AQ360" s="100">
        <f t="shared" si="1233"/>
        <v>1000</v>
      </c>
      <c r="AR360" s="100">
        <f t="shared" si="1233"/>
        <v>750</v>
      </c>
      <c r="AS360" s="100">
        <f t="shared" si="1233"/>
        <v>750</v>
      </c>
      <c r="AT360" s="100">
        <f t="shared" si="1233"/>
        <v>2442</v>
      </c>
      <c r="AU360" s="100">
        <f t="shared" si="1233"/>
        <v>1627</v>
      </c>
      <c r="AV360" s="100">
        <f t="shared" si="1233"/>
        <v>2035</v>
      </c>
      <c r="AW360" s="100">
        <f t="shared" si="1233"/>
        <v>2035</v>
      </c>
      <c r="AY360" s="101">
        <v>149</v>
      </c>
      <c r="AZ360" s="101">
        <f t="shared" ref="AZ360:BG360" si="1234">INT(B360/$I$1*$BG$1)</f>
        <v>3206</v>
      </c>
      <c r="BA360" s="101">
        <f t="shared" si="1234"/>
        <v>1280</v>
      </c>
      <c r="BB360" s="101">
        <f t="shared" si="1234"/>
        <v>960</v>
      </c>
      <c r="BC360" s="101">
        <f t="shared" si="1234"/>
        <v>960</v>
      </c>
      <c r="BD360" s="101">
        <f t="shared" si="1234"/>
        <v>3126</v>
      </c>
      <c r="BE360" s="101">
        <f t="shared" si="1234"/>
        <v>2083</v>
      </c>
      <c r="BF360" s="101">
        <f t="shared" si="1234"/>
        <v>2604</v>
      </c>
      <c r="BG360" s="101">
        <f t="shared" si="1234"/>
        <v>2604</v>
      </c>
      <c r="BI360" s="102">
        <v>149</v>
      </c>
      <c r="BJ360" s="102">
        <f t="shared" ref="BJ360:BQ360" si="1235">INT(B360/$I$1*$BQ$1)</f>
        <v>5010</v>
      </c>
      <c r="BK360" s="102">
        <f t="shared" si="1235"/>
        <v>2000</v>
      </c>
      <c r="BL360" s="102">
        <f t="shared" si="1235"/>
        <v>1500</v>
      </c>
      <c r="BM360" s="102">
        <f t="shared" si="1235"/>
        <v>1500</v>
      </c>
      <c r="BN360" s="102">
        <f t="shared" si="1235"/>
        <v>4885</v>
      </c>
      <c r="BO360" s="102">
        <f t="shared" si="1235"/>
        <v>3255</v>
      </c>
      <c r="BP360" s="102">
        <f t="shared" si="1235"/>
        <v>4070</v>
      </c>
      <c r="BQ360" s="102">
        <f t="shared" si="1235"/>
        <v>4070</v>
      </c>
    </row>
    <row r="361" spans="1:69">
      <c r="A361" s="4">
        <v>150</v>
      </c>
      <c r="B361" s="4">
        <f>INT(VLOOKUP(A361,数值基线!$A$1:$K$206,6,0)*$B$210)</f>
        <v>1014</v>
      </c>
      <c r="C361" s="4">
        <f>INT(B361/$B$2*$C$2)</f>
        <v>405</v>
      </c>
      <c r="D361" s="4">
        <f>INT(B361/$B$2*$D$2)</f>
        <v>304</v>
      </c>
      <c r="E361" s="4">
        <f>INT(B361/$B$2*$E$2)</f>
        <v>304</v>
      </c>
      <c r="F361" s="4">
        <f>INT(VLOOKUP(A361,数值基线!$A$1:$K$206,7,0)*$F$2)</f>
        <v>990</v>
      </c>
      <c r="G361" s="4">
        <f>INT(F361/$F$2*$G$2)</f>
        <v>660</v>
      </c>
      <c r="H361" s="4">
        <f>INT(F361/$F$2*$H$2)</f>
        <v>825</v>
      </c>
      <c r="I361" s="4">
        <f>INT(F361/$F$2*$I$2)</f>
        <v>825</v>
      </c>
      <c r="K361" s="106">
        <v>150</v>
      </c>
      <c r="L361" s="106">
        <f t="shared" ref="L361:S361" si="1236">INT(B361/$I$1*$S$1)</f>
        <v>1267</v>
      </c>
      <c r="M361" s="106">
        <f t="shared" si="1236"/>
        <v>506</v>
      </c>
      <c r="N361" s="106">
        <f t="shared" si="1236"/>
        <v>380</v>
      </c>
      <c r="O361" s="106">
        <f t="shared" si="1236"/>
        <v>380</v>
      </c>
      <c r="P361" s="106">
        <f t="shared" si="1236"/>
        <v>1237</v>
      </c>
      <c r="Q361" s="106">
        <f t="shared" si="1236"/>
        <v>825</v>
      </c>
      <c r="R361" s="106">
        <f t="shared" si="1236"/>
        <v>1031</v>
      </c>
      <c r="S361" s="106">
        <f t="shared" si="1236"/>
        <v>1031</v>
      </c>
      <c r="U361" s="97">
        <v>150</v>
      </c>
      <c r="V361" s="97">
        <f t="shared" ref="V361:AC361" si="1237">INT(B361/$I$1*$AC$1)</f>
        <v>1571</v>
      </c>
      <c r="W361" s="97">
        <f t="shared" si="1237"/>
        <v>627</v>
      </c>
      <c r="X361" s="97">
        <f t="shared" si="1237"/>
        <v>471</v>
      </c>
      <c r="Y361" s="97">
        <f t="shared" si="1237"/>
        <v>471</v>
      </c>
      <c r="Z361" s="97">
        <f t="shared" si="1237"/>
        <v>1534</v>
      </c>
      <c r="AA361" s="97">
        <f t="shared" si="1237"/>
        <v>1023</v>
      </c>
      <c r="AB361" s="97">
        <f t="shared" si="1237"/>
        <v>1278</v>
      </c>
      <c r="AC361" s="97">
        <f t="shared" si="1237"/>
        <v>1278</v>
      </c>
      <c r="AE361" s="98">
        <v>150</v>
      </c>
      <c r="AF361" s="98">
        <f t="shared" ref="AF361:AM361" si="1238">INT(B361/$I$1*$AM$1)</f>
        <v>1977</v>
      </c>
      <c r="AG361" s="98">
        <f t="shared" si="1238"/>
        <v>789</v>
      </c>
      <c r="AH361" s="98">
        <f t="shared" si="1238"/>
        <v>592</v>
      </c>
      <c r="AI361" s="98">
        <f t="shared" si="1238"/>
        <v>592</v>
      </c>
      <c r="AJ361" s="98">
        <f t="shared" si="1238"/>
        <v>1930</v>
      </c>
      <c r="AK361" s="98">
        <f t="shared" si="1238"/>
        <v>1287</v>
      </c>
      <c r="AL361" s="98">
        <f t="shared" si="1238"/>
        <v>1608</v>
      </c>
      <c r="AM361" s="98">
        <f t="shared" si="1238"/>
        <v>1608</v>
      </c>
      <c r="AO361" s="100">
        <v>150</v>
      </c>
      <c r="AP361" s="100">
        <f t="shared" ref="AP361:AW361" si="1239">INT(B361/$I$1*$AW$1)</f>
        <v>2535</v>
      </c>
      <c r="AQ361" s="100">
        <f t="shared" si="1239"/>
        <v>1012</v>
      </c>
      <c r="AR361" s="100">
        <f t="shared" si="1239"/>
        <v>760</v>
      </c>
      <c r="AS361" s="100">
        <f t="shared" si="1239"/>
        <v>760</v>
      </c>
      <c r="AT361" s="100">
        <f t="shared" si="1239"/>
        <v>2475</v>
      </c>
      <c r="AU361" s="100">
        <f t="shared" si="1239"/>
        <v>1650</v>
      </c>
      <c r="AV361" s="100">
        <f t="shared" si="1239"/>
        <v>2062</v>
      </c>
      <c r="AW361" s="100">
        <f t="shared" si="1239"/>
        <v>2062</v>
      </c>
      <c r="AY361" s="101">
        <v>150</v>
      </c>
      <c r="AZ361" s="101">
        <f t="shared" ref="AZ361:BG361" si="1240">INT(B361/$I$1*$BG$1)</f>
        <v>3244</v>
      </c>
      <c r="BA361" s="101">
        <f t="shared" si="1240"/>
        <v>1296</v>
      </c>
      <c r="BB361" s="101">
        <f t="shared" si="1240"/>
        <v>972</v>
      </c>
      <c r="BC361" s="101">
        <f t="shared" si="1240"/>
        <v>972</v>
      </c>
      <c r="BD361" s="101">
        <f t="shared" si="1240"/>
        <v>3168</v>
      </c>
      <c r="BE361" s="101">
        <f t="shared" si="1240"/>
        <v>2112</v>
      </c>
      <c r="BF361" s="101">
        <f t="shared" si="1240"/>
        <v>2640</v>
      </c>
      <c r="BG361" s="101">
        <f t="shared" si="1240"/>
        <v>2640</v>
      </c>
      <c r="BI361" s="102">
        <v>150</v>
      </c>
      <c r="BJ361" s="102">
        <f t="shared" ref="BJ361:BQ361" si="1241">INT(B361/$I$1*$BQ$1)</f>
        <v>5070</v>
      </c>
      <c r="BK361" s="102">
        <f t="shared" si="1241"/>
        <v>2025</v>
      </c>
      <c r="BL361" s="102">
        <f t="shared" si="1241"/>
        <v>1520</v>
      </c>
      <c r="BM361" s="102">
        <f t="shared" si="1241"/>
        <v>1520</v>
      </c>
      <c r="BN361" s="102">
        <f t="shared" si="1241"/>
        <v>4950</v>
      </c>
      <c r="BO361" s="102">
        <f t="shared" si="1241"/>
        <v>3300</v>
      </c>
      <c r="BP361" s="102">
        <f t="shared" si="1241"/>
        <v>4125</v>
      </c>
      <c r="BQ361" s="102">
        <f t="shared" si="1241"/>
        <v>4125</v>
      </c>
    </row>
    <row r="362" spans="1:69">
      <c r="A362" s="4">
        <v>151</v>
      </c>
      <c r="B362" s="4">
        <f>INT(VLOOKUP(A362,数值基线!$A$1:$K$206,6,0)*$B$210)</f>
        <v>1027</v>
      </c>
      <c r="C362" s="4">
        <f>INT(B362/$B$2*$C$2)</f>
        <v>410</v>
      </c>
      <c r="D362" s="4">
        <f>INT(B362/$B$2*$D$2)</f>
        <v>308</v>
      </c>
      <c r="E362" s="4">
        <f>INT(B362/$B$2*$E$2)</f>
        <v>308</v>
      </c>
      <c r="F362" s="4">
        <f>INT(VLOOKUP(A362,数值基线!$A$1:$K$206,7,0)*$F$2)</f>
        <v>1002</v>
      </c>
      <c r="G362" s="4">
        <f>INT(F362/$F$2*$G$2)</f>
        <v>668</v>
      </c>
      <c r="H362" s="4">
        <f>INT(F362/$F$2*$H$2)</f>
        <v>835</v>
      </c>
      <c r="I362" s="4">
        <f>INT(F362/$F$2*$I$2)</f>
        <v>835</v>
      </c>
      <c r="K362" s="106">
        <v>151</v>
      </c>
      <c r="L362" s="106">
        <f t="shared" ref="L362:S362" si="1242">INT(B362/$I$1*$S$1)</f>
        <v>1283</v>
      </c>
      <c r="M362" s="106">
        <f t="shared" si="1242"/>
        <v>512</v>
      </c>
      <c r="N362" s="106">
        <f t="shared" si="1242"/>
        <v>385</v>
      </c>
      <c r="O362" s="106">
        <f t="shared" si="1242"/>
        <v>385</v>
      </c>
      <c r="P362" s="106">
        <f t="shared" si="1242"/>
        <v>1252</v>
      </c>
      <c r="Q362" s="106">
        <f t="shared" si="1242"/>
        <v>835</v>
      </c>
      <c r="R362" s="106">
        <f t="shared" si="1242"/>
        <v>1043</v>
      </c>
      <c r="S362" s="106">
        <f t="shared" si="1242"/>
        <v>1043</v>
      </c>
      <c r="U362" s="97">
        <v>151</v>
      </c>
      <c r="V362" s="97">
        <f t="shared" ref="V362:AC362" si="1243">INT(B362/$I$1*$AC$1)</f>
        <v>1591</v>
      </c>
      <c r="W362" s="97">
        <f t="shared" si="1243"/>
        <v>635</v>
      </c>
      <c r="X362" s="97">
        <f t="shared" si="1243"/>
        <v>477</v>
      </c>
      <c r="Y362" s="97">
        <f t="shared" si="1243"/>
        <v>477</v>
      </c>
      <c r="Z362" s="97">
        <f t="shared" si="1243"/>
        <v>1553</v>
      </c>
      <c r="AA362" s="97">
        <f t="shared" si="1243"/>
        <v>1035</v>
      </c>
      <c r="AB362" s="97">
        <f t="shared" si="1243"/>
        <v>1294</v>
      </c>
      <c r="AC362" s="97">
        <f t="shared" si="1243"/>
        <v>1294</v>
      </c>
      <c r="AE362" s="98">
        <v>151</v>
      </c>
      <c r="AF362" s="98">
        <f t="shared" ref="AF362:AM362" si="1244">INT(B362/$I$1*$AM$1)</f>
        <v>2002</v>
      </c>
      <c r="AG362" s="98">
        <f t="shared" si="1244"/>
        <v>799</v>
      </c>
      <c r="AH362" s="98">
        <f t="shared" si="1244"/>
        <v>600</v>
      </c>
      <c r="AI362" s="98">
        <f t="shared" si="1244"/>
        <v>600</v>
      </c>
      <c r="AJ362" s="98">
        <f t="shared" si="1244"/>
        <v>1953</v>
      </c>
      <c r="AK362" s="98">
        <f t="shared" si="1244"/>
        <v>1302</v>
      </c>
      <c r="AL362" s="98">
        <f t="shared" si="1244"/>
        <v>1628</v>
      </c>
      <c r="AM362" s="98">
        <f t="shared" si="1244"/>
        <v>1628</v>
      </c>
      <c r="AO362" s="100">
        <v>151</v>
      </c>
      <c r="AP362" s="100">
        <f t="shared" ref="AP362:AW362" si="1245">INT(B362/$I$1*$AW$1)</f>
        <v>2567</v>
      </c>
      <c r="AQ362" s="100">
        <f t="shared" si="1245"/>
        <v>1025</v>
      </c>
      <c r="AR362" s="100">
        <f t="shared" si="1245"/>
        <v>770</v>
      </c>
      <c r="AS362" s="100">
        <f t="shared" si="1245"/>
        <v>770</v>
      </c>
      <c r="AT362" s="100">
        <f t="shared" si="1245"/>
        <v>2505</v>
      </c>
      <c r="AU362" s="100">
        <f t="shared" si="1245"/>
        <v>1670</v>
      </c>
      <c r="AV362" s="100">
        <f t="shared" si="1245"/>
        <v>2087</v>
      </c>
      <c r="AW362" s="100">
        <f t="shared" si="1245"/>
        <v>2087</v>
      </c>
      <c r="AY362" s="101">
        <v>151</v>
      </c>
      <c r="AZ362" s="101">
        <f t="shared" ref="AZ362:BG362" si="1246">INT(B362/$I$1*$BG$1)</f>
        <v>3286</v>
      </c>
      <c r="BA362" s="101">
        <f t="shared" si="1246"/>
        <v>1312</v>
      </c>
      <c r="BB362" s="101">
        <f t="shared" si="1246"/>
        <v>985</v>
      </c>
      <c r="BC362" s="101">
        <f t="shared" si="1246"/>
        <v>985</v>
      </c>
      <c r="BD362" s="101">
        <f t="shared" si="1246"/>
        <v>3206</v>
      </c>
      <c r="BE362" s="101">
        <f t="shared" si="1246"/>
        <v>2137</v>
      </c>
      <c r="BF362" s="101">
        <f t="shared" si="1246"/>
        <v>2672</v>
      </c>
      <c r="BG362" s="101">
        <f t="shared" si="1246"/>
        <v>2672</v>
      </c>
      <c r="BI362" s="102">
        <v>151</v>
      </c>
      <c r="BJ362" s="102">
        <f t="shared" ref="BJ362:BQ362" si="1247">INT(B362/$I$1*$BQ$1)</f>
        <v>5135</v>
      </c>
      <c r="BK362" s="102">
        <f t="shared" si="1247"/>
        <v>2050</v>
      </c>
      <c r="BL362" s="102">
        <f t="shared" si="1247"/>
        <v>1540</v>
      </c>
      <c r="BM362" s="102">
        <f t="shared" si="1247"/>
        <v>1540</v>
      </c>
      <c r="BN362" s="102">
        <f t="shared" si="1247"/>
        <v>5010</v>
      </c>
      <c r="BO362" s="102">
        <f t="shared" si="1247"/>
        <v>3340</v>
      </c>
      <c r="BP362" s="102">
        <f t="shared" si="1247"/>
        <v>4175</v>
      </c>
      <c r="BQ362" s="102">
        <f t="shared" si="1247"/>
        <v>4175</v>
      </c>
    </row>
    <row r="363" spans="1:69">
      <c r="A363" s="4">
        <v>152</v>
      </c>
      <c r="B363" s="4">
        <f>INT(VLOOKUP(A363,数值基线!$A$1:$K$206,6,0)*$B$210)</f>
        <v>1040</v>
      </c>
      <c r="C363" s="4">
        <f>INT(B363/$B$2*$C$2)</f>
        <v>416</v>
      </c>
      <c r="D363" s="4">
        <f>INT(B363/$B$2*$D$2)</f>
        <v>312</v>
      </c>
      <c r="E363" s="4">
        <f>INT(B363/$B$2*$E$2)</f>
        <v>312</v>
      </c>
      <c r="F363" s="4">
        <f>INT(VLOOKUP(A363,数值基线!$A$1:$K$206,7,0)*$F$2)</f>
        <v>1015</v>
      </c>
      <c r="G363" s="4">
        <f>INT(F363/$F$2*$G$2)</f>
        <v>676</v>
      </c>
      <c r="H363" s="4">
        <f>INT(F363/$F$2*$H$2)</f>
        <v>845</v>
      </c>
      <c r="I363" s="4">
        <f>INT(F363/$F$2*$I$2)</f>
        <v>845</v>
      </c>
      <c r="K363" s="106">
        <v>152</v>
      </c>
      <c r="L363" s="106">
        <f t="shared" ref="L363:S363" si="1248">INT(B363/$I$1*$S$1)</f>
        <v>1300</v>
      </c>
      <c r="M363" s="106">
        <f t="shared" si="1248"/>
        <v>520</v>
      </c>
      <c r="N363" s="106">
        <f t="shared" si="1248"/>
        <v>390</v>
      </c>
      <c r="O363" s="106">
        <f t="shared" si="1248"/>
        <v>390</v>
      </c>
      <c r="P363" s="106">
        <f t="shared" si="1248"/>
        <v>1268</v>
      </c>
      <c r="Q363" s="106">
        <f t="shared" si="1248"/>
        <v>845</v>
      </c>
      <c r="R363" s="106">
        <f t="shared" si="1248"/>
        <v>1056</v>
      </c>
      <c r="S363" s="106">
        <f t="shared" si="1248"/>
        <v>1056</v>
      </c>
      <c r="U363" s="97">
        <v>152</v>
      </c>
      <c r="V363" s="97">
        <f t="shared" ref="V363:AC363" si="1249">INT(B363/$I$1*$AC$1)</f>
        <v>1612</v>
      </c>
      <c r="W363" s="97">
        <f t="shared" si="1249"/>
        <v>644</v>
      </c>
      <c r="X363" s="97">
        <f t="shared" si="1249"/>
        <v>483</v>
      </c>
      <c r="Y363" s="97">
        <f t="shared" si="1249"/>
        <v>483</v>
      </c>
      <c r="Z363" s="97">
        <f t="shared" si="1249"/>
        <v>1573</v>
      </c>
      <c r="AA363" s="97">
        <f t="shared" si="1249"/>
        <v>1047</v>
      </c>
      <c r="AB363" s="97">
        <f t="shared" si="1249"/>
        <v>1309</v>
      </c>
      <c r="AC363" s="97">
        <f t="shared" si="1249"/>
        <v>1309</v>
      </c>
      <c r="AE363" s="98">
        <v>152</v>
      </c>
      <c r="AF363" s="98">
        <f t="shared" ref="AF363:AM363" si="1250">INT(B363/$I$1*$AM$1)</f>
        <v>2028</v>
      </c>
      <c r="AG363" s="98">
        <f t="shared" si="1250"/>
        <v>811</v>
      </c>
      <c r="AH363" s="98">
        <f t="shared" si="1250"/>
        <v>608</v>
      </c>
      <c r="AI363" s="98">
        <f t="shared" si="1250"/>
        <v>608</v>
      </c>
      <c r="AJ363" s="98">
        <f t="shared" si="1250"/>
        <v>1979</v>
      </c>
      <c r="AK363" s="98">
        <f t="shared" si="1250"/>
        <v>1318</v>
      </c>
      <c r="AL363" s="98">
        <f t="shared" si="1250"/>
        <v>1647</v>
      </c>
      <c r="AM363" s="98">
        <f t="shared" si="1250"/>
        <v>1647</v>
      </c>
      <c r="AO363" s="100">
        <v>152</v>
      </c>
      <c r="AP363" s="100">
        <f t="shared" ref="AP363:AW363" si="1251">INT(B363/$I$1*$AW$1)</f>
        <v>2600</v>
      </c>
      <c r="AQ363" s="100">
        <f t="shared" si="1251"/>
        <v>1040</v>
      </c>
      <c r="AR363" s="100">
        <f t="shared" si="1251"/>
        <v>780</v>
      </c>
      <c r="AS363" s="100">
        <f t="shared" si="1251"/>
        <v>780</v>
      </c>
      <c r="AT363" s="100">
        <f t="shared" si="1251"/>
        <v>2537</v>
      </c>
      <c r="AU363" s="100">
        <f t="shared" si="1251"/>
        <v>1690</v>
      </c>
      <c r="AV363" s="100">
        <f t="shared" si="1251"/>
        <v>2112</v>
      </c>
      <c r="AW363" s="100">
        <f t="shared" si="1251"/>
        <v>2112</v>
      </c>
      <c r="AY363" s="101">
        <v>152</v>
      </c>
      <c r="AZ363" s="101">
        <f t="shared" ref="AZ363:BG363" si="1252">INT(B363/$I$1*$BG$1)</f>
        <v>3328</v>
      </c>
      <c r="BA363" s="101">
        <f t="shared" si="1252"/>
        <v>1331</v>
      </c>
      <c r="BB363" s="101">
        <f t="shared" si="1252"/>
        <v>998</v>
      </c>
      <c r="BC363" s="101">
        <f t="shared" si="1252"/>
        <v>998</v>
      </c>
      <c r="BD363" s="101">
        <f t="shared" si="1252"/>
        <v>3248</v>
      </c>
      <c r="BE363" s="101">
        <f t="shared" si="1252"/>
        <v>2163</v>
      </c>
      <c r="BF363" s="101">
        <f t="shared" si="1252"/>
        <v>2704</v>
      </c>
      <c r="BG363" s="101">
        <f t="shared" si="1252"/>
        <v>2704</v>
      </c>
      <c r="BI363" s="102">
        <v>152</v>
      </c>
      <c r="BJ363" s="102">
        <f t="shared" ref="BJ363:BQ363" si="1253">INT(B363/$I$1*$BQ$1)</f>
        <v>5200</v>
      </c>
      <c r="BK363" s="102">
        <f t="shared" si="1253"/>
        <v>2080</v>
      </c>
      <c r="BL363" s="102">
        <f t="shared" si="1253"/>
        <v>1560</v>
      </c>
      <c r="BM363" s="102">
        <f t="shared" si="1253"/>
        <v>1560</v>
      </c>
      <c r="BN363" s="102">
        <f t="shared" si="1253"/>
        <v>5075</v>
      </c>
      <c r="BO363" s="102">
        <f t="shared" si="1253"/>
        <v>3380</v>
      </c>
      <c r="BP363" s="102">
        <f t="shared" si="1253"/>
        <v>4225</v>
      </c>
      <c r="BQ363" s="102">
        <f t="shared" si="1253"/>
        <v>4225</v>
      </c>
    </row>
    <row r="364" spans="1:69">
      <c r="A364" s="4">
        <v>153</v>
      </c>
      <c r="B364" s="4">
        <f>INT(VLOOKUP(A364,数值基线!$A$1:$K$206,6,0)*$B$210)</f>
        <v>1054</v>
      </c>
      <c r="C364" s="4">
        <f>INT(B364/$B$2*$C$2)</f>
        <v>421</v>
      </c>
      <c r="D364" s="4">
        <f>INT(B364/$B$2*$D$2)</f>
        <v>316</v>
      </c>
      <c r="E364" s="4">
        <f>INT(B364/$B$2*$E$2)</f>
        <v>316</v>
      </c>
      <c r="F364" s="4">
        <f>INT(VLOOKUP(A364,数值基线!$A$1:$K$206,7,0)*$F$2)</f>
        <v>1028</v>
      </c>
      <c r="G364" s="4">
        <f>INT(F364/$F$2*$G$2)</f>
        <v>685</v>
      </c>
      <c r="H364" s="4">
        <f>INT(F364/$F$2*$H$2)</f>
        <v>856</v>
      </c>
      <c r="I364" s="4">
        <f>INT(F364/$F$2*$I$2)</f>
        <v>856</v>
      </c>
      <c r="K364" s="106">
        <v>153</v>
      </c>
      <c r="L364" s="106">
        <f t="shared" ref="L364:S364" si="1254">INT(B364/$I$1*$S$1)</f>
        <v>1317</v>
      </c>
      <c r="M364" s="106">
        <f t="shared" si="1254"/>
        <v>526</v>
      </c>
      <c r="N364" s="106">
        <f t="shared" si="1254"/>
        <v>395</v>
      </c>
      <c r="O364" s="106">
        <f t="shared" si="1254"/>
        <v>395</v>
      </c>
      <c r="P364" s="106">
        <f t="shared" si="1254"/>
        <v>1285</v>
      </c>
      <c r="Q364" s="106">
        <f t="shared" si="1254"/>
        <v>856</v>
      </c>
      <c r="R364" s="106">
        <f t="shared" si="1254"/>
        <v>1070</v>
      </c>
      <c r="S364" s="106">
        <f t="shared" si="1254"/>
        <v>1070</v>
      </c>
      <c r="U364" s="97">
        <v>153</v>
      </c>
      <c r="V364" s="97">
        <f t="shared" ref="V364:AC364" si="1255">INT(B364/$I$1*$AC$1)</f>
        <v>1633</v>
      </c>
      <c r="W364" s="97">
        <f t="shared" si="1255"/>
        <v>652</v>
      </c>
      <c r="X364" s="97">
        <f t="shared" si="1255"/>
        <v>489</v>
      </c>
      <c r="Y364" s="97">
        <f t="shared" si="1255"/>
        <v>489</v>
      </c>
      <c r="Z364" s="97">
        <f t="shared" si="1255"/>
        <v>1593</v>
      </c>
      <c r="AA364" s="97">
        <f t="shared" si="1255"/>
        <v>1061</v>
      </c>
      <c r="AB364" s="97">
        <f t="shared" si="1255"/>
        <v>1326</v>
      </c>
      <c r="AC364" s="97">
        <f t="shared" si="1255"/>
        <v>1326</v>
      </c>
      <c r="AE364" s="98">
        <v>153</v>
      </c>
      <c r="AF364" s="98">
        <f t="shared" ref="AF364:AM364" si="1256">INT(B364/$I$1*$AM$1)</f>
        <v>2055</v>
      </c>
      <c r="AG364" s="98">
        <f t="shared" si="1256"/>
        <v>820</v>
      </c>
      <c r="AH364" s="98">
        <f t="shared" si="1256"/>
        <v>616</v>
      </c>
      <c r="AI364" s="98">
        <f t="shared" si="1256"/>
        <v>616</v>
      </c>
      <c r="AJ364" s="98">
        <f t="shared" si="1256"/>
        <v>2004</v>
      </c>
      <c r="AK364" s="98">
        <f t="shared" si="1256"/>
        <v>1335</v>
      </c>
      <c r="AL364" s="98">
        <f t="shared" si="1256"/>
        <v>1669</v>
      </c>
      <c r="AM364" s="98">
        <f t="shared" si="1256"/>
        <v>1669</v>
      </c>
      <c r="AO364" s="100">
        <v>153</v>
      </c>
      <c r="AP364" s="100">
        <f t="shared" ref="AP364:AW364" si="1257">INT(B364/$I$1*$AW$1)</f>
        <v>2635</v>
      </c>
      <c r="AQ364" s="100">
        <f t="shared" si="1257"/>
        <v>1052</v>
      </c>
      <c r="AR364" s="100">
        <f t="shared" si="1257"/>
        <v>790</v>
      </c>
      <c r="AS364" s="100">
        <f t="shared" si="1257"/>
        <v>790</v>
      </c>
      <c r="AT364" s="100">
        <f t="shared" si="1257"/>
        <v>2570</v>
      </c>
      <c r="AU364" s="100">
        <f t="shared" si="1257"/>
        <v>1712</v>
      </c>
      <c r="AV364" s="100">
        <f t="shared" si="1257"/>
        <v>2140</v>
      </c>
      <c r="AW364" s="100">
        <f t="shared" si="1257"/>
        <v>2140</v>
      </c>
      <c r="AY364" s="101">
        <v>153</v>
      </c>
      <c r="AZ364" s="101">
        <f t="shared" ref="AZ364:BG364" si="1258">INT(B364/$I$1*$BG$1)</f>
        <v>3372</v>
      </c>
      <c r="BA364" s="101">
        <f t="shared" si="1258"/>
        <v>1347</v>
      </c>
      <c r="BB364" s="101">
        <f t="shared" si="1258"/>
        <v>1011</v>
      </c>
      <c r="BC364" s="101">
        <f t="shared" si="1258"/>
        <v>1011</v>
      </c>
      <c r="BD364" s="101">
        <f t="shared" si="1258"/>
        <v>3289</v>
      </c>
      <c r="BE364" s="101">
        <f t="shared" si="1258"/>
        <v>2192</v>
      </c>
      <c r="BF364" s="101">
        <f t="shared" si="1258"/>
        <v>2739</v>
      </c>
      <c r="BG364" s="101">
        <f t="shared" si="1258"/>
        <v>2739</v>
      </c>
      <c r="BI364" s="102">
        <v>153</v>
      </c>
      <c r="BJ364" s="102">
        <f t="shared" ref="BJ364:BQ364" si="1259">INT(B364/$I$1*$BQ$1)</f>
        <v>5270</v>
      </c>
      <c r="BK364" s="102">
        <f t="shared" si="1259"/>
        <v>2105</v>
      </c>
      <c r="BL364" s="102">
        <f t="shared" si="1259"/>
        <v>1580</v>
      </c>
      <c r="BM364" s="102">
        <f t="shared" si="1259"/>
        <v>1580</v>
      </c>
      <c r="BN364" s="102">
        <f t="shared" si="1259"/>
        <v>5140</v>
      </c>
      <c r="BO364" s="102">
        <f t="shared" si="1259"/>
        <v>3425</v>
      </c>
      <c r="BP364" s="102">
        <f t="shared" si="1259"/>
        <v>4280</v>
      </c>
      <c r="BQ364" s="102">
        <f t="shared" si="1259"/>
        <v>4280</v>
      </c>
    </row>
    <row r="365" spans="1:69">
      <c r="A365" s="4">
        <v>154</v>
      </c>
      <c r="B365" s="4">
        <f>INT(VLOOKUP(A365,数值基线!$A$1:$K$206,6,0)*$B$210)</f>
        <v>1067</v>
      </c>
      <c r="C365" s="4">
        <f>INT(B365/$B$2*$C$2)</f>
        <v>426</v>
      </c>
      <c r="D365" s="4">
        <f>INT(B365/$B$2*$D$2)</f>
        <v>320</v>
      </c>
      <c r="E365" s="4">
        <f>INT(B365/$B$2*$E$2)</f>
        <v>320</v>
      </c>
      <c r="F365" s="4">
        <f>INT(VLOOKUP(A365,数值基线!$A$1:$K$206,7,0)*$F$2)</f>
        <v>1041</v>
      </c>
      <c r="G365" s="4">
        <f>INT(F365/$F$2*$G$2)</f>
        <v>694</v>
      </c>
      <c r="H365" s="4">
        <f>INT(F365/$F$2*$H$2)</f>
        <v>867</v>
      </c>
      <c r="I365" s="4">
        <f>INT(F365/$F$2*$I$2)</f>
        <v>867</v>
      </c>
      <c r="K365" s="106">
        <v>154</v>
      </c>
      <c r="L365" s="106">
        <f t="shared" ref="L365:S365" si="1260">INT(B365/$I$1*$S$1)</f>
        <v>1333</v>
      </c>
      <c r="M365" s="106">
        <f t="shared" si="1260"/>
        <v>532</v>
      </c>
      <c r="N365" s="106">
        <f t="shared" si="1260"/>
        <v>400</v>
      </c>
      <c r="O365" s="106">
        <f t="shared" si="1260"/>
        <v>400</v>
      </c>
      <c r="P365" s="106">
        <f t="shared" si="1260"/>
        <v>1301</v>
      </c>
      <c r="Q365" s="106">
        <f t="shared" si="1260"/>
        <v>867</v>
      </c>
      <c r="R365" s="106">
        <f t="shared" si="1260"/>
        <v>1083</v>
      </c>
      <c r="S365" s="106">
        <f t="shared" si="1260"/>
        <v>1083</v>
      </c>
      <c r="U365" s="97">
        <v>154</v>
      </c>
      <c r="V365" s="97">
        <f t="shared" ref="V365:AC365" si="1261">INT(B365/$I$1*$AC$1)</f>
        <v>1653</v>
      </c>
      <c r="W365" s="97">
        <f t="shared" si="1261"/>
        <v>660</v>
      </c>
      <c r="X365" s="97">
        <f t="shared" si="1261"/>
        <v>496</v>
      </c>
      <c r="Y365" s="97">
        <f t="shared" si="1261"/>
        <v>496</v>
      </c>
      <c r="Z365" s="97">
        <f t="shared" si="1261"/>
        <v>1613</v>
      </c>
      <c r="AA365" s="97">
        <f t="shared" si="1261"/>
        <v>1075</v>
      </c>
      <c r="AB365" s="97">
        <f t="shared" si="1261"/>
        <v>1343</v>
      </c>
      <c r="AC365" s="97">
        <f t="shared" si="1261"/>
        <v>1343</v>
      </c>
      <c r="AE365" s="98">
        <v>154</v>
      </c>
      <c r="AF365" s="98">
        <f t="shared" ref="AF365:AM365" si="1262">INT(B365/$I$1*$AM$1)</f>
        <v>2080</v>
      </c>
      <c r="AG365" s="98">
        <f t="shared" si="1262"/>
        <v>830</v>
      </c>
      <c r="AH365" s="98">
        <f t="shared" si="1262"/>
        <v>624</v>
      </c>
      <c r="AI365" s="98">
        <f t="shared" si="1262"/>
        <v>624</v>
      </c>
      <c r="AJ365" s="98">
        <f t="shared" si="1262"/>
        <v>2029</v>
      </c>
      <c r="AK365" s="98">
        <f t="shared" si="1262"/>
        <v>1353</v>
      </c>
      <c r="AL365" s="98">
        <f t="shared" si="1262"/>
        <v>1690</v>
      </c>
      <c r="AM365" s="98">
        <f t="shared" si="1262"/>
        <v>1690</v>
      </c>
      <c r="AO365" s="100">
        <v>154</v>
      </c>
      <c r="AP365" s="100">
        <f t="shared" ref="AP365:AW365" si="1263">INT(B365/$I$1*$AW$1)</f>
        <v>2667</v>
      </c>
      <c r="AQ365" s="100">
        <f t="shared" si="1263"/>
        <v>1065</v>
      </c>
      <c r="AR365" s="100">
        <f t="shared" si="1263"/>
        <v>800</v>
      </c>
      <c r="AS365" s="100">
        <f t="shared" si="1263"/>
        <v>800</v>
      </c>
      <c r="AT365" s="100">
        <f t="shared" si="1263"/>
        <v>2602</v>
      </c>
      <c r="AU365" s="100">
        <f t="shared" si="1263"/>
        <v>1735</v>
      </c>
      <c r="AV365" s="100">
        <f t="shared" si="1263"/>
        <v>2167</v>
      </c>
      <c r="AW365" s="100">
        <f t="shared" si="1263"/>
        <v>2167</v>
      </c>
      <c r="AY365" s="101">
        <v>154</v>
      </c>
      <c r="AZ365" s="101">
        <f t="shared" ref="AZ365:BG365" si="1264">INT(B365/$I$1*$BG$1)</f>
        <v>3414</v>
      </c>
      <c r="BA365" s="101">
        <f t="shared" si="1264"/>
        <v>1363</v>
      </c>
      <c r="BB365" s="101">
        <f t="shared" si="1264"/>
        <v>1024</v>
      </c>
      <c r="BC365" s="101">
        <f t="shared" si="1264"/>
        <v>1024</v>
      </c>
      <c r="BD365" s="101">
        <f t="shared" si="1264"/>
        <v>3331</v>
      </c>
      <c r="BE365" s="101">
        <f t="shared" si="1264"/>
        <v>2220</v>
      </c>
      <c r="BF365" s="101">
        <f t="shared" si="1264"/>
        <v>2774</v>
      </c>
      <c r="BG365" s="101">
        <f t="shared" si="1264"/>
        <v>2774</v>
      </c>
      <c r="BI365" s="102">
        <v>154</v>
      </c>
      <c r="BJ365" s="102">
        <f t="shared" ref="BJ365:BQ365" si="1265">INT(B365/$I$1*$BQ$1)</f>
        <v>5335</v>
      </c>
      <c r="BK365" s="102">
        <f t="shared" si="1265"/>
        <v>2130</v>
      </c>
      <c r="BL365" s="102">
        <f t="shared" si="1265"/>
        <v>1600</v>
      </c>
      <c r="BM365" s="102">
        <f t="shared" si="1265"/>
        <v>1600</v>
      </c>
      <c r="BN365" s="102">
        <f t="shared" si="1265"/>
        <v>5205</v>
      </c>
      <c r="BO365" s="102">
        <f t="shared" si="1265"/>
        <v>3470</v>
      </c>
      <c r="BP365" s="102">
        <f t="shared" si="1265"/>
        <v>4335</v>
      </c>
      <c r="BQ365" s="102">
        <f t="shared" si="1265"/>
        <v>4335</v>
      </c>
    </row>
    <row r="366" spans="1:69">
      <c r="A366" s="4">
        <v>155</v>
      </c>
      <c r="B366" s="4">
        <f>INT(VLOOKUP(A366,数值基线!$A$1:$K$206,6,0)*$B$210)</f>
        <v>1080</v>
      </c>
      <c r="C366" s="4">
        <f>INT(B366/$B$2*$C$2)</f>
        <v>432</v>
      </c>
      <c r="D366" s="4">
        <f>INT(B366/$B$2*$D$2)</f>
        <v>324</v>
      </c>
      <c r="E366" s="4">
        <f>INT(B366/$B$2*$E$2)</f>
        <v>324</v>
      </c>
      <c r="F366" s="4">
        <f>INT(VLOOKUP(A366,数值基线!$A$1:$K$206,7,0)*$F$2)</f>
        <v>1053</v>
      </c>
      <c r="G366" s="4">
        <f>INT(F366/$F$2*$G$2)</f>
        <v>702</v>
      </c>
      <c r="H366" s="4">
        <f>INT(F366/$F$2*$H$2)</f>
        <v>877</v>
      </c>
      <c r="I366" s="4">
        <f>INT(F366/$F$2*$I$2)</f>
        <v>877</v>
      </c>
      <c r="K366" s="106">
        <v>155</v>
      </c>
      <c r="L366" s="106">
        <f t="shared" ref="L366:S366" si="1266">INT(B366/$I$1*$S$1)</f>
        <v>1350</v>
      </c>
      <c r="M366" s="106">
        <f t="shared" si="1266"/>
        <v>540</v>
      </c>
      <c r="N366" s="106">
        <f t="shared" si="1266"/>
        <v>405</v>
      </c>
      <c r="O366" s="106">
        <f t="shared" si="1266"/>
        <v>405</v>
      </c>
      <c r="P366" s="106">
        <f t="shared" si="1266"/>
        <v>1316</v>
      </c>
      <c r="Q366" s="106">
        <f t="shared" si="1266"/>
        <v>877</v>
      </c>
      <c r="R366" s="106">
        <f t="shared" si="1266"/>
        <v>1096</v>
      </c>
      <c r="S366" s="106">
        <f t="shared" si="1266"/>
        <v>1096</v>
      </c>
      <c r="U366" s="97">
        <v>155</v>
      </c>
      <c r="V366" s="97">
        <f t="shared" ref="V366:AC366" si="1267">INT(B366/$I$1*$AC$1)</f>
        <v>1674</v>
      </c>
      <c r="W366" s="97">
        <f t="shared" si="1267"/>
        <v>669</v>
      </c>
      <c r="X366" s="97">
        <f t="shared" si="1267"/>
        <v>502</v>
      </c>
      <c r="Y366" s="97">
        <f t="shared" si="1267"/>
        <v>502</v>
      </c>
      <c r="Z366" s="97">
        <f t="shared" si="1267"/>
        <v>1632</v>
      </c>
      <c r="AA366" s="97">
        <f t="shared" si="1267"/>
        <v>1088</v>
      </c>
      <c r="AB366" s="97">
        <f t="shared" si="1267"/>
        <v>1359</v>
      </c>
      <c r="AC366" s="97">
        <f t="shared" si="1267"/>
        <v>1359</v>
      </c>
      <c r="AE366" s="98">
        <v>155</v>
      </c>
      <c r="AF366" s="98">
        <f t="shared" ref="AF366:AM366" si="1268">INT(B366/$I$1*$AM$1)</f>
        <v>2106</v>
      </c>
      <c r="AG366" s="98">
        <f t="shared" si="1268"/>
        <v>842</v>
      </c>
      <c r="AH366" s="98">
        <f t="shared" si="1268"/>
        <v>631</v>
      </c>
      <c r="AI366" s="98">
        <f t="shared" si="1268"/>
        <v>631</v>
      </c>
      <c r="AJ366" s="98">
        <f t="shared" si="1268"/>
        <v>2053</v>
      </c>
      <c r="AK366" s="98">
        <f t="shared" si="1268"/>
        <v>1368</v>
      </c>
      <c r="AL366" s="98">
        <f t="shared" si="1268"/>
        <v>1710</v>
      </c>
      <c r="AM366" s="98">
        <f t="shared" si="1268"/>
        <v>1710</v>
      </c>
      <c r="AO366" s="100">
        <v>155</v>
      </c>
      <c r="AP366" s="100">
        <f t="shared" ref="AP366:AW366" si="1269">INT(B366/$I$1*$AW$1)</f>
        <v>2700</v>
      </c>
      <c r="AQ366" s="100">
        <f t="shared" si="1269"/>
        <v>1080</v>
      </c>
      <c r="AR366" s="100">
        <f t="shared" si="1269"/>
        <v>810</v>
      </c>
      <c r="AS366" s="100">
        <f t="shared" si="1269"/>
        <v>810</v>
      </c>
      <c r="AT366" s="100">
        <f t="shared" si="1269"/>
        <v>2632</v>
      </c>
      <c r="AU366" s="100">
        <f t="shared" si="1269"/>
        <v>1755</v>
      </c>
      <c r="AV366" s="100">
        <f t="shared" si="1269"/>
        <v>2192</v>
      </c>
      <c r="AW366" s="100">
        <f t="shared" si="1269"/>
        <v>2192</v>
      </c>
      <c r="AY366" s="101">
        <v>155</v>
      </c>
      <c r="AZ366" s="101">
        <f t="shared" ref="AZ366:BG366" si="1270">INT(B366/$I$1*$BG$1)</f>
        <v>3456</v>
      </c>
      <c r="BA366" s="101">
        <f t="shared" si="1270"/>
        <v>1382</v>
      </c>
      <c r="BB366" s="101">
        <f t="shared" si="1270"/>
        <v>1036</v>
      </c>
      <c r="BC366" s="101">
        <f t="shared" si="1270"/>
        <v>1036</v>
      </c>
      <c r="BD366" s="101">
        <f t="shared" si="1270"/>
        <v>3369</v>
      </c>
      <c r="BE366" s="101">
        <f t="shared" si="1270"/>
        <v>2246</v>
      </c>
      <c r="BF366" s="101">
        <f t="shared" si="1270"/>
        <v>2806</v>
      </c>
      <c r="BG366" s="101">
        <f t="shared" si="1270"/>
        <v>2806</v>
      </c>
      <c r="BI366" s="102">
        <v>155</v>
      </c>
      <c r="BJ366" s="102">
        <f t="shared" ref="BJ366:BQ366" si="1271">INT(B366/$I$1*$BQ$1)</f>
        <v>5400</v>
      </c>
      <c r="BK366" s="102">
        <f t="shared" si="1271"/>
        <v>2160</v>
      </c>
      <c r="BL366" s="102">
        <f t="shared" si="1271"/>
        <v>1620</v>
      </c>
      <c r="BM366" s="102">
        <f t="shared" si="1271"/>
        <v>1620</v>
      </c>
      <c r="BN366" s="102">
        <f t="shared" si="1271"/>
        <v>5265</v>
      </c>
      <c r="BO366" s="102">
        <f t="shared" si="1271"/>
        <v>3510</v>
      </c>
      <c r="BP366" s="102">
        <f t="shared" si="1271"/>
        <v>4385</v>
      </c>
      <c r="BQ366" s="102">
        <f t="shared" si="1271"/>
        <v>4385</v>
      </c>
    </row>
    <row r="367" spans="1:69">
      <c r="A367" s="4">
        <v>156</v>
      </c>
      <c r="B367" s="4">
        <f>INT(VLOOKUP(A367,数值基线!$A$1:$K$206,6,0)*$B$210)</f>
        <v>1093</v>
      </c>
      <c r="C367" s="4">
        <f>INT(B367/$B$2*$C$2)</f>
        <v>437</v>
      </c>
      <c r="D367" s="4">
        <f>INT(B367/$B$2*$D$2)</f>
        <v>327</v>
      </c>
      <c r="E367" s="4">
        <f>INT(B367/$B$2*$E$2)</f>
        <v>327</v>
      </c>
      <c r="F367" s="4">
        <f>INT(VLOOKUP(A367,数值基线!$A$1:$K$206,7,0)*$F$2)</f>
        <v>1066</v>
      </c>
      <c r="G367" s="4">
        <f>INT(F367/$F$2*$G$2)</f>
        <v>710</v>
      </c>
      <c r="H367" s="4">
        <f>INT(F367/$F$2*$H$2)</f>
        <v>888</v>
      </c>
      <c r="I367" s="4">
        <f>INT(F367/$F$2*$I$2)</f>
        <v>888</v>
      </c>
      <c r="K367" s="106">
        <v>156</v>
      </c>
      <c r="L367" s="106">
        <f t="shared" ref="L367:S367" si="1272">INT(B367/$I$1*$S$1)</f>
        <v>1366</v>
      </c>
      <c r="M367" s="106">
        <f t="shared" si="1272"/>
        <v>546</v>
      </c>
      <c r="N367" s="106">
        <f t="shared" si="1272"/>
        <v>408</v>
      </c>
      <c r="O367" s="106">
        <f t="shared" si="1272"/>
        <v>408</v>
      </c>
      <c r="P367" s="106">
        <f t="shared" si="1272"/>
        <v>1332</v>
      </c>
      <c r="Q367" s="106">
        <f t="shared" si="1272"/>
        <v>887</v>
      </c>
      <c r="R367" s="106">
        <f t="shared" si="1272"/>
        <v>1110</v>
      </c>
      <c r="S367" s="106">
        <f t="shared" si="1272"/>
        <v>1110</v>
      </c>
      <c r="U367" s="97">
        <v>156</v>
      </c>
      <c r="V367" s="97">
        <f t="shared" ref="V367:AC367" si="1273">INT(B367/$I$1*$AC$1)</f>
        <v>1694</v>
      </c>
      <c r="W367" s="97">
        <f t="shared" si="1273"/>
        <v>677</v>
      </c>
      <c r="X367" s="97">
        <f t="shared" si="1273"/>
        <v>506</v>
      </c>
      <c r="Y367" s="97">
        <f t="shared" si="1273"/>
        <v>506</v>
      </c>
      <c r="Z367" s="97">
        <f t="shared" si="1273"/>
        <v>1652</v>
      </c>
      <c r="AA367" s="97">
        <f t="shared" si="1273"/>
        <v>1100</v>
      </c>
      <c r="AB367" s="97">
        <f t="shared" si="1273"/>
        <v>1376</v>
      </c>
      <c r="AC367" s="97">
        <f t="shared" si="1273"/>
        <v>1376</v>
      </c>
      <c r="AE367" s="98">
        <v>156</v>
      </c>
      <c r="AF367" s="98">
        <f t="shared" ref="AF367:AM367" si="1274">INT(B367/$I$1*$AM$1)</f>
        <v>2131</v>
      </c>
      <c r="AG367" s="98">
        <f t="shared" si="1274"/>
        <v>852</v>
      </c>
      <c r="AH367" s="98">
        <f t="shared" si="1274"/>
        <v>637</v>
      </c>
      <c r="AI367" s="98">
        <f t="shared" si="1274"/>
        <v>637</v>
      </c>
      <c r="AJ367" s="98">
        <f t="shared" si="1274"/>
        <v>2078</v>
      </c>
      <c r="AK367" s="98">
        <f t="shared" si="1274"/>
        <v>1384</v>
      </c>
      <c r="AL367" s="98">
        <f t="shared" si="1274"/>
        <v>1731</v>
      </c>
      <c r="AM367" s="98">
        <f t="shared" si="1274"/>
        <v>1731</v>
      </c>
      <c r="AO367" s="100">
        <v>156</v>
      </c>
      <c r="AP367" s="100">
        <f t="shared" ref="AP367:AW367" si="1275">INT(B367/$I$1*$AW$1)</f>
        <v>2732</v>
      </c>
      <c r="AQ367" s="100">
        <f t="shared" si="1275"/>
        <v>1092</v>
      </c>
      <c r="AR367" s="100">
        <f t="shared" si="1275"/>
        <v>817</v>
      </c>
      <c r="AS367" s="100">
        <f t="shared" si="1275"/>
        <v>817</v>
      </c>
      <c r="AT367" s="100">
        <f t="shared" si="1275"/>
        <v>2665</v>
      </c>
      <c r="AU367" s="100">
        <f t="shared" si="1275"/>
        <v>1775</v>
      </c>
      <c r="AV367" s="100">
        <f t="shared" si="1275"/>
        <v>2220</v>
      </c>
      <c r="AW367" s="100">
        <f t="shared" si="1275"/>
        <v>2220</v>
      </c>
      <c r="AY367" s="101">
        <v>156</v>
      </c>
      <c r="AZ367" s="101">
        <f t="shared" ref="AZ367:BG367" si="1276">INT(B367/$I$1*$BG$1)</f>
        <v>3497</v>
      </c>
      <c r="BA367" s="101">
        <f t="shared" si="1276"/>
        <v>1398</v>
      </c>
      <c r="BB367" s="101">
        <f t="shared" si="1276"/>
        <v>1046</v>
      </c>
      <c r="BC367" s="101">
        <f t="shared" si="1276"/>
        <v>1046</v>
      </c>
      <c r="BD367" s="101">
        <f t="shared" si="1276"/>
        <v>3411</v>
      </c>
      <c r="BE367" s="101">
        <f t="shared" si="1276"/>
        <v>2272</v>
      </c>
      <c r="BF367" s="101">
        <f t="shared" si="1276"/>
        <v>2841</v>
      </c>
      <c r="BG367" s="101">
        <f t="shared" si="1276"/>
        <v>2841</v>
      </c>
      <c r="BI367" s="102">
        <v>156</v>
      </c>
      <c r="BJ367" s="102">
        <f t="shared" ref="BJ367:BQ367" si="1277">INT(B367/$I$1*$BQ$1)</f>
        <v>5465</v>
      </c>
      <c r="BK367" s="102">
        <f t="shared" si="1277"/>
        <v>2185</v>
      </c>
      <c r="BL367" s="102">
        <f t="shared" si="1277"/>
        <v>1635</v>
      </c>
      <c r="BM367" s="102">
        <f t="shared" si="1277"/>
        <v>1635</v>
      </c>
      <c r="BN367" s="102">
        <f t="shared" si="1277"/>
        <v>5330</v>
      </c>
      <c r="BO367" s="102">
        <f t="shared" si="1277"/>
        <v>3550</v>
      </c>
      <c r="BP367" s="102">
        <f t="shared" si="1277"/>
        <v>4440</v>
      </c>
      <c r="BQ367" s="102">
        <f t="shared" si="1277"/>
        <v>4440</v>
      </c>
    </row>
    <row r="368" spans="1:69">
      <c r="A368" s="4">
        <v>157</v>
      </c>
      <c r="B368" s="4">
        <f>INT(VLOOKUP(A368,数值基线!$A$1:$K$206,6,0)*$B$210)</f>
        <v>1107</v>
      </c>
      <c r="C368" s="4">
        <f>INT(B368/$B$2*$C$2)</f>
        <v>442</v>
      </c>
      <c r="D368" s="4">
        <f>INT(B368/$B$2*$D$2)</f>
        <v>332</v>
      </c>
      <c r="E368" s="4">
        <f>INT(B368/$B$2*$E$2)</f>
        <v>332</v>
      </c>
      <c r="F368" s="4">
        <f>INT(VLOOKUP(A368,数值基线!$A$1:$K$206,7,0)*$F$2)</f>
        <v>1080</v>
      </c>
      <c r="G368" s="4">
        <f>INT(F368/$F$2*$G$2)</f>
        <v>720</v>
      </c>
      <c r="H368" s="4">
        <f>INT(F368/$F$2*$H$2)</f>
        <v>900</v>
      </c>
      <c r="I368" s="4">
        <f>INT(F368/$F$2*$I$2)</f>
        <v>900</v>
      </c>
      <c r="K368" s="106">
        <v>157</v>
      </c>
      <c r="L368" s="106">
        <f t="shared" ref="L368:S368" si="1278">INT(B368/$I$1*$S$1)</f>
        <v>1383</v>
      </c>
      <c r="M368" s="106">
        <f t="shared" si="1278"/>
        <v>552</v>
      </c>
      <c r="N368" s="106">
        <f t="shared" si="1278"/>
        <v>415</v>
      </c>
      <c r="O368" s="106">
        <f t="shared" si="1278"/>
        <v>415</v>
      </c>
      <c r="P368" s="106">
        <f t="shared" si="1278"/>
        <v>1350</v>
      </c>
      <c r="Q368" s="106">
        <f t="shared" si="1278"/>
        <v>900</v>
      </c>
      <c r="R368" s="106">
        <f t="shared" si="1278"/>
        <v>1125</v>
      </c>
      <c r="S368" s="106">
        <f t="shared" si="1278"/>
        <v>1125</v>
      </c>
      <c r="U368" s="97">
        <v>157</v>
      </c>
      <c r="V368" s="97">
        <f t="shared" ref="V368:AC368" si="1279">INT(B368/$I$1*$AC$1)</f>
        <v>1715</v>
      </c>
      <c r="W368" s="97">
        <f t="shared" si="1279"/>
        <v>685</v>
      </c>
      <c r="X368" s="97">
        <f t="shared" si="1279"/>
        <v>514</v>
      </c>
      <c r="Y368" s="97">
        <f t="shared" si="1279"/>
        <v>514</v>
      </c>
      <c r="Z368" s="97">
        <f t="shared" si="1279"/>
        <v>1674</v>
      </c>
      <c r="AA368" s="97">
        <f t="shared" si="1279"/>
        <v>1116</v>
      </c>
      <c r="AB368" s="97">
        <f t="shared" si="1279"/>
        <v>1395</v>
      </c>
      <c r="AC368" s="97">
        <f t="shared" si="1279"/>
        <v>1395</v>
      </c>
      <c r="AE368" s="98">
        <v>157</v>
      </c>
      <c r="AF368" s="98">
        <f t="shared" ref="AF368:AM368" si="1280">INT(B368/$I$1*$AM$1)</f>
        <v>2158</v>
      </c>
      <c r="AG368" s="98">
        <f t="shared" si="1280"/>
        <v>861</v>
      </c>
      <c r="AH368" s="98">
        <f t="shared" si="1280"/>
        <v>647</v>
      </c>
      <c r="AI368" s="98">
        <f t="shared" si="1280"/>
        <v>647</v>
      </c>
      <c r="AJ368" s="98">
        <f t="shared" si="1280"/>
        <v>2106</v>
      </c>
      <c r="AK368" s="98">
        <f t="shared" si="1280"/>
        <v>1404</v>
      </c>
      <c r="AL368" s="98">
        <f t="shared" si="1280"/>
        <v>1755</v>
      </c>
      <c r="AM368" s="98">
        <f t="shared" si="1280"/>
        <v>1755</v>
      </c>
      <c r="AO368" s="100">
        <v>157</v>
      </c>
      <c r="AP368" s="100">
        <f t="shared" ref="AP368:AW368" si="1281">INT(B368/$I$1*$AW$1)</f>
        <v>2767</v>
      </c>
      <c r="AQ368" s="100">
        <f t="shared" si="1281"/>
        <v>1105</v>
      </c>
      <c r="AR368" s="100">
        <f t="shared" si="1281"/>
        <v>830</v>
      </c>
      <c r="AS368" s="100">
        <f t="shared" si="1281"/>
        <v>830</v>
      </c>
      <c r="AT368" s="100">
        <f t="shared" si="1281"/>
        <v>2700</v>
      </c>
      <c r="AU368" s="100">
        <f t="shared" si="1281"/>
        <v>1800</v>
      </c>
      <c r="AV368" s="100">
        <f t="shared" si="1281"/>
        <v>2250</v>
      </c>
      <c r="AW368" s="100">
        <f t="shared" si="1281"/>
        <v>2250</v>
      </c>
      <c r="AY368" s="101">
        <v>157</v>
      </c>
      <c r="AZ368" s="101">
        <f t="shared" ref="AZ368:BG368" si="1282">INT(B368/$I$1*$BG$1)</f>
        <v>3542</v>
      </c>
      <c r="BA368" s="101">
        <f t="shared" si="1282"/>
        <v>1414</v>
      </c>
      <c r="BB368" s="101">
        <f t="shared" si="1282"/>
        <v>1062</v>
      </c>
      <c r="BC368" s="101">
        <f t="shared" si="1282"/>
        <v>1062</v>
      </c>
      <c r="BD368" s="101">
        <f t="shared" si="1282"/>
        <v>3456</v>
      </c>
      <c r="BE368" s="101">
        <f t="shared" si="1282"/>
        <v>2304</v>
      </c>
      <c r="BF368" s="101">
        <f t="shared" si="1282"/>
        <v>2880</v>
      </c>
      <c r="BG368" s="101">
        <f t="shared" si="1282"/>
        <v>2880</v>
      </c>
      <c r="BI368" s="102">
        <v>157</v>
      </c>
      <c r="BJ368" s="102">
        <f t="shared" ref="BJ368:BQ368" si="1283">INT(B368/$I$1*$BQ$1)</f>
        <v>5535</v>
      </c>
      <c r="BK368" s="102">
        <f t="shared" si="1283"/>
        <v>2210</v>
      </c>
      <c r="BL368" s="102">
        <f t="shared" si="1283"/>
        <v>1660</v>
      </c>
      <c r="BM368" s="102">
        <f t="shared" si="1283"/>
        <v>1660</v>
      </c>
      <c r="BN368" s="102">
        <f t="shared" si="1283"/>
        <v>5400</v>
      </c>
      <c r="BO368" s="102">
        <f t="shared" si="1283"/>
        <v>3600</v>
      </c>
      <c r="BP368" s="102">
        <f t="shared" si="1283"/>
        <v>4500</v>
      </c>
      <c r="BQ368" s="102">
        <f t="shared" si="1283"/>
        <v>4500</v>
      </c>
    </row>
    <row r="369" spans="1:69">
      <c r="A369" s="4">
        <v>158</v>
      </c>
      <c r="B369" s="4">
        <f>INT(VLOOKUP(A369,数值基线!$A$1:$K$206,6,0)*$B$210)</f>
        <v>1120</v>
      </c>
      <c r="C369" s="4">
        <f>INT(B369/$B$2*$C$2)</f>
        <v>448</v>
      </c>
      <c r="D369" s="4">
        <f>INT(B369/$B$2*$D$2)</f>
        <v>336</v>
      </c>
      <c r="E369" s="4">
        <f>INT(B369/$B$2*$E$2)</f>
        <v>336</v>
      </c>
      <c r="F369" s="4">
        <f>INT(VLOOKUP(A369,数值基线!$A$1:$K$206,7,0)*$F$2)</f>
        <v>1093</v>
      </c>
      <c r="G369" s="4">
        <f>INT(F369/$F$2*$G$2)</f>
        <v>728</v>
      </c>
      <c r="H369" s="4">
        <f>INT(F369/$F$2*$H$2)</f>
        <v>910</v>
      </c>
      <c r="I369" s="4">
        <f>INT(F369/$F$2*$I$2)</f>
        <v>910</v>
      </c>
      <c r="K369" s="106">
        <v>158</v>
      </c>
      <c r="L369" s="106">
        <f t="shared" ref="L369:S369" si="1284">INT(B369/$I$1*$S$1)</f>
        <v>1400</v>
      </c>
      <c r="M369" s="106">
        <f t="shared" si="1284"/>
        <v>560</v>
      </c>
      <c r="N369" s="106">
        <f t="shared" si="1284"/>
        <v>420</v>
      </c>
      <c r="O369" s="106">
        <f t="shared" si="1284"/>
        <v>420</v>
      </c>
      <c r="P369" s="106">
        <f t="shared" si="1284"/>
        <v>1366</v>
      </c>
      <c r="Q369" s="106">
        <f t="shared" si="1284"/>
        <v>910</v>
      </c>
      <c r="R369" s="106">
        <f t="shared" si="1284"/>
        <v>1137</v>
      </c>
      <c r="S369" s="106">
        <f t="shared" si="1284"/>
        <v>1137</v>
      </c>
      <c r="U369" s="97">
        <v>158</v>
      </c>
      <c r="V369" s="97">
        <f t="shared" ref="V369:AC369" si="1285">INT(B369/$I$1*$AC$1)</f>
        <v>1736</v>
      </c>
      <c r="W369" s="97">
        <f t="shared" si="1285"/>
        <v>694</v>
      </c>
      <c r="X369" s="97">
        <f t="shared" si="1285"/>
        <v>520</v>
      </c>
      <c r="Y369" s="97">
        <f t="shared" si="1285"/>
        <v>520</v>
      </c>
      <c r="Z369" s="97">
        <f t="shared" si="1285"/>
        <v>1694</v>
      </c>
      <c r="AA369" s="97">
        <f t="shared" si="1285"/>
        <v>1128</v>
      </c>
      <c r="AB369" s="97">
        <f t="shared" si="1285"/>
        <v>1410</v>
      </c>
      <c r="AC369" s="97">
        <f t="shared" si="1285"/>
        <v>1410</v>
      </c>
      <c r="AE369" s="98">
        <v>158</v>
      </c>
      <c r="AF369" s="98">
        <f t="shared" ref="AF369:AM369" si="1286">INT(B369/$I$1*$AM$1)</f>
        <v>2184</v>
      </c>
      <c r="AG369" s="98">
        <f t="shared" si="1286"/>
        <v>873</v>
      </c>
      <c r="AH369" s="98">
        <f t="shared" si="1286"/>
        <v>655</v>
      </c>
      <c r="AI369" s="98">
        <f t="shared" si="1286"/>
        <v>655</v>
      </c>
      <c r="AJ369" s="98">
        <f t="shared" si="1286"/>
        <v>2131</v>
      </c>
      <c r="AK369" s="98">
        <f t="shared" si="1286"/>
        <v>1419</v>
      </c>
      <c r="AL369" s="98">
        <f t="shared" si="1286"/>
        <v>1774</v>
      </c>
      <c r="AM369" s="98">
        <f t="shared" si="1286"/>
        <v>1774</v>
      </c>
      <c r="AO369" s="100">
        <v>158</v>
      </c>
      <c r="AP369" s="100">
        <f t="shared" ref="AP369:AW369" si="1287">INT(B369/$I$1*$AW$1)</f>
        <v>2800</v>
      </c>
      <c r="AQ369" s="100">
        <f t="shared" si="1287"/>
        <v>1120</v>
      </c>
      <c r="AR369" s="100">
        <f t="shared" si="1287"/>
        <v>840</v>
      </c>
      <c r="AS369" s="100">
        <f t="shared" si="1287"/>
        <v>840</v>
      </c>
      <c r="AT369" s="100">
        <f t="shared" si="1287"/>
        <v>2732</v>
      </c>
      <c r="AU369" s="100">
        <f t="shared" si="1287"/>
        <v>1820</v>
      </c>
      <c r="AV369" s="100">
        <f t="shared" si="1287"/>
        <v>2275</v>
      </c>
      <c r="AW369" s="100">
        <f t="shared" si="1287"/>
        <v>2275</v>
      </c>
      <c r="AY369" s="101">
        <v>158</v>
      </c>
      <c r="AZ369" s="101">
        <f t="shared" ref="AZ369:BG369" si="1288">INT(B369/$I$1*$BG$1)</f>
        <v>3584</v>
      </c>
      <c r="BA369" s="101">
        <f t="shared" si="1288"/>
        <v>1433</v>
      </c>
      <c r="BB369" s="101">
        <f t="shared" si="1288"/>
        <v>1075</v>
      </c>
      <c r="BC369" s="101">
        <f t="shared" si="1288"/>
        <v>1075</v>
      </c>
      <c r="BD369" s="101">
        <f t="shared" si="1288"/>
        <v>3497</v>
      </c>
      <c r="BE369" s="101">
        <f t="shared" si="1288"/>
        <v>2329</v>
      </c>
      <c r="BF369" s="101">
        <f t="shared" si="1288"/>
        <v>2912</v>
      </c>
      <c r="BG369" s="101">
        <f t="shared" si="1288"/>
        <v>2912</v>
      </c>
      <c r="BI369" s="102">
        <v>158</v>
      </c>
      <c r="BJ369" s="102">
        <f t="shared" ref="BJ369:BQ369" si="1289">INT(B369/$I$1*$BQ$1)</f>
        <v>5600</v>
      </c>
      <c r="BK369" s="102">
        <f t="shared" si="1289"/>
        <v>2240</v>
      </c>
      <c r="BL369" s="102">
        <f t="shared" si="1289"/>
        <v>1680</v>
      </c>
      <c r="BM369" s="102">
        <f t="shared" si="1289"/>
        <v>1680</v>
      </c>
      <c r="BN369" s="102">
        <f t="shared" si="1289"/>
        <v>5465</v>
      </c>
      <c r="BO369" s="102">
        <f t="shared" si="1289"/>
        <v>3640</v>
      </c>
      <c r="BP369" s="102">
        <f t="shared" si="1289"/>
        <v>4550</v>
      </c>
      <c r="BQ369" s="102">
        <f t="shared" si="1289"/>
        <v>4550</v>
      </c>
    </row>
    <row r="370" spans="1:69">
      <c r="A370" s="4">
        <v>159</v>
      </c>
      <c r="B370" s="4">
        <f>INT(VLOOKUP(A370,数值基线!$A$1:$K$206,6,0)*$B$210)</f>
        <v>1134</v>
      </c>
      <c r="C370" s="4">
        <f>INT(B370/$B$2*$C$2)</f>
        <v>453</v>
      </c>
      <c r="D370" s="4">
        <f>INT(B370/$B$2*$D$2)</f>
        <v>340</v>
      </c>
      <c r="E370" s="4">
        <f>INT(B370/$B$2*$E$2)</f>
        <v>340</v>
      </c>
      <c r="F370" s="4">
        <f>INT(VLOOKUP(A370,数值基线!$A$1:$K$206,7,0)*$F$2)</f>
        <v>1106</v>
      </c>
      <c r="G370" s="4">
        <f>INT(F370/$F$2*$G$2)</f>
        <v>737</v>
      </c>
      <c r="H370" s="4">
        <f>INT(F370/$F$2*$H$2)</f>
        <v>921</v>
      </c>
      <c r="I370" s="4">
        <f>INT(F370/$F$2*$I$2)</f>
        <v>921</v>
      </c>
      <c r="K370" s="106">
        <v>159</v>
      </c>
      <c r="L370" s="106">
        <f t="shared" ref="L370:S370" si="1290">INT(B370/$I$1*$S$1)</f>
        <v>1417</v>
      </c>
      <c r="M370" s="106">
        <f t="shared" si="1290"/>
        <v>566</v>
      </c>
      <c r="N370" s="106">
        <f t="shared" si="1290"/>
        <v>425</v>
      </c>
      <c r="O370" s="106">
        <f t="shared" si="1290"/>
        <v>425</v>
      </c>
      <c r="P370" s="106">
        <f t="shared" si="1290"/>
        <v>1382</v>
      </c>
      <c r="Q370" s="106">
        <f t="shared" si="1290"/>
        <v>921</v>
      </c>
      <c r="R370" s="106">
        <f t="shared" si="1290"/>
        <v>1151</v>
      </c>
      <c r="S370" s="106">
        <f t="shared" si="1290"/>
        <v>1151</v>
      </c>
      <c r="U370" s="97">
        <v>159</v>
      </c>
      <c r="V370" s="97">
        <f t="shared" ref="V370:AC370" si="1291">INT(B370/$I$1*$AC$1)</f>
        <v>1757</v>
      </c>
      <c r="W370" s="97">
        <f t="shared" si="1291"/>
        <v>702</v>
      </c>
      <c r="X370" s="97">
        <f t="shared" si="1291"/>
        <v>527</v>
      </c>
      <c r="Y370" s="97">
        <f t="shared" si="1291"/>
        <v>527</v>
      </c>
      <c r="Z370" s="97">
        <f t="shared" si="1291"/>
        <v>1714</v>
      </c>
      <c r="AA370" s="97">
        <f t="shared" si="1291"/>
        <v>1142</v>
      </c>
      <c r="AB370" s="97">
        <f t="shared" si="1291"/>
        <v>1427</v>
      </c>
      <c r="AC370" s="97">
        <f t="shared" si="1291"/>
        <v>1427</v>
      </c>
      <c r="AE370" s="98">
        <v>159</v>
      </c>
      <c r="AF370" s="98">
        <f t="shared" ref="AF370:AM370" si="1292">INT(B370/$I$1*$AM$1)</f>
        <v>2211</v>
      </c>
      <c r="AG370" s="98">
        <f t="shared" si="1292"/>
        <v>883</v>
      </c>
      <c r="AH370" s="98">
        <f t="shared" si="1292"/>
        <v>663</v>
      </c>
      <c r="AI370" s="98">
        <f t="shared" si="1292"/>
        <v>663</v>
      </c>
      <c r="AJ370" s="98">
        <f t="shared" si="1292"/>
        <v>2156</v>
      </c>
      <c r="AK370" s="98">
        <f t="shared" si="1292"/>
        <v>1437</v>
      </c>
      <c r="AL370" s="98">
        <f t="shared" si="1292"/>
        <v>1795</v>
      </c>
      <c r="AM370" s="98">
        <f t="shared" si="1292"/>
        <v>1795</v>
      </c>
      <c r="AO370" s="100">
        <v>159</v>
      </c>
      <c r="AP370" s="100">
        <f t="shared" ref="AP370:AW370" si="1293">INT(B370/$I$1*$AW$1)</f>
        <v>2835</v>
      </c>
      <c r="AQ370" s="100">
        <f t="shared" si="1293"/>
        <v>1132</v>
      </c>
      <c r="AR370" s="100">
        <f t="shared" si="1293"/>
        <v>850</v>
      </c>
      <c r="AS370" s="100">
        <f t="shared" si="1293"/>
        <v>850</v>
      </c>
      <c r="AT370" s="100">
        <f t="shared" si="1293"/>
        <v>2765</v>
      </c>
      <c r="AU370" s="100">
        <f t="shared" si="1293"/>
        <v>1842</v>
      </c>
      <c r="AV370" s="100">
        <f t="shared" si="1293"/>
        <v>2302</v>
      </c>
      <c r="AW370" s="100">
        <f t="shared" si="1293"/>
        <v>2302</v>
      </c>
      <c r="AY370" s="101">
        <v>159</v>
      </c>
      <c r="AZ370" s="101">
        <f t="shared" ref="AZ370:BG370" si="1294">INT(B370/$I$1*$BG$1)</f>
        <v>3628</v>
      </c>
      <c r="BA370" s="101">
        <f t="shared" si="1294"/>
        <v>1449</v>
      </c>
      <c r="BB370" s="101">
        <f t="shared" si="1294"/>
        <v>1088</v>
      </c>
      <c r="BC370" s="101">
        <f t="shared" si="1294"/>
        <v>1088</v>
      </c>
      <c r="BD370" s="101">
        <f t="shared" si="1294"/>
        <v>3539</v>
      </c>
      <c r="BE370" s="101">
        <f t="shared" si="1294"/>
        <v>2358</v>
      </c>
      <c r="BF370" s="101">
        <f t="shared" si="1294"/>
        <v>2947</v>
      </c>
      <c r="BG370" s="101">
        <f t="shared" si="1294"/>
        <v>2947</v>
      </c>
      <c r="BI370" s="102">
        <v>159</v>
      </c>
      <c r="BJ370" s="102">
        <f t="shared" ref="BJ370:BQ370" si="1295">INT(B370/$I$1*$BQ$1)</f>
        <v>5670</v>
      </c>
      <c r="BK370" s="102">
        <f t="shared" si="1295"/>
        <v>2265</v>
      </c>
      <c r="BL370" s="102">
        <f t="shared" si="1295"/>
        <v>1700</v>
      </c>
      <c r="BM370" s="102">
        <f t="shared" si="1295"/>
        <v>1700</v>
      </c>
      <c r="BN370" s="102">
        <f t="shared" si="1295"/>
        <v>5530</v>
      </c>
      <c r="BO370" s="102">
        <f t="shared" si="1295"/>
        <v>3685</v>
      </c>
      <c r="BP370" s="102">
        <f t="shared" si="1295"/>
        <v>4605</v>
      </c>
      <c r="BQ370" s="102">
        <f t="shared" si="1295"/>
        <v>4605</v>
      </c>
    </row>
    <row r="371" spans="1:69">
      <c r="A371" s="4">
        <v>160</v>
      </c>
      <c r="B371" s="4">
        <f>INT(VLOOKUP(A371,数值基线!$A$1:$K$206,6,0)*$B$210)</f>
        <v>1148</v>
      </c>
      <c r="C371" s="4">
        <f>INT(B371/$B$2*$C$2)</f>
        <v>459</v>
      </c>
      <c r="D371" s="4">
        <f>INT(B371/$B$2*$D$2)</f>
        <v>344</v>
      </c>
      <c r="E371" s="4">
        <f>INT(B371/$B$2*$E$2)</f>
        <v>344</v>
      </c>
      <c r="F371" s="4">
        <f>INT(VLOOKUP(A371,数值基线!$A$1:$K$206,7,0)*$F$2)</f>
        <v>1119</v>
      </c>
      <c r="G371" s="4">
        <f>INT(F371/$F$2*$G$2)</f>
        <v>746</v>
      </c>
      <c r="H371" s="4">
        <f>INT(F371/$F$2*$H$2)</f>
        <v>932</v>
      </c>
      <c r="I371" s="4">
        <f>INT(F371/$F$2*$I$2)</f>
        <v>932</v>
      </c>
      <c r="K371" s="106">
        <v>160</v>
      </c>
      <c r="L371" s="106">
        <f t="shared" ref="L371:S371" si="1296">INT(B371/$I$1*$S$1)</f>
        <v>1435</v>
      </c>
      <c r="M371" s="106">
        <f t="shared" si="1296"/>
        <v>573</v>
      </c>
      <c r="N371" s="106">
        <f t="shared" si="1296"/>
        <v>430</v>
      </c>
      <c r="O371" s="106">
        <f t="shared" si="1296"/>
        <v>430</v>
      </c>
      <c r="P371" s="106">
        <f t="shared" si="1296"/>
        <v>1398</v>
      </c>
      <c r="Q371" s="106">
        <f t="shared" si="1296"/>
        <v>932</v>
      </c>
      <c r="R371" s="106">
        <f t="shared" si="1296"/>
        <v>1165</v>
      </c>
      <c r="S371" s="106">
        <f t="shared" si="1296"/>
        <v>1165</v>
      </c>
      <c r="U371" s="97">
        <v>160</v>
      </c>
      <c r="V371" s="97">
        <f t="shared" ref="V371:AC371" si="1297">INT(B371/$I$1*$AC$1)</f>
        <v>1779</v>
      </c>
      <c r="W371" s="97">
        <f t="shared" si="1297"/>
        <v>711</v>
      </c>
      <c r="X371" s="97">
        <f t="shared" si="1297"/>
        <v>533</v>
      </c>
      <c r="Y371" s="97">
        <f t="shared" si="1297"/>
        <v>533</v>
      </c>
      <c r="Z371" s="97">
        <f t="shared" si="1297"/>
        <v>1734</v>
      </c>
      <c r="AA371" s="97">
        <f t="shared" si="1297"/>
        <v>1156</v>
      </c>
      <c r="AB371" s="97">
        <f t="shared" si="1297"/>
        <v>1444</v>
      </c>
      <c r="AC371" s="97">
        <f t="shared" si="1297"/>
        <v>1444</v>
      </c>
      <c r="AE371" s="98">
        <v>160</v>
      </c>
      <c r="AF371" s="98">
        <f t="shared" ref="AF371:AM371" si="1298">INT(B371/$I$1*$AM$1)</f>
        <v>2238</v>
      </c>
      <c r="AG371" s="98">
        <f t="shared" si="1298"/>
        <v>895</v>
      </c>
      <c r="AH371" s="98">
        <f t="shared" si="1298"/>
        <v>670</v>
      </c>
      <c r="AI371" s="98">
        <f t="shared" si="1298"/>
        <v>670</v>
      </c>
      <c r="AJ371" s="98">
        <f t="shared" si="1298"/>
        <v>2182</v>
      </c>
      <c r="AK371" s="98">
        <f t="shared" si="1298"/>
        <v>1454</v>
      </c>
      <c r="AL371" s="98">
        <f t="shared" si="1298"/>
        <v>1817</v>
      </c>
      <c r="AM371" s="98">
        <f t="shared" si="1298"/>
        <v>1817</v>
      </c>
      <c r="AO371" s="100">
        <v>160</v>
      </c>
      <c r="AP371" s="100">
        <f t="shared" ref="AP371:AW371" si="1299">INT(B371/$I$1*$AW$1)</f>
        <v>2870</v>
      </c>
      <c r="AQ371" s="100">
        <f t="shared" si="1299"/>
        <v>1147</v>
      </c>
      <c r="AR371" s="100">
        <f t="shared" si="1299"/>
        <v>860</v>
      </c>
      <c r="AS371" s="100">
        <f t="shared" si="1299"/>
        <v>860</v>
      </c>
      <c r="AT371" s="100">
        <f t="shared" si="1299"/>
        <v>2797</v>
      </c>
      <c r="AU371" s="100">
        <f t="shared" si="1299"/>
        <v>1865</v>
      </c>
      <c r="AV371" s="100">
        <f t="shared" si="1299"/>
        <v>2330</v>
      </c>
      <c r="AW371" s="100">
        <f t="shared" si="1299"/>
        <v>2330</v>
      </c>
      <c r="AY371" s="101">
        <v>160</v>
      </c>
      <c r="AZ371" s="101">
        <f t="shared" ref="AZ371:BG371" si="1300">INT(B371/$I$1*$BG$1)</f>
        <v>3673</v>
      </c>
      <c r="BA371" s="101">
        <f t="shared" si="1300"/>
        <v>1468</v>
      </c>
      <c r="BB371" s="101">
        <f t="shared" si="1300"/>
        <v>1100</v>
      </c>
      <c r="BC371" s="101">
        <f t="shared" si="1300"/>
        <v>1100</v>
      </c>
      <c r="BD371" s="101">
        <f t="shared" si="1300"/>
        <v>3580</v>
      </c>
      <c r="BE371" s="101">
        <f t="shared" si="1300"/>
        <v>2387</v>
      </c>
      <c r="BF371" s="101">
        <f t="shared" si="1300"/>
        <v>2982</v>
      </c>
      <c r="BG371" s="101">
        <f t="shared" si="1300"/>
        <v>2982</v>
      </c>
      <c r="BI371" s="102">
        <v>160</v>
      </c>
      <c r="BJ371" s="102">
        <f t="shared" ref="BJ371:BQ371" si="1301">INT(B371/$I$1*$BQ$1)</f>
        <v>5740</v>
      </c>
      <c r="BK371" s="102">
        <f t="shared" si="1301"/>
        <v>2295</v>
      </c>
      <c r="BL371" s="102">
        <f t="shared" si="1301"/>
        <v>1720</v>
      </c>
      <c r="BM371" s="102">
        <f t="shared" si="1301"/>
        <v>1720</v>
      </c>
      <c r="BN371" s="102">
        <f t="shared" si="1301"/>
        <v>5595</v>
      </c>
      <c r="BO371" s="102">
        <f t="shared" si="1301"/>
        <v>3730</v>
      </c>
      <c r="BP371" s="102">
        <f t="shared" si="1301"/>
        <v>4660</v>
      </c>
      <c r="BQ371" s="102">
        <f t="shared" si="1301"/>
        <v>4660</v>
      </c>
    </row>
    <row r="372" spans="1:69">
      <c r="A372" s="4">
        <v>161</v>
      </c>
      <c r="B372" s="4">
        <f>INT(VLOOKUP(A372,数值基线!$A$1:$K$206,6,0)*$B$210)</f>
        <v>1161</v>
      </c>
      <c r="C372" s="4">
        <f>INT(B372/$B$2*$C$2)</f>
        <v>464</v>
      </c>
      <c r="D372" s="4">
        <f>INT(B372/$B$2*$D$2)</f>
        <v>348</v>
      </c>
      <c r="E372" s="4">
        <f>INT(B372/$B$2*$E$2)</f>
        <v>348</v>
      </c>
      <c r="F372" s="4">
        <f>INT(VLOOKUP(A372,数值基线!$A$1:$K$206,7,0)*$F$2)</f>
        <v>1133</v>
      </c>
      <c r="G372" s="4">
        <f>INT(F372/$F$2*$G$2)</f>
        <v>755</v>
      </c>
      <c r="H372" s="4">
        <f>INT(F372/$F$2*$H$2)</f>
        <v>944</v>
      </c>
      <c r="I372" s="4">
        <f>INT(F372/$F$2*$I$2)</f>
        <v>944</v>
      </c>
      <c r="K372" s="106">
        <v>161</v>
      </c>
      <c r="L372" s="106">
        <f t="shared" ref="L372:S372" si="1302">INT(B372/$I$1*$S$1)</f>
        <v>1451</v>
      </c>
      <c r="M372" s="106">
        <f t="shared" si="1302"/>
        <v>580</v>
      </c>
      <c r="N372" s="106">
        <f t="shared" si="1302"/>
        <v>435</v>
      </c>
      <c r="O372" s="106">
        <f t="shared" si="1302"/>
        <v>435</v>
      </c>
      <c r="P372" s="106">
        <f t="shared" si="1302"/>
        <v>1416</v>
      </c>
      <c r="Q372" s="106">
        <f t="shared" si="1302"/>
        <v>943</v>
      </c>
      <c r="R372" s="106">
        <f t="shared" si="1302"/>
        <v>1180</v>
      </c>
      <c r="S372" s="106">
        <f t="shared" si="1302"/>
        <v>1180</v>
      </c>
      <c r="U372" s="97">
        <v>161</v>
      </c>
      <c r="V372" s="97">
        <f t="shared" ref="V372:AC372" si="1303">INT(B372/$I$1*$AC$1)</f>
        <v>1799</v>
      </c>
      <c r="W372" s="97">
        <f t="shared" si="1303"/>
        <v>719</v>
      </c>
      <c r="X372" s="97">
        <f t="shared" si="1303"/>
        <v>539</v>
      </c>
      <c r="Y372" s="97">
        <f t="shared" si="1303"/>
        <v>539</v>
      </c>
      <c r="Z372" s="97">
        <f t="shared" si="1303"/>
        <v>1756</v>
      </c>
      <c r="AA372" s="97">
        <f t="shared" si="1303"/>
        <v>1170</v>
      </c>
      <c r="AB372" s="97">
        <f t="shared" si="1303"/>
        <v>1463</v>
      </c>
      <c r="AC372" s="97">
        <f t="shared" si="1303"/>
        <v>1463</v>
      </c>
      <c r="AE372" s="98">
        <v>161</v>
      </c>
      <c r="AF372" s="98">
        <f t="shared" ref="AF372:AM372" si="1304">INT(B372/$I$1*$AM$1)</f>
        <v>2263</v>
      </c>
      <c r="AG372" s="98">
        <f t="shared" si="1304"/>
        <v>904</v>
      </c>
      <c r="AH372" s="98">
        <f t="shared" si="1304"/>
        <v>678</v>
      </c>
      <c r="AI372" s="98">
        <f t="shared" si="1304"/>
        <v>678</v>
      </c>
      <c r="AJ372" s="98">
        <f t="shared" si="1304"/>
        <v>2209</v>
      </c>
      <c r="AK372" s="98">
        <f t="shared" si="1304"/>
        <v>1472</v>
      </c>
      <c r="AL372" s="98">
        <f t="shared" si="1304"/>
        <v>1840</v>
      </c>
      <c r="AM372" s="98">
        <f t="shared" si="1304"/>
        <v>1840</v>
      </c>
      <c r="AO372" s="100">
        <v>161</v>
      </c>
      <c r="AP372" s="100">
        <f t="shared" ref="AP372:AW372" si="1305">INT(B372/$I$1*$AW$1)</f>
        <v>2902</v>
      </c>
      <c r="AQ372" s="100">
        <f t="shared" si="1305"/>
        <v>1160</v>
      </c>
      <c r="AR372" s="100">
        <f t="shared" si="1305"/>
        <v>870</v>
      </c>
      <c r="AS372" s="100">
        <f t="shared" si="1305"/>
        <v>870</v>
      </c>
      <c r="AT372" s="100">
        <f t="shared" si="1305"/>
        <v>2832</v>
      </c>
      <c r="AU372" s="100">
        <f t="shared" si="1305"/>
        <v>1887</v>
      </c>
      <c r="AV372" s="100">
        <f t="shared" si="1305"/>
        <v>2360</v>
      </c>
      <c r="AW372" s="100">
        <f t="shared" si="1305"/>
        <v>2360</v>
      </c>
      <c r="AY372" s="101">
        <v>161</v>
      </c>
      <c r="AZ372" s="101">
        <f t="shared" ref="AZ372:BG372" si="1306">INT(B372/$I$1*$BG$1)</f>
        <v>3715</v>
      </c>
      <c r="BA372" s="101">
        <f t="shared" si="1306"/>
        <v>1484</v>
      </c>
      <c r="BB372" s="101">
        <f t="shared" si="1306"/>
        <v>1113</v>
      </c>
      <c r="BC372" s="101">
        <f t="shared" si="1306"/>
        <v>1113</v>
      </c>
      <c r="BD372" s="101">
        <f t="shared" si="1306"/>
        <v>3625</v>
      </c>
      <c r="BE372" s="101">
        <f t="shared" si="1306"/>
        <v>2416</v>
      </c>
      <c r="BF372" s="101">
        <f t="shared" si="1306"/>
        <v>3020</v>
      </c>
      <c r="BG372" s="101">
        <f t="shared" si="1306"/>
        <v>3020</v>
      </c>
      <c r="BI372" s="102">
        <v>161</v>
      </c>
      <c r="BJ372" s="102">
        <f t="shared" ref="BJ372:BQ372" si="1307">INT(B372/$I$1*$BQ$1)</f>
        <v>5805</v>
      </c>
      <c r="BK372" s="102">
        <f t="shared" si="1307"/>
        <v>2320</v>
      </c>
      <c r="BL372" s="102">
        <f t="shared" si="1307"/>
        <v>1740</v>
      </c>
      <c r="BM372" s="102">
        <f t="shared" si="1307"/>
        <v>1740</v>
      </c>
      <c r="BN372" s="102">
        <f t="shared" si="1307"/>
        <v>5665</v>
      </c>
      <c r="BO372" s="102">
        <f t="shared" si="1307"/>
        <v>3775</v>
      </c>
      <c r="BP372" s="102">
        <f t="shared" si="1307"/>
        <v>4720</v>
      </c>
      <c r="BQ372" s="102">
        <f t="shared" si="1307"/>
        <v>4720</v>
      </c>
    </row>
    <row r="373" spans="1:69">
      <c r="A373" s="4">
        <v>162</v>
      </c>
      <c r="B373" s="4">
        <f>INT(VLOOKUP(A373,数值基线!$A$1:$K$206,6,0)*$B$210)</f>
        <v>1175</v>
      </c>
      <c r="C373" s="4">
        <f>INT(B373/$B$2*$C$2)</f>
        <v>470</v>
      </c>
      <c r="D373" s="4">
        <f>INT(B373/$B$2*$D$2)</f>
        <v>352</v>
      </c>
      <c r="E373" s="4">
        <f>INT(B373/$B$2*$E$2)</f>
        <v>352</v>
      </c>
      <c r="F373" s="4">
        <f>INT(VLOOKUP(A373,数值基线!$A$1:$K$206,7,0)*$F$2)</f>
        <v>1147</v>
      </c>
      <c r="G373" s="4">
        <f>INT(F373/$F$2*$G$2)</f>
        <v>764</v>
      </c>
      <c r="H373" s="4">
        <f>INT(F373/$F$2*$H$2)</f>
        <v>955</v>
      </c>
      <c r="I373" s="4">
        <f>INT(F373/$F$2*$I$2)</f>
        <v>955</v>
      </c>
      <c r="K373" s="106">
        <v>162</v>
      </c>
      <c r="L373" s="106">
        <f t="shared" ref="L373:S373" si="1308">INT(B373/$I$1*$S$1)</f>
        <v>1468</v>
      </c>
      <c r="M373" s="106">
        <f t="shared" si="1308"/>
        <v>587</v>
      </c>
      <c r="N373" s="106">
        <f t="shared" si="1308"/>
        <v>440</v>
      </c>
      <c r="O373" s="106">
        <f t="shared" si="1308"/>
        <v>440</v>
      </c>
      <c r="P373" s="106">
        <f t="shared" si="1308"/>
        <v>1433</v>
      </c>
      <c r="Q373" s="106">
        <f t="shared" si="1308"/>
        <v>955</v>
      </c>
      <c r="R373" s="106">
        <f t="shared" si="1308"/>
        <v>1193</v>
      </c>
      <c r="S373" s="106">
        <f t="shared" si="1308"/>
        <v>1193</v>
      </c>
      <c r="U373" s="97">
        <v>162</v>
      </c>
      <c r="V373" s="97">
        <f t="shared" ref="V373:AC373" si="1309">INT(B373/$I$1*$AC$1)</f>
        <v>1821</v>
      </c>
      <c r="W373" s="97">
        <f t="shared" si="1309"/>
        <v>728</v>
      </c>
      <c r="X373" s="97">
        <f t="shared" si="1309"/>
        <v>545</v>
      </c>
      <c r="Y373" s="97">
        <f t="shared" si="1309"/>
        <v>545</v>
      </c>
      <c r="Z373" s="97">
        <f t="shared" si="1309"/>
        <v>1777</v>
      </c>
      <c r="AA373" s="97">
        <f t="shared" si="1309"/>
        <v>1184</v>
      </c>
      <c r="AB373" s="97">
        <f t="shared" si="1309"/>
        <v>1480</v>
      </c>
      <c r="AC373" s="97">
        <f t="shared" si="1309"/>
        <v>1480</v>
      </c>
      <c r="AE373" s="98">
        <v>162</v>
      </c>
      <c r="AF373" s="98">
        <f t="shared" ref="AF373:AM373" si="1310">INT(B373/$I$1*$AM$1)</f>
        <v>2291</v>
      </c>
      <c r="AG373" s="98">
        <f t="shared" si="1310"/>
        <v>916</v>
      </c>
      <c r="AH373" s="98">
        <f t="shared" si="1310"/>
        <v>686</v>
      </c>
      <c r="AI373" s="98">
        <f t="shared" si="1310"/>
        <v>686</v>
      </c>
      <c r="AJ373" s="98">
        <f t="shared" si="1310"/>
        <v>2236</v>
      </c>
      <c r="AK373" s="98">
        <f t="shared" si="1310"/>
        <v>1489</v>
      </c>
      <c r="AL373" s="98">
        <f t="shared" si="1310"/>
        <v>1862</v>
      </c>
      <c r="AM373" s="98">
        <f t="shared" si="1310"/>
        <v>1862</v>
      </c>
      <c r="AO373" s="100">
        <v>162</v>
      </c>
      <c r="AP373" s="100">
        <f t="shared" ref="AP373:AW373" si="1311">INT(B373/$I$1*$AW$1)</f>
        <v>2937</v>
      </c>
      <c r="AQ373" s="100">
        <f t="shared" si="1311"/>
        <v>1175</v>
      </c>
      <c r="AR373" s="100">
        <f t="shared" si="1311"/>
        <v>880</v>
      </c>
      <c r="AS373" s="100">
        <f t="shared" si="1311"/>
        <v>880</v>
      </c>
      <c r="AT373" s="100">
        <f t="shared" si="1311"/>
        <v>2867</v>
      </c>
      <c r="AU373" s="100">
        <f t="shared" si="1311"/>
        <v>1910</v>
      </c>
      <c r="AV373" s="100">
        <f t="shared" si="1311"/>
        <v>2387</v>
      </c>
      <c r="AW373" s="100">
        <f t="shared" si="1311"/>
        <v>2387</v>
      </c>
      <c r="AY373" s="101">
        <v>162</v>
      </c>
      <c r="AZ373" s="101">
        <f t="shared" ref="AZ373:BG373" si="1312">INT(B373/$I$1*$BG$1)</f>
        <v>3760</v>
      </c>
      <c r="BA373" s="101">
        <f t="shared" si="1312"/>
        <v>1504</v>
      </c>
      <c r="BB373" s="101">
        <f t="shared" si="1312"/>
        <v>1126</v>
      </c>
      <c r="BC373" s="101">
        <f t="shared" si="1312"/>
        <v>1126</v>
      </c>
      <c r="BD373" s="101">
        <f t="shared" si="1312"/>
        <v>3670</v>
      </c>
      <c r="BE373" s="101">
        <f t="shared" si="1312"/>
        <v>2444</v>
      </c>
      <c r="BF373" s="101">
        <f t="shared" si="1312"/>
        <v>3056</v>
      </c>
      <c r="BG373" s="101">
        <f t="shared" si="1312"/>
        <v>3056</v>
      </c>
      <c r="BI373" s="102">
        <v>162</v>
      </c>
      <c r="BJ373" s="102">
        <f t="shared" ref="BJ373:BQ373" si="1313">INT(B373/$I$1*$BQ$1)</f>
        <v>5875</v>
      </c>
      <c r="BK373" s="102">
        <f t="shared" si="1313"/>
        <v>2350</v>
      </c>
      <c r="BL373" s="102">
        <f t="shared" si="1313"/>
        <v>1760</v>
      </c>
      <c r="BM373" s="102">
        <f t="shared" si="1313"/>
        <v>1760</v>
      </c>
      <c r="BN373" s="102">
        <f t="shared" si="1313"/>
        <v>5735</v>
      </c>
      <c r="BO373" s="102">
        <f t="shared" si="1313"/>
        <v>3820</v>
      </c>
      <c r="BP373" s="102">
        <f t="shared" si="1313"/>
        <v>4775</v>
      </c>
      <c r="BQ373" s="102">
        <f t="shared" si="1313"/>
        <v>4775</v>
      </c>
    </row>
    <row r="374" spans="1:69">
      <c r="A374" s="4">
        <v>163</v>
      </c>
      <c r="B374" s="4">
        <f>INT(VLOOKUP(A374,数值基线!$A$1:$K$206,6,0)*$B$210)</f>
        <v>1189</v>
      </c>
      <c r="C374" s="4">
        <f>INT(B374/$B$2*$C$2)</f>
        <v>475</v>
      </c>
      <c r="D374" s="4">
        <f>INT(B374/$B$2*$D$2)</f>
        <v>356</v>
      </c>
      <c r="E374" s="4">
        <f>INT(B374/$B$2*$E$2)</f>
        <v>356</v>
      </c>
      <c r="F374" s="4">
        <f>INT(VLOOKUP(A374,数值基线!$A$1:$K$206,7,0)*$F$2)</f>
        <v>1160</v>
      </c>
      <c r="G374" s="4">
        <f>INT(F374/$F$2*$G$2)</f>
        <v>773</v>
      </c>
      <c r="H374" s="4">
        <f>INT(F374/$F$2*$H$2)</f>
        <v>966</v>
      </c>
      <c r="I374" s="4">
        <f>INT(F374/$F$2*$I$2)</f>
        <v>966</v>
      </c>
      <c r="K374" s="106">
        <v>163</v>
      </c>
      <c r="L374" s="106">
        <f t="shared" ref="L374:S374" si="1314">INT(B374/$I$1*$S$1)</f>
        <v>1486</v>
      </c>
      <c r="M374" s="106">
        <f t="shared" si="1314"/>
        <v>593</v>
      </c>
      <c r="N374" s="106">
        <f t="shared" si="1314"/>
        <v>445</v>
      </c>
      <c r="O374" s="106">
        <f t="shared" si="1314"/>
        <v>445</v>
      </c>
      <c r="P374" s="106">
        <f t="shared" si="1314"/>
        <v>1450</v>
      </c>
      <c r="Q374" s="106">
        <f t="shared" si="1314"/>
        <v>966</v>
      </c>
      <c r="R374" s="106">
        <f t="shared" si="1314"/>
        <v>1207</v>
      </c>
      <c r="S374" s="106">
        <f t="shared" si="1314"/>
        <v>1207</v>
      </c>
      <c r="U374" s="97">
        <v>163</v>
      </c>
      <c r="V374" s="97">
        <f t="shared" ref="V374:AC374" si="1315">INT(B374/$I$1*$AC$1)</f>
        <v>1842</v>
      </c>
      <c r="W374" s="97">
        <f t="shared" si="1315"/>
        <v>736</v>
      </c>
      <c r="X374" s="97">
        <f t="shared" si="1315"/>
        <v>551</v>
      </c>
      <c r="Y374" s="97">
        <f t="shared" si="1315"/>
        <v>551</v>
      </c>
      <c r="Z374" s="97">
        <f t="shared" si="1315"/>
        <v>1798</v>
      </c>
      <c r="AA374" s="97">
        <f t="shared" si="1315"/>
        <v>1198</v>
      </c>
      <c r="AB374" s="97">
        <f t="shared" si="1315"/>
        <v>1497</v>
      </c>
      <c r="AC374" s="97">
        <f t="shared" si="1315"/>
        <v>1497</v>
      </c>
      <c r="AE374" s="98">
        <v>163</v>
      </c>
      <c r="AF374" s="98">
        <f t="shared" ref="AF374:AM374" si="1316">INT(B374/$I$1*$AM$1)</f>
        <v>2318</v>
      </c>
      <c r="AG374" s="98">
        <f t="shared" si="1316"/>
        <v>926</v>
      </c>
      <c r="AH374" s="98">
        <f t="shared" si="1316"/>
        <v>694</v>
      </c>
      <c r="AI374" s="98">
        <f t="shared" si="1316"/>
        <v>694</v>
      </c>
      <c r="AJ374" s="98">
        <f t="shared" si="1316"/>
        <v>2262</v>
      </c>
      <c r="AK374" s="98">
        <f t="shared" si="1316"/>
        <v>1507</v>
      </c>
      <c r="AL374" s="98">
        <f t="shared" si="1316"/>
        <v>1883</v>
      </c>
      <c r="AM374" s="98">
        <f t="shared" si="1316"/>
        <v>1883</v>
      </c>
      <c r="AO374" s="100">
        <v>163</v>
      </c>
      <c r="AP374" s="100">
        <f t="shared" ref="AP374:AW374" si="1317">INT(B374/$I$1*$AW$1)</f>
        <v>2972</v>
      </c>
      <c r="AQ374" s="100">
        <f t="shared" si="1317"/>
        <v>1187</v>
      </c>
      <c r="AR374" s="100">
        <f t="shared" si="1317"/>
        <v>890</v>
      </c>
      <c r="AS374" s="100">
        <f t="shared" si="1317"/>
        <v>890</v>
      </c>
      <c r="AT374" s="100">
        <f t="shared" si="1317"/>
        <v>2900</v>
      </c>
      <c r="AU374" s="100">
        <f t="shared" si="1317"/>
        <v>1932</v>
      </c>
      <c r="AV374" s="100">
        <f t="shared" si="1317"/>
        <v>2415</v>
      </c>
      <c r="AW374" s="100">
        <f t="shared" si="1317"/>
        <v>2415</v>
      </c>
      <c r="AY374" s="101">
        <v>163</v>
      </c>
      <c r="AZ374" s="101">
        <f t="shared" ref="AZ374:BG374" si="1318">INT(B374/$I$1*$BG$1)</f>
        <v>3804</v>
      </c>
      <c r="BA374" s="101">
        <f t="shared" si="1318"/>
        <v>1520</v>
      </c>
      <c r="BB374" s="101">
        <f t="shared" si="1318"/>
        <v>1139</v>
      </c>
      <c r="BC374" s="101">
        <f t="shared" si="1318"/>
        <v>1139</v>
      </c>
      <c r="BD374" s="101">
        <f t="shared" si="1318"/>
        <v>3712</v>
      </c>
      <c r="BE374" s="101">
        <f t="shared" si="1318"/>
        <v>2473</v>
      </c>
      <c r="BF374" s="101">
        <f t="shared" si="1318"/>
        <v>3091</v>
      </c>
      <c r="BG374" s="101">
        <f t="shared" si="1318"/>
        <v>3091</v>
      </c>
      <c r="BI374" s="102">
        <v>163</v>
      </c>
      <c r="BJ374" s="102">
        <f t="shared" ref="BJ374:BQ374" si="1319">INT(B374/$I$1*$BQ$1)</f>
        <v>5945</v>
      </c>
      <c r="BK374" s="102">
        <f t="shared" si="1319"/>
        <v>2375</v>
      </c>
      <c r="BL374" s="102">
        <f t="shared" si="1319"/>
        <v>1780</v>
      </c>
      <c r="BM374" s="102">
        <f t="shared" si="1319"/>
        <v>1780</v>
      </c>
      <c r="BN374" s="102">
        <f t="shared" si="1319"/>
        <v>5800</v>
      </c>
      <c r="BO374" s="102">
        <f t="shared" si="1319"/>
        <v>3865</v>
      </c>
      <c r="BP374" s="102">
        <f t="shared" si="1319"/>
        <v>4830</v>
      </c>
      <c r="BQ374" s="102">
        <f t="shared" si="1319"/>
        <v>4830</v>
      </c>
    </row>
    <row r="375" spans="1:69">
      <c r="A375" s="4">
        <v>164</v>
      </c>
      <c r="B375" s="4">
        <f>INT(VLOOKUP(A375,数值基线!$A$1:$K$206,6,0)*$B$210)</f>
        <v>1203</v>
      </c>
      <c r="C375" s="4">
        <f>INT(B375/$B$2*$C$2)</f>
        <v>481</v>
      </c>
      <c r="D375" s="4">
        <f>INT(B375/$B$2*$D$2)</f>
        <v>360</v>
      </c>
      <c r="E375" s="4">
        <f>INT(B375/$B$2*$E$2)</f>
        <v>360</v>
      </c>
      <c r="F375" s="4">
        <f>INT(VLOOKUP(A375,数值基线!$A$1:$K$206,7,0)*$F$2)</f>
        <v>1174</v>
      </c>
      <c r="G375" s="4">
        <f>INT(F375/$F$2*$G$2)</f>
        <v>782</v>
      </c>
      <c r="H375" s="4">
        <f>INT(F375/$F$2*$H$2)</f>
        <v>978</v>
      </c>
      <c r="I375" s="4">
        <f>INT(F375/$F$2*$I$2)</f>
        <v>978</v>
      </c>
      <c r="K375" s="106">
        <v>164</v>
      </c>
      <c r="L375" s="106">
        <f t="shared" ref="L375:S375" si="1320">INT(B375/$I$1*$S$1)</f>
        <v>1503</v>
      </c>
      <c r="M375" s="106">
        <f t="shared" si="1320"/>
        <v>601</v>
      </c>
      <c r="N375" s="106">
        <f t="shared" si="1320"/>
        <v>450</v>
      </c>
      <c r="O375" s="106">
        <f t="shared" si="1320"/>
        <v>450</v>
      </c>
      <c r="P375" s="106">
        <f t="shared" si="1320"/>
        <v>1467</v>
      </c>
      <c r="Q375" s="106">
        <f t="shared" si="1320"/>
        <v>977</v>
      </c>
      <c r="R375" s="106">
        <f t="shared" si="1320"/>
        <v>1222</v>
      </c>
      <c r="S375" s="106">
        <f t="shared" si="1320"/>
        <v>1222</v>
      </c>
      <c r="U375" s="97">
        <v>164</v>
      </c>
      <c r="V375" s="97">
        <f t="shared" ref="V375:AC375" si="1321">INT(B375/$I$1*$AC$1)</f>
        <v>1864</v>
      </c>
      <c r="W375" s="97">
        <f t="shared" si="1321"/>
        <v>745</v>
      </c>
      <c r="X375" s="97">
        <f t="shared" si="1321"/>
        <v>558</v>
      </c>
      <c r="Y375" s="97">
        <f t="shared" si="1321"/>
        <v>558</v>
      </c>
      <c r="Z375" s="97">
        <f t="shared" si="1321"/>
        <v>1819</v>
      </c>
      <c r="AA375" s="97">
        <f t="shared" si="1321"/>
        <v>1212</v>
      </c>
      <c r="AB375" s="97">
        <f t="shared" si="1321"/>
        <v>1515</v>
      </c>
      <c r="AC375" s="97">
        <f t="shared" si="1321"/>
        <v>1515</v>
      </c>
      <c r="AE375" s="98">
        <v>164</v>
      </c>
      <c r="AF375" s="98">
        <f t="shared" ref="AF375:AM375" si="1322">INT(B375/$I$1*$AM$1)</f>
        <v>2345</v>
      </c>
      <c r="AG375" s="98">
        <f t="shared" si="1322"/>
        <v>937</v>
      </c>
      <c r="AH375" s="98">
        <f t="shared" si="1322"/>
        <v>702</v>
      </c>
      <c r="AI375" s="98">
        <f t="shared" si="1322"/>
        <v>702</v>
      </c>
      <c r="AJ375" s="98">
        <f t="shared" si="1322"/>
        <v>2289</v>
      </c>
      <c r="AK375" s="98">
        <f t="shared" si="1322"/>
        <v>1524</v>
      </c>
      <c r="AL375" s="98">
        <f t="shared" si="1322"/>
        <v>1907</v>
      </c>
      <c r="AM375" s="98">
        <f t="shared" si="1322"/>
        <v>1907</v>
      </c>
      <c r="AO375" s="100">
        <v>164</v>
      </c>
      <c r="AP375" s="100">
        <f t="shared" ref="AP375:AW375" si="1323">INT(B375/$I$1*$AW$1)</f>
        <v>3007</v>
      </c>
      <c r="AQ375" s="100">
        <f t="shared" si="1323"/>
        <v>1202</v>
      </c>
      <c r="AR375" s="100">
        <f t="shared" si="1323"/>
        <v>900</v>
      </c>
      <c r="AS375" s="100">
        <f t="shared" si="1323"/>
        <v>900</v>
      </c>
      <c r="AT375" s="100">
        <f t="shared" si="1323"/>
        <v>2935</v>
      </c>
      <c r="AU375" s="100">
        <f t="shared" si="1323"/>
        <v>1955</v>
      </c>
      <c r="AV375" s="100">
        <f t="shared" si="1323"/>
        <v>2445</v>
      </c>
      <c r="AW375" s="100">
        <f t="shared" si="1323"/>
        <v>2445</v>
      </c>
      <c r="AY375" s="101">
        <v>164</v>
      </c>
      <c r="AZ375" s="101">
        <f t="shared" ref="AZ375:BG375" si="1324">INT(B375/$I$1*$BG$1)</f>
        <v>3849</v>
      </c>
      <c r="BA375" s="101">
        <f t="shared" si="1324"/>
        <v>1539</v>
      </c>
      <c r="BB375" s="101">
        <f t="shared" si="1324"/>
        <v>1152</v>
      </c>
      <c r="BC375" s="101">
        <f t="shared" si="1324"/>
        <v>1152</v>
      </c>
      <c r="BD375" s="101">
        <f t="shared" si="1324"/>
        <v>3756</v>
      </c>
      <c r="BE375" s="101">
        <f t="shared" si="1324"/>
        <v>2502</v>
      </c>
      <c r="BF375" s="101">
        <f t="shared" si="1324"/>
        <v>3129</v>
      </c>
      <c r="BG375" s="101">
        <f t="shared" si="1324"/>
        <v>3129</v>
      </c>
      <c r="BI375" s="102">
        <v>164</v>
      </c>
      <c r="BJ375" s="102">
        <f t="shared" ref="BJ375:BQ375" si="1325">INT(B375/$I$1*$BQ$1)</f>
        <v>6015</v>
      </c>
      <c r="BK375" s="102">
        <f t="shared" si="1325"/>
        <v>2405</v>
      </c>
      <c r="BL375" s="102">
        <f t="shared" si="1325"/>
        <v>1800</v>
      </c>
      <c r="BM375" s="102">
        <f t="shared" si="1325"/>
        <v>1800</v>
      </c>
      <c r="BN375" s="102">
        <f t="shared" si="1325"/>
        <v>5870</v>
      </c>
      <c r="BO375" s="102">
        <f t="shared" si="1325"/>
        <v>3910</v>
      </c>
      <c r="BP375" s="102">
        <f t="shared" si="1325"/>
        <v>4890</v>
      </c>
      <c r="BQ375" s="102">
        <f t="shared" si="1325"/>
        <v>4890</v>
      </c>
    </row>
    <row r="376" spans="1:69">
      <c r="A376" s="4">
        <v>165</v>
      </c>
      <c r="B376" s="4">
        <f>INT(VLOOKUP(A376,数值基线!$A$1:$K$206,6,0)*$B$210)</f>
        <v>1217</v>
      </c>
      <c r="C376" s="4">
        <f>INT(B376/$B$2*$C$2)</f>
        <v>486</v>
      </c>
      <c r="D376" s="4">
        <f>INT(B376/$B$2*$D$2)</f>
        <v>365</v>
      </c>
      <c r="E376" s="4">
        <f>INT(B376/$B$2*$E$2)</f>
        <v>365</v>
      </c>
      <c r="F376" s="4">
        <f>INT(VLOOKUP(A376,数值基线!$A$1:$K$206,7,0)*$F$2)</f>
        <v>1188</v>
      </c>
      <c r="G376" s="4">
        <f>INT(F376/$F$2*$G$2)</f>
        <v>792</v>
      </c>
      <c r="H376" s="4">
        <f>INT(F376/$F$2*$H$2)</f>
        <v>990</v>
      </c>
      <c r="I376" s="4">
        <f>INT(F376/$F$2*$I$2)</f>
        <v>990</v>
      </c>
      <c r="K376" s="106">
        <v>165</v>
      </c>
      <c r="L376" s="106">
        <f t="shared" ref="L376:S376" si="1326">INT(B376/$I$1*$S$1)</f>
        <v>1521</v>
      </c>
      <c r="M376" s="106">
        <f t="shared" si="1326"/>
        <v>607</v>
      </c>
      <c r="N376" s="106">
        <f t="shared" si="1326"/>
        <v>456</v>
      </c>
      <c r="O376" s="106">
        <f t="shared" si="1326"/>
        <v>456</v>
      </c>
      <c r="P376" s="106">
        <f t="shared" si="1326"/>
        <v>1485</v>
      </c>
      <c r="Q376" s="106">
        <f t="shared" si="1326"/>
        <v>990</v>
      </c>
      <c r="R376" s="106">
        <f t="shared" si="1326"/>
        <v>1237</v>
      </c>
      <c r="S376" s="106">
        <f t="shared" si="1326"/>
        <v>1237</v>
      </c>
      <c r="U376" s="97">
        <v>165</v>
      </c>
      <c r="V376" s="97">
        <f t="shared" ref="V376:AC376" si="1327">INT(B376/$I$1*$AC$1)</f>
        <v>1886</v>
      </c>
      <c r="W376" s="97">
        <f t="shared" si="1327"/>
        <v>753</v>
      </c>
      <c r="X376" s="97">
        <f t="shared" si="1327"/>
        <v>565</v>
      </c>
      <c r="Y376" s="97">
        <f t="shared" si="1327"/>
        <v>565</v>
      </c>
      <c r="Z376" s="97">
        <f t="shared" si="1327"/>
        <v>1841</v>
      </c>
      <c r="AA376" s="97">
        <f t="shared" si="1327"/>
        <v>1227</v>
      </c>
      <c r="AB376" s="97">
        <f t="shared" si="1327"/>
        <v>1534</v>
      </c>
      <c r="AC376" s="97">
        <f t="shared" si="1327"/>
        <v>1534</v>
      </c>
      <c r="AE376" s="98">
        <v>165</v>
      </c>
      <c r="AF376" s="98">
        <f t="shared" ref="AF376:AM376" si="1328">INT(B376/$I$1*$AM$1)</f>
        <v>2373</v>
      </c>
      <c r="AG376" s="98">
        <f t="shared" si="1328"/>
        <v>947</v>
      </c>
      <c r="AH376" s="98">
        <f t="shared" si="1328"/>
        <v>711</v>
      </c>
      <c r="AI376" s="98">
        <f t="shared" si="1328"/>
        <v>711</v>
      </c>
      <c r="AJ376" s="98">
        <f t="shared" si="1328"/>
        <v>2316</v>
      </c>
      <c r="AK376" s="98">
        <f t="shared" si="1328"/>
        <v>1544</v>
      </c>
      <c r="AL376" s="98">
        <f t="shared" si="1328"/>
        <v>1930</v>
      </c>
      <c r="AM376" s="98">
        <f t="shared" si="1328"/>
        <v>1930</v>
      </c>
      <c r="AO376" s="100">
        <v>165</v>
      </c>
      <c r="AP376" s="100">
        <f t="shared" ref="AP376:AW376" si="1329">INT(B376/$I$1*$AW$1)</f>
        <v>3042</v>
      </c>
      <c r="AQ376" s="100">
        <f t="shared" si="1329"/>
        <v>1215</v>
      </c>
      <c r="AR376" s="100">
        <f t="shared" si="1329"/>
        <v>912</v>
      </c>
      <c r="AS376" s="100">
        <f t="shared" si="1329"/>
        <v>912</v>
      </c>
      <c r="AT376" s="100">
        <f t="shared" si="1329"/>
        <v>2970</v>
      </c>
      <c r="AU376" s="100">
        <f t="shared" si="1329"/>
        <v>1980</v>
      </c>
      <c r="AV376" s="100">
        <f t="shared" si="1329"/>
        <v>2475</v>
      </c>
      <c r="AW376" s="100">
        <f t="shared" si="1329"/>
        <v>2475</v>
      </c>
      <c r="AY376" s="101">
        <v>165</v>
      </c>
      <c r="AZ376" s="101">
        <f t="shared" ref="AZ376:BG376" si="1330">INT(B376/$I$1*$BG$1)</f>
        <v>3894</v>
      </c>
      <c r="BA376" s="101">
        <f t="shared" si="1330"/>
        <v>1555</v>
      </c>
      <c r="BB376" s="101">
        <f t="shared" si="1330"/>
        <v>1168</v>
      </c>
      <c r="BC376" s="101">
        <f t="shared" si="1330"/>
        <v>1168</v>
      </c>
      <c r="BD376" s="101">
        <f t="shared" si="1330"/>
        <v>3801</v>
      </c>
      <c r="BE376" s="101">
        <f t="shared" si="1330"/>
        <v>2534</v>
      </c>
      <c r="BF376" s="101">
        <f t="shared" si="1330"/>
        <v>3168</v>
      </c>
      <c r="BG376" s="101">
        <f t="shared" si="1330"/>
        <v>3168</v>
      </c>
      <c r="BI376" s="102">
        <v>165</v>
      </c>
      <c r="BJ376" s="102">
        <f t="shared" ref="BJ376:BQ376" si="1331">INT(B376/$I$1*$BQ$1)</f>
        <v>6085</v>
      </c>
      <c r="BK376" s="102">
        <f t="shared" si="1331"/>
        <v>2430</v>
      </c>
      <c r="BL376" s="102">
        <f t="shared" si="1331"/>
        <v>1825</v>
      </c>
      <c r="BM376" s="102">
        <f t="shared" si="1331"/>
        <v>1825</v>
      </c>
      <c r="BN376" s="102">
        <f t="shared" si="1331"/>
        <v>5940</v>
      </c>
      <c r="BO376" s="102">
        <f t="shared" si="1331"/>
        <v>3960</v>
      </c>
      <c r="BP376" s="102">
        <f t="shared" si="1331"/>
        <v>4950</v>
      </c>
      <c r="BQ376" s="102">
        <f t="shared" si="1331"/>
        <v>4950</v>
      </c>
    </row>
    <row r="377" spans="1:69">
      <c r="A377" s="4">
        <v>166</v>
      </c>
      <c r="B377" s="4">
        <f>INT(VLOOKUP(A377,数值基线!$A$1:$K$206,6,0)*$B$210)</f>
        <v>1232</v>
      </c>
      <c r="C377" s="4">
        <f>INT(B377/$B$2*$C$2)</f>
        <v>492</v>
      </c>
      <c r="D377" s="4">
        <f>INT(B377/$B$2*$D$2)</f>
        <v>369</v>
      </c>
      <c r="E377" s="4">
        <f>INT(B377/$B$2*$E$2)</f>
        <v>369</v>
      </c>
      <c r="F377" s="4">
        <f>INT(VLOOKUP(A377,数值基线!$A$1:$K$206,7,0)*$F$2)</f>
        <v>1201</v>
      </c>
      <c r="G377" s="4">
        <f>INT(F377/$F$2*$G$2)</f>
        <v>800</v>
      </c>
      <c r="H377" s="4">
        <f>INT(F377/$F$2*$H$2)</f>
        <v>1000</v>
      </c>
      <c r="I377" s="4">
        <f>INT(F377/$F$2*$I$2)</f>
        <v>1000</v>
      </c>
      <c r="K377" s="106">
        <v>166</v>
      </c>
      <c r="L377" s="106">
        <f t="shared" ref="L377:S377" si="1332">INT(B377/$I$1*$S$1)</f>
        <v>1540</v>
      </c>
      <c r="M377" s="106">
        <f t="shared" si="1332"/>
        <v>615</v>
      </c>
      <c r="N377" s="106">
        <f t="shared" si="1332"/>
        <v>461</v>
      </c>
      <c r="O377" s="106">
        <f t="shared" si="1332"/>
        <v>461</v>
      </c>
      <c r="P377" s="106">
        <f t="shared" si="1332"/>
        <v>1501</v>
      </c>
      <c r="Q377" s="106">
        <f t="shared" si="1332"/>
        <v>1000</v>
      </c>
      <c r="R377" s="106">
        <f t="shared" si="1332"/>
        <v>1250</v>
      </c>
      <c r="S377" s="106">
        <f t="shared" si="1332"/>
        <v>1250</v>
      </c>
      <c r="U377" s="97">
        <v>166</v>
      </c>
      <c r="V377" s="97">
        <f t="shared" ref="V377:AC377" si="1333">INT(B377/$I$1*$AC$1)</f>
        <v>1909</v>
      </c>
      <c r="W377" s="97">
        <f t="shared" si="1333"/>
        <v>762</v>
      </c>
      <c r="X377" s="97">
        <f t="shared" si="1333"/>
        <v>571</v>
      </c>
      <c r="Y377" s="97">
        <f t="shared" si="1333"/>
        <v>571</v>
      </c>
      <c r="Z377" s="97">
        <f t="shared" si="1333"/>
        <v>1861</v>
      </c>
      <c r="AA377" s="97">
        <f t="shared" si="1333"/>
        <v>1240</v>
      </c>
      <c r="AB377" s="97">
        <f t="shared" si="1333"/>
        <v>1550</v>
      </c>
      <c r="AC377" s="97">
        <f t="shared" si="1333"/>
        <v>1550</v>
      </c>
      <c r="AE377" s="98">
        <v>166</v>
      </c>
      <c r="AF377" s="98">
        <f t="shared" ref="AF377:AM377" si="1334">INT(B377/$I$1*$AM$1)</f>
        <v>2402</v>
      </c>
      <c r="AG377" s="98">
        <f t="shared" si="1334"/>
        <v>959</v>
      </c>
      <c r="AH377" s="98">
        <f t="shared" si="1334"/>
        <v>719</v>
      </c>
      <c r="AI377" s="98">
        <f t="shared" si="1334"/>
        <v>719</v>
      </c>
      <c r="AJ377" s="98">
        <f t="shared" si="1334"/>
        <v>2341</v>
      </c>
      <c r="AK377" s="98">
        <f t="shared" si="1334"/>
        <v>1560</v>
      </c>
      <c r="AL377" s="98">
        <f t="shared" si="1334"/>
        <v>1950</v>
      </c>
      <c r="AM377" s="98">
        <f t="shared" si="1334"/>
        <v>1950</v>
      </c>
      <c r="AO377" s="100">
        <v>166</v>
      </c>
      <c r="AP377" s="100">
        <f t="shared" ref="AP377:AW377" si="1335">INT(B377/$I$1*$AW$1)</f>
        <v>3080</v>
      </c>
      <c r="AQ377" s="100">
        <f t="shared" si="1335"/>
        <v>1230</v>
      </c>
      <c r="AR377" s="100">
        <f t="shared" si="1335"/>
        <v>922</v>
      </c>
      <c r="AS377" s="100">
        <f t="shared" si="1335"/>
        <v>922</v>
      </c>
      <c r="AT377" s="100">
        <f t="shared" si="1335"/>
        <v>3002</v>
      </c>
      <c r="AU377" s="100">
        <f t="shared" si="1335"/>
        <v>2000</v>
      </c>
      <c r="AV377" s="100">
        <f t="shared" si="1335"/>
        <v>2500</v>
      </c>
      <c r="AW377" s="100">
        <f t="shared" si="1335"/>
        <v>2500</v>
      </c>
      <c r="AY377" s="101">
        <v>166</v>
      </c>
      <c r="AZ377" s="101">
        <f t="shared" ref="AZ377:BG377" si="1336">INT(B377/$I$1*$BG$1)</f>
        <v>3942</v>
      </c>
      <c r="BA377" s="101">
        <f t="shared" si="1336"/>
        <v>1574</v>
      </c>
      <c r="BB377" s="101">
        <f t="shared" si="1336"/>
        <v>1180</v>
      </c>
      <c r="BC377" s="101">
        <f t="shared" si="1336"/>
        <v>1180</v>
      </c>
      <c r="BD377" s="101">
        <f t="shared" si="1336"/>
        <v>3843</v>
      </c>
      <c r="BE377" s="101">
        <f t="shared" si="1336"/>
        <v>2560</v>
      </c>
      <c r="BF377" s="101">
        <f t="shared" si="1336"/>
        <v>3200</v>
      </c>
      <c r="BG377" s="101">
        <f t="shared" si="1336"/>
        <v>3200</v>
      </c>
      <c r="BI377" s="102">
        <v>166</v>
      </c>
      <c r="BJ377" s="102">
        <f t="shared" ref="BJ377:BQ377" si="1337">INT(B377/$I$1*$BQ$1)</f>
        <v>6160</v>
      </c>
      <c r="BK377" s="102">
        <f t="shared" si="1337"/>
        <v>2460</v>
      </c>
      <c r="BL377" s="102">
        <f t="shared" si="1337"/>
        <v>1845</v>
      </c>
      <c r="BM377" s="102">
        <f t="shared" si="1337"/>
        <v>1845</v>
      </c>
      <c r="BN377" s="102">
        <f t="shared" si="1337"/>
        <v>6005</v>
      </c>
      <c r="BO377" s="102">
        <f t="shared" si="1337"/>
        <v>4000</v>
      </c>
      <c r="BP377" s="102">
        <f t="shared" si="1337"/>
        <v>5000</v>
      </c>
      <c r="BQ377" s="102">
        <f t="shared" si="1337"/>
        <v>5000</v>
      </c>
    </row>
    <row r="378" spans="1:69">
      <c r="A378" s="4">
        <v>167</v>
      </c>
      <c r="B378" s="4">
        <f>INT(VLOOKUP(A378,数值基线!$A$1:$K$206,6,0)*$B$210)</f>
        <v>1246</v>
      </c>
      <c r="C378" s="4">
        <f>INT(B378/$B$2*$C$2)</f>
        <v>498</v>
      </c>
      <c r="D378" s="4">
        <f>INT(B378/$B$2*$D$2)</f>
        <v>373</v>
      </c>
      <c r="E378" s="4">
        <f>INT(B378/$B$2*$E$2)</f>
        <v>373</v>
      </c>
      <c r="F378" s="4">
        <f>INT(VLOOKUP(A378,数值基线!$A$1:$K$206,7,0)*$F$2)</f>
        <v>1215</v>
      </c>
      <c r="G378" s="4">
        <f>INT(F378/$F$2*$G$2)</f>
        <v>810</v>
      </c>
      <c r="H378" s="4">
        <f>INT(F378/$F$2*$H$2)</f>
        <v>1012</v>
      </c>
      <c r="I378" s="4">
        <f>INT(F378/$F$2*$I$2)</f>
        <v>1012</v>
      </c>
      <c r="K378" s="106">
        <v>167</v>
      </c>
      <c r="L378" s="106">
        <f t="shared" ref="L378:S378" si="1338">INT(B378/$I$1*$S$1)</f>
        <v>1557</v>
      </c>
      <c r="M378" s="106">
        <f t="shared" si="1338"/>
        <v>622</v>
      </c>
      <c r="N378" s="106">
        <f t="shared" si="1338"/>
        <v>466</v>
      </c>
      <c r="O378" s="106">
        <f t="shared" si="1338"/>
        <v>466</v>
      </c>
      <c r="P378" s="106">
        <f t="shared" si="1338"/>
        <v>1518</v>
      </c>
      <c r="Q378" s="106">
        <f t="shared" si="1338"/>
        <v>1012</v>
      </c>
      <c r="R378" s="106">
        <f t="shared" si="1338"/>
        <v>1265</v>
      </c>
      <c r="S378" s="106">
        <f t="shared" si="1338"/>
        <v>1265</v>
      </c>
      <c r="U378" s="97">
        <v>167</v>
      </c>
      <c r="V378" s="97">
        <f t="shared" ref="V378:AC378" si="1339">INT(B378/$I$1*$AC$1)</f>
        <v>1931</v>
      </c>
      <c r="W378" s="97">
        <f t="shared" si="1339"/>
        <v>771</v>
      </c>
      <c r="X378" s="97">
        <f t="shared" si="1339"/>
        <v>578</v>
      </c>
      <c r="Y378" s="97">
        <f t="shared" si="1339"/>
        <v>578</v>
      </c>
      <c r="Z378" s="97">
        <f t="shared" si="1339"/>
        <v>1883</v>
      </c>
      <c r="AA378" s="97">
        <f t="shared" si="1339"/>
        <v>1255</v>
      </c>
      <c r="AB378" s="97">
        <f t="shared" si="1339"/>
        <v>1568</v>
      </c>
      <c r="AC378" s="97">
        <f t="shared" si="1339"/>
        <v>1568</v>
      </c>
      <c r="AE378" s="98">
        <v>167</v>
      </c>
      <c r="AF378" s="98">
        <f t="shared" ref="AF378:AM378" si="1340">INT(B378/$I$1*$AM$1)</f>
        <v>2429</v>
      </c>
      <c r="AG378" s="98">
        <f t="shared" si="1340"/>
        <v>971</v>
      </c>
      <c r="AH378" s="98">
        <f t="shared" si="1340"/>
        <v>727</v>
      </c>
      <c r="AI378" s="98">
        <f t="shared" si="1340"/>
        <v>727</v>
      </c>
      <c r="AJ378" s="98">
        <f t="shared" si="1340"/>
        <v>2369</v>
      </c>
      <c r="AK378" s="98">
        <f t="shared" si="1340"/>
        <v>1579</v>
      </c>
      <c r="AL378" s="98">
        <f t="shared" si="1340"/>
        <v>1973</v>
      </c>
      <c r="AM378" s="98">
        <f t="shared" si="1340"/>
        <v>1973</v>
      </c>
      <c r="AO378" s="100">
        <v>167</v>
      </c>
      <c r="AP378" s="100">
        <f t="shared" ref="AP378:AW378" si="1341">INT(B378/$I$1*$AW$1)</f>
        <v>3115</v>
      </c>
      <c r="AQ378" s="100">
        <f t="shared" si="1341"/>
        <v>1245</v>
      </c>
      <c r="AR378" s="100">
        <f t="shared" si="1341"/>
        <v>932</v>
      </c>
      <c r="AS378" s="100">
        <f t="shared" si="1341"/>
        <v>932</v>
      </c>
      <c r="AT378" s="100">
        <f t="shared" si="1341"/>
        <v>3037</v>
      </c>
      <c r="AU378" s="100">
        <f t="shared" si="1341"/>
        <v>2025</v>
      </c>
      <c r="AV378" s="100">
        <f t="shared" si="1341"/>
        <v>2530</v>
      </c>
      <c r="AW378" s="100">
        <f t="shared" si="1341"/>
        <v>2530</v>
      </c>
      <c r="AY378" s="101">
        <v>167</v>
      </c>
      <c r="AZ378" s="101">
        <f t="shared" ref="AZ378:BG378" si="1342">INT(B378/$I$1*$BG$1)</f>
        <v>3987</v>
      </c>
      <c r="BA378" s="101">
        <f t="shared" si="1342"/>
        <v>1593</v>
      </c>
      <c r="BB378" s="101">
        <f t="shared" si="1342"/>
        <v>1193</v>
      </c>
      <c r="BC378" s="101">
        <f t="shared" si="1342"/>
        <v>1193</v>
      </c>
      <c r="BD378" s="101">
        <f t="shared" si="1342"/>
        <v>3888</v>
      </c>
      <c r="BE378" s="101">
        <f t="shared" si="1342"/>
        <v>2592</v>
      </c>
      <c r="BF378" s="101">
        <f t="shared" si="1342"/>
        <v>3238</v>
      </c>
      <c r="BG378" s="101">
        <f t="shared" si="1342"/>
        <v>3238</v>
      </c>
      <c r="BI378" s="102">
        <v>167</v>
      </c>
      <c r="BJ378" s="102">
        <f t="shared" ref="BJ378:BQ378" si="1343">INT(B378/$I$1*$BQ$1)</f>
        <v>6230</v>
      </c>
      <c r="BK378" s="102">
        <f t="shared" si="1343"/>
        <v>2490</v>
      </c>
      <c r="BL378" s="102">
        <f t="shared" si="1343"/>
        <v>1865</v>
      </c>
      <c r="BM378" s="102">
        <f t="shared" si="1343"/>
        <v>1865</v>
      </c>
      <c r="BN378" s="102">
        <f t="shared" si="1343"/>
        <v>6075</v>
      </c>
      <c r="BO378" s="102">
        <f t="shared" si="1343"/>
        <v>4050</v>
      </c>
      <c r="BP378" s="102">
        <f t="shared" si="1343"/>
        <v>5060</v>
      </c>
      <c r="BQ378" s="102">
        <f t="shared" si="1343"/>
        <v>5060</v>
      </c>
    </row>
    <row r="379" spans="1:69">
      <c r="A379" s="4">
        <v>168</v>
      </c>
      <c r="B379" s="4">
        <f>INT(VLOOKUP(A379,数值基线!$A$1:$K$206,6,0)*$B$210)</f>
        <v>1260</v>
      </c>
      <c r="C379" s="4">
        <f>INT(B379/$B$2*$C$2)</f>
        <v>504</v>
      </c>
      <c r="D379" s="4">
        <f>INT(B379/$B$2*$D$2)</f>
        <v>378</v>
      </c>
      <c r="E379" s="4">
        <f>INT(B379/$B$2*$E$2)</f>
        <v>378</v>
      </c>
      <c r="F379" s="4">
        <f>INT(VLOOKUP(A379,数值基线!$A$1:$K$206,7,0)*$F$2)</f>
        <v>1230</v>
      </c>
      <c r="G379" s="4">
        <f>INT(F379/$F$2*$G$2)</f>
        <v>820</v>
      </c>
      <c r="H379" s="4">
        <f>INT(F379/$F$2*$H$2)</f>
        <v>1025</v>
      </c>
      <c r="I379" s="4">
        <f>INT(F379/$F$2*$I$2)</f>
        <v>1025</v>
      </c>
      <c r="K379" s="106">
        <v>168</v>
      </c>
      <c r="L379" s="106">
        <f t="shared" ref="L379:S379" si="1344">INT(B379/$I$1*$S$1)</f>
        <v>1575</v>
      </c>
      <c r="M379" s="106">
        <f t="shared" si="1344"/>
        <v>630</v>
      </c>
      <c r="N379" s="106">
        <f t="shared" si="1344"/>
        <v>472</v>
      </c>
      <c r="O379" s="106">
        <f t="shared" si="1344"/>
        <v>472</v>
      </c>
      <c r="P379" s="106">
        <f t="shared" si="1344"/>
        <v>1537</v>
      </c>
      <c r="Q379" s="106">
        <f t="shared" si="1344"/>
        <v>1025</v>
      </c>
      <c r="R379" s="106">
        <f t="shared" si="1344"/>
        <v>1281</v>
      </c>
      <c r="S379" s="106">
        <f t="shared" si="1344"/>
        <v>1281</v>
      </c>
      <c r="U379" s="97">
        <v>168</v>
      </c>
      <c r="V379" s="97">
        <f t="shared" ref="V379:AC379" si="1345">INT(B379/$I$1*$AC$1)</f>
        <v>1953</v>
      </c>
      <c r="W379" s="97">
        <f t="shared" si="1345"/>
        <v>781</v>
      </c>
      <c r="X379" s="97">
        <f t="shared" si="1345"/>
        <v>585</v>
      </c>
      <c r="Y379" s="97">
        <f t="shared" si="1345"/>
        <v>585</v>
      </c>
      <c r="Z379" s="97">
        <f t="shared" si="1345"/>
        <v>1906</v>
      </c>
      <c r="AA379" s="97">
        <f t="shared" si="1345"/>
        <v>1271</v>
      </c>
      <c r="AB379" s="97">
        <f t="shared" si="1345"/>
        <v>1588</v>
      </c>
      <c r="AC379" s="97">
        <f t="shared" si="1345"/>
        <v>1588</v>
      </c>
      <c r="AE379" s="98">
        <v>168</v>
      </c>
      <c r="AF379" s="98">
        <f t="shared" ref="AF379:AM379" si="1346">INT(B379/$I$1*$AM$1)</f>
        <v>2457</v>
      </c>
      <c r="AG379" s="98">
        <f t="shared" si="1346"/>
        <v>982</v>
      </c>
      <c r="AH379" s="98">
        <f t="shared" si="1346"/>
        <v>737</v>
      </c>
      <c r="AI379" s="98">
        <f t="shared" si="1346"/>
        <v>737</v>
      </c>
      <c r="AJ379" s="98">
        <f t="shared" si="1346"/>
        <v>2398</v>
      </c>
      <c r="AK379" s="98">
        <f t="shared" si="1346"/>
        <v>1599</v>
      </c>
      <c r="AL379" s="98">
        <f t="shared" si="1346"/>
        <v>1998</v>
      </c>
      <c r="AM379" s="98">
        <f t="shared" si="1346"/>
        <v>1998</v>
      </c>
      <c r="AO379" s="100">
        <v>168</v>
      </c>
      <c r="AP379" s="100">
        <f t="shared" ref="AP379:AW379" si="1347">INT(B379/$I$1*$AW$1)</f>
        <v>3150</v>
      </c>
      <c r="AQ379" s="100">
        <f t="shared" si="1347"/>
        <v>1260</v>
      </c>
      <c r="AR379" s="100">
        <f t="shared" si="1347"/>
        <v>945</v>
      </c>
      <c r="AS379" s="100">
        <f t="shared" si="1347"/>
        <v>945</v>
      </c>
      <c r="AT379" s="100">
        <f t="shared" si="1347"/>
        <v>3075</v>
      </c>
      <c r="AU379" s="100">
        <f t="shared" si="1347"/>
        <v>2050</v>
      </c>
      <c r="AV379" s="100">
        <f t="shared" si="1347"/>
        <v>2562</v>
      </c>
      <c r="AW379" s="100">
        <f t="shared" si="1347"/>
        <v>2562</v>
      </c>
      <c r="AY379" s="101">
        <v>168</v>
      </c>
      <c r="AZ379" s="101">
        <f t="shared" ref="AZ379:BG379" si="1348">INT(B379/$I$1*$BG$1)</f>
        <v>4032</v>
      </c>
      <c r="BA379" s="101">
        <f t="shared" si="1348"/>
        <v>1612</v>
      </c>
      <c r="BB379" s="101">
        <f t="shared" si="1348"/>
        <v>1209</v>
      </c>
      <c r="BC379" s="101">
        <f t="shared" si="1348"/>
        <v>1209</v>
      </c>
      <c r="BD379" s="101">
        <f t="shared" si="1348"/>
        <v>3936</v>
      </c>
      <c r="BE379" s="101">
        <f t="shared" si="1348"/>
        <v>2624</v>
      </c>
      <c r="BF379" s="101">
        <f t="shared" si="1348"/>
        <v>3280</v>
      </c>
      <c r="BG379" s="101">
        <f t="shared" si="1348"/>
        <v>3280</v>
      </c>
      <c r="BI379" s="102">
        <v>168</v>
      </c>
      <c r="BJ379" s="102">
        <f t="shared" ref="BJ379:BQ379" si="1349">INT(B379/$I$1*$BQ$1)</f>
        <v>6300</v>
      </c>
      <c r="BK379" s="102">
        <f t="shared" si="1349"/>
        <v>2520</v>
      </c>
      <c r="BL379" s="102">
        <f t="shared" si="1349"/>
        <v>1890</v>
      </c>
      <c r="BM379" s="102">
        <f t="shared" si="1349"/>
        <v>1890</v>
      </c>
      <c r="BN379" s="102">
        <f t="shared" si="1349"/>
        <v>6150</v>
      </c>
      <c r="BO379" s="102">
        <f t="shared" si="1349"/>
        <v>4100</v>
      </c>
      <c r="BP379" s="102">
        <f t="shared" si="1349"/>
        <v>5125</v>
      </c>
      <c r="BQ379" s="102">
        <f t="shared" si="1349"/>
        <v>5125</v>
      </c>
    </row>
    <row r="380" spans="1:69">
      <c r="A380" s="4">
        <v>169</v>
      </c>
      <c r="B380" s="4">
        <f>INT(VLOOKUP(A380,数值基线!$A$1:$K$206,6,0)*$B$210)</f>
        <v>1275</v>
      </c>
      <c r="C380" s="4">
        <f>INT(B380/$B$2*$C$2)</f>
        <v>510</v>
      </c>
      <c r="D380" s="4">
        <f>INT(B380/$B$2*$D$2)</f>
        <v>382</v>
      </c>
      <c r="E380" s="4">
        <f>INT(B380/$B$2*$E$2)</f>
        <v>382</v>
      </c>
      <c r="F380" s="4">
        <f>INT(VLOOKUP(A380,数值基线!$A$1:$K$206,7,0)*$F$2)</f>
        <v>1243</v>
      </c>
      <c r="G380" s="4">
        <f>INT(F380/$F$2*$G$2)</f>
        <v>828</v>
      </c>
      <c r="H380" s="4">
        <f>INT(F380/$F$2*$H$2)</f>
        <v>1035</v>
      </c>
      <c r="I380" s="4">
        <f>INT(F380/$F$2*$I$2)</f>
        <v>1035</v>
      </c>
      <c r="K380" s="106">
        <v>169</v>
      </c>
      <c r="L380" s="106">
        <f t="shared" ref="L380:S380" si="1350">INT(B380/$I$1*$S$1)</f>
        <v>1593</v>
      </c>
      <c r="M380" s="106">
        <f t="shared" si="1350"/>
        <v>637</v>
      </c>
      <c r="N380" s="106">
        <f t="shared" si="1350"/>
        <v>477</v>
      </c>
      <c r="O380" s="106">
        <f t="shared" si="1350"/>
        <v>477</v>
      </c>
      <c r="P380" s="106">
        <f t="shared" si="1350"/>
        <v>1553</v>
      </c>
      <c r="Q380" s="106">
        <f t="shared" si="1350"/>
        <v>1035</v>
      </c>
      <c r="R380" s="106">
        <f t="shared" si="1350"/>
        <v>1293</v>
      </c>
      <c r="S380" s="106">
        <f t="shared" si="1350"/>
        <v>1293</v>
      </c>
      <c r="U380" s="97">
        <v>169</v>
      </c>
      <c r="V380" s="97">
        <f t="shared" ref="V380:AC380" si="1351">INT(B380/$I$1*$AC$1)</f>
        <v>1976</v>
      </c>
      <c r="W380" s="97">
        <f t="shared" si="1351"/>
        <v>790</v>
      </c>
      <c r="X380" s="97">
        <f t="shared" si="1351"/>
        <v>592</v>
      </c>
      <c r="Y380" s="97">
        <f t="shared" si="1351"/>
        <v>592</v>
      </c>
      <c r="Z380" s="97">
        <f t="shared" si="1351"/>
        <v>1926</v>
      </c>
      <c r="AA380" s="97">
        <f t="shared" si="1351"/>
        <v>1283</v>
      </c>
      <c r="AB380" s="97">
        <f t="shared" si="1351"/>
        <v>1604</v>
      </c>
      <c r="AC380" s="97">
        <f t="shared" si="1351"/>
        <v>1604</v>
      </c>
      <c r="AE380" s="98">
        <v>169</v>
      </c>
      <c r="AF380" s="98">
        <f t="shared" ref="AF380:AM380" si="1352">INT(B380/$I$1*$AM$1)</f>
        <v>2486</v>
      </c>
      <c r="AG380" s="98">
        <f t="shared" si="1352"/>
        <v>994</v>
      </c>
      <c r="AH380" s="98">
        <f t="shared" si="1352"/>
        <v>744</v>
      </c>
      <c r="AI380" s="98">
        <f t="shared" si="1352"/>
        <v>744</v>
      </c>
      <c r="AJ380" s="98">
        <f t="shared" si="1352"/>
        <v>2423</v>
      </c>
      <c r="AK380" s="98">
        <f t="shared" si="1352"/>
        <v>1614</v>
      </c>
      <c r="AL380" s="98">
        <f t="shared" si="1352"/>
        <v>2018</v>
      </c>
      <c r="AM380" s="98">
        <f t="shared" si="1352"/>
        <v>2018</v>
      </c>
      <c r="AO380" s="100">
        <v>169</v>
      </c>
      <c r="AP380" s="100">
        <f t="shared" ref="AP380:AW380" si="1353">INT(B380/$I$1*$AW$1)</f>
        <v>3187</v>
      </c>
      <c r="AQ380" s="100">
        <f t="shared" si="1353"/>
        <v>1275</v>
      </c>
      <c r="AR380" s="100">
        <f t="shared" si="1353"/>
        <v>955</v>
      </c>
      <c r="AS380" s="100">
        <f t="shared" si="1353"/>
        <v>955</v>
      </c>
      <c r="AT380" s="100">
        <f t="shared" si="1353"/>
        <v>3107</v>
      </c>
      <c r="AU380" s="100">
        <f t="shared" si="1353"/>
        <v>2070</v>
      </c>
      <c r="AV380" s="100">
        <f t="shared" si="1353"/>
        <v>2587</v>
      </c>
      <c r="AW380" s="100">
        <f t="shared" si="1353"/>
        <v>2587</v>
      </c>
      <c r="AY380" s="101">
        <v>169</v>
      </c>
      <c r="AZ380" s="101">
        <f t="shared" ref="AZ380:BG380" si="1354">INT(B380/$I$1*$BG$1)</f>
        <v>4080</v>
      </c>
      <c r="BA380" s="101">
        <f t="shared" si="1354"/>
        <v>1632</v>
      </c>
      <c r="BB380" s="101">
        <f t="shared" si="1354"/>
        <v>1222</v>
      </c>
      <c r="BC380" s="101">
        <f t="shared" si="1354"/>
        <v>1222</v>
      </c>
      <c r="BD380" s="101">
        <f t="shared" si="1354"/>
        <v>3977</v>
      </c>
      <c r="BE380" s="101">
        <f t="shared" si="1354"/>
        <v>2649</v>
      </c>
      <c r="BF380" s="101">
        <f t="shared" si="1354"/>
        <v>3312</v>
      </c>
      <c r="BG380" s="101">
        <f t="shared" si="1354"/>
        <v>3312</v>
      </c>
      <c r="BI380" s="102">
        <v>169</v>
      </c>
      <c r="BJ380" s="102">
        <f t="shared" ref="BJ380:BQ380" si="1355">INT(B380/$I$1*$BQ$1)</f>
        <v>6375</v>
      </c>
      <c r="BK380" s="102">
        <f t="shared" si="1355"/>
        <v>2550</v>
      </c>
      <c r="BL380" s="102">
        <f t="shared" si="1355"/>
        <v>1910</v>
      </c>
      <c r="BM380" s="102">
        <f t="shared" si="1355"/>
        <v>1910</v>
      </c>
      <c r="BN380" s="102">
        <f t="shared" si="1355"/>
        <v>6215</v>
      </c>
      <c r="BO380" s="102">
        <f t="shared" si="1355"/>
        <v>4140</v>
      </c>
      <c r="BP380" s="102">
        <f t="shared" si="1355"/>
        <v>5175</v>
      </c>
      <c r="BQ380" s="102">
        <f t="shared" si="1355"/>
        <v>5175</v>
      </c>
    </row>
    <row r="381" spans="1:69">
      <c r="A381" s="4">
        <v>170</v>
      </c>
      <c r="B381" s="4">
        <f>INT(VLOOKUP(A381,数值基线!$A$1:$K$206,6,0)*$B$210)</f>
        <v>1289</v>
      </c>
      <c r="C381" s="4">
        <f>INT(B381/$B$2*$C$2)</f>
        <v>515</v>
      </c>
      <c r="D381" s="4">
        <f>INT(B381/$B$2*$D$2)</f>
        <v>386</v>
      </c>
      <c r="E381" s="4">
        <f>INT(B381/$B$2*$E$2)</f>
        <v>386</v>
      </c>
      <c r="F381" s="4">
        <f>INT(VLOOKUP(A381,数值基线!$A$1:$K$206,7,0)*$F$2)</f>
        <v>1257</v>
      </c>
      <c r="G381" s="4">
        <f>INT(F381/$F$2*$G$2)</f>
        <v>838</v>
      </c>
      <c r="H381" s="4">
        <f>INT(F381/$F$2*$H$2)</f>
        <v>1047</v>
      </c>
      <c r="I381" s="4">
        <f>INT(F381/$F$2*$I$2)</f>
        <v>1047</v>
      </c>
      <c r="K381" s="106">
        <v>170</v>
      </c>
      <c r="L381" s="106">
        <f t="shared" ref="L381:S381" si="1356">INT(B381/$I$1*$S$1)</f>
        <v>1611</v>
      </c>
      <c r="M381" s="106">
        <f t="shared" si="1356"/>
        <v>643</v>
      </c>
      <c r="N381" s="106">
        <f t="shared" si="1356"/>
        <v>482</v>
      </c>
      <c r="O381" s="106">
        <f t="shared" si="1356"/>
        <v>482</v>
      </c>
      <c r="P381" s="106">
        <f t="shared" si="1356"/>
        <v>1571</v>
      </c>
      <c r="Q381" s="106">
        <f t="shared" si="1356"/>
        <v>1047</v>
      </c>
      <c r="R381" s="106">
        <f t="shared" si="1356"/>
        <v>1308</v>
      </c>
      <c r="S381" s="106">
        <f t="shared" si="1356"/>
        <v>1308</v>
      </c>
      <c r="U381" s="97">
        <v>170</v>
      </c>
      <c r="V381" s="97">
        <f t="shared" ref="V381:AC381" si="1357">INT(B381/$I$1*$AC$1)</f>
        <v>1997</v>
      </c>
      <c r="W381" s="97">
        <f t="shared" si="1357"/>
        <v>798</v>
      </c>
      <c r="X381" s="97">
        <f t="shared" si="1357"/>
        <v>598</v>
      </c>
      <c r="Y381" s="97">
        <f t="shared" si="1357"/>
        <v>598</v>
      </c>
      <c r="Z381" s="97">
        <f t="shared" si="1357"/>
        <v>1948</v>
      </c>
      <c r="AA381" s="97">
        <f t="shared" si="1357"/>
        <v>1298</v>
      </c>
      <c r="AB381" s="97">
        <f t="shared" si="1357"/>
        <v>1622</v>
      </c>
      <c r="AC381" s="97">
        <f t="shared" si="1357"/>
        <v>1622</v>
      </c>
      <c r="AE381" s="98">
        <v>170</v>
      </c>
      <c r="AF381" s="98">
        <f t="shared" ref="AF381:AM381" si="1358">INT(B381/$I$1*$AM$1)</f>
        <v>2513</v>
      </c>
      <c r="AG381" s="98">
        <f t="shared" si="1358"/>
        <v>1004</v>
      </c>
      <c r="AH381" s="98">
        <f t="shared" si="1358"/>
        <v>752</v>
      </c>
      <c r="AI381" s="98">
        <f t="shared" si="1358"/>
        <v>752</v>
      </c>
      <c r="AJ381" s="98">
        <f t="shared" si="1358"/>
        <v>2451</v>
      </c>
      <c r="AK381" s="98">
        <f t="shared" si="1358"/>
        <v>1634</v>
      </c>
      <c r="AL381" s="98">
        <f t="shared" si="1358"/>
        <v>2041</v>
      </c>
      <c r="AM381" s="98">
        <f t="shared" si="1358"/>
        <v>2041</v>
      </c>
      <c r="AO381" s="100">
        <v>170</v>
      </c>
      <c r="AP381" s="100">
        <f t="shared" ref="AP381:AW381" si="1359">INT(B381/$I$1*$AW$1)</f>
        <v>3222</v>
      </c>
      <c r="AQ381" s="100">
        <f t="shared" si="1359"/>
        <v>1287</v>
      </c>
      <c r="AR381" s="100">
        <f t="shared" si="1359"/>
        <v>965</v>
      </c>
      <c r="AS381" s="100">
        <f t="shared" si="1359"/>
        <v>965</v>
      </c>
      <c r="AT381" s="100">
        <f t="shared" si="1359"/>
        <v>3142</v>
      </c>
      <c r="AU381" s="100">
        <f t="shared" si="1359"/>
        <v>2095</v>
      </c>
      <c r="AV381" s="100">
        <f t="shared" si="1359"/>
        <v>2617</v>
      </c>
      <c r="AW381" s="100">
        <f t="shared" si="1359"/>
        <v>2617</v>
      </c>
      <c r="AY381" s="101">
        <v>170</v>
      </c>
      <c r="AZ381" s="101">
        <f t="shared" ref="AZ381:BG381" si="1360">INT(B381/$I$1*$BG$1)</f>
        <v>4124</v>
      </c>
      <c r="BA381" s="101">
        <f t="shared" si="1360"/>
        <v>1648</v>
      </c>
      <c r="BB381" s="101">
        <f t="shared" si="1360"/>
        <v>1235</v>
      </c>
      <c r="BC381" s="101">
        <f t="shared" si="1360"/>
        <v>1235</v>
      </c>
      <c r="BD381" s="101">
        <f t="shared" si="1360"/>
        <v>4022</v>
      </c>
      <c r="BE381" s="101">
        <f t="shared" si="1360"/>
        <v>2681</v>
      </c>
      <c r="BF381" s="101">
        <f t="shared" si="1360"/>
        <v>3350</v>
      </c>
      <c r="BG381" s="101">
        <f t="shared" si="1360"/>
        <v>3350</v>
      </c>
      <c r="BI381" s="102">
        <v>170</v>
      </c>
      <c r="BJ381" s="102">
        <f t="shared" ref="BJ381:BQ381" si="1361">INT(B381/$I$1*$BQ$1)</f>
        <v>6445</v>
      </c>
      <c r="BK381" s="102">
        <f t="shared" si="1361"/>
        <v>2575</v>
      </c>
      <c r="BL381" s="102">
        <f t="shared" si="1361"/>
        <v>1930</v>
      </c>
      <c r="BM381" s="102">
        <f t="shared" si="1361"/>
        <v>1930</v>
      </c>
      <c r="BN381" s="102">
        <f t="shared" si="1361"/>
        <v>6285</v>
      </c>
      <c r="BO381" s="102">
        <f t="shared" si="1361"/>
        <v>4190</v>
      </c>
      <c r="BP381" s="102">
        <f t="shared" si="1361"/>
        <v>5235</v>
      </c>
      <c r="BQ381" s="102">
        <f t="shared" si="1361"/>
        <v>5235</v>
      </c>
    </row>
    <row r="382" spans="1:69">
      <c r="A382" s="4">
        <v>171</v>
      </c>
      <c r="B382" s="4">
        <f>INT(VLOOKUP(A382,数值基线!$A$1:$K$206,6,0)*$B$210)</f>
        <v>1304</v>
      </c>
      <c r="C382" s="4">
        <f>INT(B382/$B$2*$C$2)</f>
        <v>521</v>
      </c>
      <c r="D382" s="4">
        <f>INT(B382/$B$2*$D$2)</f>
        <v>391</v>
      </c>
      <c r="E382" s="4">
        <f>INT(B382/$B$2*$E$2)</f>
        <v>391</v>
      </c>
      <c r="F382" s="4">
        <f>INT(VLOOKUP(A382,数值基线!$A$1:$K$206,7,0)*$F$2)</f>
        <v>1272</v>
      </c>
      <c r="G382" s="4">
        <f>INT(F382/$F$2*$G$2)</f>
        <v>848</v>
      </c>
      <c r="H382" s="4">
        <f>INT(F382/$F$2*$H$2)</f>
        <v>1060</v>
      </c>
      <c r="I382" s="4">
        <f>INT(F382/$F$2*$I$2)</f>
        <v>1060</v>
      </c>
      <c r="K382" s="106">
        <v>171</v>
      </c>
      <c r="L382" s="106">
        <f t="shared" ref="L382:S382" si="1362">INT(B382/$I$1*$S$1)</f>
        <v>1630</v>
      </c>
      <c r="M382" s="106">
        <f t="shared" si="1362"/>
        <v>651</v>
      </c>
      <c r="N382" s="106">
        <f t="shared" si="1362"/>
        <v>488</v>
      </c>
      <c r="O382" s="106">
        <f t="shared" si="1362"/>
        <v>488</v>
      </c>
      <c r="P382" s="106">
        <f t="shared" si="1362"/>
        <v>1590</v>
      </c>
      <c r="Q382" s="106">
        <f t="shared" si="1362"/>
        <v>1060</v>
      </c>
      <c r="R382" s="106">
        <f t="shared" si="1362"/>
        <v>1325</v>
      </c>
      <c r="S382" s="106">
        <f t="shared" si="1362"/>
        <v>1325</v>
      </c>
      <c r="U382" s="97">
        <v>171</v>
      </c>
      <c r="V382" s="97">
        <f t="shared" ref="V382:AC382" si="1363">INT(B382/$I$1*$AC$1)</f>
        <v>2021</v>
      </c>
      <c r="W382" s="97">
        <f t="shared" si="1363"/>
        <v>807</v>
      </c>
      <c r="X382" s="97">
        <f t="shared" si="1363"/>
        <v>606</v>
      </c>
      <c r="Y382" s="97">
        <f t="shared" si="1363"/>
        <v>606</v>
      </c>
      <c r="Z382" s="97">
        <f t="shared" si="1363"/>
        <v>1971</v>
      </c>
      <c r="AA382" s="97">
        <f t="shared" si="1363"/>
        <v>1314</v>
      </c>
      <c r="AB382" s="97">
        <f t="shared" si="1363"/>
        <v>1643</v>
      </c>
      <c r="AC382" s="97">
        <f t="shared" si="1363"/>
        <v>1643</v>
      </c>
      <c r="AE382" s="98">
        <v>171</v>
      </c>
      <c r="AF382" s="98">
        <f t="shared" ref="AF382:AM382" si="1364">INT(B382/$I$1*$AM$1)</f>
        <v>2542</v>
      </c>
      <c r="AG382" s="98">
        <f t="shared" si="1364"/>
        <v>1015</v>
      </c>
      <c r="AH382" s="98">
        <f t="shared" si="1364"/>
        <v>762</v>
      </c>
      <c r="AI382" s="98">
        <f t="shared" si="1364"/>
        <v>762</v>
      </c>
      <c r="AJ382" s="98">
        <f t="shared" si="1364"/>
        <v>2480</v>
      </c>
      <c r="AK382" s="98">
        <f t="shared" si="1364"/>
        <v>1653</v>
      </c>
      <c r="AL382" s="98">
        <f t="shared" si="1364"/>
        <v>2067</v>
      </c>
      <c r="AM382" s="98">
        <f t="shared" si="1364"/>
        <v>2067</v>
      </c>
      <c r="AO382" s="100">
        <v>171</v>
      </c>
      <c r="AP382" s="100">
        <f t="shared" ref="AP382:AW382" si="1365">INT(B382/$I$1*$AW$1)</f>
        <v>3260</v>
      </c>
      <c r="AQ382" s="100">
        <f t="shared" si="1365"/>
        <v>1302</v>
      </c>
      <c r="AR382" s="100">
        <f t="shared" si="1365"/>
        <v>977</v>
      </c>
      <c r="AS382" s="100">
        <f t="shared" si="1365"/>
        <v>977</v>
      </c>
      <c r="AT382" s="100">
        <f t="shared" si="1365"/>
        <v>3180</v>
      </c>
      <c r="AU382" s="100">
        <f t="shared" si="1365"/>
        <v>2120</v>
      </c>
      <c r="AV382" s="100">
        <f t="shared" si="1365"/>
        <v>2650</v>
      </c>
      <c r="AW382" s="100">
        <f t="shared" si="1365"/>
        <v>2650</v>
      </c>
      <c r="AY382" s="101">
        <v>171</v>
      </c>
      <c r="AZ382" s="101">
        <f t="shared" ref="AZ382:BG382" si="1366">INT(B382/$I$1*$BG$1)</f>
        <v>4172</v>
      </c>
      <c r="BA382" s="101">
        <f t="shared" si="1366"/>
        <v>1667</v>
      </c>
      <c r="BB382" s="101">
        <f t="shared" si="1366"/>
        <v>1251</v>
      </c>
      <c r="BC382" s="101">
        <f t="shared" si="1366"/>
        <v>1251</v>
      </c>
      <c r="BD382" s="101">
        <f t="shared" si="1366"/>
        <v>4070</v>
      </c>
      <c r="BE382" s="101">
        <f t="shared" si="1366"/>
        <v>2713</v>
      </c>
      <c r="BF382" s="101">
        <f t="shared" si="1366"/>
        <v>3392</v>
      </c>
      <c r="BG382" s="101">
        <f t="shared" si="1366"/>
        <v>3392</v>
      </c>
      <c r="BI382" s="102">
        <v>171</v>
      </c>
      <c r="BJ382" s="102">
        <f t="shared" ref="BJ382:BQ382" si="1367">INT(B382/$I$1*$BQ$1)</f>
        <v>6520</v>
      </c>
      <c r="BK382" s="102">
        <f t="shared" si="1367"/>
        <v>2605</v>
      </c>
      <c r="BL382" s="102">
        <f t="shared" si="1367"/>
        <v>1955</v>
      </c>
      <c r="BM382" s="102">
        <f t="shared" si="1367"/>
        <v>1955</v>
      </c>
      <c r="BN382" s="102">
        <f t="shared" si="1367"/>
        <v>6360</v>
      </c>
      <c r="BO382" s="102">
        <f t="shared" si="1367"/>
        <v>4240</v>
      </c>
      <c r="BP382" s="102">
        <f t="shared" si="1367"/>
        <v>5300</v>
      </c>
      <c r="BQ382" s="102">
        <f t="shared" si="1367"/>
        <v>5300</v>
      </c>
    </row>
    <row r="383" spans="1:69">
      <c r="A383" s="4">
        <v>172</v>
      </c>
      <c r="B383" s="4">
        <f>INT(VLOOKUP(A383,数值基线!$A$1:$K$206,6,0)*$B$210)</f>
        <v>1318</v>
      </c>
      <c r="C383" s="4">
        <f>INT(B383/$B$2*$C$2)</f>
        <v>527</v>
      </c>
      <c r="D383" s="4">
        <f>INT(B383/$B$2*$D$2)</f>
        <v>395</v>
      </c>
      <c r="E383" s="4">
        <f>INT(B383/$B$2*$E$2)</f>
        <v>395</v>
      </c>
      <c r="F383" s="4">
        <f>INT(VLOOKUP(A383,数值基线!$A$1:$K$206,7,0)*$F$2)</f>
        <v>1286</v>
      </c>
      <c r="G383" s="4">
        <f>INT(F383/$F$2*$G$2)</f>
        <v>857</v>
      </c>
      <c r="H383" s="4">
        <f>INT(F383/$F$2*$H$2)</f>
        <v>1071</v>
      </c>
      <c r="I383" s="4">
        <f>INT(F383/$F$2*$I$2)</f>
        <v>1071</v>
      </c>
      <c r="K383" s="106">
        <v>172</v>
      </c>
      <c r="L383" s="106">
        <f t="shared" ref="L383:S383" si="1368">INT(B383/$I$1*$S$1)</f>
        <v>1647</v>
      </c>
      <c r="M383" s="106">
        <f t="shared" si="1368"/>
        <v>658</v>
      </c>
      <c r="N383" s="106">
        <f t="shared" si="1368"/>
        <v>493</v>
      </c>
      <c r="O383" s="106">
        <f t="shared" si="1368"/>
        <v>493</v>
      </c>
      <c r="P383" s="106">
        <f t="shared" si="1368"/>
        <v>1607</v>
      </c>
      <c r="Q383" s="106">
        <f t="shared" si="1368"/>
        <v>1071</v>
      </c>
      <c r="R383" s="106">
        <f t="shared" si="1368"/>
        <v>1338</v>
      </c>
      <c r="S383" s="106">
        <f t="shared" si="1368"/>
        <v>1338</v>
      </c>
      <c r="U383" s="97">
        <v>172</v>
      </c>
      <c r="V383" s="97">
        <f t="shared" ref="V383:AC383" si="1369">INT(B383/$I$1*$AC$1)</f>
        <v>2042</v>
      </c>
      <c r="W383" s="97">
        <f t="shared" si="1369"/>
        <v>816</v>
      </c>
      <c r="X383" s="97">
        <f t="shared" si="1369"/>
        <v>612</v>
      </c>
      <c r="Y383" s="97">
        <f t="shared" si="1369"/>
        <v>612</v>
      </c>
      <c r="Z383" s="97">
        <f t="shared" si="1369"/>
        <v>1993</v>
      </c>
      <c r="AA383" s="97">
        <f t="shared" si="1369"/>
        <v>1328</v>
      </c>
      <c r="AB383" s="97">
        <f t="shared" si="1369"/>
        <v>1660</v>
      </c>
      <c r="AC383" s="97">
        <f t="shared" si="1369"/>
        <v>1660</v>
      </c>
      <c r="AE383" s="98">
        <v>172</v>
      </c>
      <c r="AF383" s="98">
        <f t="shared" ref="AF383:AM383" si="1370">INT(B383/$I$1*$AM$1)</f>
        <v>2570</v>
      </c>
      <c r="AG383" s="98">
        <f t="shared" si="1370"/>
        <v>1027</v>
      </c>
      <c r="AH383" s="98">
        <f t="shared" si="1370"/>
        <v>770</v>
      </c>
      <c r="AI383" s="98">
        <f t="shared" si="1370"/>
        <v>770</v>
      </c>
      <c r="AJ383" s="98">
        <f t="shared" si="1370"/>
        <v>2507</v>
      </c>
      <c r="AK383" s="98">
        <f t="shared" si="1370"/>
        <v>1671</v>
      </c>
      <c r="AL383" s="98">
        <f t="shared" si="1370"/>
        <v>2088</v>
      </c>
      <c r="AM383" s="98">
        <f t="shared" si="1370"/>
        <v>2088</v>
      </c>
      <c r="AO383" s="100">
        <v>172</v>
      </c>
      <c r="AP383" s="100">
        <f t="shared" ref="AP383:AW383" si="1371">INT(B383/$I$1*$AW$1)</f>
        <v>3295</v>
      </c>
      <c r="AQ383" s="100">
        <f t="shared" si="1371"/>
        <v>1317</v>
      </c>
      <c r="AR383" s="100">
        <f t="shared" si="1371"/>
        <v>987</v>
      </c>
      <c r="AS383" s="100">
        <f t="shared" si="1371"/>
        <v>987</v>
      </c>
      <c r="AT383" s="100">
        <f t="shared" si="1371"/>
        <v>3215</v>
      </c>
      <c r="AU383" s="100">
        <f t="shared" si="1371"/>
        <v>2142</v>
      </c>
      <c r="AV383" s="100">
        <f t="shared" si="1371"/>
        <v>2677</v>
      </c>
      <c r="AW383" s="100">
        <f t="shared" si="1371"/>
        <v>2677</v>
      </c>
      <c r="AY383" s="101">
        <v>172</v>
      </c>
      <c r="AZ383" s="101">
        <f t="shared" ref="AZ383:BG383" si="1372">INT(B383/$I$1*$BG$1)</f>
        <v>4217</v>
      </c>
      <c r="BA383" s="101">
        <f t="shared" si="1372"/>
        <v>1686</v>
      </c>
      <c r="BB383" s="101">
        <f t="shared" si="1372"/>
        <v>1264</v>
      </c>
      <c r="BC383" s="101">
        <f t="shared" si="1372"/>
        <v>1264</v>
      </c>
      <c r="BD383" s="101">
        <f t="shared" si="1372"/>
        <v>4115</v>
      </c>
      <c r="BE383" s="101">
        <f t="shared" si="1372"/>
        <v>2742</v>
      </c>
      <c r="BF383" s="101">
        <f t="shared" si="1372"/>
        <v>3427</v>
      </c>
      <c r="BG383" s="101">
        <f t="shared" si="1372"/>
        <v>3427</v>
      </c>
      <c r="BI383" s="102">
        <v>172</v>
      </c>
      <c r="BJ383" s="102">
        <f t="shared" ref="BJ383:BQ383" si="1373">INT(B383/$I$1*$BQ$1)</f>
        <v>6590</v>
      </c>
      <c r="BK383" s="102">
        <f t="shared" si="1373"/>
        <v>2635</v>
      </c>
      <c r="BL383" s="102">
        <f t="shared" si="1373"/>
        <v>1975</v>
      </c>
      <c r="BM383" s="102">
        <f t="shared" si="1373"/>
        <v>1975</v>
      </c>
      <c r="BN383" s="102">
        <f t="shared" si="1373"/>
        <v>6430</v>
      </c>
      <c r="BO383" s="102">
        <f t="shared" si="1373"/>
        <v>4285</v>
      </c>
      <c r="BP383" s="102">
        <f t="shared" si="1373"/>
        <v>5355</v>
      </c>
      <c r="BQ383" s="102">
        <f t="shared" si="1373"/>
        <v>5355</v>
      </c>
    </row>
    <row r="384" spans="1:69">
      <c r="A384" s="4">
        <v>173</v>
      </c>
      <c r="B384" s="4">
        <f>INT(VLOOKUP(A384,数值基线!$A$1:$K$206,6,0)*$B$210)</f>
        <v>1333</v>
      </c>
      <c r="C384" s="4">
        <f>INT(B384/$B$2*$C$2)</f>
        <v>533</v>
      </c>
      <c r="D384" s="4">
        <f>INT(B384/$B$2*$D$2)</f>
        <v>399</v>
      </c>
      <c r="E384" s="4">
        <f>INT(B384/$B$2*$E$2)</f>
        <v>399</v>
      </c>
      <c r="F384" s="4">
        <f>INT(VLOOKUP(A384,数值基线!$A$1:$K$206,7,0)*$F$2)</f>
        <v>1300</v>
      </c>
      <c r="G384" s="4">
        <f>INT(F384/$F$2*$G$2)</f>
        <v>866</v>
      </c>
      <c r="H384" s="4">
        <f>INT(F384/$F$2*$H$2)</f>
        <v>1083</v>
      </c>
      <c r="I384" s="4">
        <f>INT(F384/$F$2*$I$2)</f>
        <v>1083</v>
      </c>
      <c r="K384" s="106">
        <v>173</v>
      </c>
      <c r="L384" s="106">
        <f t="shared" ref="L384:S384" si="1374">INT(B384/$I$1*$S$1)</f>
        <v>1666</v>
      </c>
      <c r="M384" s="106">
        <f t="shared" si="1374"/>
        <v>666</v>
      </c>
      <c r="N384" s="106">
        <f t="shared" si="1374"/>
        <v>498</v>
      </c>
      <c r="O384" s="106">
        <f t="shared" si="1374"/>
        <v>498</v>
      </c>
      <c r="P384" s="106">
        <f t="shared" si="1374"/>
        <v>1625</v>
      </c>
      <c r="Q384" s="106">
        <f t="shared" si="1374"/>
        <v>1082</v>
      </c>
      <c r="R384" s="106">
        <f t="shared" si="1374"/>
        <v>1353</v>
      </c>
      <c r="S384" s="106">
        <f t="shared" si="1374"/>
        <v>1353</v>
      </c>
      <c r="U384" s="97">
        <v>173</v>
      </c>
      <c r="V384" s="97">
        <f t="shared" ref="V384:AC384" si="1375">INT(B384/$I$1*$AC$1)</f>
        <v>2066</v>
      </c>
      <c r="W384" s="97">
        <f t="shared" si="1375"/>
        <v>826</v>
      </c>
      <c r="X384" s="97">
        <f t="shared" si="1375"/>
        <v>618</v>
      </c>
      <c r="Y384" s="97">
        <f t="shared" si="1375"/>
        <v>618</v>
      </c>
      <c r="Z384" s="97">
        <f t="shared" si="1375"/>
        <v>2015</v>
      </c>
      <c r="AA384" s="97">
        <f t="shared" si="1375"/>
        <v>1342</v>
      </c>
      <c r="AB384" s="97">
        <f t="shared" si="1375"/>
        <v>1678</v>
      </c>
      <c r="AC384" s="97">
        <f t="shared" si="1375"/>
        <v>1678</v>
      </c>
      <c r="AE384" s="98">
        <v>173</v>
      </c>
      <c r="AF384" s="98">
        <f t="shared" ref="AF384:AM384" si="1376">INT(B384/$I$1*$AM$1)</f>
        <v>2599</v>
      </c>
      <c r="AG384" s="98">
        <f t="shared" si="1376"/>
        <v>1039</v>
      </c>
      <c r="AH384" s="98">
        <f t="shared" si="1376"/>
        <v>778</v>
      </c>
      <c r="AI384" s="98">
        <f t="shared" si="1376"/>
        <v>778</v>
      </c>
      <c r="AJ384" s="98">
        <f t="shared" si="1376"/>
        <v>2535</v>
      </c>
      <c r="AK384" s="98">
        <f t="shared" si="1376"/>
        <v>1688</v>
      </c>
      <c r="AL384" s="98">
        <f t="shared" si="1376"/>
        <v>2111</v>
      </c>
      <c r="AM384" s="98">
        <f t="shared" si="1376"/>
        <v>2111</v>
      </c>
      <c r="AO384" s="100">
        <v>173</v>
      </c>
      <c r="AP384" s="100">
        <f t="shared" ref="AP384:AW384" si="1377">INT(B384/$I$1*$AW$1)</f>
        <v>3332</v>
      </c>
      <c r="AQ384" s="100">
        <f t="shared" si="1377"/>
        <v>1332</v>
      </c>
      <c r="AR384" s="100">
        <f t="shared" si="1377"/>
        <v>997</v>
      </c>
      <c r="AS384" s="100">
        <f t="shared" si="1377"/>
        <v>997</v>
      </c>
      <c r="AT384" s="100">
        <f t="shared" si="1377"/>
        <v>3250</v>
      </c>
      <c r="AU384" s="100">
        <f t="shared" si="1377"/>
        <v>2165</v>
      </c>
      <c r="AV384" s="100">
        <f t="shared" si="1377"/>
        <v>2707</v>
      </c>
      <c r="AW384" s="100">
        <f t="shared" si="1377"/>
        <v>2707</v>
      </c>
      <c r="AY384" s="101">
        <v>173</v>
      </c>
      <c r="AZ384" s="101">
        <f t="shared" ref="AZ384:BG384" si="1378">INT(B384/$I$1*$BG$1)</f>
        <v>4265</v>
      </c>
      <c r="BA384" s="101">
        <f t="shared" si="1378"/>
        <v>1705</v>
      </c>
      <c r="BB384" s="101">
        <f t="shared" si="1378"/>
        <v>1276</v>
      </c>
      <c r="BC384" s="101">
        <f t="shared" si="1378"/>
        <v>1276</v>
      </c>
      <c r="BD384" s="101">
        <f t="shared" si="1378"/>
        <v>4160</v>
      </c>
      <c r="BE384" s="101">
        <f t="shared" si="1378"/>
        <v>2771</v>
      </c>
      <c r="BF384" s="101">
        <f t="shared" si="1378"/>
        <v>3465</v>
      </c>
      <c r="BG384" s="101">
        <f t="shared" si="1378"/>
        <v>3465</v>
      </c>
      <c r="BI384" s="102">
        <v>173</v>
      </c>
      <c r="BJ384" s="102">
        <f t="shared" ref="BJ384:BQ384" si="1379">INT(B384/$I$1*$BQ$1)</f>
        <v>6665</v>
      </c>
      <c r="BK384" s="102">
        <f t="shared" si="1379"/>
        <v>2665</v>
      </c>
      <c r="BL384" s="102">
        <f t="shared" si="1379"/>
        <v>1995</v>
      </c>
      <c r="BM384" s="102">
        <f t="shared" si="1379"/>
        <v>1995</v>
      </c>
      <c r="BN384" s="102">
        <f t="shared" si="1379"/>
        <v>6500</v>
      </c>
      <c r="BO384" s="102">
        <f t="shared" si="1379"/>
        <v>4330</v>
      </c>
      <c r="BP384" s="102">
        <f t="shared" si="1379"/>
        <v>5415</v>
      </c>
      <c r="BQ384" s="102">
        <f t="shared" si="1379"/>
        <v>5415</v>
      </c>
    </row>
    <row r="385" spans="1:69">
      <c r="A385" s="4">
        <v>174</v>
      </c>
      <c r="B385" s="4">
        <f>INT(VLOOKUP(A385,数值基线!$A$1:$K$206,6,0)*$B$210)</f>
        <v>1348</v>
      </c>
      <c r="C385" s="4">
        <f>INT(B385/$B$2*$C$2)</f>
        <v>539</v>
      </c>
      <c r="D385" s="4">
        <f>INT(B385/$B$2*$D$2)</f>
        <v>404</v>
      </c>
      <c r="E385" s="4">
        <f>INT(B385/$B$2*$E$2)</f>
        <v>404</v>
      </c>
      <c r="F385" s="4">
        <f>INT(VLOOKUP(A385,数值基线!$A$1:$K$206,7,0)*$F$2)</f>
        <v>1315</v>
      </c>
      <c r="G385" s="4">
        <f>INT(F385/$F$2*$G$2)</f>
        <v>876</v>
      </c>
      <c r="H385" s="4">
        <f>INT(F385/$F$2*$H$2)</f>
        <v>1095</v>
      </c>
      <c r="I385" s="4">
        <f>INT(F385/$F$2*$I$2)</f>
        <v>1095</v>
      </c>
      <c r="K385" s="106">
        <v>174</v>
      </c>
      <c r="L385" s="106">
        <f t="shared" ref="L385:S385" si="1380">INT(B385/$I$1*$S$1)</f>
        <v>1685</v>
      </c>
      <c r="M385" s="106">
        <f t="shared" si="1380"/>
        <v>673</v>
      </c>
      <c r="N385" s="106">
        <f t="shared" si="1380"/>
        <v>505</v>
      </c>
      <c r="O385" s="106">
        <f t="shared" si="1380"/>
        <v>505</v>
      </c>
      <c r="P385" s="106">
        <f t="shared" si="1380"/>
        <v>1643</v>
      </c>
      <c r="Q385" s="106">
        <f t="shared" si="1380"/>
        <v>1095</v>
      </c>
      <c r="R385" s="106">
        <f t="shared" si="1380"/>
        <v>1368</v>
      </c>
      <c r="S385" s="106">
        <f t="shared" si="1380"/>
        <v>1368</v>
      </c>
      <c r="U385" s="97">
        <v>174</v>
      </c>
      <c r="V385" s="97">
        <f t="shared" ref="V385:AC385" si="1381">INT(B385/$I$1*$AC$1)</f>
        <v>2089</v>
      </c>
      <c r="W385" s="97">
        <f t="shared" si="1381"/>
        <v>835</v>
      </c>
      <c r="X385" s="97">
        <f t="shared" si="1381"/>
        <v>626</v>
      </c>
      <c r="Y385" s="97">
        <f t="shared" si="1381"/>
        <v>626</v>
      </c>
      <c r="Z385" s="97">
        <f t="shared" si="1381"/>
        <v>2038</v>
      </c>
      <c r="AA385" s="97">
        <f t="shared" si="1381"/>
        <v>1357</v>
      </c>
      <c r="AB385" s="97">
        <f t="shared" si="1381"/>
        <v>1697</v>
      </c>
      <c r="AC385" s="97">
        <f t="shared" si="1381"/>
        <v>1697</v>
      </c>
      <c r="AE385" s="98">
        <v>174</v>
      </c>
      <c r="AF385" s="98">
        <f t="shared" ref="AF385:AM385" si="1382">INT(B385/$I$1*$AM$1)</f>
        <v>2628</v>
      </c>
      <c r="AG385" s="98">
        <f t="shared" si="1382"/>
        <v>1051</v>
      </c>
      <c r="AH385" s="98">
        <f t="shared" si="1382"/>
        <v>787</v>
      </c>
      <c r="AI385" s="98">
        <f t="shared" si="1382"/>
        <v>787</v>
      </c>
      <c r="AJ385" s="98">
        <f t="shared" si="1382"/>
        <v>2564</v>
      </c>
      <c r="AK385" s="98">
        <f t="shared" si="1382"/>
        <v>1708</v>
      </c>
      <c r="AL385" s="98">
        <f t="shared" si="1382"/>
        <v>2135</v>
      </c>
      <c r="AM385" s="98">
        <f t="shared" si="1382"/>
        <v>2135</v>
      </c>
      <c r="AO385" s="100">
        <v>174</v>
      </c>
      <c r="AP385" s="100">
        <f t="shared" ref="AP385:AW385" si="1383">INT(B385/$I$1*$AW$1)</f>
        <v>3370</v>
      </c>
      <c r="AQ385" s="100">
        <f t="shared" si="1383"/>
        <v>1347</v>
      </c>
      <c r="AR385" s="100">
        <f t="shared" si="1383"/>
        <v>1010</v>
      </c>
      <c r="AS385" s="100">
        <f t="shared" si="1383"/>
        <v>1010</v>
      </c>
      <c r="AT385" s="100">
        <f t="shared" si="1383"/>
        <v>3287</v>
      </c>
      <c r="AU385" s="100">
        <f t="shared" si="1383"/>
        <v>2190</v>
      </c>
      <c r="AV385" s="100">
        <f t="shared" si="1383"/>
        <v>2737</v>
      </c>
      <c r="AW385" s="100">
        <f t="shared" si="1383"/>
        <v>2737</v>
      </c>
      <c r="AY385" s="101">
        <v>174</v>
      </c>
      <c r="AZ385" s="101">
        <f t="shared" ref="AZ385:BG385" si="1384">INT(B385/$I$1*$BG$1)</f>
        <v>4313</v>
      </c>
      <c r="BA385" s="101">
        <f t="shared" si="1384"/>
        <v>1724</v>
      </c>
      <c r="BB385" s="101">
        <f t="shared" si="1384"/>
        <v>1292</v>
      </c>
      <c r="BC385" s="101">
        <f t="shared" si="1384"/>
        <v>1292</v>
      </c>
      <c r="BD385" s="101">
        <f t="shared" si="1384"/>
        <v>4208</v>
      </c>
      <c r="BE385" s="101">
        <f t="shared" si="1384"/>
        <v>2803</v>
      </c>
      <c r="BF385" s="101">
        <f t="shared" si="1384"/>
        <v>3504</v>
      </c>
      <c r="BG385" s="101">
        <f t="shared" si="1384"/>
        <v>3504</v>
      </c>
      <c r="BI385" s="102">
        <v>174</v>
      </c>
      <c r="BJ385" s="102">
        <f t="shared" ref="BJ385:BQ385" si="1385">INT(B385/$I$1*$BQ$1)</f>
        <v>6740</v>
      </c>
      <c r="BK385" s="102">
        <f t="shared" si="1385"/>
        <v>2695</v>
      </c>
      <c r="BL385" s="102">
        <f t="shared" si="1385"/>
        <v>2020</v>
      </c>
      <c r="BM385" s="102">
        <f t="shared" si="1385"/>
        <v>2020</v>
      </c>
      <c r="BN385" s="102">
        <f t="shared" si="1385"/>
        <v>6575</v>
      </c>
      <c r="BO385" s="102">
        <f t="shared" si="1385"/>
        <v>4380</v>
      </c>
      <c r="BP385" s="102">
        <f t="shared" si="1385"/>
        <v>5475</v>
      </c>
      <c r="BQ385" s="102">
        <f t="shared" si="1385"/>
        <v>5475</v>
      </c>
    </row>
    <row r="386" spans="1:69">
      <c r="A386" s="4">
        <v>175</v>
      </c>
      <c r="B386" s="4">
        <f>INT(VLOOKUP(A386,数值基线!$A$1:$K$206,6,0)*$B$210)</f>
        <v>1363</v>
      </c>
      <c r="C386" s="4">
        <f>INT(B386/$B$2*$C$2)</f>
        <v>545</v>
      </c>
      <c r="D386" s="4">
        <f>INT(B386/$B$2*$D$2)</f>
        <v>408</v>
      </c>
      <c r="E386" s="4">
        <f>INT(B386/$B$2*$E$2)</f>
        <v>408</v>
      </c>
      <c r="F386" s="4">
        <f>INT(VLOOKUP(A386,数值基线!$A$1:$K$206,7,0)*$F$2)</f>
        <v>1329</v>
      </c>
      <c r="G386" s="4">
        <f>INT(F386/$F$2*$G$2)</f>
        <v>886</v>
      </c>
      <c r="H386" s="4">
        <f>INT(F386/$F$2*$H$2)</f>
        <v>1107</v>
      </c>
      <c r="I386" s="4">
        <f>INT(F386/$F$2*$I$2)</f>
        <v>1107</v>
      </c>
      <c r="K386" s="106">
        <v>175</v>
      </c>
      <c r="L386" s="106">
        <f t="shared" ref="L386:S386" si="1386">INT(B386/$I$1*$S$1)</f>
        <v>1703</v>
      </c>
      <c r="M386" s="106">
        <f t="shared" si="1386"/>
        <v>681</v>
      </c>
      <c r="N386" s="106">
        <f t="shared" si="1386"/>
        <v>510</v>
      </c>
      <c r="O386" s="106">
        <f t="shared" si="1386"/>
        <v>510</v>
      </c>
      <c r="P386" s="106">
        <f t="shared" si="1386"/>
        <v>1661</v>
      </c>
      <c r="Q386" s="106">
        <f t="shared" si="1386"/>
        <v>1107</v>
      </c>
      <c r="R386" s="106">
        <f t="shared" si="1386"/>
        <v>1383</v>
      </c>
      <c r="S386" s="106">
        <f t="shared" si="1386"/>
        <v>1383</v>
      </c>
      <c r="U386" s="97">
        <v>175</v>
      </c>
      <c r="V386" s="97">
        <f t="shared" ref="V386:AC386" si="1387">INT(B386/$I$1*$AC$1)</f>
        <v>2112</v>
      </c>
      <c r="W386" s="97">
        <f t="shared" si="1387"/>
        <v>844</v>
      </c>
      <c r="X386" s="97">
        <f t="shared" si="1387"/>
        <v>632</v>
      </c>
      <c r="Y386" s="97">
        <f t="shared" si="1387"/>
        <v>632</v>
      </c>
      <c r="Z386" s="97">
        <f t="shared" si="1387"/>
        <v>2059</v>
      </c>
      <c r="AA386" s="97">
        <f t="shared" si="1387"/>
        <v>1373</v>
      </c>
      <c r="AB386" s="97">
        <f t="shared" si="1387"/>
        <v>1715</v>
      </c>
      <c r="AC386" s="97">
        <f t="shared" si="1387"/>
        <v>1715</v>
      </c>
      <c r="AE386" s="98">
        <v>175</v>
      </c>
      <c r="AF386" s="98">
        <f t="shared" ref="AF386:AM386" si="1388">INT(B386/$I$1*$AM$1)</f>
        <v>2657</v>
      </c>
      <c r="AG386" s="98">
        <f t="shared" si="1388"/>
        <v>1062</v>
      </c>
      <c r="AH386" s="98">
        <f t="shared" si="1388"/>
        <v>795</v>
      </c>
      <c r="AI386" s="98">
        <f t="shared" si="1388"/>
        <v>795</v>
      </c>
      <c r="AJ386" s="98">
        <f t="shared" si="1388"/>
        <v>2591</v>
      </c>
      <c r="AK386" s="98">
        <f t="shared" si="1388"/>
        <v>1727</v>
      </c>
      <c r="AL386" s="98">
        <f t="shared" si="1388"/>
        <v>2158</v>
      </c>
      <c r="AM386" s="98">
        <f t="shared" si="1388"/>
        <v>2158</v>
      </c>
      <c r="AO386" s="100">
        <v>175</v>
      </c>
      <c r="AP386" s="100">
        <f t="shared" ref="AP386:AW386" si="1389">INT(B386/$I$1*$AW$1)</f>
        <v>3407</v>
      </c>
      <c r="AQ386" s="100">
        <f t="shared" si="1389"/>
        <v>1362</v>
      </c>
      <c r="AR386" s="100">
        <f t="shared" si="1389"/>
        <v>1020</v>
      </c>
      <c r="AS386" s="100">
        <f t="shared" si="1389"/>
        <v>1020</v>
      </c>
      <c r="AT386" s="100">
        <f t="shared" si="1389"/>
        <v>3322</v>
      </c>
      <c r="AU386" s="100">
        <f t="shared" si="1389"/>
        <v>2215</v>
      </c>
      <c r="AV386" s="100">
        <f t="shared" si="1389"/>
        <v>2767</v>
      </c>
      <c r="AW386" s="100">
        <f t="shared" si="1389"/>
        <v>2767</v>
      </c>
      <c r="AY386" s="101">
        <v>175</v>
      </c>
      <c r="AZ386" s="101">
        <f t="shared" ref="AZ386:BG386" si="1390">INT(B386/$I$1*$BG$1)</f>
        <v>4361</v>
      </c>
      <c r="BA386" s="101">
        <f t="shared" si="1390"/>
        <v>1744</v>
      </c>
      <c r="BB386" s="101">
        <f t="shared" si="1390"/>
        <v>1305</v>
      </c>
      <c r="BC386" s="101">
        <f t="shared" si="1390"/>
        <v>1305</v>
      </c>
      <c r="BD386" s="101">
        <f t="shared" si="1390"/>
        <v>4252</v>
      </c>
      <c r="BE386" s="101">
        <f t="shared" si="1390"/>
        <v>2835</v>
      </c>
      <c r="BF386" s="101">
        <f t="shared" si="1390"/>
        <v>3542</v>
      </c>
      <c r="BG386" s="101">
        <f t="shared" si="1390"/>
        <v>3542</v>
      </c>
      <c r="BI386" s="102">
        <v>175</v>
      </c>
      <c r="BJ386" s="102">
        <f t="shared" ref="BJ386:BQ386" si="1391">INT(B386/$I$1*$BQ$1)</f>
        <v>6815</v>
      </c>
      <c r="BK386" s="102">
        <f t="shared" si="1391"/>
        <v>2725</v>
      </c>
      <c r="BL386" s="102">
        <f t="shared" si="1391"/>
        <v>2040</v>
      </c>
      <c r="BM386" s="102">
        <f t="shared" si="1391"/>
        <v>2040</v>
      </c>
      <c r="BN386" s="102">
        <f t="shared" si="1391"/>
        <v>6645</v>
      </c>
      <c r="BO386" s="102">
        <f t="shared" si="1391"/>
        <v>4430</v>
      </c>
      <c r="BP386" s="102">
        <f t="shared" si="1391"/>
        <v>5535</v>
      </c>
      <c r="BQ386" s="102">
        <f t="shared" si="1391"/>
        <v>5535</v>
      </c>
    </row>
    <row r="387" spans="1:69">
      <c r="A387" s="4">
        <v>176</v>
      </c>
      <c r="B387" s="4">
        <f>INT(VLOOKUP(A387,数值基线!$A$1:$K$206,6,0)*$B$210)</f>
        <v>1378</v>
      </c>
      <c r="C387" s="4">
        <f>INT(B387/$B$2*$C$2)</f>
        <v>551</v>
      </c>
      <c r="D387" s="4">
        <f>INT(B387/$B$2*$D$2)</f>
        <v>413</v>
      </c>
      <c r="E387" s="4">
        <f>INT(B387/$B$2*$E$2)</f>
        <v>413</v>
      </c>
      <c r="F387" s="4">
        <f>INT(VLOOKUP(A387,数值基线!$A$1:$K$206,7,0)*$F$2)</f>
        <v>1344</v>
      </c>
      <c r="G387" s="4">
        <f>INT(F387/$F$2*$G$2)</f>
        <v>896</v>
      </c>
      <c r="H387" s="4">
        <f>INT(F387/$F$2*$H$2)</f>
        <v>1120</v>
      </c>
      <c r="I387" s="4">
        <f>INT(F387/$F$2*$I$2)</f>
        <v>1120</v>
      </c>
      <c r="K387" s="106">
        <v>176</v>
      </c>
      <c r="L387" s="106">
        <f t="shared" ref="L387:S387" si="1392">INT(B387/$I$1*$S$1)</f>
        <v>1722</v>
      </c>
      <c r="M387" s="106">
        <f t="shared" si="1392"/>
        <v>688</v>
      </c>
      <c r="N387" s="106">
        <f t="shared" si="1392"/>
        <v>516</v>
      </c>
      <c r="O387" s="106">
        <f t="shared" si="1392"/>
        <v>516</v>
      </c>
      <c r="P387" s="106">
        <f t="shared" si="1392"/>
        <v>1680</v>
      </c>
      <c r="Q387" s="106">
        <f t="shared" si="1392"/>
        <v>1120</v>
      </c>
      <c r="R387" s="106">
        <f t="shared" si="1392"/>
        <v>1400</v>
      </c>
      <c r="S387" s="106">
        <f t="shared" si="1392"/>
        <v>1400</v>
      </c>
      <c r="U387" s="97">
        <v>176</v>
      </c>
      <c r="V387" s="97">
        <f t="shared" ref="V387:AC387" si="1393">INT(B387/$I$1*$AC$1)</f>
        <v>2135</v>
      </c>
      <c r="W387" s="97">
        <f t="shared" si="1393"/>
        <v>854</v>
      </c>
      <c r="X387" s="97">
        <f t="shared" si="1393"/>
        <v>640</v>
      </c>
      <c r="Y387" s="97">
        <f t="shared" si="1393"/>
        <v>640</v>
      </c>
      <c r="Z387" s="97">
        <f t="shared" si="1393"/>
        <v>2083</v>
      </c>
      <c r="AA387" s="97">
        <f t="shared" si="1393"/>
        <v>1388</v>
      </c>
      <c r="AB387" s="97">
        <f t="shared" si="1393"/>
        <v>1736</v>
      </c>
      <c r="AC387" s="97">
        <f t="shared" si="1393"/>
        <v>1736</v>
      </c>
      <c r="AE387" s="98">
        <v>176</v>
      </c>
      <c r="AF387" s="98">
        <f t="shared" ref="AF387:AM387" si="1394">INT(B387/$I$1*$AM$1)</f>
        <v>2687</v>
      </c>
      <c r="AG387" s="98">
        <f t="shared" si="1394"/>
        <v>1074</v>
      </c>
      <c r="AH387" s="98">
        <f t="shared" si="1394"/>
        <v>805</v>
      </c>
      <c r="AI387" s="98">
        <f t="shared" si="1394"/>
        <v>805</v>
      </c>
      <c r="AJ387" s="98">
        <f t="shared" si="1394"/>
        <v>2620</v>
      </c>
      <c r="AK387" s="98">
        <f t="shared" si="1394"/>
        <v>1747</v>
      </c>
      <c r="AL387" s="98">
        <f t="shared" si="1394"/>
        <v>2184</v>
      </c>
      <c r="AM387" s="98">
        <f t="shared" si="1394"/>
        <v>2184</v>
      </c>
      <c r="AO387" s="100">
        <v>176</v>
      </c>
      <c r="AP387" s="100">
        <f t="shared" ref="AP387:AW387" si="1395">INT(B387/$I$1*$AW$1)</f>
        <v>3445</v>
      </c>
      <c r="AQ387" s="100">
        <f t="shared" si="1395"/>
        <v>1377</v>
      </c>
      <c r="AR387" s="100">
        <f t="shared" si="1395"/>
        <v>1032</v>
      </c>
      <c r="AS387" s="100">
        <f t="shared" si="1395"/>
        <v>1032</v>
      </c>
      <c r="AT387" s="100">
        <f t="shared" si="1395"/>
        <v>3360</v>
      </c>
      <c r="AU387" s="100">
        <f t="shared" si="1395"/>
        <v>2240</v>
      </c>
      <c r="AV387" s="100">
        <f t="shared" si="1395"/>
        <v>2800</v>
      </c>
      <c r="AW387" s="100">
        <f t="shared" si="1395"/>
        <v>2800</v>
      </c>
      <c r="AY387" s="101">
        <v>176</v>
      </c>
      <c r="AZ387" s="101">
        <f t="shared" ref="AZ387:BG387" si="1396">INT(B387/$I$1*$BG$1)</f>
        <v>4409</v>
      </c>
      <c r="BA387" s="101">
        <f t="shared" si="1396"/>
        <v>1763</v>
      </c>
      <c r="BB387" s="101">
        <f t="shared" si="1396"/>
        <v>1321</v>
      </c>
      <c r="BC387" s="101">
        <f t="shared" si="1396"/>
        <v>1321</v>
      </c>
      <c r="BD387" s="101">
        <f t="shared" si="1396"/>
        <v>4300</v>
      </c>
      <c r="BE387" s="101">
        <f t="shared" si="1396"/>
        <v>2867</v>
      </c>
      <c r="BF387" s="101">
        <f t="shared" si="1396"/>
        <v>3584</v>
      </c>
      <c r="BG387" s="101">
        <f t="shared" si="1396"/>
        <v>3584</v>
      </c>
      <c r="BI387" s="102">
        <v>176</v>
      </c>
      <c r="BJ387" s="102">
        <f t="shared" ref="BJ387:BQ387" si="1397">INT(B387/$I$1*$BQ$1)</f>
        <v>6890</v>
      </c>
      <c r="BK387" s="102">
        <f t="shared" si="1397"/>
        <v>2755</v>
      </c>
      <c r="BL387" s="102">
        <f t="shared" si="1397"/>
        <v>2065</v>
      </c>
      <c r="BM387" s="102">
        <f t="shared" si="1397"/>
        <v>2065</v>
      </c>
      <c r="BN387" s="102">
        <f t="shared" si="1397"/>
        <v>6720</v>
      </c>
      <c r="BO387" s="102">
        <f t="shared" si="1397"/>
        <v>4480</v>
      </c>
      <c r="BP387" s="102">
        <f t="shared" si="1397"/>
        <v>5600</v>
      </c>
      <c r="BQ387" s="102">
        <f t="shared" si="1397"/>
        <v>5600</v>
      </c>
    </row>
    <row r="388" spans="1:69">
      <c r="A388" s="4">
        <v>177</v>
      </c>
      <c r="B388" s="4">
        <f>INT(VLOOKUP(A388,数值基线!$A$1:$K$206,6,0)*$B$210)</f>
        <v>1393</v>
      </c>
      <c r="C388" s="4">
        <f>INT(B388/$B$2*$C$2)</f>
        <v>557</v>
      </c>
      <c r="D388" s="4">
        <f>INT(B388/$B$2*$D$2)</f>
        <v>417</v>
      </c>
      <c r="E388" s="4">
        <f>INT(B388/$B$2*$E$2)</f>
        <v>417</v>
      </c>
      <c r="F388" s="4">
        <f>INT(VLOOKUP(A388,数值基线!$A$1:$K$206,7,0)*$F$2)</f>
        <v>1359</v>
      </c>
      <c r="G388" s="4">
        <f>INT(F388/$F$2*$G$2)</f>
        <v>906</v>
      </c>
      <c r="H388" s="4">
        <f>INT(F388/$F$2*$H$2)</f>
        <v>1132</v>
      </c>
      <c r="I388" s="4">
        <f>INT(F388/$F$2*$I$2)</f>
        <v>1132</v>
      </c>
      <c r="K388" s="106">
        <v>177</v>
      </c>
      <c r="L388" s="106">
        <f t="shared" ref="L388:S388" si="1398">INT(B388/$I$1*$S$1)</f>
        <v>1741</v>
      </c>
      <c r="M388" s="106">
        <f t="shared" si="1398"/>
        <v>696</v>
      </c>
      <c r="N388" s="106">
        <f t="shared" si="1398"/>
        <v>521</v>
      </c>
      <c r="O388" s="106">
        <f t="shared" si="1398"/>
        <v>521</v>
      </c>
      <c r="P388" s="106">
        <f t="shared" si="1398"/>
        <v>1698</v>
      </c>
      <c r="Q388" s="106">
        <f t="shared" si="1398"/>
        <v>1132</v>
      </c>
      <c r="R388" s="106">
        <f t="shared" si="1398"/>
        <v>1415</v>
      </c>
      <c r="S388" s="106">
        <f t="shared" si="1398"/>
        <v>1415</v>
      </c>
      <c r="U388" s="97">
        <v>177</v>
      </c>
      <c r="V388" s="97">
        <f t="shared" ref="V388:AC388" si="1399">INT(B388/$I$1*$AC$1)</f>
        <v>2159</v>
      </c>
      <c r="W388" s="97">
        <f t="shared" si="1399"/>
        <v>863</v>
      </c>
      <c r="X388" s="97">
        <f t="shared" si="1399"/>
        <v>646</v>
      </c>
      <c r="Y388" s="97">
        <f t="shared" si="1399"/>
        <v>646</v>
      </c>
      <c r="Z388" s="97">
        <f t="shared" si="1399"/>
        <v>2106</v>
      </c>
      <c r="AA388" s="97">
        <f t="shared" si="1399"/>
        <v>1404</v>
      </c>
      <c r="AB388" s="97">
        <f t="shared" si="1399"/>
        <v>1754</v>
      </c>
      <c r="AC388" s="97">
        <f t="shared" si="1399"/>
        <v>1754</v>
      </c>
      <c r="AE388" s="98">
        <v>177</v>
      </c>
      <c r="AF388" s="98">
        <f t="shared" ref="AF388:AM388" si="1400">INT(B388/$I$1*$AM$1)</f>
        <v>2716</v>
      </c>
      <c r="AG388" s="98">
        <f t="shared" si="1400"/>
        <v>1086</v>
      </c>
      <c r="AH388" s="98">
        <f t="shared" si="1400"/>
        <v>813</v>
      </c>
      <c r="AI388" s="98">
        <f t="shared" si="1400"/>
        <v>813</v>
      </c>
      <c r="AJ388" s="98">
        <f t="shared" si="1400"/>
        <v>2650</v>
      </c>
      <c r="AK388" s="98">
        <f t="shared" si="1400"/>
        <v>1766</v>
      </c>
      <c r="AL388" s="98">
        <f t="shared" si="1400"/>
        <v>2207</v>
      </c>
      <c r="AM388" s="98">
        <f t="shared" si="1400"/>
        <v>2207</v>
      </c>
      <c r="AO388" s="100">
        <v>177</v>
      </c>
      <c r="AP388" s="100">
        <f t="shared" ref="AP388:AW388" si="1401">INT(B388/$I$1*$AW$1)</f>
        <v>3482</v>
      </c>
      <c r="AQ388" s="100">
        <f t="shared" si="1401"/>
        <v>1392</v>
      </c>
      <c r="AR388" s="100">
        <f t="shared" si="1401"/>
        <v>1042</v>
      </c>
      <c r="AS388" s="100">
        <f t="shared" si="1401"/>
        <v>1042</v>
      </c>
      <c r="AT388" s="100">
        <f t="shared" si="1401"/>
        <v>3397</v>
      </c>
      <c r="AU388" s="100">
        <f t="shared" si="1401"/>
        <v>2265</v>
      </c>
      <c r="AV388" s="100">
        <f t="shared" si="1401"/>
        <v>2830</v>
      </c>
      <c r="AW388" s="100">
        <f t="shared" si="1401"/>
        <v>2830</v>
      </c>
      <c r="AY388" s="101">
        <v>177</v>
      </c>
      <c r="AZ388" s="101">
        <f t="shared" ref="AZ388:BG388" si="1402">INT(B388/$I$1*$BG$1)</f>
        <v>4457</v>
      </c>
      <c r="BA388" s="101">
        <f t="shared" si="1402"/>
        <v>1782</v>
      </c>
      <c r="BB388" s="101">
        <f t="shared" si="1402"/>
        <v>1334</v>
      </c>
      <c r="BC388" s="101">
        <f t="shared" si="1402"/>
        <v>1334</v>
      </c>
      <c r="BD388" s="101">
        <f t="shared" si="1402"/>
        <v>4348</v>
      </c>
      <c r="BE388" s="101">
        <f t="shared" si="1402"/>
        <v>2899</v>
      </c>
      <c r="BF388" s="101">
        <f t="shared" si="1402"/>
        <v>3622</v>
      </c>
      <c r="BG388" s="101">
        <f t="shared" si="1402"/>
        <v>3622</v>
      </c>
      <c r="BI388" s="102">
        <v>177</v>
      </c>
      <c r="BJ388" s="102">
        <f t="shared" ref="BJ388:BQ388" si="1403">INT(B388/$I$1*$BQ$1)</f>
        <v>6965</v>
      </c>
      <c r="BK388" s="102">
        <f t="shared" si="1403"/>
        <v>2785</v>
      </c>
      <c r="BL388" s="102">
        <f t="shared" si="1403"/>
        <v>2085</v>
      </c>
      <c r="BM388" s="102">
        <f t="shared" si="1403"/>
        <v>2085</v>
      </c>
      <c r="BN388" s="102">
        <f t="shared" si="1403"/>
        <v>6795</v>
      </c>
      <c r="BO388" s="102">
        <f t="shared" si="1403"/>
        <v>4530</v>
      </c>
      <c r="BP388" s="102">
        <f t="shared" si="1403"/>
        <v>5660</v>
      </c>
      <c r="BQ388" s="102">
        <f t="shared" si="1403"/>
        <v>5660</v>
      </c>
    </row>
    <row r="389" spans="1:69">
      <c r="A389" s="4">
        <v>178</v>
      </c>
      <c r="B389" s="4">
        <f>INT(VLOOKUP(A389,数值基线!$A$1:$K$206,6,0)*$B$210)</f>
        <v>1408</v>
      </c>
      <c r="C389" s="4">
        <f>INT(B389/$B$2*$C$2)</f>
        <v>563</v>
      </c>
      <c r="D389" s="4">
        <f>INT(B389/$B$2*$D$2)</f>
        <v>422</v>
      </c>
      <c r="E389" s="4">
        <f>INT(B389/$B$2*$E$2)</f>
        <v>422</v>
      </c>
      <c r="F389" s="4">
        <f>INT(VLOOKUP(A389,数值基线!$A$1:$K$206,7,0)*$F$2)</f>
        <v>1374</v>
      </c>
      <c r="G389" s="4">
        <f>INT(F389/$F$2*$G$2)</f>
        <v>916</v>
      </c>
      <c r="H389" s="4">
        <f>INT(F389/$F$2*$H$2)</f>
        <v>1145</v>
      </c>
      <c r="I389" s="4">
        <f>INT(F389/$F$2*$I$2)</f>
        <v>1145</v>
      </c>
      <c r="K389" s="106">
        <v>178</v>
      </c>
      <c r="L389" s="106">
        <f t="shared" ref="L389:S389" si="1404">INT(B389/$I$1*$S$1)</f>
        <v>1760</v>
      </c>
      <c r="M389" s="106">
        <f t="shared" si="1404"/>
        <v>703</v>
      </c>
      <c r="N389" s="106">
        <f t="shared" si="1404"/>
        <v>527</v>
      </c>
      <c r="O389" s="106">
        <f t="shared" si="1404"/>
        <v>527</v>
      </c>
      <c r="P389" s="106">
        <f t="shared" si="1404"/>
        <v>1717</v>
      </c>
      <c r="Q389" s="106">
        <f t="shared" si="1404"/>
        <v>1145</v>
      </c>
      <c r="R389" s="106">
        <f t="shared" si="1404"/>
        <v>1431</v>
      </c>
      <c r="S389" s="106">
        <f t="shared" si="1404"/>
        <v>1431</v>
      </c>
      <c r="U389" s="97">
        <v>178</v>
      </c>
      <c r="V389" s="97">
        <f t="shared" ref="V389:AC389" si="1405">INT(B389/$I$1*$AC$1)</f>
        <v>2182</v>
      </c>
      <c r="W389" s="97">
        <f t="shared" si="1405"/>
        <v>872</v>
      </c>
      <c r="X389" s="97">
        <f t="shared" si="1405"/>
        <v>654</v>
      </c>
      <c r="Y389" s="97">
        <f t="shared" si="1405"/>
        <v>654</v>
      </c>
      <c r="Z389" s="97">
        <f t="shared" si="1405"/>
        <v>2129</v>
      </c>
      <c r="AA389" s="97">
        <f t="shared" si="1405"/>
        <v>1419</v>
      </c>
      <c r="AB389" s="97">
        <f t="shared" si="1405"/>
        <v>1774</v>
      </c>
      <c r="AC389" s="97">
        <f t="shared" si="1405"/>
        <v>1774</v>
      </c>
      <c r="AE389" s="98">
        <v>178</v>
      </c>
      <c r="AF389" s="98">
        <f t="shared" ref="AF389:AM389" si="1406">INT(B389/$I$1*$AM$1)</f>
        <v>2745</v>
      </c>
      <c r="AG389" s="98">
        <f t="shared" si="1406"/>
        <v>1097</v>
      </c>
      <c r="AH389" s="98">
        <f t="shared" si="1406"/>
        <v>822</v>
      </c>
      <c r="AI389" s="98">
        <f t="shared" si="1406"/>
        <v>822</v>
      </c>
      <c r="AJ389" s="98">
        <f t="shared" si="1406"/>
        <v>2679</v>
      </c>
      <c r="AK389" s="98">
        <f t="shared" si="1406"/>
        <v>1786</v>
      </c>
      <c r="AL389" s="98">
        <f t="shared" si="1406"/>
        <v>2232</v>
      </c>
      <c r="AM389" s="98">
        <f t="shared" si="1406"/>
        <v>2232</v>
      </c>
      <c r="AO389" s="100">
        <v>178</v>
      </c>
      <c r="AP389" s="100">
        <f t="shared" ref="AP389:AW389" si="1407">INT(B389/$I$1*$AW$1)</f>
        <v>3520</v>
      </c>
      <c r="AQ389" s="100">
        <f t="shared" si="1407"/>
        <v>1407</v>
      </c>
      <c r="AR389" s="100">
        <f t="shared" si="1407"/>
        <v>1055</v>
      </c>
      <c r="AS389" s="100">
        <f t="shared" si="1407"/>
        <v>1055</v>
      </c>
      <c r="AT389" s="100">
        <f t="shared" si="1407"/>
        <v>3435</v>
      </c>
      <c r="AU389" s="100">
        <f t="shared" si="1407"/>
        <v>2290</v>
      </c>
      <c r="AV389" s="100">
        <f t="shared" si="1407"/>
        <v>2862</v>
      </c>
      <c r="AW389" s="100">
        <f t="shared" si="1407"/>
        <v>2862</v>
      </c>
      <c r="AY389" s="101">
        <v>178</v>
      </c>
      <c r="AZ389" s="101">
        <f t="shared" ref="AZ389:BG389" si="1408">INT(B389/$I$1*$BG$1)</f>
        <v>4505</v>
      </c>
      <c r="BA389" s="101">
        <f t="shared" si="1408"/>
        <v>1801</v>
      </c>
      <c r="BB389" s="101">
        <f t="shared" si="1408"/>
        <v>1350</v>
      </c>
      <c r="BC389" s="101">
        <f t="shared" si="1408"/>
        <v>1350</v>
      </c>
      <c r="BD389" s="101">
        <f t="shared" si="1408"/>
        <v>4396</v>
      </c>
      <c r="BE389" s="101">
        <f t="shared" si="1408"/>
        <v>2931</v>
      </c>
      <c r="BF389" s="101">
        <f t="shared" si="1408"/>
        <v>3664</v>
      </c>
      <c r="BG389" s="101">
        <f t="shared" si="1408"/>
        <v>3664</v>
      </c>
      <c r="BI389" s="102">
        <v>178</v>
      </c>
      <c r="BJ389" s="102">
        <f t="shared" ref="BJ389:BQ389" si="1409">INT(B389/$I$1*$BQ$1)</f>
        <v>7040</v>
      </c>
      <c r="BK389" s="102">
        <f t="shared" si="1409"/>
        <v>2815</v>
      </c>
      <c r="BL389" s="102">
        <f t="shared" si="1409"/>
        <v>2110</v>
      </c>
      <c r="BM389" s="102">
        <f t="shared" si="1409"/>
        <v>2110</v>
      </c>
      <c r="BN389" s="102">
        <f t="shared" si="1409"/>
        <v>6870</v>
      </c>
      <c r="BO389" s="102">
        <f t="shared" si="1409"/>
        <v>4580</v>
      </c>
      <c r="BP389" s="102">
        <f t="shared" si="1409"/>
        <v>5725</v>
      </c>
      <c r="BQ389" s="102">
        <f t="shared" si="1409"/>
        <v>5725</v>
      </c>
    </row>
    <row r="390" spans="1:69">
      <c r="A390" s="4">
        <v>179</v>
      </c>
      <c r="B390" s="4">
        <f>INT(VLOOKUP(A390,数值基线!$A$1:$K$206,6,0)*$B$210)</f>
        <v>1423</v>
      </c>
      <c r="C390" s="4">
        <f>INT(B390/$B$2*$C$2)</f>
        <v>569</v>
      </c>
      <c r="D390" s="4">
        <f>INT(B390/$B$2*$D$2)</f>
        <v>426</v>
      </c>
      <c r="E390" s="4">
        <f>INT(B390/$B$2*$E$2)</f>
        <v>426</v>
      </c>
      <c r="F390" s="4">
        <f>INT(VLOOKUP(A390,数值基线!$A$1:$K$206,7,0)*$F$2)</f>
        <v>1389</v>
      </c>
      <c r="G390" s="4">
        <f>INT(F390/$F$2*$G$2)</f>
        <v>926</v>
      </c>
      <c r="H390" s="4">
        <f>INT(F390/$F$2*$H$2)</f>
        <v>1157</v>
      </c>
      <c r="I390" s="4">
        <f>INT(F390/$F$2*$I$2)</f>
        <v>1157</v>
      </c>
      <c r="K390" s="106">
        <v>179</v>
      </c>
      <c r="L390" s="106">
        <f t="shared" ref="L390:S390" si="1410">INT(B390/$I$1*$S$1)</f>
        <v>1778</v>
      </c>
      <c r="M390" s="106">
        <f t="shared" si="1410"/>
        <v>711</v>
      </c>
      <c r="N390" s="106">
        <f t="shared" si="1410"/>
        <v>532</v>
      </c>
      <c r="O390" s="106">
        <f t="shared" si="1410"/>
        <v>532</v>
      </c>
      <c r="P390" s="106">
        <f t="shared" si="1410"/>
        <v>1736</v>
      </c>
      <c r="Q390" s="106">
        <f t="shared" si="1410"/>
        <v>1157</v>
      </c>
      <c r="R390" s="106">
        <f t="shared" si="1410"/>
        <v>1446</v>
      </c>
      <c r="S390" s="106">
        <f t="shared" si="1410"/>
        <v>1446</v>
      </c>
      <c r="U390" s="97">
        <v>179</v>
      </c>
      <c r="V390" s="97">
        <f t="shared" ref="V390:AC390" si="1411">INT(B390/$I$1*$AC$1)</f>
        <v>2205</v>
      </c>
      <c r="W390" s="97">
        <f t="shared" si="1411"/>
        <v>881</v>
      </c>
      <c r="X390" s="97">
        <f t="shared" si="1411"/>
        <v>660</v>
      </c>
      <c r="Y390" s="97">
        <f t="shared" si="1411"/>
        <v>660</v>
      </c>
      <c r="Z390" s="97">
        <f t="shared" si="1411"/>
        <v>2152</v>
      </c>
      <c r="AA390" s="97">
        <f t="shared" si="1411"/>
        <v>1435</v>
      </c>
      <c r="AB390" s="97">
        <f t="shared" si="1411"/>
        <v>1793</v>
      </c>
      <c r="AC390" s="97">
        <f t="shared" si="1411"/>
        <v>1793</v>
      </c>
      <c r="AE390" s="98">
        <v>179</v>
      </c>
      <c r="AF390" s="98">
        <f t="shared" ref="AF390:AM390" si="1412">INT(B390/$I$1*$AM$1)</f>
        <v>2774</v>
      </c>
      <c r="AG390" s="98">
        <f t="shared" si="1412"/>
        <v>1109</v>
      </c>
      <c r="AH390" s="98">
        <f t="shared" si="1412"/>
        <v>830</v>
      </c>
      <c r="AI390" s="98">
        <f t="shared" si="1412"/>
        <v>830</v>
      </c>
      <c r="AJ390" s="98">
        <f t="shared" si="1412"/>
        <v>2708</v>
      </c>
      <c r="AK390" s="98">
        <f t="shared" si="1412"/>
        <v>1805</v>
      </c>
      <c r="AL390" s="98">
        <f t="shared" si="1412"/>
        <v>2256</v>
      </c>
      <c r="AM390" s="98">
        <f t="shared" si="1412"/>
        <v>2256</v>
      </c>
      <c r="AO390" s="100">
        <v>179</v>
      </c>
      <c r="AP390" s="100">
        <f t="shared" ref="AP390:AW390" si="1413">INT(B390/$I$1*$AW$1)</f>
        <v>3557</v>
      </c>
      <c r="AQ390" s="100">
        <f t="shared" si="1413"/>
        <v>1422</v>
      </c>
      <c r="AR390" s="100">
        <f t="shared" si="1413"/>
        <v>1065</v>
      </c>
      <c r="AS390" s="100">
        <f t="shared" si="1413"/>
        <v>1065</v>
      </c>
      <c r="AT390" s="100">
        <f t="shared" si="1413"/>
        <v>3472</v>
      </c>
      <c r="AU390" s="100">
        <f t="shared" si="1413"/>
        <v>2315</v>
      </c>
      <c r="AV390" s="100">
        <f t="shared" si="1413"/>
        <v>2892</v>
      </c>
      <c r="AW390" s="100">
        <f t="shared" si="1413"/>
        <v>2892</v>
      </c>
      <c r="AY390" s="101">
        <v>179</v>
      </c>
      <c r="AZ390" s="101">
        <f t="shared" ref="AZ390:BG390" si="1414">INT(B390/$I$1*$BG$1)</f>
        <v>4553</v>
      </c>
      <c r="BA390" s="101">
        <f t="shared" si="1414"/>
        <v>1820</v>
      </c>
      <c r="BB390" s="101">
        <f t="shared" si="1414"/>
        <v>1363</v>
      </c>
      <c r="BC390" s="101">
        <f t="shared" si="1414"/>
        <v>1363</v>
      </c>
      <c r="BD390" s="101">
        <f t="shared" si="1414"/>
        <v>4444</v>
      </c>
      <c r="BE390" s="101">
        <f t="shared" si="1414"/>
        <v>2963</v>
      </c>
      <c r="BF390" s="101">
        <f t="shared" si="1414"/>
        <v>3702</v>
      </c>
      <c r="BG390" s="101">
        <f t="shared" si="1414"/>
        <v>3702</v>
      </c>
      <c r="BI390" s="102">
        <v>179</v>
      </c>
      <c r="BJ390" s="102">
        <f t="shared" ref="BJ390:BQ390" si="1415">INT(B390/$I$1*$BQ$1)</f>
        <v>7115</v>
      </c>
      <c r="BK390" s="102">
        <f t="shared" si="1415"/>
        <v>2845</v>
      </c>
      <c r="BL390" s="102">
        <f t="shared" si="1415"/>
        <v>2130</v>
      </c>
      <c r="BM390" s="102">
        <f t="shared" si="1415"/>
        <v>2130</v>
      </c>
      <c r="BN390" s="102">
        <f t="shared" si="1415"/>
        <v>6945</v>
      </c>
      <c r="BO390" s="102">
        <f t="shared" si="1415"/>
        <v>4630</v>
      </c>
      <c r="BP390" s="102">
        <f t="shared" si="1415"/>
        <v>5785</v>
      </c>
      <c r="BQ390" s="102">
        <f t="shared" si="1415"/>
        <v>5785</v>
      </c>
    </row>
    <row r="391" spans="1:69">
      <c r="A391" s="4">
        <v>180</v>
      </c>
      <c r="B391" s="4">
        <f>INT(VLOOKUP(A391,数值基线!$A$1:$K$206,6,0)*$B$210)</f>
        <v>1439</v>
      </c>
      <c r="C391" s="4">
        <f>INT(B391/$B$2*$C$2)</f>
        <v>575</v>
      </c>
      <c r="D391" s="4">
        <f>INT(B391/$B$2*$D$2)</f>
        <v>431</v>
      </c>
      <c r="E391" s="4">
        <f>INT(B391/$B$2*$E$2)</f>
        <v>431</v>
      </c>
      <c r="F391" s="4">
        <f>INT(VLOOKUP(A391,数值基线!$A$1:$K$206,7,0)*$F$2)</f>
        <v>1404</v>
      </c>
      <c r="G391" s="4">
        <f>INT(F391/$F$2*$G$2)</f>
        <v>936</v>
      </c>
      <c r="H391" s="4">
        <f>INT(F391/$F$2*$H$2)</f>
        <v>1170</v>
      </c>
      <c r="I391" s="4">
        <f>INT(F391/$F$2*$I$2)</f>
        <v>1170</v>
      </c>
      <c r="K391" s="106">
        <v>180</v>
      </c>
      <c r="L391" s="106">
        <f t="shared" ref="L391:S391" si="1416">INT(B391/$I$1*$S$1)</f>
        <v>1798</v>
      </c>
      <c r="M391" s="106">
        <f t="shared" si="1416"/>
        <v>718</v>
      </c>
      <c r="N391" s="106">
        <f t="shared" si="1416"/>
        <v>538</v>
      </c>
      <c r="O391" s="106">
        <f t="shared" si="1416"/>
        <v>538</v>
      </c>
      <c r="P391" s="106">
        <f t="shared" si="1416"/>
        <v>1755</v>
      </c>
      <c r="Q391" s="106">
        <f t="shared" si="1416"/>
        <v>1170</v>
      </c>
      <c r="R391" s="106">
        <f t="shared" si="1416"/>
        <v>1462</v>
      </c>
      <c r="S391" s="106">
        <f t="shared" si="1416"/>
        <v>1462</v>
      </c>
      <c r="U391" s="97">
        <v>180</v>
      </c>
      <c r="V391" s="97">
        <f t="shared" ref="V391:AC391" si="1417">INT(B391/$I$1*$AC$1)</f>
        <v>2230</v>
      </c>
      <c r="W391" s="97">
        <f t="shared" si="1417"/>
        <v>891</v>
      </c>
      <c r="X391" s="97">
        <f t="shared" si="1417"/>
        <v>668</v>
      </c>
      <c r="Y391" s="97">
        <f t="shared" si="1417"/>
        <v>668</v>
      </c>
      <c r="Z391" s="97">
        <f t="shared" si="1417"/>
        <v>2176</v>
      </c>
      <c r="AA391" s="97">
        <f t="shared" si="1417"/>
        <v>1450</v>
      </c>
      <c r="AB391" s="97">
        <f t="shared" si="1417"/>
        <v>1813</v>
      </c>
      <c r="AC391" s="97">
        <f t="shared" si="1417"/>
        <v>1813</v>
      </c>
      <c r="AE391" s="98">
        <v>180</v>
      </c>
      <c r="AF391" s="98">
        <f t="shared" ref="AF391:AM391" si="1418">INT(B391/$I$1*$AM$1)</f>
        <v>2806</v>
      </c>
      <c r="AG391" s="98">
        <f t="shared" si="1418"/>
        <v>1121</v>
      </c>
      <c r="AH391" s="98">
        <f t="shared" si="1418"/>
        <v>840</v>
      </c>
      <c r="AI391" s="98">
        <f t="shared" si="1418"/>
        <v>840</v>
      </c>
      <c r="AJ391" s="98">
        <f t="shared" si="1418"/>
        <v>2737</v>
      </c>
      <c r="AK391" s="98">
        <f t="shared" si="1418"/>
        <v>1825</v>
      </c>
      <c r="AL391" s="98">
        <f t="shared" si="1418"/>
        <v>2281</v>
      </c>
      <c r="AM391" s="98">
        <f t="shared" si="1418"/>
        <v>2281</v>
      </c>
      <c r="AO391" s="100">
        <v>180</v>
      </c>
      <c r="AP391" s="100">
        <f t="shared" ref="AP391:AW391" si="1419">INT(B391/$I$1*$AW$1)</f>
        <v>3597</v>
      </c>
      <c r="AQ391" s="100">
        <f t="shared" si="1419"/>
        <v>1437</v>
      </c>
      <c r="AR391" s="100">
        <f t="shared" si="1419"/>
        <v>1077</v>
      </c>
      <c r="AS391" s="100">
        <f t="shared" si="1419"/>
        <v>1077</v>
      </c>
      <c r="AT391" s="100">
        <f t="shared" si="1419"/>
        <v>3510</v>
      </c>
      <c r="AU391" s="100">
        <f t="shared" si="1419"/>
        <v>2340</v>
      </c>
      <c r="AV391" s="100">
        <f t="shared" si="1419"/>
        <v>2925</v>
      </c>
      <c r="AW391" s="100">
        <f t="shared" si="1419"/>
        <v>2925</v>
      </c>
      <c r="AY391" s="101">
        <v>180</v>
      </c>
      <c r="AZ391" s="101">
        <f t="shared" ref="AZ391:BG391" si="1420">INT(B391/$I$1*$BG$1)</f>
        <v>4604</v>
      </c>
      <c r="BA391" s="101">
        <f t="shared" si="1420"/>
        <v>1840</v>
      </c>
      <c r="BB391" s="101">
        <f t="shared" si="1420"/>
        <v>1379</v>
      </c>
      <c r="BC391" s="101">
        <f t="shared" si="1420"/>
        <v>1379</v>
      </c>
      <c r="BD391" s="101">
        <f t="shared" si="1420"/>
        <v>4492</v>
      </c>
      <c r="BE391" s="101">
        <f t="shared" si="1420"/>
        <v>2995</v>
      </c>
      <c r="BF391" s="101">
        <f t="shared" si="1420"/>
        <v>3744</v>
      </c>
      <c r="BG391" s="101">
        <f t="shared" si="1420"/>
        <v>3744</v>
      </c>
      <c r="BI391" s="102">
        <v>180</v>
      </c>
      <c r="BJ391" s="102">
        <f t="shared" ref="BJ391:BQ391" si="1421">INT(B391/$I$1*$BQ$1)</f>
        <v>7195</v>
      </c>
      <c r="BK391" s="102">
        <f t="shared" si="1421"/>
        <v>2875</v>
      </c>
      <c r="BL391" s="102">
        <f t="shared" si="1421"/>
        <v>2155</v>
      </c>
      <c r="BM391" s="102">
        <f t="shared" si="1421"/>
        <v>2155</v>
      </c>
      <c r="BN391" s="102">
        <f t="shared" si="1421"/>
        <v>7020</v>
      </c>
      <c r="BO391" s="102">
        <f t="shared" si="1421"/>
        <v>4680</v>
      </c>
      <c r="BP391" s="102">
        <f t="shared" si="1421"/>
        <v>5850</v>
      </c>
      <c r="BQ391" s="102">
        <f t="shared" si="1421"/>
        <v>5850</v>
      </c>
    </row>
    <row r="392" spans="1:69">
      <c r="A392" s="4">
        <v>181</v>
      </c>
      <c r="B392" s="4">
        <f>INT(VLOOKUP(A392,数值基线!$A$1:$K$206,6,0)*$B$210)</f>
        <v>1454</v>
      </c>
      <c r="C392" s="4">
        <f>INT(B392/$B$2*$C$2)</f>
        <v>581</v>
      </c>
      <c r="D392" s="4">
        <f>INT(B392/$B$2*$D$2)</f>
        <v>436</v>
      </c>
      <c r="E392" s="4">
        <f>INT(B392/$B$2*$E$2)</f>
        <v>436</v>
      </c>
      <c r="F392" s="4">
        <f>INT(VLOOKUP(A392,数值基线!$A$1:$K$206,7,0)*$F$2)</f>
        <v>1419</v>
      </c>
      <c r="G392" s="4">
        <f>INT(F392/$F$2*$G$2)</f>
        <v>946</v>
      </c>
      <c r="H392" s="4">
        <f>INT(F392/$F$2*$H$2)</f>
        <v>1182</v>
      </c>
      <c r="I392" s="4">
        <f>INT(F392/$F$2*$I$2)</f>
        <v>1182</v>
      </c>
      <c r="K392" s="106">
        <v>181</v>
      </c>
      <c r="L392" s="106">
        <f t="shared" ref="L392:S392" si="1422">INT(B392/$I$1*$S$1)</f>
        <v>1817</v>
      </c>
      <c r="M392" s="106">
        <f t="shared" si="1422"/>
        <v>726</v>
      </c>
      <c r="N392" s="106">
        <f t="shared" si="1422"/>
        <v>545</v>
      </c>
      <c r="O392" s="106">
        <f t="shared" si="1422"/>
        <v>545</v>
      </c>
      <c r="P392" s="106">
        <f t="shared" si="1422"/>
        <v>1773</v>
      </c>
      <c r="Q392" s="106">
        <f t="shared" si="1422"/>
        <v>1182</v>
      </c>
      <c r="R392" s="106">
        <f t="shared" si="1422"/>
        <v>1477</v>
      </c>
      <c r="S392" s="106">
        <f t="shared" si="1422"/>
        <v>1477</v>
      </c>
      <c r="U392" s="97">
        <v>181</v>
      </c>
      <c r="V392" s="97">
        <f t="shared" ref="V392:AC392" si="1423">INT(B392/$I$1*$AC$1)</f>
        <v>2253</v>
      </c>
      <c r="W392" s="97">
        <f t="shared" si="1423"/>
        <v>900</v>
      </c>
      <c r="X392" s="97">
        <f t="shared" si="1423"/>
        <v>675</v>
      </c>
      <c r="Y392" s="97">
        <f t="shared" si="1423"/>
        <v>675</v>
      </c>
      <c r="Z392" s="97">
        <f t="shared" si="1423"/>
        <v>2199</v>
      </c>
      <c r="AA392" s="97">
        <f t="shared" si="1423"/>
        <v>1466</v>
      </c>
      <c r="AB392" s="97">
        <f t="shared" si="1423"/>
        <v>1832</v>
      </c>
      <c r="AC392" s="97">
        <f t="shared" si="1423"/>
        <v>1832</v>
      </c>
      <c r="AE392" s="98">
        <v>181</v>
      </c>
      <c r="AF392" s="98">
        <f t="shared" ref="AF392:AM392" si="1424">INT(B392/$I$1*$AM$1)</f>
        <v>2835</v>
      </c>
      <c r="AG392" s="98">
        <f t="shared" si="1424"/>
        <v>1132</v>
      </c>
      <c r="AH392" s="98">
        <f t="shared" si="1424"/>
        <v>850</v>
      </c>
      <c r="AI392" s="98">
        <f t="shared" si="1424"/>
        <v>850</v>
      </c>
      <c r="AJ392" s="98">
        <f t="shared" si="1424"/>
        <v>2767</v>
      </c>
      <c r="AK392" s="98">
        <f t="shared" si="1424"/>
        <v>1844</v>
      </c>
      <c r="AL392" s="98">
        <f t="shared" si="1424"/>
        <v>2304</v>
      </c>
      <c r="AM392" s="98">
        <f t="shared" si="1424"/>
        <v>2304</v>
      </c>
      <c r="AO392" s="100">
        <v>181</v>
      </c>
      <c r="AP392" s="100">
        <f t="shared" ref="AP392:AW392" si="1425">INT(B392/$I$1*$AW$1)</f>
        <v>3635</v>
      </c>
      <c r="AQ392" s="100">
        <f t="shared" si="1425"/>
        <v>1452</v>
      </c>
      <c r="AR392" s="100">
        <f t="shared" si="1425"/>
        <v>1090</v>
      </c>
      <c r="AS392" s="100">
        <f t="shared" si="1425"/>
        <v>1090</v>
      </c>
      <c r="AT392" s="100">
        <f t="shared" si="1425"/>
        <v>3547</v>
      </c>
      <c r="AU392" s="100">
        <f t="shared" si="1425"/>
        <v>2365</v>
      </c>
      <c r="AV392" s="100">
        <f t="shared" si="1425"/>
        <v>2955</v>
      </c>
      <c r="AW392" s="100">
        <f t="shared" si="1425"/>
        <v>2955</v>
      </c>
      <c r="AY392" s="101">
        <v>181</v>
      </c>
      <c r="AZ392" s="101">
        <f t="shared" ref="AZ392:BG392" si="1426">INT(B392/$I$1*$BG$1)</f>
        <v>4652</v>
      </c>
      <c r="BA392" s="101">
        <f t="shared" si="1426"/>
        <v>1859</v>
      </c>
      <c r="BB392" s="101">
        <f t="shared" si="1426"/>
        <v>1395</v>
      </c>
      <c r="BC392" s="101">
        <f t="shared" si="1426"/>
        <v>1395</v>
      </c>
      <c r="BD392" s="101">
        <f t="shared" si="1426"/>
        <v>4540</v>
      </c>
      <c r="BE392" s="101">
        <f t="shared" si="1426"/>
        <v>3027</v>
      </c>
      <c r="BF392" s="101">
        <f t="shared" si="1426"/>
        <v>3782</v>
      </c>
      <c r="BG392" s="101">
        <f t="shared" si="1426"/>
        <v>3782</v>
      </c>
      <c r="BI392" s="102">
        <v>181</v>
      </c>
      <c r="BJ392" s="102">
        <f t="shared" ref="BJ392:BQ392" si="1427">INT(B392/$I$1*$BQ$1)</f>
        <v>7270</v>
      </c>
      <c r="BK392" s="102">
        <f t="shared" si="1427"/>
        <v>2905</v>
      </c>
      <c r="BL392" s="102">
        <f t="shared" si="1427"/>
        <v>2180</v>
      </c>
      <c r="BM392" s="102">
        <f t="shared" si="1427"/>
        <v>2180</v>
      </c>
      <c r="BN392" s="102">
        <f t="shared" si="1427"/>
        <v>7095</v>
      </c>
      <c r="BO392" s="102">
        <f t="shared" si="1427"/>
        <v>4730</v>
      </c>
      <c r="BP392" s="102">
        <f t="shared" si="1427"/>
        <v>5910</v>
      </c>
      <c r="BQ392" s="102">
        <f t="shared" si="1427"/>
        <v>5910</v>
      </c>
    </row>
    <row r="393" spans="1:69">
      <c r="A393" s="4">
        <v>182</v>
      </c>
      <c r="B393" s="4">
        <f>INT(VLOOKUP(A393,数值基线!$A$1:$K$206,6,0)*$B$210)</f>
        <v>1470</v>
      </c>
      <c r="C393" s="4">
        <f>INT(B393/$B$2*$C$2)</f>
        <v>588</v>
      </c>
      <c r="D393" s="4">
        <f>INT(B393/$B$2*$D$2)</f>
        <v>441</v>
      </c>
      <c r="E393" s="4">
        <f>INT(B393/$B$2*$E$2)</f>
        <v>441</v>
      </c>
      <c r="F393" s="4">
        <f>INT(VLOOKUP(A393,数值基线!$A$1:$K$206,7,0)*$F$2)</f>
        <v>1434</v>
      </c>
      <c r="G393" s="4">
        <f>INT(F393/$F$2*$G$2)</f>
        <v>956</v>
      </c>
      <c r="H393" s="4">
        <f>INT(F393/$F$2*$H$2)</f>
        <v>1195</v>
      </c>
      <c r="I393" s="4">
        <f>INT(F393/$F$2*$I$2)</f>
        <v>1195</v>
      </c>
      <c r="K393" s="106">
        <v>182</v>
      </c>
      <c r="L393" s="106">
        <f t="shared" ref="L393:S393" si="1428">INT(B393/$I$1*$S$1)</f>
        <v>1837</v>
      </c>
      <c r="M393" s="106">
        <f t="shared" si="1428"/>
        <v>735</v>
      </c>
      <c r="N393" s="106">
        <f t="shared" si="1428"/>
        <v>551</v>
      </c>
      <c r="O393" s="106">
        <f t="shared" si="1428"/>
        <v>551</v>
      </c>
      <c r="P393" s="106">
        <f t="shared" si="1428"/>
        <v>1792</v>
      </c>
      <c r="Q393" s="106">
        <f t="shared" si="1428"/>
        <v>1195</v>
      </c>
      <c r="R393" s="106">
        <f t="shared" si="1428"/>
        <v>1493</v>
      </c>
      <c r="S393" s="106">
        <f t="shared" si="1428"/>
        <v>1493</v>
      </c>
      <c r="U393" s="97">
        <v>182</v>
      </c>
      <c r="V393" s="97">
        <f t="shared" ref="V393:AC393" si="1429">INT(B393/$I$1*$AC$1)</f>
        <v>2278</v>
      </c>
      <c r="W393" s="97">
        <f t="shared" si="1429"/>
        <v>911</v>
      </c>
      <c r="X393" s="97">
        <f t="shared" si="1429"/>
        <v>683</v>
      </c>
      <c r="Y393" s="97">
        <f t="shared" si="1429"/>
        <v>683</v>
      </c>
      <c r="Z393" s="97">
        <f t="shared" si="1429"/>
        <v>2222</v>
      </c>
      <c r="AA393" s="97">
        <f t="shared" si="1429"/>
        <v>1481</v>
      </c>
      <c r="AB393" s="97">
        <f t="shared" si="1429"/>
        <v>1852</v>
      </c>
      <c r="AC393" s="97">
        <f t="shared" si="1429"/>
        <v>1852</v>
      </c>
      <c r="AE393" s="98">
        <v>182</v>
      </c>
      <c r="AF393" s="98">
        <f t="shared" ref="AF393:AM393" si="1430">INT(B393/$I$1*$AM$1)</f>
        <v>2866</v>
      </c>
      <c r="AG393" s="98">
        <f t="shared" si="1430"/>
        <v>1146</v>
      </c>
      <c r="AH393" s="98">
        <f t="shared" si="1430"/>
        <v>859</v>
      </c>
      <c r="AI393" s="98">
        <f t="shared" si="1430"/>
        <v>859</v>
      </c>
      <c r="AJ393" s="98">
        <f t="shared" si="1430"/>
        <v>2796</v>
      </c>
      <c r="AK393" s="98">
        <f t="shared" si="1430"/>
        <v>1864</v>
      </c>
      <c r="AL393" s="98">
        <f t="shared" si="1430"/>
        <v>2330</v>
      </c>
      <c r="AM393" s="98">
        <f t="shared" si="1430"/>
        <v>2330</v>
      </c>
      <c r="AO393" s="100">
        <v>182</v>
      </c>
      <c r="AP393" s="100">
        <f t="shared" ref="AP393:AW393" si="1431">INT(B393/$I$1*$AW$1)</f>
        <v>3675</v>
      </c>
      <c r="AQ393" s="100">
        <f t="shared" si="1431"/>
        <v>1470</v>
      </c>
      <c r="AR393" s="100">
        <f t="shared" si="1431"/>
        <v>1102</v>
      </c>
      <c r="AS393" s="100">
        <f t="shared" si="1431"/>
        <v>1102</v>
      </c>
      <c r="AT393" s="100">
        <f t="shared" si="1431"/>
        <v>3585</v>
      </c>
      <c r="AU393" s="100">
        <f t="shared" si="1431"/>
        <v>2390</v>
      </c>
      <c r="AV393" s="100">
        <f t="shared" si="1431"/>
        <v>2987</v>
      </c>
      <c r="AW393" s="100">
        <f t="shared" si="1431"/>
        <v>2987</v>
      </c>
      <c r="AY393" s="101">
        <v>182</v>
      </c>
      <c r="AZ393" s="101">
        <f t="shared" ref="AZ393:BG393" si="1432">INT(B393/$I$1*$BG$1)</f>
        <v>4704</v>
      </c>
      <c r="BA393" s="101">
        <f t="shared" si="1432"/>
        <v>1881</v>
      </c>
      <c r="BB393" s="101">
        <f t="shared" si="1432"/>
        <v>1411</v>
      </c>
      <c r="BC393" s="101">
        <f t="shared" si="1432"/>
        <v>1411</v>
      </c>
      <c r="BD393" s="101">
        <f t="shared" si="1432"/>
        <v>4588</v>
      </c>
      <c r="BE393" s="101">
        <f t="shared" si="1432"/>
        <v>3059</v>
      </c>
      <c r="BF393" s="101">
        <f t="shared" si="1432"/>
        <v>3824</v>
      </c>
      <c r="BG393" s="101">
        <f t="shared" si="1432"/>
        <v>3824</v>
      </c>
      <c r="BI393" s="102">
        <v>182</v>
      </c>
      <c r="BJ393" s="102">
        <f t="shared" ref="BJ393:BQ393" si="1433">INT(B393/$I$1*$BQ$1)</f>
        <v>7350</v>
      </c>
      <c r="BK393" s="102">
        <f t="shared" si="1433"/>
        <v>2940</v>
      </c>
      <c r="BL393" s="102">
        <f t="shared" si="1433"/>
        <v>2205</v>
      </c>
      <c r="BM393" s="102">
        <f t="shared" si="1433"/>
        <v>2205</v>
      </c>
      <c r="BN393" s="102">
        <f t="shared" si="1433"/>
        <v>7170</v>
      </c>
      <c r="BO393" s="102">
        <f t="shared" si="1433"/>
        <v>4780</v>
      </c>
      <c r="BP393" s="102">
        <f t="shared" si="1433"/>
        <v>5975</v>
      </c>
      <c r="BQ393" s="102">
        <f t="shared" si="1433"/>
        <v>5975</v>
      </c>
    </row>
    <row r="394" spans="1:69">
      <c r="A394" s="4">
        <v>183</v>
      </c>
      <c r="B394" s="4">
        <f>INT(VLOOKUP(A394,数值基线!$A$1:$K$206,6,0)*$B$210)</f>
        <v>1485</v>
      </c>
      <c r="C394" s="4">
        <f>INT(B394/$B$2*$C$2)</f>
        <v>594</v>
      </c>
      <c r="D394" s="4">
        <f>INT(B394/$B$2*$D$2)</f>
        <v>445</v>
      </c>
      <c r="E394" s="4">
        <f>INT(B394/$B$2*$E$2)</f>
        <v>445</v>
      </c>
      <c r="F394" s="4">
        <f>INT(VLOOKUP(A394,数值基线!$A$1:$K$206,7,0)*$F$2)</f>
        <v>1449</v>
      </c>
      <c r="G394" s="4">
        <f>INT(F394/$F$2*$G$2)</f>
        <v>966</v>
      </c>
      <c r="H394" s="4">
        <f>INT(F394/$F$2*$H$2)</f>
        <v>1207</v>
      </c>
      <c r="I394" s="4">
        <f>INT(F394/$F$2*$I$2)</f>
        <v>1207</v>
      </c>
      <c r="K394" s="106">
        <v>183</v>
      </c>
      <c r="L394" s="106">
        <f t="shared" ref="L394:S394" si="1434">INT(B394/$I$1*$S$1)</f>
        <v>1856</v>
      </c>
      <c r="M394" s="106">
        <f t="shared" si="1434"/>
        <v>742</v>
      </c>
      <c r="N394" s="106">
        <f t="shared" si="1434"/>
        <v>556</v>
      </c>
      <c r="O394" s="106">
        <f t="shared" si="1434"/>
        <v>556</v>
      </c>
      <c r="P394" s="106">
        <f t="shared" si="1434"/>
        <v>1811</v>
      </c>
      <c r="Q394" s="106">
        <f t="shared" si="1434"/>
        <v>1207</v>
      </c>
      <c r="R394" s="106">
        <f t="shared" si="1434"/>
        <v>1508</v>
      </c>
      <c r="S394" s="106">
        <f t="shared" si="1434"/>
        <v>1508</v>
      </c>
      <c r="U394" s="97">
        <v>183</v>
      </c>
      <c r="V394" s="97">
        <f t="shared" ref="V394:AC394" si="1435">INT(B394/$I$1*$AC$1)</f>
        <v>2301</v>
      </c>
      <c r="W394" s="97">
        <f t="shared" si="1435"/>
        <v>920</v>
      </c>
      <c r="X394" s="97">
        <f t="shared" si="1435"/>
        <v>689</v>
      </c>
      <c r="Y394" s="97">
        <f t="shared" si="1435"/>
        <v>689</v>
      </c>
      <c r="Z394" s="97">
        <f t="shared" si="1435"/>
        <v>2245</v>
      </c>
      <c r="AA394" s="97">
        <f t="shared" si="1435"/>
        <v>1497</v>
      </c>
      <c r="AB394" s="97">
        <f t="shared" si="1435"/>
        <v>1870</v>
      </c>
      <c r="AC394" s="97">
        <f t="shared" si="1435"/>
        <v>1870</v>
      </c>
      <c r="AE394" s="98">
        <v>183</v>
      </c>
      <c r="AF394" s="98">
        <f t="shared" ref="AF394:AM394" si="1436">INT(B394/$I$1*$AM$1)</f>
        <v>2895</v>
      </c>
      <c r="AG394" s="98">
        <f t="shared" si="1436"/>
        <v>1158</v>
      </c>
      <c r="AH394" s="98">
        <f t="shared" si="1436"/>
        <v>867</v>
      </c>
      <c r="AI394" s="98">
        <f t="shared" si="1436"/>
        <v>867</v>
      </c>
      <c r="AJ394" s="98">
        <f t="shared" si="1436"/>
        <v>2825</v>
      </c>
      <c r="AK394" s="98">
        <f t="shared" si="1436"/>
        <v>1883</v>
      </c>
      <c r="AL394" s="98">
        <f t="shared" si="1436"/>
        <v>2353</v>
      </c>
      <c r="AM394" s="98">
        <f t="shared" si="1436"/>
        <v>2353</v>
      </c>
      <c r="AO394" s="100">
        <v>183</v>
      </c>
      <c r="AP394" s="100">
        <f t="shared" ref="AP394:AW394" si="1437">INT(B394/$I$1*$AW$1)</f>
        <v>3712</v>
      </c>
      <c r="AQ394" s="100">
        <f t="shared" si="1437"/>
        <v>1485</v>
      </c>
      <c r="AR394" s="100">
        <f t="shared" si="1437"/>
        <v>1112</v>
      </c>
      <c r="AS394" s="100">
        <f t="shared" si="1437"/>
        <v>1112</v>
      </c>
      <c r="AT394" s="100">
        <f t="shared" si="1437"/>
        <v>3622</v>
      </c>
      <c r="AU394" s="100">
        <f t="shared" si="1437"/>
        <v>2415</v>
      </c>
      <c r="AV394" s="100">
        <f t="shared" si="1437"/>
        <v>3017</v>
      </c>
      <c r="AW394" s="100">
        <f t="shared" si="1437"/>
        <v>3017</v>
      </c>
      <c r="AY394" s="101">
        <v>183</v>
      </c>
      <c r="AZ394" s="101">
        <f t="shared" ref="AZ394:BG394" si="1438">INT(B394/$I$1*$BG$1)</f>
        <v>4752</v>
      </c>
      <c r="BA394" s="101">
        <f t="shared" si="1438"/>
        <v>1900</v>
      </c>
      <c r="BB394" s="101">
        <f t="shared" si="1438"/>
        <v>1424</v>
      </c>
      <c r="BC394" s="101">
        <f t="shared" si="1438"/>
        <v>1424</v>
      </c>
      <c r="BD394" s="101">
        <f t="shared" si="1438"/>
        <v>4636</v>
      </c>
      <c r="BE394" s="101">
        <f t="shared" si="1438"/>
        <v>3091</v>
      </c>
      <c r="BF394" s="101">
        <f t="shared" si="1438"/>
        <v>3862</v>
      </c>
      <c r="BG394" s="101">
        <f t="shared" si="1438"/>
        <v>3862</v>
      </c>
      <c r="BI394" s="102">
        <v>183</v>
      </c>
      <c r="BJ394" s="102">
        <f t="shared" ref="BJ394:BQ394" si="1439">INT(B394/$I$1*$BQ$1)</f>
        <v>7425</v>
      </c>
      <c r="BK394" s="102">
        <f t="shared" si="1439"/>
        <v>2970</v>
      </c>
      <c r="BL394" s="102">
        <f t="shared" si="1439"/>
        <v>2225</v>
      </c>
      <c r="BM394" s="102">
        <f t="shared" si="1439"/>
        <v>2225</v>
      </c>
      <c r="BN394" s="102">
        <f t="shared" si="1439"/>
        <v>7245</v>
      </c>
      <c r="BO394" s="102">
        <f t="shared" si="1439"/>
        <v>4830</v>
      </c>
      <c r="BP394" s="102">
        <f t="shared" si="1439"/>
        <v>6035</v>
      </c>
      <c r="BQ394" s="102">
        <f t="shared" si="1439"/>
        <v>6035</v>
      </c>
    </row>
    <row r="395" spans="1:69">
      <c r="A395" s="4">
        <v>184</v>
      </c>
      <c r="B395" s="4">
        <f>INT(VLOOKUP(A395,数值基线!$A$1:$K$206,6,0)*$B$210)</f>
        <v>1501</v>
      </c>
      <c r="C395" s="4">
        <f>INT(B395/$B$2*$C$2)</f>
        <v>600</v>
      </c>
      <c r="D395" s="4">
        <f>INT(B395/$B$2*$D$2)</f>
        <v>450</v>
      </c>
      <c r="E395" s="4">
        <f>INT(B395/$B$2*$E$2)</f>
        <v>450</v>
      </c>
      <c r="F395" s="4">
        <f>INT(VLOOKUP(A395,数值基线!$A$1:$K$206,7,0)*$F$2)</f>
        <v>1464</v>
      </c>
      <c r="G395" s="4">
        <f>INT(F395/$F$2*$G$2)</f>
        <v>976</v>
      </c>
      <c r="H395" s="4">
        <f>INT(F395/$F$2*$H$2)</f>
        <v>1220</v>
      </c>
      <c r="I395" s="4">
        <f>INT(F395/$F$2*$I$2)</f>
        <v>1220</v>
      </c>
      <c r="K395" s="106">
        <v>184</v>
      </c>
      <c r="L395" s="106">
        <f t="shared" ref="L395:S395" si="1440">INT(B395/$I$1*$S$1)</f>
        <v>1876</v>
      </c>
      <c r="M395" s="106">
        <f t="shared" si="1440"/>
        <v>750</v>
      </c>
      <c r="N395" s="106">
        <f t="shared" si="1440"/>
        <v>562</v>
      </c>
      <c r="O395" s="106">
        <f t="shared" si="1440"/>
        <v>562</v>
      </c>
      <c r="P395" s="106">
        <f t="shared" si="1440"/>
        <v>1830</v>
      </c>
      <c r="Q395" s="106">
        <f t="shared" si="1440"/>
        <v>1220</v>
      </c>
      <c r="R395" s="106">
        <f t="shared" si="1440"/>
        <v>1525</v>
      </c>
      <c r="S395" s="106">
        <f t="shared" si="1440"/>
        <v>1525</v>
      </c>
      <c r="U395" s="97">
        <v>184</v>
      </c>
      <c r="V395" s="97">
        <f t="shared" ref="V395:AC395" si="1441">INT(B395/$I$1*$AC$1)</f>
        <v>2326</v>
      </c>
      <c r="W395" s="97">
        <f t="shared" si="1441"/>
        <v>930</v>
      </c>
      <c r="X395" s="97">
        <f t="shared" si="1441"/>
        <v>697</v>
      </c>
      <c r="Y395" s="97">
        <f t="shared" si="1441"/>
        <v>697</v>
      </c>
      <c r="Z395" s="97">
        <f t="shared" si="1441"/>
        <v>2269</v>
      </c>
      <c r="AA395" s="97">
        <f t="shared" si="1441"/>
        <v>1512</v>
      </c>
      <c r="AB395" s="97">
        <f t="shared" si="1441"/>
        <v>1891</v>
      </c>
      <c r="AC395" s="97">
        <f t="shared" si="1441"/>
        <v>1891</v>
      </c>
      <c r="AE395" s="98">
        <v>184</v>
      </c>
      <c r="AF395" s="98">
        <f t="shared" ref="AF395:AM395" si="1442">INT(B395/$I$1*$AM$1)</f>
        <v>2926</v>
      </c>
      <c r="AG395" s="98">
        <f t="shared" si="1442"/>
        <v>1170</v>
      </c>
      <c r="AH395" s="98">
        <f t="shared" si="1442"/>
        <v>877</v>
      </c>
      <c r="AI395" s="98">
        <f t="shared" si="1442"/>
        <v>877</v>
      </c>
      <c r="AJ395" s="98">
        <f t="shared" si="1442"/>
        <v>2854</v>
      </c>
      <c r="AK395" s="98">
        <f t="shared" si="1442"/>
        <v>1903</v>
      </c>
      <c r="AL395" s="98">
        <f t="shared" si="1442"/>
        <v>2379</v>
      </c>
      <c r="AM395" s="98">
        <f t="shared" si="1442"/>
        <v>2379</v>
      </c>
      <c r="AO395" s="100">
        <v>184</v>
      </c>
      <c r="AP395" s="100">
        <f t="shared" ref="AP395:AW395" si="1443">INT(B395/$I$1*$AW$1)</f>
        <v>3752</v>
      </c>
      <c r="AQ395" s="100">
        <f t="shared" si="1443"/>
        <v>1500</v>
      </c>
      <c r="AR395" s="100">
        <f t="shared" si="1443"/>
        <v>1125</v>
      </c>
      <c r="AS395" s="100">
        <f t="shared" si="1443"/>
        <v>1125</v>
      </c>
      <c r="AT395" s="100">
        <f t="shared" si="1443"/>
        <v>3660</v>
      </c>
      <c r="AU395" s="100">
        <f t="shared" si="1443"/>
        <v>2440</v>
      </c>
      <c r="AV395" s="100">
        <f t="shared" si="1443"/>
        <v>3050</v>
      </c>
      <c r="AW395" s="100">
        <f t="shared" si="1443"/>
        <v>3050</v>
      </c>
      <c r="AY395" s="101">
        <v>184</v>
      </c>
      <c r="AZ395" s="101">
        <f t="shared" ref="AZ395:BG395" si="1444">INT(B395/$I$1*$BG$1)</f>
        <v>4803</v>
      </c>
      <c r="BA395" s="101">
        <f t="shared" si="1444"/>
        <v>1920</v>
      </c>
      <c r="BB395" s="101">
        <f t="shared" si="1444"/>
        <v>1440</v>
      </c>
      <c r="BC395" s="101">
        <f t="shared" si="1444"/>
        <v>1440</v>
      </c>
      <c r="BD395" s="101">
        <f t="shared" si="1444"/>
        <v>4684</v>
      </c>
      <c r="BE395" s="101">
        <f t="shared" si="1444"/>
        <v>3123</v>
      </c>
      <c r="BF395" s="101">
        <f t="shared" si="1444"/>
        <v>3904</v>
      </c>
      <c r="BG395" s="101">
        <f t="shared" si="1444"/>
        <v>3904</v>
      </c>
      <c r="BI395" s="102">
        <v>184</v>
      </c>
      <c r="BJ395" s="102">
        <f t="shared" ref="BJ395:BQ395" si="1445">INT(B395/$I$1*$BQ$1)</f>
        <v>7505</v>
      </c>
      <c r="BK395" s="102">
        <f t="shared" si="1445"/>
        <v>3000</v>
      </c>
      <c r="BL395" s="102">
        <f t="shared" si="1445"/>
        <v>2250</v>
      </c>
      <c r="BM395" s="102">
        <f t="shared" si="1445"/>
        <v>2250</v>
      </c>
      <c r="BN395" s="102">
        <f t="shared" si="1445"/>
        <v>7320</v>
      </c>
      <c r="BO395" s="102">
        <f t="shared" si="1445"/>
        <v>4880</v>
      </c>
      <c r="BP395" s="102">
        <f t="shared" si="1445"/>
        <v>6100</v>
      </c>
      <c r="BQ395" s="102">
        <f t="shared" si="1445"/>
        <v>6100</v>
      </c>
    </row>
    <row r="396" spans="1:69">
      <c r="A396" s="4">
        <v>185</v>
      </c>
      <c r="B396" s="4">
        <f>INT(VLOOKUP(A396,数值基线!$A$1:$K$206,6,0)*$B$210)</f>
        <v>1517</v>
      </c>
      <c r="C396" s="4">
        <f>INT(B396/$B$2*$C$2)</f>
        <v>606</v>
      </c>
      <c r="D396" s="4">
        <f>INT(B396/$B$2*$D$2)</f>
        <v>455</v>
      </c>
      <c r="E396" s="4">
        <f>INT(B396/$B$2*$E$2)</f>
        <v>455</v>
      </c>
      <c r="F396" s="4">
        <f>INT(VLOOKUP(A396,数值基线!$A$1:$K$206,7,0)*$F$2)</f>
        <v>1479</v>
      </c>
      <c r="G396" s="4">
        <f>INT(F396/$F$2*$G$2)</f>
        <v>986</v>
      </c>
      <c r="H396" s="4">
        <f>INT(F396/$F$2*$H$2)</f>
        <v>1232</v>
      </c>
      <c r="I396" s="4">
        <f>INT(F396/$F$2*$I$2)</f>
        <v>1232</v>
      </c>
      <c r="K396" s="106">
        <v>185</v>
      </c>
      <c r="L396" s="106">
        <f t="shared" ref="L396:S396" si="1446">INT(B396/$I$1*$S$1)</f>
        <v>1896</v>
      </c>
      <c r="M396" s="106">
        <f t="shared" si="1446"/>
        <v>757</v>
      </c>
      <c r="N396" s="106">
        <f t="shared" si="1446"/>
        <v>568</v>
      </c>
      <c r="O396" s="106">
        <f t="shared" si="1446"/>
        <v>568</v>
      </c>
      <c r="P396" s="106">
        <f t="shared" si="1446"/>
        <v>1848</v>
      </c>
      <c r="Q396" s="106">
        <f t="shared" si="1446"/>
        <v>1232</v>
      </c>
      <c r="R396" s="106">
        <f t="shared" si="1446"/>
        <v>1540</v>
      </c>
      <c r="S396" s="106">
        <f t="shared" si="1446"/>
        <v>1540</v>
      </c>
      <c r="U396" s="97">
        <v>185</v>
      </c>
      <c r="V396" s="97">
        <f t="shared" ref="V396:AC396" si="1447">INT(B396/$I$1*$AC$1)</f>
        <v>2351</v>
      </c>
      <c r="W396" s="97">
        <f t="shared" si="1447"/>
        <v>939</v>
      </c>
      <c r="X396" s="97">
        <f t="shared" si="1447"/>
        <v>705</v>
      </c>
      <c r="Y396" s="97">
        <f t="shared" si="1447"/>
        <v>705</v>
      </c>
      <c r="Z396" s="97">
        <f t="shared" si="1447"/>
        <v>2292</v>
      </c>
      <c r="AA396" s="97">
        <f t="shared" si="1447"/>
        <v>1528</v>
      </c>
      <c r="AB396" s="97">
        <f t="shared" si="1447"/>
        <v>1909</v>
      </c>
      <c r="AC396" s="97">
        <f t="shared" si="1447"/>
        <v>1909</v>
      </c>
      <c r="AE396" s="98">
        <v>185</v>
      </c>
      <c r="AF396" s="98">
        <f t="shared" ref="AF396:AM396" si="1448">INT(B396/$I$1*$AM$1)</f>
        <v>2958</v>
      </c>
      <c r="AG396" s="98">
        <f t="shared" si="1448"/>
        <v>1181</v>
      </c>
      <c r="AH396" s="98">
        <f t="shared" si="1448"/>
        <v>887</v>
      </c>
      <c r="AI396" s="98">
        <f t="shared" si="1448"/>
        <v>887</v>
      </c>
      <c r="AJ396" s="98">
        <f t="shared" si="1448"/>
        <v>2884</v>
      </c>
      <c r="AK396" s="98">
        <f t="shared" si="1448"/>
        <v>1922</v>
      </c>
      <c r="AL396" s="98">
        <f t="shared" si="1448"/>
        <v>2402</v>
      </c>
      <c r="AM396" s="98">
        <f t="shared" si="1448"/>
        <v>2402</v>
      </c>
      <c r="AO396" s="100">
        <v>185</v>
      </c>
      <c r="AP396" s="100">
        <f t="shared" ref="AP396:AW396" si="1449">INT(B396/$I$1*$AW$1)</f>
        <v>3792</v>
      </c>
      <c r="AQ396" s="100">
        <f t="shared" si="1449"/>
        <v>1515</v>
      </c>
      <c r="AR396" s="100">
        <f t="shared" si="1449"/>
        <v>1137</v>
      </c>
      <c r="AS396" s="100">
        <f t="shared" si="1449"/>
        <v>1137</v>
      </c>
      <c r="AT396" s="100">
        <f t="shared" si="1449"/>
        <v>3697</v>
      </c>
      <c r="AU396" s="100">
        <f t="shared" si="1449"/>
        <v>2465</v>
      </c>
      <c r="AV396" s="100">
        <f t="shared" si="1449"/>
        <v>3080</v>
      </c>
      <c r="AW396" s="100">
        <f t="shared" si="1449"/>
        <v>3080</v>
      </c>
      <c r="AY396" s="101">
        <v>185</v>
      </c>
      <c r="AZ396" s="101">
        <f t="shared" ref="AZ396:BG396" si="1450">INT(B396/$I$1*$BG$1)</f>
        <v>4854</v>
      </c>
      <c r="BA396" s="101">
        <f t="shared" si="1450"/>
        <v>1939</v>
      </c>
      <c r="BB396" s="101">
        <f t="shared" si="1450"/>
        <v>1456</v>
      </c>
      <c r="BC396" s="101">
        <f t="shared" si="1450"/>
        <v>1456</v>
      </c>
      <c r="BD396" s="101">
        <f t="shared" si="1450"/>
        <v>4732</v>
      </c>
      <c r="BE396" s="101">
        <f t="shared" si="1450"/>
        <v>3155</v>
      </c>
      <c r="BF396" s="101">
        <f t="shared" si="1450"/>
        <v>3942</v>
      </c>
      <c r="BG396" s="101">
        <f t="shared" si="1450"/>
        <v>3942</v>
      </c>
      <c r="BI396" s="102">
        <v>185</v>
      </c>
      <c r="BJ396" s="102">
        <f t="shared" ref="BJ396:BQ396" si="1451">INT(B396/$I$1*$BQ$1)</f>
        <v>7585</v>
      </c>
      <c r="BK396" s="102">
        <f t="shared" si="1451"/>
        <v>3030</v>
      </c>
      <c r="BL396" s="102">
        <f t="shared" si="1451"/>
        <v>2275</v>
      </c>
      <c r="BM396" s="102">
        <f t="shared" si="1451"/>
        <v>2275</v>
      </c>
      <c r="BN396" s="102">
        <f t="shared" si="1451"/>
        <v>7395</v>
      </c>
      <c r="BO396" s="102">
        <f t="shared" si="1451"/>
        <v>4930</v>
      </c>
      <c r="BP396" s="102">
        <f t="shared" si="1451"/>
        <v>6160</v>
      </c>
      <c r="BQ396" s="102">
        <f t="shared" si="1451"/>
        <v>6160</v>
      </c>
    </row>
    <row r="397" spans="1:69">
      <c r="A397" s="4">
        <v>186</v>
      </c>
      <c r="B397" s="4">
        <f>INT(VLOOKUP(A397,数值基线!$A$1:$K$206,6,0)*$B$210)</f>
        <v>1532</v>
      </c>
      <c r="C397" s="4">
        <f>INT(B397/$B$2*$C$2)</f>
        <v>612</v>
      </c>
      <c r="D397" s="4">
        <f>INT(B397/$B$2*$D$2)</f>
        <v>459</v>
      </c>
      <c r="E397" s="4">
        <f>INT(B397/$B$2*$E$2)</f>
        <v>459</v>
      </c>
      <c r="F397" s="4">
        <f>INT(VLOOKUP(A397,数值基线!$A$1:$K$206,7,0)*$F$2)</f>
        <v>1495</v>
      </c>
      <c r="G397" s="4">
        <f>INT(F397/$F$2*$G$2)</f>
        <v>996</v>
      </c>
      <c r="H397" s="4">
        <f>INT(F397/$F$2*$H$2)</f>
        <v>1245</v>
      </c>
      <c r="I397" s="4">
        <f>INT(F397/$F$2*$I$2)</f>
        <v>1245</v>
      </c>
      <c r="K397" s="106">
        <v>186</v>
      </c>
      <c r="L397" s="106">
        <f t="shared" ref="L397:S397" si="1452">INT(B397/$I$1*$S$1)</f>
        <v>1915</v>
      </c>
      <c r="M397" s="106">
        <f t="shared" si="1452"/>
        <v>765</v>
      </c>
      <c r="N397" s="106">
        <f t="shared" si="1452"/>
        <v>573</v>
      </c>
      <c r="O397" s="106">
        <f t="shared" si="1452"/>
        <v>573</v>
      </c>
      <c r="P397" s="106">
        <f t="shared" si="1452"/>
        <v>1868</v>
      </c>
      <c r="Q397" s="106">
        <f t="shared" si="1452"/>
        <v>1245</v>
      </c>
      <c r="R397" s="106">
        <f t="shared" si="1452"/>
        <v>1556</v>
      </c>
      <c r="S397" s="106">
        <f t="shared" si="1452"/>
        <v>1556</v>
      </c>
      <c r="U397" s="97">
        <v>186</v>
      </c>
      <c r="V397" s="97">
        <f t="shared" ref="V397:AC397" si="1453">INT(B397/$I$1*$AC$1)</f>
        <v>2374</v>
      </c>
      <c r="W397" s="97">
        <f t="shared" si="1453"/>
        <v>948</v>
      </c>
      <c r="X397" s="97">
        <f t="shared" si="1453"/>
        <v>711</v>
      </c>
      <c r="Y397" s="97">
        <f t="shared" si="1453"/>
        <v>711</v>
      </c>
      <c r="Z397" s="97">
        <f t="shared" si="1453"/>
        <v>2317</v>
      </c>
      <c r="AA397" s="97">
        <f t="shared" si="1453"/>
        <v>1543</v>
      </c>
      <c r="AB397" s="97">
        <f t="shared" si="1453"/>
        <v>1929</v>
      </c>
      <c r="AC397" s="97">
        <f t="shared" si="1453"/>
        <v>1929</v>
      </c>
      <c r="AE397" s="98">
        <v>186</v>
      </c>
      <c r="AF397" s="98">
        <f t="shared" ref="AF397:AM397" si="1454">INT(B397/$I$1*$AM$1)</f>
        <v>2987</v>
      </c>
      <c r="AG397" s="98">
        <f t="shared" si="1454"/>
        <v>1193</v>
      </c>
      <c r="AH397" s="98">
        <f t="shared" si="1454"/>
        <v>895</v>
      </c>
      <c r="AI397" s="98">
        <f t="shared" si="1454"/>
        <v>895</v>
      </c>
      <c r="AJ397" s="98">
        <f t="shared" si="1454"/>
        <v>2915</v>
      </c>
      <c r="AK397" s="98">
        <f t="shared" si="1454"/>
        <v>1942</v>
      </c>
      <c r="AL397" s="98">
        <f t="shared" si="1454"/>
        <v>2427</v>
      </c>
      <c r="AM397" s="98">
        <f t="shared" si="1454"/>
        <v>2427</v>
      </c>
      <c r="AO397" s="100">
        <v>186</v>
      </c>
      <c r="AP397" s="100">
        <f t="shared" ref="AP397:AW397" si="1455">INT(B397/$I$1*$AW$1)</f>
        <v>3830</v>
      </c>
      <c r="AQ397" s="100">
        <f t="shared" si="1455"/>
        <v>1530</v>
      </c>
      <c r="AR397" s="100">
        <f t="shared" si="1455"/>
        <v>1147</v>
      </c>
      <c r="AS397" s="100">
        <f t="shared" si="1455"/>
        <v>1147</v>
      </c>
      <c r="AT397" s="100">
        <f t="shared" si="1455"/>
        <v>3737</v>
      </c>
      <c r="AU397" s="100">
        <f t="shared" si="1455"/>
        <v>2490</v>
      </c>
      <c r="AV397" s="100">
        <f t="shared" si="1455"/>
        <v>3112</v>
      </c>
      <c r="AW397" s="100">
        <f t="shared" si="1455"/>
        <v>3112</v>
      </c>
      <c r="AY397" s="101">
        <v>186</v>
      </c>
      <c r="AZ397" s="101">
        <f t="shared" ref="AZ397:BG397" si="1456">INT(B397/$I$1*$BG$1)</f>
        <v>4902</v>
      </c>
      <c r="BA397" s="101">
        <f t="shared" si="1456"/>
        <v>1958</v>
      </c>
      <c r="BB397" s="101">
        <f t="shared" si="1456"/>
        <v>1468</v>
      </c>
      <c r="BC397" s="101">
        <f t="shared" si="1456"/>
        <v>1468</v>
      </c>
      <c r="BD397" s="101">
        <f t="shared" si="1456"/>
        <v>4784</v>
      </c>
      <c r="BE397" s="101">
        <f t="shared" si="1456"/>
        <v>3187</v>
      </c>
      <c r="BF397" s="101">
        <f t="shared" si="1456"/>
        <v>3984</v>
      </c>
      <c r="BG397" s="101">
        <f t="shared" si="1456"/>
        <v>3984</v>
      </c>
      <c r="BI397" s="102">
        <v>186</v>
      </c>
      <c r="BJ397" s="102">
        <f t="shared" ref="BJ397:BQ397" si="1457">INT(B397/$I$1*$BQ$1)</f>
        <v>7660</v>
      </c>
      <c r="BK397" s="102">
        <f t="shared" si="1457"/>
        <v>3060</v>
      </c>
      <c r="BL397" s="102">
        <f t="shared" si="1457"/>
        <v>2295</v>
      </c>
      <c r="BM397" s="102">
        <f t="shared" si="1457"/>
        <v>2295</v>
      </c>
      <c r="BN397" s="102">
        <f t="shared" si="1457"/>
        <v>7475</v>
      </c>
      <c r="BO397" s="102">
        <f t="shared" si="1457"/>
        <v>4980</v>
      </c>
      <c r="BP397" s="102">
        <f t="shared" si="1457"/>
        <v>6225</v>
      </c>
      <c r="BQ397" s="102">
        <f t="shared" si="1457"/>
        <v>6225</v>
      </c>
    </row>
    <row r="398" spans="1:69">
      <c r="A398" s="4">
        <v>187</v>
      </c>
      <c r="B398" s="4">
        <f>INT(VLOOKUP(A398,数值基线!$A$1:$K$206,6,0)*$B$210)</f>
        <v>1548</v>
      </c>
      <c r="C398" s="4">
        <f>INT(B398/$B$2*$C$2)</f>
        <v>619</v>
      </c>
      <c r="D398" s="4">
        <f>INT(B398/$B$2*$D$2)</f>
        <v>464</v>
      </c>
      <c r="E398" s="4">
        <f>INT(B398/$B$2*$E$2)</f>
        <v>464</v>
      </c>
      <c r="F398" s="4">
        <f>INT(VLOOKUP(A398,数值基线!$A$1:$K$206,7,0)*$F$2)</f>
        <v>1510</v>
      </c>
      <c r="G398" s="4">
        <f>INT(F398/$F$2*$G$2)</f>
        <v>1006</v>
      </c>
      <c r="H398" s="4">
        <f>INT(F398/$F$2*$H$2)</f>
        <v>1258</v>
      </c>
      <c r="I398" s="4">
        <f>INT(F398/$F$2*$I$2)</f>
        <v>1258</v>
      </c>
      <c r="K398" s="106">
        <v>187</v>
      </c>
      <c r="L398" s="106">
        <f t="shared" ref="L398:S398" si="1458">INT(B398/$I$1*$S$1)</f>
        <v>1935</v>
      </c>
      <c r="M398" s="106">
        <f t="shared" si="1458"/>
        <v>773</v>
      </c>
      <c r="N398" s="106">
        <f t="shared" si="1458"/>
        <v>580</v>
      </c>
      <c r="O398" s="106">
        <f t="shared" si="1458"/>
        <v>580</v>
      </c>
      <c r="P398" s="106">
        <f t="shared" si="1458"/>
        <v>1887</v>
      </c>
      <c r="Q398" s="106">
        <f t="shared" si="1458"/>
        <v>1257</v>
      </c>
      <c r="R398" s="106">
        <f t="shared" si="1458"/>
        <v>1572</v>
      </c>
      <c r="S398" s="106">
        <f t="shared" si="1458"/>
        <v>1572</v>
      </c>
      <c r="U398" s="97">
        <v>187</v>
      </c>
      <c r="V398" s="97">
        <f t="shared" ref="V398:AC398" si="1459">INT(B398/$I$1*$AC$1)</f>
        <v>2399</v>
      </c>
      <c r="W398" s="97">
        <f t="shared" si="1459"/>
        <v>959</v>
      </c>
      <c r="X398" s="97">
        <f t="shared" si="1459"/>
        <v>719</v>
      </c>
      <c r="Y398" s="97">
        <f t="shared" si="1459"/>
        <v>719</v>
      </c>
      <c r="Z398" s="97">
        <f t="shared" si="1459"/>
        <v>2340</v>
      </c>
      <c r="AA398" s="97">
        <f t="shared" si="1459"/>
        <v>1559</v>
      </c>
      <c r="AB398" s="97">
        <f t="shared" si="1459"/>
        <v>1949</v>
      </c>
      <c r="AC398" s="97">
        <f t="shared" si="1459"/>
        <v>1949</v>
      </c>
      <c r="AE398" s="98">
        <v>187</v>
      </c>
      <c r="AF398" s="98">
        <f t="shared" ref="AF398:AM398" si="1460">INT(B398/$I$1*$AM$1)</f>
        <v>3018</v>
      </c>
      <c r="AG398" s="98">
        <f t="shared" si="1460"/>
        <v>1207</v>
      </c>
      <c r="AH398" s="98">
        <f t="shared" si="1460"/>
        <v>904</v>
      </c>
      <c r="AI398" s="98">
        <f t="shared" si="1460"/>
        <v>904</v>
      </c>
      <c r="AJ398" s="98">
        <f t="shared" si="1460"/>
        <v>2944</v>
      </c>
      <c r="AK398" s="98">
        <f t="shared" si="1460"/>
        <v>1961</v>
      </c>
      <c r="AL398" s="98">
        <f t="shared" si="1460"/>
        <v>2453</v>
      </c>
      <c r="AM398" s="98">
        <f t="shared" si="1460"/>
        <v>2453</v>
      </c>
      <c r="AO398" s="100">
        <v>187</v>
      </c>
      <c r="AP398" s="100">
        <f t="shared" ref="AP398:AW398" si="1461">INT(B398/$I$1*$AW$1)</f>
        <v>3870</v>
      </c>
      <c r="AQ398" s="100">
        <f t="shared" si="1461"/>
        <v>1547</v>
      </c>
      <c r="AR398" s="100">
        <f t="shared" si="1461"/>
        <v>1160</v>
      </c>
      <c r="AS398" s="100">
        <f t="shared" si="1461"/>
        <v>1160</v>
      </c>
      <c r="AT398" s="100">
        <f t="shared" si="1461"/>
        <v>3775</v>
      </c>
      <c r="AU398" s="100">
        <f t="shared" si="1461"/>
        <v>2515</v>
      </c>
      <c r="AV398" s="100">
        <f t="shared" si="1461"/>
        <v>3145</v>
      </c>
      <c r="AW398" s="100">
        <f t="shared" si="1461"/>
        <v>3145</v>
      </c>
      <c r="AY398" s="101">
        <v>187</v>
      </c>
      <c r="AZ398" s="101">
        <f t="shared" ref="AZ398:BG398" si="1462">INT(B398/$I$1*$BG$1)</f>
        <v>4953</v>
      </c>
      <c r="BA398" s="101">
        <f t="shared" si="1462"/>
        <v>1980</v>
      </c>
      <c r="BB398" s="101">
        <f t="shared" si="1462"/>
        <v>1484</v>
      </c>
      <c r="BC398" s="101">
        <f t="shared" si="1462"/>
        <v>1484</v>
      </c>
      <c r="BD398" s="101">
        <f t="shared" si="1462"/>
        <v>4832</v>
      </c>
      <c r="BE398" s="101">
        <f t="shared" si="1462"/>
        <v>3219</v>
      </c>
      <c r="BF398" s="101">
        <f t="shared" si="1462"/>
        <v>4025</v>
      </c>
      <c r="BG398" s="101">
        <f t="shared" si="1462"/>
        <v>4025</v>
      </c>
      <c r="BI398" s="102">
        <v>187</v>
      </c>
      <c r="BJ398" s="102">
        <f t="shared" ref="BJ398:BQ398" si="1463">INT(B398/$I$1*$BQ$1)</f>
        <v>7740</v>
      </c>
      <c r="BK398" s="102">
        <f t="shared" si="1463"/>
        <v>3095</v>
      </c>
      <c r="BL398" s="102">
        <f t="shared" si="1463"/>
        <v>2320</v>
      </c>
      <c r="BM398" s="102">
        <f t="shared" si="1463"/>
        <v>2320</v>
      </c>
      <c r="BN398" s="102">
        <f t="shared" si="1463"/>
        <v>7550</v>
      </c>
      <c r="BO398" s="102">
        <f t="shared" si="1463"/>
        <v>5030</v>
      </c>
      <c r="BP398" s="102">
        <f t="shared" si="1463"/>
        <v>6290</v>
      </c>
      <c r="BQ398" s="102">
        <f t="shared" si="1463"/>
        <v>6290</v>
      </c>
    </row>
    <row r="399" spans="1:69">
      <c r="A399" s="4">
        <v>188</v>
      </c>
      <c r="B399" s="4">
        <f>INT(VLOOKUP(A399,数值基线!$A$1:$K$206,6,0)*$B$210)</f>
        <v>1564</v>
      </c>
      <c r="C399" s="4">
        <f>INT(B399/$B$2*$C$2)</f>
        <v>625</v>
      </c>
      <c r="D399" s="4">
        <f>INT(B399/$B$2*$D$2)</f>
        <v>469</v>
      </c>
      <c r="E399" s="4">
        <f>INT(B399/$B$2*$E$2)</f>
        <v>469</v>
      </c>
      <c r="F399" s="4">
        <f>INT(VLOOKUP(A399,数值基线!$A$1:$K$206,7,0)*$F$2)</f>
        <v>1526</v>
      </c>
      <c r="G399" s="4">
        <f>INT(F399/$F$2*$G$2)</f>
        <v>1017</v>
      </c>
      <c r="H399" s="4">
        <f>INT(F399/$F$2*$H$2)</f>
        <v>1271</v>
      </c>
      <c r="I399" s="4">
        <f>INT(F399/$F$2*$I$2)</f>
        <v>1271</v>
      </c>
      <c r="K399" s="106">
        <v>188</v>
      </c>
      <c r="L399" s="106">
        <f t="shared" ref="L399:S399" si="1464">INT(B399/$I$1*$S$1)</f>
        <v>1955</v>
      </c>
      <c r="M399" s="106">
        <f t="shared" si="1464"/>
        <v>781</v>
      </c>
      <c r="N399" s="106">
        <f t="shared" si="1464"/>
        <v>586</v>
      </c>
      <c r="O399" s="106">
        <f t="shared" si="1464"/>
        <v>586</v>
      </c>
      <c r="P399" s="106">
        <f t="shared" si="1464"/>
        <v>1907</v>
      </c>
      <c r="Q399" s="106">
        <f t="shared" si="1464"/>
        <v>1271</v>
      </c>
      <c r="R399" s="106">
        <f t="shared" si="1464"/>
        <v>1588</v>
      </c>
      <c r="S399" s="106">
        <f t="shared" si="1464"/>
        <v>1588</v>
      </c>
      <c r="U399" s="97">
        <v>188</v>
      </c>
      <c r="V399" s="97">
        <f t="shared" ref="V399:AC399" si="1465">INT(B399/$I$1*$AC$1)</f>
        <v>2424</v>
      </c>
      <c r="W399" s="97">
        <f t="shared" si="1465"/>
        <v>968</v>
      </c>
      <c r="X399" s="97">
        <f t="shared" si="1465"/>
        <v>726</v>
      </c>
      <c r="Y399" s="97">
        <f t="shared" si="1465"/>
        <v>726</v>
      </c>
      <c r="Z399" s="97">
        <f t="shared" si="1465"/>
        <v>2365</v>
      </c>
      <c r="AA399" s="97">
        <f t="shared" si="1465"/>
        <v>1576</v>
      </c>
      <c r="AB399" s="97">
        <f t="shared" si="1465"/>
        <v>1970</v>
      </c>
      <c r="AC399" s="97">
        <f t="shared" si="1465"/>
        <v>1970</v>
      </c>
      <c r="AE399" s="98">
        <v>188</v>
      </c>
      <c r="AF399" s="98">
        <f t="shared" ref="AF399:AM399" si="1466">INT(B399/$I$1*$AM$1)</f>
        <v>3049</v>
      </c>
      <c r="AG399" s="98">
        <f t="shared" si="1466"/>
        <v>1218</v>
      </c>
      <c r="AH399" s="98">
        <f t="shared" si="1466"/>
        <v>914</v>
      </c>
      <c r="AI399" s="98">
        <f t="shared" si="1466"/>
        <v>914</v>
      </c>
      <c r="AJ399" s="98">
        <f t="shared" si="1466"/>
        <v>2975</v>
      </c>
      <c r="AK399" s="98">
        <f t="shared" si="1466"/>
        <v>1983</v>
      </c>
      <c r="AL399" s="98">
        <f t="shared" si="1466"/>
        <v>2478</v>
      </c>
      <c r="AM399" s="98">
        <f t="shared" si="1466"/>
        <v>2478</v>
      </c>
      <c r="AO399" s="100">
        <v>188</v>
      </c>
      <c r="AP399" s="100">
        <f t="shared" ref="AP399:AW399" si="1467">INT(B399/$I$1*$AW$1)</f>
        <v>3910</v>
      </c>
      <c r="AQ399" s="100">
        <f t="shared" si="1467"/>
        <v>1562</v>
      </c>
      <c r="AR399" s="100">
        <f t="shared" si="1467"/>
        <v>1172</v>
      </c>
      <c r="AS399" s="100">
        <f t="shared" si="1467"/>
        <v>1172</v>
      </c>
      <c r="AT399" s="100">
        <f t="shared" si="1467"/>
        <v>3815</v>
      </c>
      <c r="AU399" s="100">
        <f t="shared" si="1467"/>
        <v>2542</v>
      </c>
      <c r="AV399" s="100">
        <f t="shared" si="1467"/>
        <v>3177</v>
      </c>
      <c r="AW399" s="100">
        <f t="shared" si="1467"/>
        <v>3177</v>
      </c>
      <c r="AY399" s="101">
        <v>188</v>
      </c>
      <c r="AZ399" s="101">
        <f t="shared" ref="AZ399:BG399" si="1468">INT(B399/$I$1*$BG$1)</f>
        <v>5004</v>
      </c>
      <c r="BA399" s="101">
        <f t="shared" si="1468"/>
        <v>2000</v>
      </c>
      <c r="BB399" s="101">
        <f t="shared" si="1468"/>
        <v>1500</v>
      </c>
      <c r="BC399" s="101">
        <f t="shared" si="1468"/>
        <v>1500</v>
      </c>
      <c r="BD399" s="101">
        <f t="shared" si="1468"/>
        <v>4883</v>
      </c>
      <c r="BE399" s="101">
        <f t="shared" si="1468"/>
        <v>3254</v>
      </c>
      <c r="BF399" s="101">
        <f t="shared" si="1468"/>
        <v>4067</v>
      </c>
      <c r="BG399" s="101">
        <f t="shared" si="1468"/>
        <v>4067</v>
      </c>
      <c r="BI399" s="102">
        <v>188</v>
      </c>
      <c r="BJ399" s="102">
        <f t="shared" ref="BJ399:BQ399" si="1469">INT(B399/$I$1*$BQ$1)</f>
        <v>7820</v>
      </c>
      <c r="BK399" s="102">
        <f t="shared" si="1469"/>
        <v>3125</v>
      </c>
      <c r="BL399" s="102">
        <f t="shared" si="1469"/>
        <v>2345</v>
      </c>
      <c r="BM399" s="102">
        <f t="shared" si="1469"/>
        <v>2345</v>
      </c>
      <c r="BN399" s="102">
        <f t="shared" si="1469"/>
        <v>7630</v>
      </c>
      <c r="BO399" s="102">
        <f t="shared" si="1469"/>
        <v>5085</v>
      </c>
      <c r="BP399" s="102">
        <f t="shared" si="1469"/>
        <v>6355</v>
      </c>
      <c r="BQ399" s="102">
        <f t="shared" si="1469"/>
        <v>6355</v>
      </c>
    </row>
    <row r="400" spans="1:69">
      <c r="A400" s="4">
        <v>189</v>
      </c>
      <c r="B400" s="4">
        <f>INT(VLOOKUP(A400,数值基线!$A$1:$K$206,6,0)*$B$210)</f>
        <v>1580</v>
      </c>
      <c r="C400" s="4">
        <f>INT(B400/$B$2*$C$2)</f>
        <v>632</v>
      </c>
      <c r="D400" s="4">
        <f>INT(B400/$B$2*$D$2)</f>
        <v>474</v>
      </c>
      <c r="E400" s="4">
        <f>INT(B400/$B$2*$E$2)</f>
        <v>474</v>
      </c>
      <c r="F400" s="4">
        <f>INT(VLOOKUP(A400,数值基线!$A$1:$K$206,7,0)*$F$2)</f>
        <v>1542</v>
      </c>
      <c r="G400" s="4">
        <f>INT(F400/$F$2*$G$2)</f>
        <v>1028</v>
      </c>
      <c r="H400" s="4">
        <f>INT(F400/$F$2*$H$2)</f>
        <v>1285</v>
      </c>
      <c r="I400" s="4">
        <f>INT(F400/$F$2*$I$2)</f>
        <v>1285</v>
      </c>
      <c r="K400" s="106">
        <v>189</v>
      </c>
      <c r="L400" s="106">
        <f t="shared" ref="L400:S400" si="1470">INT(B400/$I$1*$S$1)</f>
        <v>1975</v>
      </c>
      <c r="M400" s="106">
        <f t="shared" si="1470"/>
        <v>790</v>
      </c>
      <c r="N400" s="106">
        <f t="shared" si="1470"/>
        <v>592</v>
      </c>
      <c r="O400" s="106">
        <f t="shared" si="1470"/>
        <v>592</v>
      </c>
      <c r="P400" s="106">
        <f t="shared" si="1470"/>
        <v>1927</v>
      </c>
      <c r="Q400" s="106">
        <f t="shared" si="1470"/>
        <v>1285</v>
      </c>
      <c r="R400" s="106">
        <f t="shared" si="1470"/>
        <v>1606</v>
      </c>
      <c r="S400" s="106">
        <f t="shared" si="1470"/>
        <v>1606</v>
      </c>
      <c r="U400" s="97">
        <v>189</v>
      </c>
      <c r="V400" s="97">
        <f t="shared" ref="V400:AC400" si="1471">INT(B400/$I$1*$AC$1)</f>
        <v>2449</v>
      </c>
      <c r="W400" s="97">
        <f t="shared" si="1471"/>
        <v>979</v>
      </c>
      <c r="X400" s="97">
        <f t="shared" si="1471"/>
        <v>734</v>
      </c>
      <c r="Y400" s="97">
        <f t="shared" si="1471"/>
        <v>734</v>
      </c>
      <c r="Z400" s="97">
        <f t="shared" si="1471"/>
        <v>2390</v>
      </c>
      <c r="AA400" s="97">
        <f t="shared" si="1471"/>
        <v>1593</v>
      </c>
      <c r="AB400" s="97">
        <f t="shared" si="1471"/>
        <v>1991</v>
      </c>
      <c r="AC400" s="97">
        <f t="shared" si="1471"/>
        <v>1991</v>
      </c>
      <c r="AE400" s="98">
        <v>189</v>
      </c>
      <c r="AF400" s="98">
        <f t="shared" ref="AF400:AM400" si="1472">INT(B400/$I$1*$AM$1)</f>
        <v>3081</v>
      </c>
      <c r="AG400" s="98">
        <f t="shared" si="1472"/>
        <v>1232</v>
      </c>
      <c r="AH400" s="98">
        <f t="shared" si="1472"/>
        <v>924</v>
      </c>
      <c r="AI400" s="98">
        <f t="shared" si="1472"/>
        <v>924</v>
      </c>
      <c r="AJ400" s="98">
        <f t="shared" si="1472"/>
        <v>3006</v>
      </c>
      <c r="AK400" s="98">
        <f t="shared" si="1472"/>
        <v>2004</v>
      </c>
      <c r="AL400" s="98">
        <f t="shared" si="1472"/>
        <v>2505</v>
      </c>
      <c r="AM400" s="98">
        <f t="shared" si="1472"/>
        <v>2505</v>
      </c>
      <c r="AO400" s="100">
        <v>189</v>
      </c>
      <c r="AP400" s="100">
        <f t="shared" ref="AP400:AW400" si="1473">INT(B400/$I$1*$AW$1)</f>
        <v>3950</v>
      </c>
      <c r="AQ400" s="100">
        <f t="shared" si="1473"/>
        <v>1580</v>
      </c>
      <c r="AR400" s="100">
        <f t="shared" si="1473"/>
        <v>1185</v>
      </c>
      <c r="AS400" s="100">
        <f t="shared" si="1473"/>
        <v>1185</v>
      </c>
      <c r="AT400" s="100">
        <f t="shared" si="1473"/>
        <v>3855</v>
      </c>
      <c r="AU400" s="100">
        <f t="shared" si="1473"/>
        <v>2570</v>
      </c>
      <c r="AV400" s="100">
        <f t="shared" si="1473"/>
        <v>3212</v>
      </c>
      <c r="AW400" s="100">
        <f t="shared" si="1473"/>
        <v>3212</v>
      </c>
      <c r="AY400" s="101">
        <v>189</v>
      </c>
      <c r="AZ400" s="101">
        <f t="shared" ref="AZ400:BG400" si="1474">INT(B400/$I$1*$BG$1)</f>
        <v>5056</v>
      </c>
      <c r="BA400" s="101">
        <f t="shared" si="1474"/>
        <v>2022</v>
      </c>
      <c r="BB400" s="101">
        <f t="shared" si="1474"/>
        <v>1516</v>
      </c>
      <c r="BC400" s="101">
        <f t="shared" si="1474"/>
        <v>1516</v>
      </c>
      <c r="BD400" s="101">
        <f t="shared" si="1474"/>
        <v>4934</v>
      </c>
      <c r="BE400" s="101">
        <f t="shared" si="1474"/>
        <v>3289</v>
      </c>
      <c r="BF400" s="101">
        <f t="shared" si="1474"/>
        <v>4112</v>
      </c>
      <c r="BG400" s="101">
        <f t="shared" si="1474"/>
        <v>4112</v>
      </c>
      <c r="BI400" s="102">
        <v>189</v>
      </c>
      <c r="BJ400" s="102">
        <f t="shared" ref="BJ400:BQ400" si="1475">INT(B400/$I$1*$BQ$1)</f>
        <v>7900</v>
      </c>
      <c r="BK400" s="102">
        <f t="shared" si="1475"/>
        <v>3160</v>
      </c>
      <c r="BL400" s="102">
        <f t="shared" si="1475"/>
        <v>2370</v>
      </c>
      <c r="BM400" s="102">
        <f t="shared" si="1475"/>
        <v>2370</v>
      </c>
      <c r="BN400" s="102">
        <f t="shared" si="1475"/>
        <v>7710</v>
      </c>
      <c r="BO400" s="102">
        <f t="shared" si="1475"/>
        <v>5140</v>
      </c>
      <c r="BP400" s="102">
        <f t="shared" si="1475"/>
        <v>6425</v>
      </c>
      <c r="BQ400" s="102">
        <f t="shared" si="1475"/>
        <v>6425</v>
      </c>
    </row>
    <row r="401" spans="1:69">
      <c r="A401" s="4">
        <v>190</v>
      </c>
      <c r="B401" s="4">
        <f>INT(VLOOKUP(A401,数值基线!$A$1:$K$206,6,0)*$B$210)</f>
        <v>1596</v>
      </c>
      <c r="C401" s="4">
        <f>INT(B401/$B$2*$C$2)</f>
        <v>638</v>
      </c>
      <c r="D401" s="4">
        <f>INT(B401/$B$2*$D$2)</f>
        <v>478</v>
      </c>
      <c r="E401" s="4">
        <f>INT(B401/$B$2*$E$2)</f>
        <v>478</v>
      </c>
      <c r="F401" s="4">
        <f>INT(VLOOKUP(A401,数值基线!$A$1:$K$206,7,0)*$F$2)</f>
        <v>1557</v>
      </c>
      <c r="G401" s="4">
        <f>INT(F401/$F$2*$G$2)</f>
        <v>1038</v>
      </c>
      <c r="H401" s="4">
        <f>INT(F401/$F$2*$H$2)</f>
        <v>1297</v>
      </c>
      <c r="I401" s="4">
        <f>INT(F401/$F$2*$I$2)</f>
        <v>1297</v>
      </c>
      <c r="K401" s="106">
        <v>190</v>
      </c>
      <c r="L401" s="106">
        <f t="shared" ref="L401:S401" si="1476">INT(B401/$I$1*$S$1)</f>
        <v>1995</v>
      </c>
      <c r="M401" s="106">
        <f t="shared" si="1476"/>
        <v>797</v>
      </c>
      <c r="N401" s="106">
        <f t="shared" si="1476"/>
        <v>597</v>
      </c>
      <c r="O401" s="106">
        <f t="shared" si="1476"/>
        <v>597</v>
      </c>
      <c r="P401" s="106">
        <f t="shared" si="1476"/>
        <v>1946</v>
      </c>
      <c r="Q401" s="106">
        <f t="shared" si="1476"/>
        <v>1297</v>
      </c>
      <c r="R401" s="106">
        <f t="shared" si="1476"/>
        <v>1621</v>
      </c>
      <c r="S401" s="106">
        <f t="shared" si="1476"/>
        <v>1621</v>
      </c>
      <c r="U401" s="97">
        <v>190</v>
      </c>
      <c r="V401" s="97">
        <f t="shared" ref="V401:AC401" si="1477">INT(B401/$I$1*$AC$1)</f>
        <v>2473</v>
      </c>
      <c r="W401" s="97">
        <f t="shared" si="1477"/>
        <v>988</v>
      </c>
      <c r="X401" s="97">
        <f t="shared" si="1477"/>
        <v>740</v>
      </c>
      <c r="Y401" s="97">
        <f t="shared" si="1477"/>
        <v>740</v>
      </c>
      <c r="Z401" s="97">
        <f t="shared" si="1477"/>
        <v>2413</v>
      </c>
      <c r="AA401" s="97">
        <f t="shared" si="1477"/>
        <v>1608</v>
      </c>
      <c r="AB401" s="97">
        <f t="shared" si="1477"/>
        <v>2010</v>
      </c>
      <c r="AC401" s="97">
        <f t="shared" si="1477"/>
        <v>2010</v>
      </c>
      <c r="AE401" s="98">
        <v>190</v>
      </c>
      <c r="AF401" s="98">
        <f t="shared" ref="AF401:AM401" si="1478">INT(B401/$I$1*$AM$1)</f>
        <v>3112</v>
      </c>
      <c r="AG401" s="98">
        <f t="shared" si="1478"/>
        <v>1244</v>
      </c>
      <c r="AH401" s="98">
        <f t="shared" si="1478"/>
        <v>932</v>
      </c>
      <c r="AI401" s="98">
        <f t="shared" si="1478"/>
        <v>932</v>
      </c>
      <c r="AJ401" s="98">
        <f t="shared" si="1478"/>
        <v>3036</v>
      </c>
      <c r="AK401" s="98">
        <f t="shared" si="1478"/>
        <v>2024</v>
      </c>
      <c r="AL401" s="98">
        <f t="shared" si="1478"/>
        <v>2529</v>
      </c>
      <c r="AM401" s="98">
        <f t="shared" si="1478"/>
        <v>2529</v>
      </c>
      <c r="AO401" s="100">
        <v>190</v>
      </c>
      <c r="AP401" s="100">
        <f t="shared" ref="AP401:AW401" si="1479">INT(B401/$I$1*$AW$1)</f>
        <v>3990</v>
      </c>
      <c r="AQ401" s="100">
        <f t="shared" si="1479"/>
        <v>1595</v>
      </c>
      <c r="AR401" s="100">
        <f t="shared" si="1479"/>
        <v>1195</v>
      </c>
      <c r="AS401" s="100">
        <f t="shared" si="1479"/>
        <v>1195</v>
      </c>
      <c r="AT401" s="100">
        <f t="shared" si="1479"/>
        <v>3892</v>
      </c>
      <c r="AU401" s="100">
        <f t="shared" si="1479"/>
        <v>2595</v>
      </c>
      <c r="AV401" s="100">
        <f t="shared" si="1479"/>
        <v>3242</v>
      </c>
      <c r="AW401" s="100">
        <f t="shared" si="1479"/>
        <v>3242</v>
      </c>
      <c r="AY401" s="101">
        <v>190</v>
      </c>
      <c r="AZ401" s="101">
        <f t="shared" ref="AZ401:BG401" si="1480">INT(B401/$I$1*$BG$1)</f>
        <v>5107</v>
      </c>
      <c r="BA401" s="101">
        <f t="shared" si="1480"/>
        <v>2041</v>
      </c>
      <c r="BB401" s="101">
        <f t="shared" si="1480"/>
        <v>1529</v>
      </c>
      <c r="BC401" s="101">
        <f t="shared" si="1480"/>
        <v>1529</v>
      </c>
      <c r="BD401" s="101">
        <f t="shared" si="1480"/>
        <v>4982</v>
      </c>
      <c r="BE401" s="101">
        <f t="shared" si="1480"/>
        <v>3321</v>
      </c>
      <c r="BF401" s="101">
        <f t="shared" si="1480"/>
        <v>4150</v>
      </c>
      <c r="BG401" s="101">
        <f t="shared" si="1480"/>
        <v>4150</v>
      </c>
      <c r="BI401" s="102">
        <v>190</v>
      </c>
      <c r="BJ401" s="102">
        <f t="shared" ref="BJ401:BQ401" si="1481">INT(B401/$I$1*$BQ$1)</f>
        <v>7980</v>
      </c>
      <c r="BK401" s="102">
        <f t="shared" si="1481"/>
        <v>3190</v>
      </c>
      <c r="BL401" s="102">
        <f t="shared" si="1481"/>
        <v>2390</v>
      </c>
      <c r="BM401" s="102">
        <f t="shared" si="1481"/>
        <v>2390</v>
      </c>
      <c r="BN401" s="102">
        <f t="shared" si="1481"/>
        <v>7785</v>
      </c>
      <c r="BO401" s="102">
        <f t="shared" si="1481"/>
        <v>5190</v>
      </c>
      <c r="BP401" s="102">
        <f t="shared" si="1481"/>
        <v>6485</v>
      </c>
      <c r="BQ401" s="102">
        <f t="shared" si="1481"/>
        <v>6485</v>
      </c>
    </row>
    <row r="402" spans="1:69">
      <c r="A402" s="4">
        <v>191</v>
      </c>
      <c r="B402" s="4">
        <f>INT(VLOOKUP(A402,数值基线!$A$1:$K$206,6,0)*$B$210)</f>
        <v>1613</v>
      </c>
      <c r="C402" s="4">
        <f>INT(B402/$B$2*$C$2)</f>
        <v>645</v>
      </c>
      <c r="D402" s="4">
        <f>INT(B402/$B$2*$D$2)</f>
        <v>483</v>
      </c>
      <c r="E402" s="4">
        <f>INT(B402/$B$2*$E$2)</f>
        <v>483</v>
      </c>
      <c r="F402" s="4">
        <f>INT(VLOOKUP(A402,数值基线!$A$1:$K$206,7,0)*$F$2)</f>
        <v>1573</v>
      </c>
      <c r="G402" s="4">
        <f>INT(F402/$F$2*$G$2)</f>
        <v>1048</v>
      </c>
      <c r="H402" s="4">
        <f>INT(F402/$F$2*$H$2)</f>
        <v>1310</v>
      </c>
      <c r="I402" s="4">
        <f>INT(F402/$F$2*$I$2)</f>
        <v>1310</v>
      </c>
      <c r="K402" s="106">
        <v>191</v>
      </c>
      <c r="L402" s="106">
        <f t="shared" ref="L402:S402" si="1482">INT(B402/$I$1*$S$1)</f>
        <v>2016</v>
      </c>
      <c r="M402" s="106">
        <f t="shared" si="1482"/>
        <v>806</v>
      </c>
      <c r="N402" s="106">
        <f t="shared" si="1482"/>
        <v>603</v>
      </c>
      <c r="O402" s="106">
        <f t="shared" si="1482"/>
        <v>603</v>
      </c>
      <c r="P402" s="106">
        <f t="shared" si="1482"/>
        <v>1966</v>
      </c>
      <c r="Q402" s="106">
        <f t="shared" si="1482"/>
        <v>1310</v>
      </c>
      <c r="R402" s="106">
        <f t="shared" si="1482"/>
        <v>1637</v>
      </c>
      <c r="S402" s="106">
        <f t="shared" si="1482"/>
        <v>1637</v>
      </c>
      <c r="U402" s="97">
        <v>191</v>
      </c>
      <c r="V402" s="97">
        <f t="shared" ref="V402:AC402" si="1483">INT(B402/$I$1*$AC$1)</f>
        <v>2500</v>
      </c>
      <c r="W402" s="97">
        <f t="shared" si="1483"/>
        <v>999</v>
      </c>
      <c r="X402" s="97">
        <f t="shared" si="1483"/>
        <v>748</v>
      </c>
      <c r="Y402" s="97">
        <f t="shared" si="1483"/>
        <v>748</v>
      </c>
      <c r="Z402" s="97">
        <f t="shared" si="1483"/>
        <v>2438</v>
      </c>
      <c r="AA402" s="97">
        <f t="shared" si="1483"/>
        <v>1624</v>
      </c>
      <c r="AB402" s="97">
        <f t="shared" si="1483"/>
        <v>2030</v>
      </c>
      <c r="AC402" s="97">
        <f t="shared" si="1483"/>
        <v>2030</v>
      </c>
      <c r="AE402" s="98">
        <v>191</v>
      </c>
      <c r="AF402" s="98">
        <f t="shared" ref="AF402:AM402" si="1484">INT(B402/$I$1*$AM$1)</f>
        <v>3145</v>
      </c>
      <c r="AG402" s="98">
        <f t="shared" si="1484"/>
        <v>1257</v>
      </c>
      <c r="AH402" s="98">
        <f t="shared" si="1484"/>
        <v>941</v>
      </c>
      <c r="AI402" s="98">
        <f t="shared" si="1484"/>
        <v>941</v>
      </c>
      <c r="AJ402" s="98">
        <f t="shared" si="1484"/>
        <v>3067</v>
      </c>
      <c r="AK402" s="98">
        <f t="shared" si="1484"/>
        <v>2043</v>
      </c>
      <c r="AL402" s="98">
        <f t="shared" si="1484"/>
        <v>2554</v>
      </c>
      <c r="AM402" s="98">
        <f t="shared" si="1484"/>
        <v>2554</v>
      </c>
      <c r="AO402" s="100">
        <v>191</v>
      </c>
      <c r="AP402" s="100">
        <f t="shared" ref="AP402:AW402" si="1485">INT(B402/$I$1*$AW$1)</f>
        <v>4032</v>
      </c>
      <c r="AQ402" s="100">
        <f t="shared" si="1485"/>
        <v>1612</v>
      </c>
      <c r="AR402" s="100">
        <f t="shared" si="1485"/>
        <v>1207</v>
      </c>
      <c r="AS402" s="100">
        <f t="shared" si="1485"/>
        <v>1207</v>
      </c>
      <c r="AT402" s="100">
        <f t="shared" si="1485"/>
        <v>3932</v>
      </c>
      <c r="AU402" s="100">
        <f t="shared" si="1485"/>
        <v>2620</v>
      </c>
      <c r="AV402" s="100">
        <f t="shared" si="1485"/>
        <v>3275</v>
      </c>
      <c r="AW402" s="100">
        <f t="shared" si="1485"/>
        <v>3275</v>
      </c>
      <c r="AY402" s="101">
        <v>191</v>
      </c>
      <c r="AZ402" s="101">
        <f t="shared" ref="AZ402:BG402" si="1486">INT(B402/$I$1*$BG$1)</f>
        <v>5161</v>
      </c>
      <c r="BA402" s="101">
        <f t="shared" si="1486"/>
        <v>2064</v>
      </c>
      <c r="BB402" s="101">
        <f t="shared" si="1486"/>
        <v>1545</v>
      </c>
      <c r="BC402" s="101">
        <f t="shared" si="1486"/>
        <v>1545</v>
      </c>
      <c r="BD402" s="101">
        <f t="shared" si="1486"/>
        <v>5033</v>
      </c>
      <c r="BE402" s="101">
        <f t="shared" si="1486"/>
        <v>3353</v>
      </c>
      <c r="BF402" s="101">
        <f t="shared" si="1486"/>
        <v>4192</v>
      </c>
      <c r="BG402" s="101">
        <f t="shared" si="1486"/>
        <v>4192</v>
      </c>
      <c r="BI402" s="102">
        <v>191</v>
      </c>
      <c r="BJ402" s="102">
        <f t="shared" ref="BJ402:BQ402" si="1487">INT(B402/$I$1*$BQ$1)</f>
        <v>8065</v>
      </c>
      <c r="BK402" s="102">
        <f t="shared" si="1487"/>
        <v>3225</v>
      </c>
      <c r="BL402" s="102">
        <f t="shared" si="1487"/>
        <v>2415</v>
      </c>
      <c r="BM402" s="102">
        <f t="shared" si="1487"/>
        <v>2415</v>
      </c>
      <c r="BN402" s="102">
        <f t="shared" si="1487"/>
        <v>7865</v>
      </c>
      <c r="BO402" s="102">
        <f t="shared" si="1487"/>
        <v>5240</v>
      </c>
      <c r="BP402" s="102">
        <f t="shared" si="1487"/>
        <v>6550</v>
      </c>
      <c r="BQ402" s="102">
        <f t="shared" si="1487"/>
        <v>6550</v>
      </c>
    </row>
    <row r="403" spans="1:69">
      <c r="A403" s="4">
        <v>192</v>
      </c>
      <c r="B403" s="4">
        <f>INT(VLOOKUP(A403,数值基线!$A$1:$K$206,6,0)*$B$210)</f>
        <v>1629</v>
      </c>
      <c r="C403" s="4">
        <f>INT(B403/$B$2*$C$2)</f>
        <v>651</v>
      </c>
      <c r="D403" s="4">
        <f>INT(B403/$B$2*$D$2)</f>
        <v>488</v>
      </c>
      <c r="E403" s="4">
        <f>INT(B403/$B$2*$E$2)</f>
        <v>488</v>
      </c>
      <c r="F403" s="4">
        <f>INT(VLOOKUP(A403,数值基线!$A$1:$K$206,7,0)*$F$2)</f>
        <v>1590</v>
      </c>
      <c r="G403" s="4">
        <f>INT(F403/$F$2*$G$2)</f>
        <v>1060</v>
      </c>
      <c r="H403" s="4">
        <f>INT(F403/$F$2*$H$2)</f>
        <v>1325</v>
      </c>
      <c r="I403" s="4">
        <f>INT(F403/$F$2*$I$2)</f>
        <v>1325</v>
      </c>
      <c r="K403" s="106">
        <v>192</v>
      </c>
      <c r="L403" s="106">
        <f t="shared" ref="L403:S403" si="1488">INT(B403/$I$1*$S$1)</f>
        <v>2036</v>
      </c>
      <c r="M403" s="106">
        <f t="shared" si="1488"/>
        <v>813</v>
      </c>
      <c r="N403" s="106">
        <f t="shared" si="1488"/>
        <v>610</v>
      </c>
      <c r="O403" s="106">
        <f t="shared" si="1488"/>
        <v>610</v>
      </c>
      <c r="P403" s="106">
        <f t="shared" si="1488"/>
        <v>1987</v>
      </c>
      <c r="Q403" s="106">
        <f t="shared" si="1488"/>
        <v>1325</v>
      </c>
      <c r="R403" s="106">
        <f t="shared" si="1488"/>
        <v>1656</v>
      </c>
      <c r="S403" s="106">
        <f t="shared" si="1488"/>
        <v>1656</v>
      </c>
      <c r="U403" s="97">
        <v>192</v>
      </c>
      <c r="V403" s="97">
        <f t="shared" ref="V403:AC403" si="1489">INT(B403/$I$1*$AC$1)</f>
        <v>2524</v>
      </c>
      <c r="W403" s="97">
        <f t="shared" si="1489"/>
        <v>1009</v>
      </c>
      <c r="X403" s="97">
        <f t="shared" si="1489"/>
        <v>756</v>
      </c>
      <c r="Y403" s="97">
        <f t="shared" si="1489"/>
        <v>756</v>
      </c>
      <c r="Z403" s="97">
        <f t="shared" si="1489"/>
        <v>2464</v>
      </c>
      <c r="AA403" s="97">
        <f t="shared" si="1489"/>
        <v>1643</v>
      </c>
      <c r="AB403" s="97">
        <f t="shared" si="1489"/>
        <v>2053</v>
      </c>
      <c r="AC403" s="97">
        <f t="shared" si="1489"/>
        <v>2053</v>
      </c>
      <c r="AE403" s="98">
        <v>192</v>
      </c>
      <c r="AF403" s="98">
        <f t="shared" ref="AF403:AM403" si="1490">INT(B403/$I$1*$AM$1)</f>
        <v>3176</v>
      </c>
      <c r="AG403" s="98">
        <f t="shared" si="1490"/>
        <v>1269</v>
      </c>
      <c r="AH403" s="98">
        <f t="shared" si="1490"/>
        <v>951</v>
      </c>
      <c r="AI403" s="98">
        <f t="shared" si="1490"/>
        <v>951</v>
      </c>
      <c r="AJ403" s="98">
        <f t="shared" si="1490"/>
        <v>3100</v>
      </c>
      <c r="AK403" s="98">
        <f t="shared" si="1490"/>
        <v>2067</v>
      </c>
      <c r="AL403" s="98">
        <f t="shared" si="1490"/>
        <v>2583</v>
      </c>
      <c r="AM403" s="98">
        <f t="shared" si="1490"/>
        <v>2583</v>
      </c>
      <c r="AO403" s="100">
        <v>192</v>
      </c>
      <c r="AP403" s="100">
        <f t="shared" ref="AP403:AW403" si="1491">INT(B403/$I$1*$AW$1)</f>
        <v>4072</v>
      </c>
      <c r="AQ403" s="100">
        <f t="shared" si="1491"/>
        <v>1627</v>
      </c>
      <c r="AR403" s="100">
        <f t="shared" si="1491"/>
        <v>1220</v>
      </c>
      <c r="AS403" s="100">
        <f t="shared" si="1491"/>
        <v>1220</v>
      </c>
      <c r="AT403" s="100">
        <f t="shared" si="1491"/>
        <v>3975</v>
      </c>
      <c r="AU403" s="100">
        <f t="shared" si="1491"/>
        <v>2650</v>
      </c>
      <c r="AV403" s="100">
        <f t="shared" si="1491"/>
        <v>3312</v>
      </c>
      <c r="AW403" s="100">
        <f t="shared" si="1491"/>
        <v>3312</v>
      </c>
      <c r="AY403" s="101">
        <v>192</v>
      </c>
      <c r="AZ403" s="101">
        <f t="shared" ref="AZ403:BG403" si="1492">INT(B403/$I$1*$BG$1)</f>
        <v>5212</v>
      </c>
      <c r="BA403" s="101">
        <f t="shared" si="1492"/>
        <v>2083</v>
      </c>
      <c r="BB403" s="101">
        <f t="shared" si="1492"/>
        <v>1561</v>
      </c>
      <c r="BC403" s="101">
        <f t="shared" si="1492"/>
        <v>1561</v>
      </c>
      <c r="BD403" s="101">
        <f t="shared" si="1492"/>
        <v>5088</v>
      </c>
      <c r="BE403" s="101">
        <f t="shared" si="1492"/>
        <v>3392</v>
      </c>
      <c r="BF403" s="101">
        <f t="shared" si="1492"/>
        <v>4240</v>
      </c>
      <c r="BG403" s="101">
        <f t="shared" si="1492"/>
        <v>4240</v>
      </c>
      <c r="BI403" s="102">
        <v>192</v>
      </c>
      <c r="BJ403" s="102">
        <f t="shared" ref="BJ403:BQ403" si="1493">INT(B403/$I$1*$BQ$1)</f>
        <v>8145</v>
      </c>
      <c r="BK403" s="102">
        <f t="shared" si="1493"/>
        <v>3255</v>
      </c>
      <c r="BL403" s="102">
        <f t="shared" si="1493"/>
        <v>2440</v>
      </c>
      <c r="BM403" s="102">
        <f t="shared" si="1493"/>
        <v>2440</v>
      </c>
      <c r="BN403" s="102">
        <f t="shared" si="1493"/>
        <v>7950</v>
      </c>
      <c r="BO403" s="102">
        <f t="shared" si="1493"/>
        <v>5300</v>
      </c>
      <c r="BP403" s="102">
        <f t="shared" si="1493"/>
        <v>6625</v>
      </c>
      <c r="BQ403" s="102">
        <f t="shared" si="1493"/>
        <v>6625</v>
      </c>
    </row>
    <row r="404" spans="1:69">
      <c r="A404" s="4">
        <v>193</v>
      </c>
      <c r="B404" s="4">
        <f>INT(VLOOKUP(A404,数值基线!$A$1:$K$206,6,0)*$B$210)</f>
        <v>1646</v>
      </c>
      <c r="C404" s="4">
        <f>INT(B404/$B$2*$C$2)</f>
        <v>658</v>
      </c>
      <c r="D404" s="4">
        <f>INT(B404/$B$2*$D$2)</f>
        <v>493</v>
      </c>
      <c r="E404" s="4">
        <f>INT(B404/$B$2*$E$2)</f>
        <v>493</v>
      </c>
      <c r="F404" s="4">
        <f>INT(VLOOKUP(A404,数值基线!$A$1:$K$206,7,0)*$F$2)</f>
        <v>1605</v>
      </c>
      <c r="G404" s="4">
        <f>INT(F404/$F$2*$G$2)</f>
        <v>1070</v>
      </c>
      <c r="H404" s="4">
        <f>INT(F404/$F$2*$H$2)</f>
        <v>1337</v>
      </c>
      <c r="I404" s="4">
        <f>INT(F404/$F$2*$I$2)</f>
        <v>1337</v>
      </c>
      <c r="K404" s="106">
        <v>193</v>
      </c>
      <c r="L404" s="106">
        <f t="shared" ref="L404:S404" si="1494">INT(B404/$I$1*$S$1)</f>
        <v>2057</v>
      </c>
      <c r="M404" s="106">
        <f t="shared" si="1494"/>
        <v>822</v>
      </c>
      <c r="N404" s="106">
        <f t="shared" si="1494"/>
        <v>616</v>
      </c>
      <c r="O404" s="106">
        <f t="shared" si="1494"/>
        <v>616</v>
      </c>
      <c r="P404" s="106">
        <f t="shared" si="1494"/>
        <v>2006</v>
      </c>
      <c r="Q404" s="106">
        <f t="shared" si="1494"/>
        <v>1337</v>
      </c>
      <c r="R404" s="106">
        <f t="shared" si="1494"/>
        <v>1671</v>
      </c>
      <c r="S404" s="106">
        <f t="shared" si="1494"/>
        <v>1671</v>
      </c>
      <c r="U404" s="97">
        <v>193</v>
      </c>
      <c r="V404" s="97">
        <f t="shared" ref="V404:AC404" si="1495">INT(B404/$I$1*$AC$1)</f>
        <v>2551</v>
      </c>
      <c r="W404" s="97">
        <f t="shared" si="1495"/>
        <v>1019</v>
      </c>
      <c r="X404" s="97">
        <f t="shared" si="1495"/>
        <v>764</v>
      </c>
      <c r="Y404" s="97">
        <f t="shared" si="1495"/>
        <v>764</v>
      </c>
      <c r="Z404" s="97">
        <f t="shared" si="1495"/>
        <v>2487</v>
      </c>
      <c r="AA404" s="97">
        <f t="shared" si="1495"/>
        <v>1658</v>
      </c>
      <c r="AB404" s="97">
        <f t="shared" si="1495"/>
        <v>2072</v>
      </c>
      <c r="AC404" s="97">
        <f t="shared" si="1495"/>
        <v>2072</v>
      </c>
      <c r="AE404" s="98">
        <v>193</v>
      </c>
      <c r="AF404" s="98">
        <f t="shared" ref="AF404:AM404" si="1496">INT(B404/$I$1*$AM$1)</f>
        <v>3209</v>
      </c>
      <c r="AG404" s="98">
        <f t="shared" si="1496"/>
        <v>1283</v>
      </c>
      <c r="AH404" s="98">
        <f t="shared" si="1496"/>
        <v>961</v>
      </c>
      <c r="AI404" s="98">
        <f t="shared" si="1496"/>
        <v>961</v>
      </c>
      <c r="AJ404" s="98">
        <f t="shared" si="1496"/>
        <v>3129</v>
      </c>
      <c r="AK404" s="98">
        <f t="shared" si="1496"/>
        <v>2086</v>
      </c>
      <c r="AL404" s="98">
        <f t="shared" si="1496"/>
        <v>2607</v>
      </c>
      <c r="AM404" s="98">
        <f t="shared" si="1496"/>
        <v>2607</v>
      </c>
      <c r="AO404" s="100">
        <v>193</v>
      </c>
      <c r="AP404" s="100">
        <f t="shared" ref="AP404:AW404" si="1497">INT(B404/$I$1*$AW$1)</f>
        <v>4115</v>
      </c>
      <c r="AQ404" s="100">
        <f t="shared" si="1497"/>
        <v>1645</v>
      </c>
      <c r="AR404" s="100">
        <f t="shared" si="1497"/>
        <v>1232</v>
      </c>
      <c r="AS404" s="100">
        <f t="shared" si="1497"/>
        <v>1232</v>
      </c>
      <c r="AT404" s="100">
        <f t="shared" si="1497"/>
        <v>4012</v>
      </c>
      <c r="AU404" s="100">
        <f t="shared" si="1497"/>
        <v>2675</v>
      </c>
      <c r="AV404" s="100">
        <f t="shared" si="1497"/>
        <v>3342</v>
      </c>
      <c r="AW404" s="100">
        <f t="shared" si="1497"/>
        <v>3342</v>
      </c>
      <c r="AY404" s="101">
        <v>193</v>
      </c>
      <c r="AZ404" s="101">
        <f t="shared" ref="AZ404:BG404" si="1498">INT(B404/$I$1*$BG$1)</f>
        <v>5267</v>
      </c>
      <c r="BA404" s="101">
        <f t="shared" si="1498"/>
        <v>2105</v>
      </c>
      <c r="BB404" s="101">
        <f t="shared" si="1498"/>
        <v>1577</v>
      </c>
      <c r="BC404" s="101">
        <f t="shared" si="1498"/>
        <v>1577</v>
      </c>
      <c r="BD404" s="101">
        <f t="shared" si="1498"/>
        <v>5136</v>
      </c>
      <c r="BE404" s="101">
        <f t="shared" si="1498"/>
        <v>3424</v>
      </c>
      <c r="BF404" s="101">
        <f t="shared" si="1498"/>
        <v>4278</v>
      </c>
      <c r="BG404" s="101">
        <f t="shared" si="1498"/>
        <v>4278</v>
      </c>
      <c r="BI404" s="102">
        <v>193</v>
      </c>
      <c r="BJ404" s="102">
        <f t="shared" ref="BJ404:BQ404" si="1499">INT(B404/$I$1*$BQ$1)</f>
        <v>8230</v>
      </c>
      <c r="BK404" s="102">
        <f t="shared" si="1499"/>
        <v>3290</v>
      </c>
      <c r="BL404" s="102">
        <f t="shared" si="1499"/>
        <v>2465</v>
      </c>
      <c r="BM404" s="102">
        <f t="shared" si="1499"/>
        <v>2465</v>
      </c>
      <c r="BN404" s="102">
        <f t="shared" si="1499"/>
        <v>8025</v>
      </c>
      <c r="BO404" s="102">
        <f t="shared" si="1499"/>
        <v>5350</v>
      </c>
      <c r="BP404" s="102">
        <f t="shared" si="1499"/>
        <v>6685</v>
      </c>
      <c r="BQ404" s="102">
        <f t="shared" si="1499"/>
        <v>6685</v>
      </c>
    </row>
    <row r="405" spans="1:69">
      <c r="A405" s="4">
        <v>194</v>
      </c>
      <c r="B405" s="4">
        <f>INT(VLOOKUP(A405,数值基线!$A$1:$K$206,6,0)*$B$210)</f>
        <v>1662</v>
      </c>
      <c r="C405" s="4">
        <f>INT(B405/$B$2*$C$2)</f>
        <v>664</v>
      </c>
      <c r="D405" s="4">
        <f>INT(B405/$B$2*$D$2)</f>
        <v>498</v>
      </c>
      <c r="E405" s="4">
        <f>INT(B405/$B$2*$E$2)</f>
        <v>498</v>
      </c>
      <c r="F405" s="4">
        <f>INT(VLOOKUP(A405,数值基线!$A$1:$K$206,7,0)*$F$2)</f>
        <v>1621</v>
      </c>
      <c r="G405" s="4">
        <f>INT(F405/$F$2*$G$2)</f>
        <v>1080</v>
      </c>
      <c r="H405" s="4">
        <f>INT(F405/$F$2*$H$2)</f>
        <v>1350</v>
      </c>
      <c r="I405" s="4">
        <f>INT(F405/$F$2*$I$2)</f>
        <v>1350</v>
      </c>
      <c r="K405" s="106">
        <v>194</v>
      </c>
      <c r="L405" s="106">
        <f t="shared" ref="L405:S405" si="1500">INT(B405/$I$1*$S$1)</f>
        <v>2077</v>
      </c>
      <c r="M405" s="106">
        <f t="shared" si="1500"/>
        <v>830</v>
      </c>
      <c r="N405" s="106">
        <f t="shared" si="1500"/>
        <v>622</v>
      </c>
      <c r="O405" s="106">
        <f t="shared" si="1500"/>
        <v>622</v>
      </c>
      <c r="P405" s="106">
        <f t="shared" si="1500"/>
        <v>2026</v>
      </c>
      <c r="Q405" s="106">
        <f t="shared" si="1500"/>
        <v>1350</v>
      </c>
      <c r="R405" s="106">
        <f t="shared" si="1500"/>
        <v>1687</v>
      </c>
      <c r="S405" s="106">
        <f t="shared" si="1500"/>
        <v>1687</v>
      </c>
      <c r="U405" s="97">
        <v>194</v>
      </c>
      <c r="V405" s="97">
        <f t="shared" ref="V405:AC405" si="1501">INT(B405/$I$1*$AC$1)</f>
        <v>2576</v>
      </c>
      <c r="W405" s="97">
        <f t="shared" si="1501"/>
        <v>1029</v>
      </c>
      <c r="X405" s="97">
        <f t="shared" si="1501"/>
        <v>771</v>
      </c>
      <c r="Y405" s="97">
        <f t="shared" si="1501"/>
        <v>771</v>
      </c>
      <c r="Z405" s="97">
        <f t="shared" si="1501"/>
        <v>2512</v>
      </c>
      <c r="AA405" s="97">
        <f t="shared" si="1501"/>
        <v>1674</v>
      </c>
      <c r="AB405" s="97">
        <f t="shared" si="1501"/>
        <v>2092</v>
      </c>
      <c r="AC405" s="97">
        <f t="shared" si="1501"/>
        <v>2092</v>
      </c>
      <c r="AE405" s="98">
        <v>194</v>
      </c>
      <c r="AF405" s="98">
        <f t="shared" ref="AF405:AM405" si="1502">INT(B405/$I$1*$AM$1)</f>
        <v>3240</v>
      </c>
      <c r="AG405" s="98">
        <f t="shared" si="1502"/>
        <v>1294</v>
      </c>
      <c r="AH405" s="98">
        <f t="shared" si="1502"/>
        <v>971</v>
      </c>
      <c r="AI405" s="98">
        <f t="shared" si="1502"/>
        <v>971</v>
      </c>
      <c r="AJ405" s="98">
        <f t="shared" si="1502"/>
        <v>3160</v>
      </c>
      <c r="AK405" s="98">
        <f t="shared" si="1502"/>
        <v>2106</v>
      </c>
      <c r="AL405" s="98">
        <f t="shared" si="1502"/>
        <v>2632</v>
      </c>
      <c r="AM405" s="98">
        <f t="shared" si="1502"/>
        <v>2632</v>
      </c>
      <c r="AO405" s="100">
        <v>194</v>
      </c>
      <c r="AP405" s="100">
        <f t="shared" ref="AP405:AW405" si="1503">INT(B405/$I$1*$AW$1)</f>
        <v>4155</v>
      </c>
      <c r="AQ405" s="100">
        <f t="shared" si="1503"/>
        <v>1660</v>
      </c>
      <c r="AR405" s="100">
        <f t="shared" si="1503"/>
        <v>1245</v>
      </c>
      <c r="AS405" s="100">
        <f t="shared" si="1503"/>
        <v>1245</v>
      </c>
      <c r="AT405" s="100">
        <f t="shared" si="1503"/>
        <v>4052</v>
      </c>
      <c r="AU405" s="100">
        <f t="shared" si="1503"/>
        <v>2700</v>
      </c>
      <c r="AV405" s="100">
        <f t="shared" si="1503"/>
        <v>3375</v>
      </c>
      <c r="AW405" s="100">
        <f t="shared" si="1503"/>
        <v>3375</v>
      </c>
      <c r="AY405" s="101">
        <v>194</v>
      </c>
      <c r="AZ405" s="101">
        <f t="shared" ref="AZ405:BG405" si="1504">INT(B405/$I$1*$BG$1)</f>
        <v>5318</v>
      </c>
      <c r="BA405" s="101">
        <f t="shared" si="1504"/>
        <v>2124</v>
      </c>
      <c r="BB405" s="101">
        <f t="shared" si="1504"/>
        <v>1593</v>
      </c>
      <c r="BC405" s="101">
        <f t="shared" si="1504"/>
        <v>1593</v>
      </c>
      <c r="BD405" s="101">
        <f t="shared" si="1504"/>
        <v>5187</v>
      </c>
      <c r="BE405" s="101">
        <f t="shared" si="1504"/>
        <v>3456</v>
      </c>
      <c r="BF405" s="101">
        <f t="shared" si="1504"/>
        <v>4320</v>
      </c>
      <c r="BG405" s="101">
        <f t="shared" si="1504"/>
        <v>4320</v>
      </c>
      <c r="BI405" s="102">
        <v>194</v>
      </c>
      <c r="BJ405" s="102">
        <f t="shared" ref="BJ405:BQ405" si="1505">INT(B405/$I$1*$BQ$1)</f>
        <v>8310</v>
      </c>
      <c r="BK405" s="102">
        <f t="shared" si="1505"/>
        <v>3320</v>
      </c>
      <c r="BL405" s="102">
        <f t="shared" si="1505"/>
        <v>2490</v>
      </c>
      <c r="BM405" s="102">
        <f t="shared" si="1505"/>
        <v>2490</v>
      </c>
      <c r="BN405" s="102">
        <f t="shared" si="1505"/>
        <v>8105</v>
      </c>
      <c r="BO405" s="102">
        <f t="shared" si="1505"/>
        <v>5400</v>
      </c>
      <c r="BP405" s="102">
        <f t="shared" si="1505"/>
        <v>6750</v>
      </c>
      <c r="BQ405" s="102">
        <f t="shared" si="1505"/>
        <v>6750</v>
      </c>
    </row>
    <row r="406" spans="1:69">
      <c r="A406" s="4">
        <v>195</v>
      </c>
      <c r="B406" s="4">
        <f>INT(VLOOKUP(A406,数值基线!$A$1:$K$206,6,0)*$B$210)</f>
        <v>1678</v>
      </c>
      <c r="C406" s="4">
        <f>INT(B406/$B$2*$C$2)</f>
        <v>671</v>
      </c>
      <c r="D406" s="4">
        <f>INT(B406/$B$2*$D$2)</f>
        <v>503</v>
      </c>
      <c r="E406" s="4">
        <f>INT(B406/$B$2*$E$2)</f>
        <v>503</v>
      </c>
      <c r="F406" s="4">
        <f>INT(VLOOKUP(A406,数值基线!$A$1:$K$206,7,0)*$F$2)</f>
        <v>1638</v>
      </c>
      <c r="G406" s="4">
        <f>INT(F406/$F$2*$G$2)</f>
        <v>1092</v>
      </c>
      <c r="H406" s="4">
        <f>INT(F406/$F$2*$H$2)</f>
        <v>1365</v>
      </c>
      <c r="I406" s="4">
        <f>INT(F406/$F$2*$I$2)</f>
        <v>1365</v>
      </c>
      <c r="K406" s="106">
        <v>195</v>
      </c>
      <c r="L406" s="106">
        <f t="shared" ref="L406:S406" si="1506">INT(B406/$I$1*$S$1)</f>
        <v>2097</v>
      </c>
      <c r="M406" s="106">
        <f t="shared" si="1506"/>
        <v>838</v>
      </c>
      <c r="N406" s="106">
        <f t="shared" si="1506"/>
        <v>628</v>
      </c>
      <c r="O406" s="106">
        <f t="shared" si="1506"/>
        <v>628</v>
      </c>
      <c r="P406" s="106">
        <f t="shared" si="1506"/>
        <v>2047</v>
      </c>
      <c r="Q406" s="106">
        <f t="shared" si="1506"/>
        <v>1365</v>
      </c>
      <c r="R406" s="106">
        <f t="shared" si="1506"/>
        <v>1706</v>
      </c>
      <c r="S406" s="106">
        <f t="shared" si="1506"/>
        <v>1706</v>
      </c>
      <c r="U406" s="97">
        <v>195</v>
      </c>
      <c r="V406" s="97">
        <f t="shared" ref="V406:AC406" si="1507">INT(B406/$I$1*$AC$1)</f>
        <v>2600</v>
      </c>
      <c r="W406" s="97">
        <f t="shared" si="1507"/>
        <v>1040</v>
      </c>
      <c r="X406" s="97">
        <f t="shared" si="1507"/>
        <v>779</v>
      </c>
      <c r="Y406" s="97">
        <f t="shared" si="1507"/>
        <v>779</v>
      </c>
      <c r="Z406" s="97">
        <f t="shared" si="1507"/>
        <v>2538</v>
      </c>
      <c r="AA406" s="97">
        <f t="shared" si="1507"/>
        <v>1692</v>
      </c>
      <c r="AB406" s="97">
        <f t="shared" si="1507"/>
        <v>2115</v>
      </c>
      <c r="AC406" s="97">
        <f t="shared" si="1507"/>
        <v>2115</v>
      </c>
      <c r="AE406" s="98">
        <v>195</v>
      </c>
      <c r="AF406" s="98">
        <f t="shared" ref="AF406:AM406" si="1508">INT(B406/$I$1*$AM$1)</f>
        <v>3272</v>
      </c>
      <c r="AG406" s="98">
        <f t="shared" si="1508"/>
        <v>1308</v>
      </c>
      <c r="AH406" s="98">
        <f t="shared" si="1508"/>
        <v>980</v>
      </c>
      <c r="AI406" s="98">
        <f t="shared" si="1508"/>
        <v>980</v>
      </c>
      <c r="AJ406" s="98">
        <f t="shared" si="1508"/>
        <v>3194</v>
      </c>
      <c r="AK406" s="98">
        <f t="shared" si="1508"/>
        <v>2129</v>
      </c>
      <c r="AL406" s="98">
        <f t="shared" si="1508"/>
        <v>2661</v>
      </c>
      <c r="AM406" s="98">
        <f t="shared" si="1508"/>
        <v>2661</v>
      </c>
      <c r="AO406" s="100">
        <v>195</v>
      </c>
      <c r="AP406" s="100">
        <f t="shared" ref="AP406:AW406" si="1509">INT(B406/$I$1*$AW$1)</f>
        <v>4195</v>
      </c>
      <c r="AQ406" s="100">
        <f t="shared" si="1509"/>
        <v>1677</v>
      </c>
      <c r="AR406" s="100">
        <f t="shared" si="1509"/>
        <v>1257</v>
      </c>
      <c r="AS406" s="100">
        <f t="shared" si="1509"/>
        <v>1257</v>
      </c>
      <c r="AT406" s="100">
        <f t="shared" si="1509"/>
        <v>4095</v>
      </c>
      <c r="AU406" s="100">
        <f t="shared" si="1509"/>
        <v>2730</v>
      </c>
      <c r="AV406" s="100">
        <f t="shared" si="1509"/>
        <v>3412</v>
      </c>
      <c r="AW406" s="100">
        <f t="shared" si="1509"/>
        <v>3412</v>
      </c>
      <c r="AY406" s="101">
        <v>195</v>
      </c>
      <c r="AZ406" s="101">
        <f t="shared" ref="AZ406:BG406" si="1510">INT(B406/$I$1*$BG$1)</f>
        <v>5369</v>
      </c>
      <c r="BA406" s="101">
        <f t="shared" si="1510"/>
        <v>2147</v>
      </c>
      <c r="BB406" s="101">
        <f t="shared" si="1510"/>
        <v>1609</v>
      </c>
      <c r="BC406" s="101">
        <f t="shared" si="1510"/>
        <v>1609</v>
      </c>
      <c r="BD406" s="101">
        <f t="shared" si="1510"/>
        <v>5241</v>
      </c>
      <c r="BE406" s="101">
        <f t="shared" si="1510"/>
        <v>3494</v>
      </c>
      <c r="BF406" s="101">
        <f t="shared" si="1510"/>
        <v>4368</v>
      </c>
      <c r="BG406" s="101">
        <f t="shared" si="1510"/>
        <v>4368</v>
      </c>
      <c r="BI406" s="102">
        <v>195</v>
      </c>
      <c r="BJ406" s="102">
        <f t="shared" ref="BJ406:BQ406" si="1511">INT(B406/$I$1*$BQ$1)</f>
        <v>8390</v>
      </c>
      <c r="BK406" s="102">
        <f t="shared" si="1511"/>
        <v>3355</v>
      </c>
      <c r="BL406" s="102">
        <f t="shared" si="1511"/>
        <v>2515</v>
      </c>
      <c r="BM406" s="102">
        <f t="shared" si="1511"/>
        <v>2515</v>
      </c>
      <c r="BN406" s="102">
        <f t="shared" si="1511"/>
        <v>8190</v>
      </c>
      <c r="BO406" s="102">
        <f t="shared" si="1511"/>
        <v>5460</v>
      </c>
      <c r="BP406" s="102">
        <f t="shared" si="1511"/>
        <v>6825</v>
      </c>
      <c r="BQ406" s="102">
        <f t="shared" si="1511"/>
        <v>6825</v>
      </c>
    </row>
    <row r="407" spans="1:69">
      <c r="A407" s="4">
        <v>196</v>
      </c>
      <c r="B407" s="4">
        <f>INT(VLOOKUP(A407,数值基线!$A$1:$K$206,6,0)*$B$210)</f>
        <v>1695</v>
      </c>
      <c r="C407" s="4">
        <f>INT(B407/$B$2*$C$2)</f>
        <v>678</v>
      </c>
      <c r="D407" s="4">
        <f>INT(B407/$B$2*$D$2)</f>
        <v>508</v>
      </c>
      <c r="E407" s="4">
        <f>INT(B407/$B$2*$E$2)</f>
        <v>508</v>
      </c>
      <c r="F407" s="4">
        <f>INT(VLOOKUP(A407,数值基线!$A$1:$K$206,7,0)*$F$2)</f>
        <v>1654</v>
      </c>
      <c r="G407" s="4">
        <f>INT(F407/$F$2*$G$2)</f>
        <v>1102</v>
      </c>
      <c r="H407" s="4">
        <f>INT(F407/$F$2*$H$2)</f>
        <v>1378</v>
      </c>
      <c r="I407" s="4">
        <f>INT(F407/$F$2*$I$2)</f>
        <v>1378</v>
      </c>
      <c r="K407" s="106">
        <v>196</v>
      </c>
      <c r="L407" s="106">
        <f t="shared" ref="L407:S407" si="1512">INT(B407/$I$1*$S$1)</f>
        <v>2118</v>
      </c>
      <c r="M407" s="106">
        <f t="shared" si="1512"/>
        <v>847</v>
      </c>
      <c r="N407" s="106">
        <f t="shared" si="1512"/>
        <v>635</v>
      </c>
      <c r="O407" s="106">
        <f t="shared" si="1512"/>
        <v>635</v>
      </c>
      <c r="P407" s="106">
        <f t="shared" si="1512"/>
        <v>2067</v>
      </c>
      <c r="Q407" s="106">
        <f t="shared" si="1512"/>
        <v>1377</v>
      </c>
      <c r="R407" s="106">
        <f t="shared" si="1512"/>
        <v>1722</v>
      </c>
      <c r="S407" s="106">
        <f t="shared" si="1512"/>
        <v>1722</v>
      </c>
      <c r="U407" s="97">
        <v>196</v>
      </c>
      <c r="V407" s="97">
        <f t="shared" ref="V407:AC407" si="1513">INT(B407/$I$1*$AC$1)</f>
        <v>2627</v>
      </c>
      <c r="W407" s="97">
        <f t="shared" si="1513"/>
        <v>1050</v>
      </c>
      <c r="X407" s="97">
        <f t="shared" si="1513"/>
        <v>787</v>
      </c>
      <c r="Y407" s="97">
        <f t="shared" si="1513"/>
        <v>787</v>
      </c>
      <c r="Z407" s="97">
        <f t="shared" si="1513"/>
        <v>2563</v>
      </c>
      <c r="AA407" s="97">
        <f t="shared" si="1513"/>
        <v>1708</v>
      </c>
      <c r="AB407" s="97">
        <f t="shared" si="1513"/>
        <v>2135</v>
      </c>
      <c r="AC407" s="97">
        <f t="shared" si="1513"/>
        <v>2135</v>
      </c>
      <c r="AE407" s="98">
        <v>196</v>
      </c>
      <c r="AF407" s="98">
        <f t="shared" ref="AF407:AM407" si="1514">INT(B407/$I$1*$AM$1)</f>
        <v>3305</v>
      </c>
      <c r="AG407" s="98">
        <f t="shared" si="1514"/>
        <v>1322</v>
      </c>
      <c r="AH407" s="98">
        <f t="shared" si="1514"/>
        <v>990</v>
      </c>
      <c r="AI407" s="98">
        <f t="shared" si="1514"/>
        <v>990</v>
      </c>
      <c r="AJ407" s="98">
        <f t="shared" si="1514"/>
        <v>3225</v>
      </c>
      <c r="AK407" s="98">
        <f t="shared" si="1514"/>
        <v>2148</v>
      </c>
      <c r="AL407" s="98">
        <f t="shared" si="1514"/>
        <v>2687</v>
      </c>
      <c r="AM407" s="98">
        <f t="shared" si="1514"/>
        <v>2687</v>
      </c>
      <c r="AO407" s="100">
        <v>196</v>
      </c>
      <c r="AP407" s="100">
        <f t="shared" ref="AP407:AW407" si="1515">INT(B407/$I$1*$AW$1)</f>
        <v>4237</v>
      </c>
      <c r="AQ407" s="100">
        <f t="shared" si="1515"/>
        <v>1695</v>
      </c>
      <c r="AR407" s="100">
        <f t="shared" si="1515"/>
        <v>1270</v>
      </c>
      <c r="AS407" s="100">
        <f t="shared" si="1515"/>
        <v>1270</v>
      </c>
      <c r="AT407" s="100">
        <f t="shared" si="1515"/>
        <v>4135</v>
      </c>
      <c r="AU407" s="100">
        <f t="shared" si="1515"/>
        <v>2755</v>
      </c>
      <c r="AV407" s="100">
        <f t="shared" si="1515"/>
        <v>3445</v>
      </c>
      <c r="AW407" s="100">
        <f t="shared" si="1515"/>
        <v>3445</v>
      </c>
      <c r="AY407" s="101">
        <v>196</v>
      </c>
      <c r="AZ407" s="101">
        <f t="shared" ref="AZ407:BG407" si="1516">INT(B407/$I$1*$BG$1)</f>
        <v>5424</v>
      </c>
      <c r="BA407" s="101">
        <f t="shared" si="1516"/>
        <v>2169</v>
      </c>
      <c r="BB407" s="101">
        <f t="shared" si="1516"/>
        <v>1625</v>
      </c>
      <c r="BC407" s="101">
        <f t="shared" si="1516"/>
        <v>1625</v>
      </c>
      <c r="BD407" s="101">
        <f t="shared" si="1516"/>
        <v>5292</v>
      </c>
      <c r="BE407" s="101">
        <f t="shared" si="1516"/>
        <v>3526</v>
      </c>
      <c r="BF407" s="101">
        <f t="shared" si="1516"/>
        <v>4409</v>
      </c>
      <c r="BG407" s="101">
        <f t="shared" si="1516"/>
        <v>4409</v>
      </c>
      <c r="BI407" s="102">
        <v>196</v>
      </c>
      <c r="BJ407" s="102">
        <f t="shared" ref="BJ407:BQ407" si="1517">INT(B407/$I$1*$BQ$1)</f>
        <v>8475</v>
      </c>
      <c r="BK407" s="102">
        <f t="shared" si="1517"/>
        <v>3390</v>
      </c>
      <c r="BL407" s="102">
        <f t="shared" si="1517"/>
        <v>2540</v>
      </c>
      <c r="BM407" s="102">
        <f t="shared" si="1517"/>
        <v>2540</v>
      </c>
      <c r="BN407" s="102">
        <f t="shared" si="1517"/>
        <v>8270</v>
      </c>
      <c r="BO407" s="102">
        <f t="shared" si="1517"/>
        <v>5510</v>
      </c>
      <c r="BP407" s="102">
        <f t="shared" si="1517"/>
        <v>6890</v>
      </c>
      <c r="BQ407" s="102">
        <f t="shared" si="1517"/>
        <v>6890</v>
      </c>
    </row>
    <row r="408" spans="1:69">
      <c r="A408" s="4">
        <v>197</v>
      </c>
      <c r="B408" s="4">
        <f>INT(VLOOKUP(A408,数值基线!$A$1:$K$206,6,0)*$B$210)</f>
        <v>1712</v>
      </c>
      <c r="C408" s="4">
        <f>INT(B408/$B$2*$C$2)</f>
        <v>684</v>
      </c>
      <c r="D408" s="4">
        <f>INT(B408/$B$2*$D$2)</f>
        <v>513</v>
      </c>
      <c r="E408" s="4">
        <f>INT(B408/$B$2*$E$2)</f>
        <v>513</v>
      </c>
      <c r="F408" s="4">
        <f>INT(VLOOKUP(A408,数值基线!$A$1:$K$206,7,0)*$F$2)</f>
        <v>1670</v>
      </c>
      <c r="G408" s="4">
        <f>INT(F408/$F$2*$G$2)</f>
        <v>1113</v>
      </c>
      <c r="H408" s="4">
        <f>INT(F408/$F$2*$H$2)</f>
        <v>1391</v>
      </c>
      <c r="I408" s="4">
        <f>INT(F408/$F$2*$I$2)</f>
        <v>1391</v>
      </c>
      <c r="K408" s="106">
        <v>197</v>
      </c>
      <c r="L408" s="106">
        <f t="shared" ref="L408:S408" si="1518">INT(B408/$I$1*$S$1)</f>
        <v>2140</v>
      </c>
      <c r="M408" s="106">
        <f t="shared" si="1518"/>
        <v>855</v>
      </c>
      <c r="N408" s="106">
        <f t="shared" si="1518"/>
        <v>641</v>
      </c>
      <c r="O408" s="106">
        <f t="shared" si="1518"/>
        <v>641</v>
      </c>
      <c r="P408" s="106">
        <f t="shared" si="1518"/>
        <v>2087</v>
      </c>
      <c r="Q408" s="106">
        <f t="shared" si="1518"/>
        <v>1391</v>
      </c>
      <c r="R408" s="106">
        <f t="shared" si="1518"/>
        <v>1738</v>
      </c>
      <c r="S408" s="106">
        <f t="shared" si="1518"/>
        <v>1738</v>
      </c>
      <c r="U408" s="97">
        <v>197</v>
      </c>
      <c r="V408" s="97">
        <f t="shared" ref="V408:AC408" si="1519">INT(B408/$I$1*$AC$1)</f>
        <v>2653</v>
      </c>
      <c r="W408" s="97">
        <f t="shared" si="1519"/>
        <v>1060</v>
      </c>
      <c r="X408" s="97">
        <f t="shared" si="1519"/>
        <v>795</v>
      </c>
      <c r="Y408" s="97">
        <f t="shared" si="1519"/>
        <v>795</v>
      </c>
      <c r="Z408" s="97">
        <f t="shared" si="1519"/>
        <v>2588</v>
      </c>
      <c r="AA408" s="97">
        <f t="shared" si="1519"/>
        <v>1725</v>
      </c>
      <c r="AB408" s="97">
        <f t="shared" si="1519"/>
        <v>2156</v>
      </c>
      <c r="AC408" s="97">
        <f t="shared" si="1519"/>
        <v>2156</v>
      </c>
      <c r="AE408" s="98">
        <v>197</v>
      </c>
      <c r="AF408" s="98">
        <f t="shared" ref="AF408:AM408" si="1520">INT(B408/$I$1*$AM$1)</f>
        <v>3338</v>
      </c>
      <c r="AG408" s="98">
        <f t="shared" si="1520"/>
        <v>1333</v>
      </c>
      <c r="AH408" s="98">
        <f t="shared" si="1520"/>
        <v>1000</v>
      </c>
      <c r="AI408" s="98">
        <f t="shared" si="1520"/>
        <v>1000</v>
      </c>
      <c r="AJ408" s="98">
        <f t="shared" si="1520"/>
        <v>3256</v>
      </c>
      <c r="AK408" s="98">
        <f t="shared" si="1520"/>
        <v>2170</v>
      </c>
      <c r="AL408" s="98">
        <f t="shared" si="1520"/>
        <v>2712</v>
      </c>
      <c r="AM408" s="98">
        <f t="shared" si="1520"/>
        <v>2712</v>
      </c>
      <c r="AO408" s="100">
        <v>197</v>
      </c>
      <c r="AP408" s="100">
        <f t="shared" ref="AP408:AW408" si="1521">INT(B408/$I$1*$AW$1)</f>
        <v>4280</v>
      </c>
      <c r="AQ408" s="100">
        <f t="shared" si="1521"/>
        <v>1710</v>
      </c>
      <c r="AR408" s="100">
        <f t="shared" si="1521"/>
        <v>1282</v>
      </c>
      <c r="AS408" s="100">
        <f t="shared" si="1521"/>
        <v>1282</v>
      </c>
      <c r="AT408" s="100">
        <f t="shared" si="1521"/>
        <v>4175</v>
      </c>
      <c r="AU408" s="100">
        <f t="shared" si="1521"/>
        <v>2782</v>
      </c>
      <c r="AV408" s="100">
        <f t="shared" si="1521"/>
        <v>3477</v>
      </c>
      <c r="AW408" s="100">
        <f t="shared" si="1521"/>
        <v>3477</v>
      </c>
      <c r="AY408" s="101">
        <v>197</v>
      </c>
      <c r="AZ408" s="101">
        <f t="shared" ref="AZ408:BG408" si="1522">INT(B408/$I$1*$BG$1)</f>
        <v>5478</v>
      </c>
      <c r="BA408" s="101">
        <f t="shared" si="1522"/>
        <v>2188</v>
      </c>
      <c r="BB408" s="101">
        <f t="shared" si="1522"/>
        <v>1641</v>
      </c>
      <c r="BC408" s="101">
        <f t="shared" si="1522"/>
        <v>1641</v>
      </c>
      <c r="BD408" s="101">
        <f t="shared" si="1522"/>
        <v>5344</v>
      </c>
      <c r="BE408" s="101">
        <f t="shared" si="1522"/>
        <v>3561</v>
      </c>
      <c r="BF408" s="101">
        <f t="shared" si="1522"/>
        <v>4451</v>
      </c>
      <c r="BG408" s="101">
        <f t="shared" si="1522"/>
        <v>4451</v>
      </c>
      <c r="BI408" s="102">
        <v>197</v>
      </c>
      <c r="BJ408" s="102">
        <f t="shared" ref="BJ408:BQ408" si="1523">INT(B408/$I$1*$BQ$1)</f>
        <v>8560</v>
      </c>
      <c r="BK408" s="102">
        <f t="shared" si="1523"/>
        <v>3420</v>
      </c>
      <c r="BL408" s="102">
        <f t="shared" si="1523"/>
        <v>2565</v>
      </c>
      <c r="BM408" s="102">
        <f t="shared" si="1523"/>
        <v>2565</v>
      </c>
      <c r="BN408" s="102">
        <f t="shared" si="1523"/>
        <v>8350</v>
      </c>
      <c r="BO408" s="102">
        <f t="shared" si="1523"/>
        <v>5565</v>
      </c>
      <c r="BP408" s="102">
        <f t="shared" si="1523"/>
        <v>6955</v>
      </c>
      <c r="BQ408" s="102">
        <f t="shared" si="1523"/>
        <v>6955</v>
      </c>
    </row>
    <row r="409" spans="1:69">
      <c r="A409" s="4">
        <v>198</v>
      </c>
      <c r="B409" s="4">
        <f>INT(VLOOKUP(A409,数值基线!$A$1:$K$206,6,0)*$B$210)</f>
        <v>1729</v>
      </c>
      <c r="C409" s="4">
        <f>INT(B409/$B$2*$C$2)</f>
        <v>691</v>
      </c>
      <c r="D409" s="4">
        <f>INT(B409/$B$2*$D$2)</f>
        <v>518</v>
      </c>
      <c r="E409" s="4">
        <f>INT(B409/$B$2*$E$2)</f>
        <v>518</v>
      </c>
      <c r="F409" s="4">
        <f>INT(VLOOKUP(A409,数值基线!$A$1:$K$206,7,0)*$F$2)</f>
        <v>1687</v>
      </c>
      <c r="G409" s="4">
        <f>INT(F409/$F$2*$G$2)</f>
        <v>1124</v>
      </c>
      <c r="H409" s="4">
        <f>INT(F409/$F$2*$H$2)</f>
        <v>1405</v>
      </c>
      <c r="I409" s="4">
        <f>INT(F409/$F$2*$I$2)</f>
        <v>1405</v>
      </c>
      <c r="K409" s="106">
        <v>198</v>
      </c>
      <c r="L409" s="106">
        <f t="shared" ref="L409:S409" si="1524">INT(B409/$I$1*$S$1)</f>
        <v>2161</v>
      </c>
      <c r="M409" s="106">
        <f t="shared" si="1524"/>
        <v>863</v>
      </c>
      <c r="N409" s="106">
        <f t="shared" si="1524"/>
        <v>647</v>
      </c>
      <c r="O409" s="106">
        <f t="shared" si="1524"/>
        <v>647</v>
      </c>
      <c r="P409" s="106">
        <f t="shared" si="1524"/>
        <v>2108</v>
      </c>
      <c r="Q409" s="106">
        <f t="shared" si="1524"/>
        <v>1405</v>
      </c>
      <c r="R409" s="106">
        <f t="shared" si="1524"/>
        <v>1756</v>
      </c>
      <c r="S409" s="106">
        <f t="shared" si="1524"/>
        <v>1756</v>
      </c>
      <c r="U409" s="97">
        <v>198</v>
      </c>
      <c r="V409" s="97">
        <f t="shared" ref="V409:AC409" si="1525">INT(B409/$I$1*$AC$1)</f>
        <v>2679</v>
      </c>
      <c r="W409" s="97">
        <f t="shared" si="1525"/>
        <v>1071</v>
      </c>
      <c r="X409" s="97">
        <f t="shared" si="1525"/>
        <v>802</v>
      </c>
      <c r="Y409" s="97">
        <f t="shared" si="1525"/>
        <v>802</v>
      </c>
      <c r="Z409" s="97">
        <f t="shared" si="1525"/>
        <v>2614</v>
      </c>
      <c r="AA409" s="97">
        <f t="shared" si="1525"/>
        <v>1742</v>
      </c>
      <c r="AB409" s="97">
        <f t="shared" si="1525"/>
        <v>2177</v>
      </c>
      <c r="AC409" s="97">
        <f t="shared" si="1525"/>
        <v>2177</v>
      </c>
      <c r="AE409" s="98">
        <v>198</v>
      </c>
      <c r="AF409" s="98">
        <f t="shared" ref="AF409:AM409" si="1526">INT(B409/$I$1*$AM$1)</f>
        <v>3371</v>
      </c>
      <c r="AG409" s="98">
        <f t="shared" si="1526"/>
        <v>1347</v>
      </c>
      <c r="AH409" s="98">
        <f t="shared" si="1526"/>
        <v>1010</v>
      </c>
      <c r="AI409" s="98">
        <f t="shared" si="1526"/>
        <v>1010</v>
      </c>
      <c r="AJ409" s="98">
        <f t="shared" si="1526"/>
        <v>3289</v>
      </c>
      <c r="AK409" s="98">
        <f t="shared" si="1526"/>
        <v>2191</v>
      </c>
      <c r="AL409" s="98">
        <f t="shared" si="1526"/>
        <v>2739</v>
      </c>
      <c r="AM409" s="98">
        <f t="shared" si="1526"/>
        <v>2739</v>
      </c>
      <c r="AO409" s="100">
        <v>198</v>
      </c>
      <c r="AP409" s="100">
        <f t="shared" ref="AP409:AW409" si="1527">INT(B409/$I$1*$AW$1)</f>
        <v>4322</v>
      </c>
      <c r="AQ409" s="100">
        <f t="shared" si="1527"/>
        <v>1727</v>
      </c>
      <c r="AR409" s="100">
        <f t="shared" si="1527"/>
        <v>1295</v>
      </c>
      <c r="AS409" s="100">
        <f t="shared" si="1527"/>
        <v>1295</v>
      </c>
      <c r="AT409" s="100">
        <f t="shared" si="1527"/>
        <v>4217</v>
      </c>
      <c r="AU409" s="100">
        <f t="shared" si="1527"/>
        <v>2810</v>
      </c>
      <c r="AV409" s="100">
        <f t="shared" si="1527"/>
        <v>3512</v>
      </c>
      <c r="AW409" s="100">
        <f t="shared" si="1527"/>
        <v>3512</v>
      </c>
      <c r="AY409" s="101">
        <v>198</v>
      </c>
      <c r="AZ409" s="101">
        <f t="shared" ref="AZ409:BG409" si="1528">INT(B409/$I$1*$BG$1)</f>
        <v>5532</v>
      </c>
      <c r="BA409" s="101">
        <f t="shared" si="1528"/>
        <v>2211</v>
      </c>
      <c r="BB409" s="101">
        <f t="shared" si="1528"/>
        <v>1657</v>
      </c>
      <c r="BC409" s="101">
        <f t="shared" si="1528"/>
        <v>1657</v>
      </c>
      <c r="BD409" s="101">
        <f t="shared" si="1528"/>
        <v>5398</v>
      </c>
      <c r="BE409" s="101">
        <f t="shared" si="1528"/>
        <v>3596</v>
      </c>
      <c r="BF409" s="101">
        <f t="shared" si="1528"/>
        <v>4496</v>
      </c>
      <c r="BG409" s="101">
        <f t="shared" si="1528"/>
        <v>4496</v>
      </c>
      <c r="BI409" s="102">
        <v>198</v>
      </c>
      <c r="BJ409" s="102">
        <f t="shared" ref="BJ409:BQ409" si="1529">INT(B409/$I$1*$BQ$1)</f>
        <v>8645</v>
      </c>
      <c r="BK409" s="102">
        <f t="shared" si="1529"/>
        <v>3455</v>
      </c>
      <c r="BL409" s="102">
        <f t="shared" si="1529"/>
        <v>2590</v>
      </c>
      <c r="BM409" s="102">
        <f t="shared" si="1529"/>
        <v>2590</v>
      </c>
      <c r="BN409" s="102">
        <f t="shared" si="1529"/>
        <v>8435</v>
      </c>
      <c r="BO409" s="102">
        <f t="shared" si="1529"/>
        <v>5620</v>
      </c>
      <c r="BP409" s="102">
        <f t="shared" si="1529"/>
        <v>7025</v>
      </c>
      <c r="BQ409" s="102">
        <f t="shared" si="1529"/>
        <v>7025</v>
      </c>
    </row>
    <row r="410" spans="1:69">
      <c r="A410" s="4">
        <v>199</v>
      </c>
      <c r="B410" s="4">
        <f>INT(VLOOKUP(A410,数值基线!$A$1:$K$206,6,0)*$B$210)</f>
        <v>1746</v>
      </c>
      <c r="C410" s="4">
        <f>INT(B410/$B$2*$C$2)</f>
        <v>698</v>
      </c>
      <c r="D410" s="4">
        <f>INT(B410/$B$2*$D$2)</f>
        <v>523</v>
      </c>
      <c r="E410" s="4">
        <f>INT(B410/$B$2*$E$2)</f>
        <v>523</v>
      </c>
      <c r="F410" s="4">
        <f>INT(VLOOKUP(A410,数值基线!$A$1:$K$206,7,0)*$F$2)</f>
        <v>1703</v>
      </c>
      <c r="G410" s="4">
        <f>INT(F410/$F$2*$G$2)</f>
        <v>1135</v>
      </c>
      <c r="H410" s="4">
        <f>INT(F410/$F$2*$H$2)</f>
        <v>1419</v>
      </c>
      <c r="I410" s="4">
        <f>INT(F410/$F$2*$I$2)</f>
        <v>1419</v>
      </c>
      <c r="K410" s="106">
        <v>199</v>
      </c>
      <c r="L410" s="106">
        <f t="shared" ref="L410:S410" si="1530">INT(B410/$I$1*$S$1)</f>
        <v>2182</v>
      </c>
      <c r="M410" s="106">
        <f t="shared" si="1530"/>
        <v>872</v>
      </c>
      <c r="N410" s="106">
        <f t="shared" si="1530"/>
        <v>653</v>
      </c>
      <c r="O410" s="106">
        <f t="shared" si="1530"/>
        <v>653</v>
      </c>
      <c r="P410" s="106">
        <f t="shared" si="1530"/>
        <v>2128</v>
      </c>
      <c r="Q410" s="106">
        <f t="shared" si="1530"/>
        <v>1418</v>
      </c>
      <c r="R410" s="106">
        <f t="shared" si="1530"/>
        <v>1773</v>
      </c>
      <c r="S410" s="106">
        <f t="shared" si="1530"/>
        <v>1773</v>
      </c>
      <c r="U410" s="97">
        <v>199</v>
      </c>
      <c r="V410" s="97">
        <f t="shared" ref="V410:AC410" si="1531">INT(B410/$I$1*$AC$1)</f>
        <v>2706</v>
      </c>
      <c r="W410" s="97">
        <f t="shared" si="1531"/>
        <v>1081</v>
      </c>
      <c r="X410" s="97">
        <f t="shared" si="1531"/>
        <v>810</v>
      </c>
      <c r="Y410" s="97">
        <f t="shared" si="1531"/>
        <v>810</v>
      </c>
      <c r="Z410" s="97">
        <f t="shared" si="1531"/>
        <v>2639</v>
      </c>
      <c r="AA410" s="97">
        <f t="shared" si="1531"/>
        <v>1759</v>
      </c>
      <c r="AB410" s="97">
        <f t="shared" si="1531"/>
        <v>2199</v>
      </c>
      <c r="AC410" s="97">
        <f t="shared" si="1531"/>
        <v>2199</v>
      </c>
      <c r="AE410" s="98">
        <v>199</v>
      </c>
      <c r="AF410" s="98">
        <f t="shared" ref="AF410:AM410" si="1532">INT(B410/$I$1*$AM$1)</f>
        <v>3404</v>
      </c>
      <c r="AG410" s="98">
        <f t="shared" si="1532"/>
        <v>1361</v>
      </c>
      <c r="AH410" s="98">
        <f t="shared" si="1532"/>
        <v>1019</v>
      </c>
      <c r="AI410" s="98">
        <f t="shared" si="1532"/>
        <v>1019</v>
      </c>
      <c r="AJ410" s="98">
        <f t="shared" si="1532"/>
        <v>3320</v>
      </c>
      <c r="AK410" s="98">
        <f t="shared" si="1532"/>
        <v>2213</v>
      </c>
      <c r="AL410" s="98">
        <f t="shared" si="1532"/>
        <v>2767</v>
      </c>
      <c r="AM410" s="98">
        <f t="shared" si="1532"/>
        <v>2767</v>
      </c>
      <c r="AO410" s="100">
        <v>199</v>
      </c>
      <c r="AP410" s="100">
        <f t="shared" ref="AP410:AW410" si="1533">INT(B410/$I$1*$AW$1)</f>
        <v>4365</v>
      </c>
      <c r="AQ410" s="100">
        <f t="shared" si="1533"/>
        <v>1745</v>
      </c>
      <c r="AR410" s="100">
        <f t="shared" si="1533"/>
        <v>1307</v>
      </c>
      <c r="AS410" s="100">
        <f t="shared" si="1533"/>
        <v>1307</v>
      </c>
      <c r="AT410" s="100">
        <f t="shared" si="1533"/>
        <v>4257</v>
      </c>
      <c r="AU410" s="100">
        <f t="shared" si="1533"/>
        <v>2837</v>
      </c>
      <c r="AV410" s="100">
        <f t="shared" si="1533"/>
        <v>3547</v>
      </c>
      <c r="AW410" s="100">
        <f t="shared" si="1533"/>
        <v>3547</v>
      </c>
      <c r="AY410" s="101">
        <v>199</v>
      </c>
      <c r="AZ410" s="101">
        <f t="shared" ref="AZ410:BG410" si="1534">INT(B410/$I$1*$BG$1)</f>
        <v>5587</v>
      </c>
      <c r="BA410" s="101">
        <f t="shared" si="1534"/>
        <v>2233</v>
      </c>
      <c r="BB410" s="101">
        <f t="shared" si="1534"/>
        <v>1673</v>
      </c>
      <c r="BC410" s="101">
        <f t="shared" si="1534"/>
        <v>1673</v>
      </c>
      <c r="BD410" s="101">
        <f t="shared" si="1534"/>
        <v>5449</v>
      </c>
      <c r="BE410" s="101">
        <f t="shared" si="1534"/>
        <v>3632</v>
      </c>
      <c r="BF410" s="101">
        <f t="shared" si="1534"/>
        <v>4540</v>
      </c>
      <c r="BG410" s="101">
        <f t="shared" si="1534"/>
        <v>4540</v>
      </c>
      <c r="BI410" s="102">
        <v>199</v>
      </c>
      <c r="BJ410" s="102">
        <f t="shared" ref="BJ410:BQ410" si="1535">INT(B410/$I$1*$BQ$1)</f>
        <v>8730</v>
      </c>
      <c r="BK410" s="102">
        <f t="shared" si="1535"/>
        <v>3490</v>
      </c>
      <c r="BL410" s="102">
        <f t="shared" si="1535"/>
        <v>2615</v>
      </c>
      <c r="BM410" s="102">
        <f t="shared" si="1535"/>
        <v>2615</v>
      </c>
      <c r="BN410" s="102">
        <f t="shared" si="1535"/>
        <v>8515</v>
      </c>
      <c r="BO410" s="102">
        <f t="shared" si="1535"/>
        <v>5675</v>
      </c>
      <c r="BP410" s="102">
        <f t="shared" si="1535"/>
        <v>7095</v>
      </c>
      <c r="BQ410" s="102">
        <f t="shared" si="1535"/>
        <v>7095</v>
      </c>
    </row>
    <row r="411" spans="1:69">
      <c r="A411" s="4">
        <v>200</v>
      </c>
      <c r="B411" s="4">
        <f>INT(VLOOKUP(A411,数值基线!$A$1:$K$206,6,0)*$B$210)</f>
        <v>1763</v>
      </c>
      <c r="C411" s="4">
        <f>INT(B411/$B$2*$C$2)</f>
        <v>705</v>
      </c>
      <c r="D411" s="4">
        <f>INT(B411/$B$2*$D$2)</f>
        <v>528</v>
      </c>
      <c r="E411" s="4">
        <f>INT(B411/$B$2*$E$2)</f>
        <v>528</v>
      </c>
      <c r="F411" s="4">
        <f>INT(VLOOKUP(A411,数值基线!$A$1:$K$206,7,0)*$F$2)</f>
        <v>1719</v>
      </c>
      <c r="G411" s="4">
        <f>INT(F411/$F$2*$G$2)</f>
        <v>1146</v>
      </c>
      <c r="H411" s="4">
        <f>INT(F411/$F$2*$H$2)</f>
        <v>1432</v>
      </c>
      <c r="I411" s="4">
        <f>INT(F411/$F$2*$I$2)</f>
        <v>1432</v>
      </c>
      <c r="K411" s="106">
        <v>200</v>
      </c>
      <c r="L411" s="106">
        <f t="shared" ref="L411:S411" si="1536">INT(B411/$I$1*$S$1)</f>
        <v>2203</v>
      </c>
      <c r="M411" s="106">
        <f t="shared" si="1536"/>
        <v>881</v>
      </c>
      <c r="N411" s="106">
        <f t="shared" si="1536"/>
        <v>660</v>
      </c>
      <c r="O411" s="106">
        <f t="shared" si="1536"/>
        <v>660</v>
      </c>
      <c r="P411" s="106">
        <f t="shared" si="1536"/>
        <v>2148</v>
      </c>
      <c r="Q411" s="106">
        <f t="shared" si="1536"/>
        <v>1432</v>
      </c>
      <c r="R411" s="106">
        <f t="shared" si="1536"/>
        <v>1790</v>
      </c>
      <c r="S411" s="106">
        <f t="shared" si="1536"/>
        <v>1790</v>
      </c>
      <c r="U411" s="97">
        <v>200</v>
      </c>
      <c r="V411" s="97">
        <f t="shared" ref="V411:AC411" si="1537">INT(B411/$I$1*$AC$1)</f>
        <v>2732</v>
      </c>
      <c r="W411" s="97">
        <f t="shared" si="1537"/>
        <v>1092</v>
      </c>
      <c r="X411" s="97">
        <f t="shared" si="1537"/>
        <v>818</v>
      </c>
      <c r="Y411" s="97">
        <f t="shared" si="1537"/>
        <v>818</v>
      </c>
      <c r="Z411" s="97">
        <f t="shared" si="1537"/>
        <v>2664</v>
      </c>
      <c r="AA411" s="97">
        <f t="shared" si="1537"/>
        <v>1776</v>
      </c>
      <c r="AB411" s="97">
        <f t="shared" si="1537"/>
        <v>2219</v>
      </c>
      <c r="AC411" s="97">
        <f t="shared" si="1537"/>
        <v>2219</v>
      </c>
      <c r="AE411" s="98">
        <v>200</v>
      </c>
      <c r="AF411" s="98">
        <f t="shared" ref="AF411:AM411" si="1538">INT(B411/$I$1*$AM$1)</f>
        <v>3437</v>
      </c>
      <c r="AG411" s="98">
        <f t="shared" si="1538"/>
        <v>1374</v>
      </c>
      <c r="AH411" s="98">
        <f t="shared" si="1538"/>
        <v>1029</v>
      </c>
      <c r="AI411" s="98">
        <f t="shared" si="1538"/>
        <v>1029</v>
      </c>
      <c r="AJ411" s="98">
        <f t="shared" si="1538"/>
        <v>3352</v>
      </c>
      <c r="AK411" s="98">
        <f t="shared" si="1538"/>
        <v>2234</v>
      </c>
      <c r="AL411" s="98">
        <f t="shared" si="1538"/>
        <v>2792</v>
      </c>
      <c r="AM411" s="98">
        <f t="shared" si="1538"/>
        <v>2792</v>
      </c>
      <c r="AO411" s="100">
        <v>200</v>
      </c>
      <c r="AP411" s="100">
        <f t="shared" ref="AP411:AW411" si="1539">INT(B411/$I$1*$AW$1)</f>
        <v>4407</v>
      </c>
      <c r="AQ411" s="100">
        <f t="shared" si="1539"/>
        <v>1762</v>
      </c>
      <c r="AR411" s="100">
        <f t="shared" si="1539"/>
        <v>1320</v>
      </c>
      <c r="AS411" s="100">
        <f t="shared" si="1539"/>
        <v>1320</v>
      </c>
      <c r="AT411" s="100">
        <f t="shared" si="1539"/>
        <v>4297</v>
      </c>
      <c r="AU411" s="100">
        <f t="shared" si="1539"/>
        <v>2865</v>
      </c>
      <c r="AV411" s="100">
        <f t="shared" si="1539"/>
        <v>3580</v>
      </c>
      <c r="AW411" s="100">
        <f t="shared" si="1539"/>
        <v>3580</v>
      </c>
      <c r="AY411" s="101">
        <v>200</v>
      </c>
      <c r="AZ411" s="101">
        <f t="shared" ref="AZ411:BG411" si="1540">INT(B411/$I$1*$BG$1)</f>
        <v>5641</v>
      </c>
      <c r="BA411" s="101">
        <f t="shared" si="1540"/>
        <v>2256</v>
      </c>
      <c r="BB411" s="101">
        <f t="shared" si="1540"/>
        <v>1689</v>
      </c>
      <c r="BC411" s="101">
        <f t="shared" si="1540"/>
        <v>1689</v>
      </c>
      <c r="BD411" s="101">
        <f t="shared" si="1540"/>
        <v>5500</v>
      </c>
      <c r="BE411" s="101">
        <f t="shared" si="1540"/>
        <v>3667</v>
      </c>
      <c r="BF411" s="101">
        <f t="shared" si="1540"/>
        <v>4582</v>
      </c>
      <c r="BG411" s="101">
        <f t="shared" si="1540"/>
        <v>4582</v>
      </c>
      <c r="BI411" s="102">
        <v>200</v>
      </c>
      <c r="BJ411" s="102">
        <f t="shared" ref="BJ411:BQ411" si="1541">INT(B411/$I$1*$BQ$1)</f>
        <v>8815</v>
      </c>
      <c r="BK411" s="102">
        <f t="shared" si="1541"/>
        <v>3525</v>
      </c>
      <c r="BL411" s="102">
        <f t="shared" si="1541"/>
        <v>2640</v>
      </c>
      <c r="BM411" s="102">
        <f t="shared" si="1541"/>
        <v>2640</v>
      </c>
      <c r="BN411" s="102">
        <f t="shared" si="1541"/>
        <v>8595</v>
      </c>
      <c r="BO411" s="102">
        <f t="shared" si="1541"/>
        <v>5730</v>
      </c>
      <c r="BP411" s="102">
        <f t="shared" si="1541"/>
        <v>7160</v>
      </c>
      <c r="BQ411" s="102">
        <f t="shared" si="1541"/>
        <v>7160</v>
      </c>
    </row>
    <row r="419" spans="1:1">
      <c r="A419" s="123"/>
    </row>
    <row r="420" spans="1:69">
      <c r="A420" s="1" t="s">
        <v>29</v>
      </c>
      <c r="B420" s="1" t="s">
        <v>52</v>
      </c>
      <c r="C420" s="2"/>
      <c r="D420" s="2"/>
      <c r="E420" s="2"/>
      <c r="F420" s="2"/>
      <c r="G420" s="2"/>
      <c r="H420" s="2"/>
      <c r="I420" s="103">
        <v>1</v>
      </c>
      <c r="K420" s="104" t="s">
        <v>29</v>
      </c>
      <c r="L420" s="104" t="s">
        <v>53</v>
      </c>
      <c r="M420" s="105"/>
      <c r="N420" s="105"/>
      <c r="O420" s="105"/>
      <c r="P420" s="105"/>
      <c r="Q420" s="105"/>
      <c r="R420" s="105"/>
      <c r="S420" s="108">
        <v>1.25</v>
      </c>
      <c r="U420" s="109" t="s">
        <v>29</v>
      </c>
      <c r="V420" s="109" t="s">
        <v>54</v>
      </c>
      <c r="W420" s="110"/>
      <c r="X420" s="110"/>
      <c r="Y420" s="110"/>
      <c r="Z420" s="110"/>
      <c r="AA420" s="110"/>
      <c r="AB420" s="110"/>
      <c r="AC420" s="21">
        <v>1.55</v>
      </c>
      <c r="AE420" s="111" t="s">
        <v>29</v>
      </c>
      <c r="AF420" s="111" t="s">
        <v>55</v>
      </c>
      <c r="AG420" s="112"/>
      <c r="AH420" s="112"/>
      <c r="AI420" s="112"/>
      <c r="AJ420" s="112"/>
      <c r="AK420" s="112"/>
      <c r="AL420" s="112"/>
      <c r="AM420" s="22">
        <v>1.95</v>
      </c>
      <c r="AO420" s="114" t="s">
        <v>29</v>
      </c>
      <c r="AP420" s="114" t="s">
        <v>56</v>
      </c>
      <c r="AQ420" s="115"/>
      <c r="AR420" s="115"/>
      <c r="AS420" s="115"/>
      <c r="AT420" s="115"/>
      <c r="AU420" s="115"/>
      <c r="AV420" s="115"/>
      <c r="AW420" s="23">
        <v>2.5</v>
      </c>
      <c r="AY420" s="117" t="s">
        <v>29</v>
      </c>
      <c r="AZ420" s="117" t="s">
        <v>57</v>
      </c>
      <c r="BA420" s="118"/>
      <c r="BB420" s="118"/>
      <c r="BC420" s="118"/>
      <c r="BD420" s="118"/>
      <c r="BE420" s="118"/>
      <c r="BF420" s="118"/>
      <c r="BG420" s="24">
        <v>3.2</v>
      </c>
      <c r="BI420" s="120" t="s">
        <v>29</v>
      </c>
      <c r="BJ420" s="120" t="s">
        <v>58</v>
      </c>
      <c r="BK420" s="121"/>
      <c r="BL420" s="121"/>
      <c r="BM420" s="121"/>
      <c r="BN420" s="121"/>
      <c r="BO420" s="121"/>
      <c r="BP420" s="121"/>
      <c r="BQ420" s="25">
        <v>5</v>
      </c>
    </row>
    <row r="421" spans="1:69">
      <c r="A421" s="2"/>
      <c r="B421" s="4">
        <v>0.5</v>
      </c>
      <c r="C421" s="4">
        <v>0.2</v>
      </c>
      <c r="D421" s="4">
        <v>0.15</v>
      </c>
      <c r="E421" s="4">
        <v>0.15</v>
      </c>
      <c r="F421" s="4">
        <v>0.6</v>
      </c>
      <c r="G421" s="4">
        <v>0.4</v>
      </c>
      <c r="H421" s="4">
        <v>0.5</v>
      </c>
      <c r="I421" s="4">
        <v>0.5</v>
      </c>
      <c r="K421" s="105"/>
      <c r="L421" s="106">
        <v>0.5</v>
      </c>
      <c r="M421" s="106">
        <v>0.2</v>
      </c>
      <c r="N421" s="106">
        <v>0.15</v>
      </c>
      <c r="O421" s="106">
        <v>0.15</v>
      </c>
      <c r="P421" s="106">
        <v>0.6</v>
      </c>
      <c r="Q421" s="106">
        <v>0.4</v>
      </c>
      <c r="R421" s="106">
        <v>0.5</v>
      </c>
      <c r="S421" s="106">
        <v>0.5</v>
      </c>
      <c r="U421" s="110"/>
      <c r="V421" s="97">
        <v>0.5</v>
      </c>
      <c r="W421" s="97">
        <v>0.2</v>
      </c>
      <c r="X421" s="97">
        <v>0.15</v>
      </c>
      <c r="Y421" s="97">
        <v>0.15</v>
      </c>
      <c r="Z421" s="97">
        <v>0.6</v>
      </c>
      <c r="AA421" s="97">
        <v>0.4</v>
      </c>
      <c r="AB421" s="97">
        <v>0.5</v>
      </c>
      <c r="AC421" s="97">
        <v>0.5</v>
      </c>
      <c r="AE421" s="112"/>
      <c r="AF421" s="98">
        <v>0.5</v>
      </c>
      <c r="AG421" s="98">
        <v>0.2</v>
      </c>
      <c r="AH421" s="98">
        <v>0.15</v>
      </c>
      <c r="AI421" s="98">
        <v>0.15</v>
      </c>
      <c r="AJ421" s="98">
        <v>0.6</v>
      </c>
      <c r="AK421" s="98">
        <v>0.4</v>
      </c>
      <c r="AL421" s="98">
        <v>0.5</v>
      </c>
      <c r="AM421" s="98">
        <v>0.5</v>
      </c>
      <c r="AO421" s="115"/>
      <c r="AP421" s="100">
        <v>0.5</v>
      </c>
      <c r="AQ421" s="100">
        <v>0.2</v>
      </c>
      <c r="AR421" s="100">
        <v>0.15</v>
      </c>
      <c r="AS421" s="100">
        <v>0.15</v>
      </c>
      <c r="AT421" s="100">
        <v>0.6</v>
      </c>
      <c r="AU421" s="100">
        <v>0.4</v>
      </c>
      <c r="AV421" s="100">
        <v>0.5</v>
      </c>
      <c r="AW421" s="100">
        <v>0.5</v>
      </c>
      <c r="AY421" s="118"/>
      <c r="AZ421" s="101">
        <v>0.5</v>
      </c>
      <c r="BA421" s="101">
        <v>0.2</v>
      </c>
      <c r="BB421" s="101">
        <v>0.15</v>
      </c>
      <c r="BC421" s="101">
        <v>0.15</v>
      </c>
      <c r="BD421" s="101">
        <v>0.6</v>
      </c>
      <c r="BE421" s="101">
        <v>0.4</v>
      </c>
      <c r="BF421" s="101">
        <v>0.5</v>
      </c>
      <c r="BG421" s="101">
        <v>0.5</v>
      </c>
      <c r="BI421" s="121"/>
      <c r="BJ421" s="102">
        <v>0.5</v>
      </c>
      <c r="BK421" s="102">
        <v>0.2</v>
      </c>
      <c r="BL421" s="102">
        <v>0.15</v>
      </c>
      <c r="BM421" s="102">
        <v>0.15</v>
      </c>
      <c r="BN421" s="102">
        <v>0.6</v>
      </c>
      <c r="BO421" s="102">
        <v>0.4</v>
      </c>
      <c r="BP421" s="102">
        <v>0.5</v>
      </c>
      <c r="BQ421" s="102">
        <v>0.5</v>
      </c>
    </row>
    <row r="422" spans="1:69">
      <c r="A422" s="2"/>
      <c r="B422" s="3" t="s">
        <v>37</v>
      </c>
      <c r="C422" s="3" t="s">
        <v>38</v>
      </c>
      <c r="D422" s="3" t="s">
        <v>39</v>
      </c>
      <c r="E422" s="3" t="s">
        <v>40</v>
      </c>
      <c r="F422" s="3" t="s">
        <v>41</v>
      </c>
      <c r="G422" s="3" t="s">
        <v>42</v>
      </c>
      <c r="H422" s="3" t="s">
        <v>43</v>
      </c>
      <c r="I422" s="3" t="s">
        <v>44</v>
      </c>
      <c r="K422" s="105"/>
      <c r="L422" s="107" t="s">
        <v>37</v>
      </c>
      <c r="M422" s="107" t="s">
        <v>38</v>
      </c>
      <c r="N422" s="107" t="s">
        <v>39</v>
      </c>
      <c r="O422" s="107" t="s">
        <v>40</v>
      </c>
      <c r="P422" s="107" t="s">
        <v>41</v>
      </c>
      <c r="Q422" s="107" t="s">
        <v>42</v>
      </c>
      <c r="R422" s="107" t="s">
        <v>43</v>
      </c>
      <c r="S422" s="107" t="s">
        <v>44</v>
      </c>
      <c r="U422" s="110"/>
      <c r="V422" s="14" t="s">
        <v>37</v>
      </c>
      <c r="W422" s="14" t="s">
        <v>38</v>
      </c>
      <c r="X422" s="14" t="s">
        <v>39</v>
      </c>
      <c r="Y422" s="14" t="s">
        <v>40</v>
      </c>
      <c r="Z422" s="14" t="s">
        <v>41</v>
      </c>
      <c r="AA422" s="14" t="s">
        <v>42</v>
      </c>
      <c r="AB422" s="14" t="s">
        <v>43</v>
      </c>
      <c r="AC422" s="14" t="s">
        <v>44</v>
      </c>
      <c r="AE422" s="112"/>
      <c r="AF422" s="113" t="s">
        <v>37</v>
      </c>
      <c r="AG422" s="113" t="s">
        <v>38</v>
      </c>
      <c r="AH422" s="113" t="s">
        <v>39</v>
      </c>
      <c r="AI422" s="113" t="s">
        <v>40</v>
      </c>
      <c r="AJ422" s="113" t="s">
        <v>41</v>
      </c>
      <c r="AK422" s="113" t="s">
        <v>42</v>
      </c>
      <c r="AL422" s="113" t="s">
        <v>43</v>
      </c>
      <c r="AM422" s="113" t="s">
        <v>44</v>
      </c>
      <c r="AO422" s="115"/>
      <c r="AP422" s="116" t="s">
        <v>37</v>
      </c>
      <c r="AQ422" s="116" t="s">
        <v>38</v>
      </c>
      <c r="AR422" s="116" t="s">
        <v>39</v>
      </c>
      <c r="AS422" s="116" t="s">
        <v>40</v>
      </c>
      <c r="AT422" s="116" t="s">
        <v>41</v>
      </c>
      <c r="AU422" s="116" t="s">
        <v>42</v>
      </c>
      <c r="AV422" s="116" t="s">
        <v>43</v>
      </c>
      <c r="AW422" s="116" t="s">
        <v>44</v>
      </c>
      <c r="AY422" s="118"/>
      <c r="AZ422" s="119" t="s">
        <v>37</v>
      </c>
      <c r="BA422" s="119" t="s">
        <v>38</v>
      </c>
      <c r="BB422" s="119" t="s">
        <v>39</v>
      </c>
      <c r="BC422" s="119" t="s">
        <v>40</v>
      </c>
      <c r="BD422" s="119" t="s">
        <v>41</v>
      </c>
      <c r="BE422" s="119" t="s">
        <v>42</v>
      </c>
      <c r="BF422" s="119" t="s">
        <v>43</v>
      </c>
      <c r="BG422" s="119" t="s">
        <v>44</v>
      </c>
      <c r="BI422" s="121"/>
      <c r="BJ422" s="122" t="s">
        <v>37</v>
      </c>
      <c r="BK422" s="122" t="s">
        <v>38</v>
      </c>
      <c r="BL422" s="122" t="s">
        <v>39</v>
      </c>
      <c r="BM422" s="122" t="s">
        <v>40</v>
      </c>
      <c r="BN422" s="122" t="s">
        <v>41</v>
      </c>
      <c r="BO422" s="122" t="s">
        <v>42</v>
      </c>
      <c r="BP422" s="122" t="s">
        <v>43</v>
      </c>
      <c r="BQ422" s="122" t="s">
        <v>44</v>
      </c>
    </row>
    <row r="423" spans="1:69">
      <c r="A423" s="4">
        <v>1</v>
      </c>
      <c r="B423" s="4">
        <v>1</v>
      </c>
      <c r="C423" s="4">
        <v>1</v>
      </c>
      <c r="D423" s="4">
        <v>1</v>
      </c>
      <c r="E423" s="4">
        <v>1</v>
      </c>
      <c r="F423" s="4">
        <v>1</v>
      </c>
      <c r="G423" s="4">
        <v>1</v>
      </c>
      <c r="H423" s="4">
        <v>1</v>
      </c>
      <c r="I423" s="4">
        <v>1</v>
      </c>
      <c r="K423" s="106">
        <v>1</v>
      </c>
      <c r="L423" s="106">
        <f t="shared" ref="L423:S423" si="1542">INT(B423/$I$1*$S$1)</f>
        <v>1</v>
      </c>
      <c r="M423" s="106">
        <f t="shared" si="1542"/>
        <v>1</v>
      </c>
      <c r="N423" s="106">
        <f t="shared" si="1542"/>
        <v>1</v>
      </c>
      <c r="O423" s="106">
        <f t="shared" si="1542"/>
        <v>1</v>
      </c>
      <c r="P423" s="106">
        <f t="shared" si="1542"/>
        <v>1</v>
      </c>
      <c r="Q423" s="106">
        <f t="shared" si="1542"/>
        <v>1</v>
      </c>
      <c r="R423" s="106">
        <f t="shared" si="1542"/>
        <v>1</v>
      </c>
      <c r="S423" s="106">
        <f t="shared" si="1542"/>
        <v>1</v>
      </c>
      <c r="U423" s="97">
        <v>1</v>
      </c>
      <c r="V423" s="97">
        <f t="shared" ref="V423:AC423" si="1543">INT(B423/$I$1*$AC$1)</f>
        <v>1</v>
      </c>
      <c r="W423" s="97">
        <f t="shared" si="1543"/>
        <v>1</v>
      </c>
      <c r="X423" s="97">
        <f t="shared" si="1543"/>
        <v>1</v>
      </c>
      <c r="Y423" s="97">
        <f t="shared" si="1543"/>
        <v>1</v>
      </c>
      <c r="Z423" s="97">
        <f t="shared" si="1543"/>
        <v>1</v>
      </c>
      <c r="AA423" s="97">
        <f t="shared" si="1543"/>
        <v>1</v>
      </c>
      <c r="AB423" s="97">
        <f t="shared" si="1543"/>
        <v>1</v>
      </c>
      <c r="AC423" s="97">
        <f t="shared" si="1543"/>
        <v>1</v>
      </c>
      <c r="AE423" s="98">
        <v>1</v>
      </c>
      <c r="AF423" s="98">
        <f t="shared" ref="AF423:AM423" si="1544">INT(B423/$I$1*$AM$1)</f>
        <v>1</v>
      </c>
      <c r="AG423" s="98">
        <f t="shared" si="1544"/>
        <v>1</v>
      </c>
      <c r="AH423" s="98">
        <f t="shared" si="1544"/>
        <v>1</v>
      </c>
      <c r="AI423" s="98">
        <f t="shared" si="1544"/>
        <v>1</v>
      </c>
      <c r="AJ423" s="98">
        <f t="shared" si="1544"/>
        <v>1</v>
      </c>
      <c r="AK423" s="98">
        <f t="shared" si="1544"/>
        <v>1</v>
      </c>
      <c r="AL423" s="98">
        <f t="shared" si="1544"/>
        <v>1</v>
      </c>
      <c r="AM423" s="98">
        <f t="shared" si="1544"/>
        <v>1</v>
      </c>
      <c r="AO423" s="100">
        <v>1</v>
      </c>
      <c r="AP423" s="100">
        <f t="shared" ref="AP423:AW423" si="1545">INT(B423/$I$1*$AW$1)</f>
        <v>2</v>
      </c>
      <c r="AQ423" s="100">
        <f t="shared" si="1545"/>
        <v>2</v>
      </c>
      <c r="AR423" s="100">
        <f t="shared" si="1545"/>
        <v>2</v>
      </c>
      <c r="AS423" s="100">
        <f t="shared" si="1545"/>
        <v>2</v>
      </c>
      <c r="AT423" s="100">
        <f t="shared" si="1545"/>
        <v>2</v>
      </c>
      <c r="AU423" s="100">
        <f t="shared" si="1545"/>
        <v>2</v>
      </c>
      <c r="AV423" s="100">
        <f t="shared" si="1545"/>
        <v>2</v>
      </c>
      <c r="AW423" s="100">
        <f t="shared" si="1545"/>
        <v>2</v>
      </c>
      <c r="AY423" s="101">
        <v>1</v>
      </c>
      <c r="AZ423" s="101">
        <f t="shared" ref="AZ423:BG423" si="1546">INT(B423/$I$1*$BG$1)</f>
        <v>3</v>
      </c>
      <c r="BA423" s="101">
        <f t="shared" si="1546"/>
        <v>3</v>
      </c>
      <c r="BB423" s="101">
        <f t="shared" si="1546"/>
        <v>3</v>
      </c>
      <c r="BC423" s="101">
        <f t="shared" si="1546"/>
        <v>3</v>
      </c>
      <c r="BD423" s="101">
        <f t="shared" si="1546"/>
        <v>3</v>
      </c>
      <c r="BE423" s="101">
        <f t="shared" si="1546"/>
        <v>3</v>
      </c>
      <c r="BF423" s="101">
        <f t="shared" si="1546"/>
        <v>3</v>
      </c>
      <c r="BG423" s="101">
        <f t="shared" si="1546"/>
        <v>3</v>
      </c>
      <c r="BI423" s="102">
        <v>1</v>
      </c>
      <c r="BJ423" s="102">
        <f t="shared" ref="BJ423:BQ423" si="1547">INT(B423/$I$1*$BQ$1)</f>
        <v>5</v>
      </c>
      <c r="BK423" s="102">
        <f t="shared" si="1547"/>
        <v>5</v>
      </c>
      <c r="BL423" s="102">
        <f t="shared" si="1547"/>
        <v>5</v>
      </c>
      <c r="BM423" s="102">
        <f t="shared" si="1547"/>
        <v>5</v>
      </c>
      <c r="BN423" s="102">
        <f t="shared" si="1547"/>
        <v>5</v>
      </c>
      <c r="BO423" s="102">
        <f t="shared" si="1547"/>
        <v>5</v>
      </c>
      <c r="BP423" s="102">
        <f t="shared" si="1547"/>
        <v>5</v>
      </c>
      <c r="BQ423" s="102">
        <f t="shared" si="1547"/>
        <v>5</v>
      </c>
    </row>
    <row r="424" spans="1:69">
      <c r="A424" s="4">
        <v>2</v>
      </c>
      <c r="B424" s="4">
        <v>2</v>
      </c>
      <c r="C424" s="4">
        <v>1</v>
      </c>
      <c r="D424" s="4">
        <v>1</v>
      </c>
      <c r="E424" s="4">
        <v>1</v>
      </c>
      <c r="F424" s="4">
        <f>INT(VLOOKUP(A424,数值基线!$A$1:$K$206,10,0)*$F$2)</f>
        <v>1</v>
      </c>
      <c r="G424" s="4">
        <v>1</v>
      </c>
      <c r="H424" s="4">
        <v>1</v>
      </c>
      <c r="I424" s="4">
        <v>1</v>
      </c>
      <c r="K424" s="106">
        <v>2</v>
      </c>
      <c r="L424" s="106">
        <f t="shared" ref="L424:S424" si="1548">INT(B424/$I$1*$S$1)</f>
        <v>2</v>
      </c>
      <c r="M424" s="106">
        <f t="shared" si="1548"/>
        <v>1</v>
      </c>
      <c r="N424" s="106">
        <f t="shared" si="1548"/>
        <v>1</v>
      </c>
      <c r="O424" s="106">
        <f t="shared" si="1548"/>
        <v>1</v>
      </c>
      <c r="P424" s="106">
        <f t="shared" si="1548"/>
        <v>1</v>
      </c>
      <c r="Q424" s="106">
        <f t="shared" si="1548"/>
        <v>1</v>
      </c>
      <c r="R424" s="106">
        <f t="shared" si="1548"/>
        <v>1</v>
      </c>
      <c r="S424" s="106">
        <f t="shared" si="1548"/>
        <v>1</v>
      </c>
      <c r="U424" s="97">
        <v>2</v>
      </c>
      <c r="V424" s="97">
        <f t="shared" ref="V424:AC424" si="1549">INT(B424/$I$1*$AC$1)</f>
        <v>3</v>
      </c>
      <c r="W424" s="97">
        <f t="shared" si="1549"/>
        <v>1</v>
      </c>
      <c r="X424" s="97">
        <f t="shared" si="1549"/>
        <v>1</v>
      </c>
      <c r="Y424" s="97">
        <f t="shared" si="1549"/>
        <v>1</v>
      </c>
      <c r="Z424" s="97">
        <f t="shared" si="1549"/>
        <v>1</v>
      </c>
      <c r="AA424" s="97">
        <f t="shared" si="1549"/>
        <v>1</v>
      </c>
      <c r="AB424" s="97">
        <f t="shared" si="1549"/>
        <v>1</v>
      </c>
      <c r="AC424" s="97">
        <f t="shared" si="1549"/>
        <v>1</v>
      </c>
      <c r="AE424" s="98">
        <v>2</v>
      </c>
      <c r="AF424" s="98">
        <f t="shared" ref="AF424:AM424" si="1550">INT(B424/$I$1*$AM$1)</f>
        <v>3</v>
      </c>
      <c r="AG424" s="98">
        <f t="shared" si="1550"/>
        <v>1</v>
      </c>
      <c r="AH424" s="98">
        <f t="shared" si="1550"/>
        <v>1</v>
      </c>
      <c r="AI424" s="98">
        <f t="shared" si="1550"/>
        <v>1</v>
      </c>
      <c r="AJ424" s="98">
        <f t="shared" si="1550"/>
        <v>1</v>
      </c>
      <c r="AK424" s="98">
        <f t="shared" si="1550"/>
        <v>1</v>
      </c>
      <c r="AL424" s="98">
        <f t="shared" si="1550"/>
        <v>1</v>
      </c>
      <c r="AM424" s="98">
        <f t="shared" si="1550"/>
        <v>1</v>
      </c>
      <c r="AO424" s="100">
        <v>2</v>
      </c>
      <c r="AP424" s="100">
        <f t="shared" ref="AP424:AW424" si="1551">INT(B424/$I$1*$AW$1)</f>
        <v>5</v>
      </c>
      <c r="AQ424" s="100">
        <f t="shared" si="1551"/>
        <v>2</v>
      </c>
      <c r="AR424" s="100">
        <f t="shared" si="1551"/>
        <v>2</v>
      </c>
      <c r="AS424" s="100">
        <f t="shared" si="1551"/>
        <v>2</v>
      </c>
      <c r="AT424" s="100">
        <f t="shared" si="1551"/>
        <v>2</v>
      </c>
      <c r="AU424" s="100">
        <f t="shared" si="1551"/>
        <v>2</v>
      </c>
      <c r="AV424" s="100">
        <f t="shared" si="1551"/>
        <v>2</v>
      </c>
      <c r="AW424" s="100">
        <f t="shared" si="1551"/>
        <v>2</v>
      </c>
      <c r="AY424" s="101">
        <v>2</v>
      </c>
      <c r="AZ424" s="101">
        <f t="shared" ref="AZ424:BG424" si="1552">INT(B424/$I$1*$BG$1)</f>
        <v>6</v>
      </c>
      <c r="BA424" s="101">
        <f t="shared" si="1552"/>
        <v>3</v>
      </c>
      <c r="BB424" s="101">
        <f t="shared" si="1552"/>
        <v>3</v>
      </c>
      <c r="BC424" s="101">
        <f t="shared" si="1552"/>
        <v>3</v>
      </c>
      <c r="BD424" s="101">
        <f t="shared" si="1552"/>
        <v>3</v>
      </c>
      <c r="BE424" s="101">
        <f t="shared" si="1552"/>
        <v>3</v>
      </c>
      <c r="BF424" s="101">
        <f t="shared" si="1552"/>
        <v>3</v>
      </c>
      <c r="BG424" s="101">
        <f t="shared" si="1552"/>
        <v>3</v>
      </c>
      <c r="BI424" s="102">
        <v>2</v>
      </c>
      <c r="BJ424" s="102">
        <f t="shared" ref="BJ424:BQ424" si="1553">INT(B424/$I$1*$BQ$1)</f>
        <v>10</v>
      </c>
      <c r="BK424" s="102">
        <f t="shared" si="1553"/>
        <v>5</v>
      </c>
      <c r="BL424" s="102">
        <f t="shared" si="1553"/>
        <v>5</v>
      </c>
      <c r="BM424" s="102">
        <f t="shared" si="1553"/>
        <v>5</v>
      </c>
      <c r="BN424" s="102">
        <f t="shared" si="1553"/>
        <v>5</v>
      </c>
      <c r="BO424" s="102">
        <f t="shared" si="1553"/>
        <v>5</v>
      </c>
      <c r="BP424" s="102">
        <f t="shared" si="1553"/>
        <v>5</v>
      </c>
      <c r="BQ424" s="102">
        <f t="shared" si="1553"/>
        <v>5</v>
      </c>
    </row>
    <row r="425" spans="1:69">
      <c r="A425" s="4">
        <v>3</v>
      </c>
      <c r="B425" s="4">
        <v>3</v>
      </c>
      <c r="C425" s="4">
        <f t="shared" ref="C423:C431" si="1554">INT(B425/$B$2*$C$2)</f>
        <v>1</v>
      </c>
      <c r="D425" s="4">
        <v>1</v>
      </c>
      <c r="E425" s="4">
        <v>1</v>
      </c>
      <c r="F425" s="4">
        <f>INT(VLOOKUP(A425,数值基线!$A$1:$K$206,10,0)*$F$2)</f>
        <v>2</v>
      </c>
      <c r="G425" s="4">
        <f t="shared" ref="G423:G431" si="1555">INT(F425/$F$2*$G$2)</f>
        <v>1</v>
      </c>
      <c r="H425" s="4">
        <f t="shared" ref="H423:H431" si="1556">INT(F425/$F$2*$H$2)</f>
        <v>1</v>
      </c>
      <c r="I425" s="4">
        <f t="shared" ref="I423:I431" si="1557">INT(F425/$F$2*$I$2)</f>
        <v>1</v>
      </c>
      <c r="K425" s="106">
        <v>3</v>
      </c>
      <c r="L425" s="106">
        <f t="shared" ref="L425:S425" si="1558">INT(B425/$I$1*$S$1)</f>
        <v>3</v>
      </c>
      <c r="M425" s="106">
        <f t="shared" si="1558"/>
        <v>1</v>
      </c>
      <c r="N425" s="106">
        <f t="shared" si="1558"/>
        <v>1</v>
      </c>
      <c r="O425" s="106">
        <f t="shared" si="1558"/>
        <v>1</v>
      </c>
      <c r="P425" s="106">
        <f t="shared" si="1558"/>
        <v>2</v>
      </c>
      <c r="Q425" s="106">
        <f t="shared" si="1558"/>
        <v>1</v>
      </c>
      <c r="R425" s="106">
        <f t="shared" si="1558"/>
        <v>1</v>
      </c>
      <c r="S425" s="106">
        <f t="shared" si="1558"/>
        <v>1</v>
      </c>
      <c r="U425" s="97">
        <v>3</v>
      </c>
      <c r="V425" s="97">
        <f t="shared" ref="V425:AC425" si="1559">INT(B425/$I$1*$AC$1)</f>
        <v>4</v>
      </c>
      <c r="W425" s="97">
        <f t="shared" si="1559"/>
        <v>1</v>
      </c>
      <c r="X425" s="97">
        <f t="shared" si="1559"/>
        <v>1</v>
      </c>
      <c r="Y425" s="97">
        <f t="shared" si="1559"/>
        <v>1</v>
      </c>
      <c r="Z425" s="97">
        <f t="shared" si="1559"/>
        <v>3</v>
      </c>
      <c r="AA425" s="97">
        <f t="shared" si="1559"/>
        <v>1</v>
      </c>
      <c r="AB425" s="97">
        <f t="shared" si="1559"/>
        <v>1</v>
      </c>
      <c r="AC425" s="97">
        <f t="shared" si="1559"/>
        <v>1</v>
      </c>
      <c r="AE425" s="98">
        <v>3</v>
      </c>
      <c r="AF425" s="98">
        <f t="shared" ref="AF425:AM425" si="1560">INT(B425/$I$1*$AM$1)</f>
        <v>5</v>
      </c>
      <c r="AG425" s="98">
        <f t="shared" si="1560"/>
        <v>1</v>
      </c>
      <c r="AH425" s="98">
        <f t="shared" si="1560"/>
        <v>1</v>
      </c>
      <c r="AI425" s="98">
        <f t="shared" si="1560"/>
        <v>1</v>
      </c>
      <c r="AJ425" s="98">
        <f t="shared" si="1560"/>
        <v>3</v>
      </c>
      <c r="AK425" s="98">
        <f t="shared" si="1560"/>
        <v>1</v>
      </c>
      <c r="AL425" s="98">
        <f t="shared" si="1560"/>
        <v>1</v>
      </c>
      <c r="AM425" s="98">
        <f t="shared" si="1560"/>
        <v>1</v>
      </c>
      <c r="AO425" s="100">
        <v>3</v>
      </c>
      <c r="AP425" s="100">
        <f t="shared" ref="AP425:AW425" si="1561">INT(B425/$I$1*$AW$1)</f>
        <v>7</v>
      </c>
      <c r="AQ425" s="100">
        <f t="shared" si="1561"/>
        <v>2</v>
      </c>
      <c r="AR425" s="100">
        <f t="shared" si="1561"/>
        <v>2</v>
      </c>
      <c r="AS425" s="100">
        <f t="shared" si="1561"/>
        <v>2</v>
      </c>
      <c r="AT425" s="100">
        <f t="shared" si="1561"/>
        <v>5</v>
      </c>
      <c r="AU425" s="100">
        <f t="shared" si="1561"/>
        <v>2</v>
      </c>
      <c r="AV425" s="100">
        <f t="shared" si="1561"/>
        <v>2</v>
      </c>
      <c r="AW425" s="100">
        <f t="shared" si="1561"/>
        <v>2</v>
      </c>
      <c r="AY425" s="101">
        <v>3</v>
      </c>
      <c r="AZ425" s="101">
        <f t="shared" ref="AZ425:BG425" si="1562">INT(B425/$I$1*$BG$1)</f>
        <v>9</v>
      </c>
      <c r="BA425" s="101">
        <f t="shared" si="1562"/>
        <v>3</v>
      </c>
      <c r="BB425" s="101">
        <f t="shared" si="1562"/>
        <v>3</v>
      </c>
      <c r="BC425" s="101">
        <f t="shared" si="1562"/>
        <v>3</v>
      </c>
      <c r="BD425" s="101">
        <f t="shared" si="1562"/>
        <v>6</v>
      </c>
      <c r="BE425" s="101">
        <f t="shared" si="1562"/>
        <v>3</v>
      </c>
      <c r="BF425" s="101">
        <f t="shared" si="1562"/>
        <v>3</v>
      </c>
      <c r="BG425" s="101">
        <f t="shared" si="1562"/>
        <v>3</v>
      </c>
      <c r="BI425" s="102">
        <v>3</v>
      </c>
      <c r="BJ425" s="102">
        <f t="shared" ref="BJ425:BQ425" si="1563">INT(B425/$I$1*$BQ$1)</f>
        <v>15</v>
      </c>
      <c r="BK425" s="102">
        <f t="shared" si="1563"/>
        <v>5</v>
      </c>
      <c r="BL425" s="102">
        <f t="shared" si="1563"/>
        <v>5</v>
      </c>
      <c r="BM425" s="102">
        <f t="shared" si="1563"/>
        <v>5</v>
      </c>
      <c r="BN425" s="102">
        <f t="shared" si="1563"/>
        <v>10</v>
      </c>
      <c r="BO425" s="102">
        <f t="shared" si="1563"/>
        <v>5</v>
      </c>
      <c r="BP425" s="102">
        <f t="shared" si="1563"/>
        <v>5</v>
      </c>
      <c r="BQ425" s="102">
        <f t="shared" si="1563"/>
        <v>5</v>
      </c>
    </row>
    <row r="426" spans="1:69">
      <c r="A426" s="4">
        <v>4</v>
      </c>
      <c r="B426" s="4">
        <v>4</v>
      </c>
      <c r="C426" s="4">
        <f t="shared" si="1554"/>
        <v>1</v>
      </c>
      <c r="D426" s="4">
        <f t="shared" ref="D423:D431" si="1564">INT(B426/$B$2*$D$2)</f>
        <v>1</v>
      </c>
      <c r="E426" s="4">
        <f t="shared" ref="E423:E431" si="1565">INT(B426/$B$2*$E$2)</f>
        <v>1</v>
      </c>
      <c r="F426" s="4">
        <f>INT(VLOOKUP(A426,数值基线!$A$1:$K$206,10,0)*$F$2)</f>
        <v>3</v>
      </c>
      <c r="G426" s="4">
        <f t="shared" si="1555"/>
        <v>2</v>
      </c>
      <c r="H426" s="4">
        <f t="shared" si="1556"/>
        <v>2</v>
      </c>
      <c r="I426" s="4">
        <f t="shared" si="1557"/>
        <v>2</v>
      </c>
      <c r="K426" s="106">
        <v>4</v>
      </c>
      <c r="L426" s="106">
        <f t="shared" ref="L426:S426" si="1566">INT(B426/$I$1*$S$1)</f>
        <v>5</v>
      </c>
      <c r="M426" s="106">
        <f t="shared" si="1566"/>
        <v>1</v>
      </c>
      <c r="N426" s="106">
        <f t="shared" si="1566"/>
        <v>1</v>
      </c>
      <c r="O426" s="106">
        <f t="shared" si="1566"/>
        <v>1</v>
      </c>
      <c r="P426" s="106">
        <f t="shared" si="1566"/>
        <v>3</v>
      </c>
      <c r="Q426" s="106">
        <f t="shared" si="1566"/>
        <v>2</v>
      </c>
      <c r="R426" s="106">
        <f t="shared" si="1566"/>
        <v>2</v>
      </c>
      <c r="S426" s="106">
        <f t="shared" si="1566"/>
        <v>2</v>
      </c>
      <c r="U426" s="97">
        <v>4</v>
      </c>
      <c r="V426" s="97">
        <f t="shared" ref="V426:AC426" si="1567">INT(B426/$I$1*$AC$1)</f>
        <v>6</v>
      </c>
      <c r="W426" s="97">
        <f t="shared" si="1567"/>
        <v>1</v>
      </c>
      <c r="X426" s="97">
        <f t="shared" si="1567"/>
        <v>1</v>
      </c>
      <c r="Y426" s="97">
        <f t="shared" si="1567"/>
        <v>1</v>
      </c>
      <c r="Z426" s="97">
        <f t="shared" si="1567"/>
        <v>4</v>
      </c>
      <c r="AA426" s="97">
        <f t="shared" si="1567"/>
        <v>3</v>
      </c>
      <c r="AB426" s="97">
        <f t="shared" si="1567"/>
        <v>3</v>
      </c>
      <c r="AC426" s="97">
        <f t="shared" si="1567"/>
        <v>3</v>
      </c>
      <c r="AE426" s="98">
        <v>4</v>
      </c>
      <c r="AF426" s="98">
        <f t="shared" ref="AF426:AM426" si="1568">INT(B426/$I$1*$AM$1)</f>
        <v>7</v>
      </c>
      <c r="AG426" s="98">
        <f t="shared" si="1568"/>
        <v>1</v>
      </c>
      <c r="AH426" s="98">
        <f t="shared" si="1568"/>
        <v>1</v>
      </c>
      <c r="AI426" s="98">
        <f t="shared" si="1568"/>
        <v>1</v>
      </c>
      <c r="AJ426" s="98">
        <f t="shared" si="1568"/>
        <v>5</v>
      </c>
      <c r="AK426" s="98">
        <f t="shared" si="1568"/>
        <v>3</v>
      </c>
      <c r="AL426" s="98">
        <f t="shared" si="1568"/>
        <v>3</v>
      </c>
      <c r="AM426" s="98">
        <f t="shared" si="1568"/>
        <v>3</v>
      </c>
      <c r="AO426" s="100">
        <v>4</v>
      </c>
      <c r="AP426" s="100">
        <f t="shared" ref="AP426:AW426" si="1569">INT(B426/$I$1*$AW$1)</f>
        <v>10</v>
      </c>
      <c r="AQ426" s="100">
        <f t="shared" si="1569"/>
        <v>2</v>
      </c>
      <c r="AR426" s="100">
        <f t="shared" si="1569"/>
        <v>2</v>
      </c>
      <c r="AS426" s="100">
        <f t="shared" si="1569"/>
        <v>2</v>
      </c>
      <c r="AT426" s="100">
        <f t="shared" si="1569"/>
        <v>7</v>
      </c>
      <c r="AU426" s="100">
        <f t="shared" si="1569"/>
        <v>5</v>
      </c>
      <c r="AV426" s="100">
        <f t="shared" si="1569"/>
        <v>5</v>
      </c>
      <c r="AW426" s="100">
        <f t="shared" si="1569"/>
        <v>5</v>
      </c>
      <c r="AY426" s="101">
        <v>4</v>
      </c>
      <c r="AZ426" s="101">
        <f t="shared" ref="AZ426:BG426" si="1570">INT(B426/$I$1*$BG$1)</f>
        <v>12</v>
      </c>
      <c r="BA426" s="101">
        <f t="shared" si="1570"/>
        <v>3</v>
      </c>
      <c r="BB426" s="101">
        <f t="shared" si="1570"/>
        <v>3</v>
      </c>
      <c r="BC426" s="101">
        <f t="shared" si="1570"/>
        <v>3</v>
      </c>
      <c r="BD426" s="101">
        <f t="shared" si="1570"/>
        <v>9</v>
      </c>
      <c r="BE426" s="101">
        <f t="shared" si="1570"/>
        <v>6</v>
      </c>
      <c r="BF426" s="101">
        <f t="shared" si="1570"/>
        <v>6</v>
      </c>
      <c r="BG426" s="101">
        <f t="shared" si="1570"/>
        <v>6</v>
      </c>
      <c r="BI426" s="102">
        <v>4</v>
      </c>
      <c r="BJ426" s="102">
        <f t="shared" ref="BJ426:BQ426" si="1571">INT(B426/$I$1*$BQ$1)</f>
        <v>20</v>
      </c>
      <c r="BK426" s="102">
        <f t="shared" si="1571"/>
        <v>5</v>
      </c>
      <c r="BL426" s="102">
        <f t="shared" si="1571"/>
        <v>5</v>
      </c>
      <c r="BM426" s="102">
        <f t="shared" si="1571"/>
        <v>5</v>
      </c>
      <c r="BN426" s="102">
        <f t="shared" si="1571"/>
        <v>15</v>
      </c>
      <c r="BO426" s="102">
        <f t="shared" si="1571"/>
        <v>10</v>
      </c>
      <c r="BP426" s="102">
        <f t="shared" si="1571"/>
        <v>10</v>
      </c>
      <c r="BQ426" s="102">
        <f t="shared" si="1571"/>
        <v>10</v>
      </c>
    </row>
    <row r="427" spans="1:69">
      <c r="A427" s="4">
        <v>5</v>
      </c>
      <c r="B427" s="4">
        <v>5</v>
      </c>
      <c r="C427" s="4">
        <f t="shared" si="1554"/>
        <v>2</v>
      </c>
      <c r="D427" s="4">
        <f t="shared" si="1564"/>
        <v>1</v>
      </c>
      <c r="E427" s="4">
        <f t="shared" si="1565"/>
        <v>1</v>
      </c>
      <c r="F427" s="4">
        <f>INT(VLOOKUP(A427,数值基线!$A$1:$K$206,10,0)*$F$2)</f>
        <v>3</v>
      </c>
      <c r="G427" s="4">
        <f t="shared" si="1555"/>
        <v>2</v>
      </c>
      <c r="H427" s="4">
        <f t="shared" si="1556"/>
        <v>2</v>
      </c>
      <c r="I427" s="4">
        <f t="shared" si="1557"/>
        <v>2</v>
      </c>
      <c r="K427" s="106">
        <v>5</v>
      </c>
      <c r="L427" s="106">
        <f t="shared" ref="L427:S427" si="1572">INT(B427/$I$1*$S$1)</f>
        <v>6</v>
      </c>
      <c r="M427" s="106">
        <f t="shared" si="1572"/>
        <v>2</v>
      </c>
      <c r="N427" s="106">
        <f t="shared" si="1572"/>
        <v>1</v>
      </c>
      <c r="O427" s="106">
        <f t="shared" si="1572"/>
        <v>1</v>
      </c>
      <c r="P427" s="106">
        <f t="shared" si="1572"/>
        <v>3</v>
      </c>
      <c r="Q427" s="106">
        <f t="shared" si="1572"/>
        <v>2</v>
      </c>
      <c r="R427" s="106">
        <f t="shared" si="1572"/>
        <v>2</v>
      </c>
      <c r="S427" s="106">
        <f t="shared" si="1572"/>
        <v>2</v>
      </c>
      <c r="U427" s="97">
        <v>5</v>
      </c>
      <c r="V427" s="97">
        <f t="shared" ref="V427:AC427" si="1573">INT(B427/$I$1*$AC$1)</f>
        <v>7</v>
      </c>
      <c r="W427" s="97">
        <f t="shared" si="1573"/>
        <v>3</v>
      </c>
      <c r="X427" s="97">
        <f t="shared" si="1573"/>
        <v>1</v>
      </c>
      <c r="Y427" s="97">
        <f t="shared" si="1573"/>
        <v>1</v>
      </c>
      <c r="Z427" s="97">
        <f t="shared" si="1573"/>
        <v>4</v>
      </c>
      <c r="AA427" s="97">
        <f t="shared" si="1573"/>
        <v>3</v>
      </c>
      <c r="AB427" s="97">
        <f t="shared" si="1573"/>
        <v>3</v>
      </c>
      <c r="AC427" s="97">
        <f t="shared" si="1573"/>
        <v>3</v>
      </c>
      <c r="AE427" s="98">
        <v>5</v>
      </c>
      <c r="AF427" s="98">
        <f t="shared" ref="AF427:AM427" si="1574">INT(B427/$I$1*$AM$1)</f>
        <v>9</v>
      </c>
      <c r="AG427" s="98">
        <f t="shared" si="1574"/>
        <v>3</v>
      </c>
      <c r="AH427" s="98">
        <f t="shared" si="1574"/>
        <v>1</v>
      </c>
      <c r="AI427" s="98">
        <f t="shared" si="1574"/>
        <v>1</v>
      </c>
      <c r="AJ427" s="98">
        <f t="shared" si="1574"/>
        <v>5</v>
      </c>
      <c r="AK427" s="98">
        <f t="shared" si="1574"/>
        <v>3</v>
      </c>
      <c r="AL427" s="98">
        <f t="shared" si="1574"/>
        <v>3</v>
      </c>
      <c r="AM427" s="98">
        <f t="shared" si="1574"/>
        <v>3</v>
      </c>
      <c r="AO427" s="100">
        <v>5</v>
      </c>
      <c r="AP427" s="100">
        <f t="shared" ref="AP427:AW427" si="1575">INT(B427/$I$1*$AW$1)</f>
        <v>12</v>
      </c>
      <c r="AQ427" s="100">
        <f t="shared" si="1575"/>
        <v>5</v>
      </c>
      <c r="AR427" s="100">
        <f t="shared" si="1575"/>
        <v>2</v>
      </c>
      <c r="AS427" s="100">
        <f t="shared" si="1575"/>
        <v>2</v>
      </c>
      <c r="AT427" s="100">
        <f t="shared" si="1575"/>
        <v>7</v>
      </c>
      <c r="AU427" s="100">
        <f t="shared" si="1575"/>
        <v>5</v>
      </c>
      <c r="AV427" s="100">
        <f t="shared" si="1575"/>
        <v>5</v>
      </c>
      <c r="AW427" s="100">
        <f t="shared" si="1575"/>
        <v>5</v>
      </c>
      <c r="AY427" s="101">
        <v>5</v>
      </c>
      <c r="AZ427" s="101">
        <f t="shared" ref="AZ427:BG427" si="1576">INT(B427/$I$1*$BG$1)</f>
        <v>16</v>
      </c>
      <c r="BA427" s="101">
        <f t="shared" si="1576"/>
        <v>6</v>
      </c>
      <c r="BB427" s="101">
        <f t="shared" si="1576"/>
        <v>3</v>
      </c>
      <c r="BC427" s="101">
        <f t="shared" si="1576"/>
        <v>3</v>
      </c>
      <c r="BD427" s="101">
        <f t="shared" si="1576"/>
        <v>9</v>
      </c>
      <c r="BE427" s="101">
        <f t="shared" si="1576"/>
        <v>6</v>
      </c>
      <c r="BF427" s="101">
        <f t="shared" si="1576"/>
        <v>6</v>
      </c>
      <c r="BG427" s="101">
        <f t="shared" si="1576"/>
        <v>6</v>
      </c>
      <c r="BI427" s="102">
        <v>5</v>
      </c>
      <c r="BJ427" s="102">
        <f t="shared" ref="BJ427:BQ427" si="1577">INT(B427/$I$1*$BQ$1)</f>
        <v>25</v>
      </c>
      <c r="BK427" s="102">
        <f t="shared" si="1577"/>
        <v>10</v>
      </c>
      <c r="BL427" s="102">
        <f t="shared" si="1577"/>
        <v>5</v>
      </c>
      <c r="BM427" s="102">
        <f t="shared" si="1577"/>
        <v>5</v>
      </c>
      <c r="BN427" s="102">
        <f t="shared" si="1577"/>
        <v>15</v>
      </c>
      <c r="BO427" s="102">
        <f t="shared" si="1577"/>
        <v>10</v>
      </c>
      <c r="BP427" s="102">
        <f t="shared" si="1577"/>
        <v>10</v>
      </c>
      <c r="BQ427" s="102">
        <f t="shared" si="1577"/>
        <v>10</v>
      </c>
    </row>
    <row r="428" spans="1:69">
      <c r="A428" s="4">
        <v>6</v>
      </c>
      <c r="B428" s="4">
        <v>6</v>
      </c>
      <c r="C428" s="4">
        <f t="shared" si="1554"/>
        <v>2</v>
      </c>
      <c r="D428" s="4">
        <f t="shared" si="1564"/>
        <v>1</v>
      </c>
      <c r="E428" s="4">
        <f t="shared" si="1565"/>
        <v>1</v>
      </c>
      <c r="F428" s="4">
        <f>INT(VLOOKUP(A428,数值基线!$A$1:$K$206,10,0)*$F$2)</f>
        <v>4</v>
      </c>
      <c r="G428" s="4">
        <f t="shared" si="1555"/>
        <v>2</v>
      </c>
      <c r="H428" s="4">
        <f t="shared" si="1556"/>
        <v>3</v>
      </c>
      <c r="I428" s="4">
        <f t="shared" si="1557"/>
        <v>3</v>
      </c>
      <c r="K428" s="106">
        <v>6</v>
      </c>
      <c r="L428" s="106">
        <f t="shared" ref="L428:S428" si="1578">INT(B428/$I$1*$S$1)</f>
        <v>7</v>
      </c>
      <c r="M428" s="106">
        <f t="shared" si="1578"/>
        <v>2</v>
      </c>
      <c r="N428" s="106">
        <f t="shared" si="1578"/>
        <v>1</v>
      </c>
      <c r="O428" s="106">
        <f t="shared" si="1578"/>
        <v>1</v>
      </c>
      <c r="P428" s="106">
        <f t="shared" si="1578"/>
        <v>5</v>
      </c>
      <c r="Q428" s="106">
        <f t="shared" si="1578"/>
        <v>2</v>
      </c>
      <c r="R428" s="106">
        <f t="shared" si="1578"/>
        <v>3</v>
      </c>
      <c r="S428" s="106">
        <f t="shared" si="1578"/>
        <v>3</v>
      </c>
      <c r="U428" s="97">
        <v>6</v>
      </c>
      <c r="V428" s="97">
        <f t="shared" ref="V428:AC428" si="1579">INT(B428/$I$1*$AC$1)</f>
        <v>9</v>
      </c>
      <c r="W428" s="97">
        <f t="shared" si="1579"/>
        <v>3</v>
      </c>
      <c r="X428" s="97">
        <f t="shared" si="1579"/>
        <v>1</v>
      </c>
      <c r="Y428" s="97">
        <f t="shared" si="1579"/>
        <v>1</v>
      </c>
      <c r="Z428" s="97">
        <f t="shared" si="1579"/>
        <v>6</v>
      </c>
      <c r="AA428" s="97">
        <f t="shared" si="1579"/>
        <v>3</v>
      </c>
      <c r="AB428" s="97">
        <f t="shared" si="1579"/>
        <v>4</v>
      </c>
      <c r="AC428" s="97">
        <f t="shared" si="1579"/>
        <v>4</v>
      </c>
      <c r="AE428" s="98">
        <v>6</v>
      </c>
      <c r="AF428" s="98">
        <f t="shared" ref="AF428:AM428" si="1580">INT(B428/$I$1*$AM$1)</f>
        <v>11</v>
      </c>
      <c r="AG428" s="98">
        <f t="shared" si="1580"/>
        <v>3</v>
      </c>
      <c r="AH428" s="98">
        <f t="shared" si="1580"/>
        <v>1</v>
      </c>
      <c r="AI428" s="98">
        <f t="shared" si="1580"/>
        <v>1</v>
      </c>
      <c r="AJ428" s="98">
        <f t="shared" si="1580"/>
        <v>7</v>
      </c>
      <c r="AK428" s="98">
        <f t="shared" si="1580"/>
        <v>3</v>
      </c>
      <c r="AL428" s="98">
        <f t="shared" si="1580"/>
        <v>5</v>
      </c>
      <c r="AM428" s="98">
        <f t="shared" si="1580"/>
        <v>5</v>
      </c>
      <c r="AO428" s="100">
        <v>6</v>
      </c>
      <c r="AP428" s="100">
        <f t="shared" ref="AP428:AW428" si="1581">INT(B428/$I$1*$AW$1)</f>
        <v>15</v>
      </c>
      <c r="AQ428" s="100">
        <f t="shared" si="1581"/>
        <v>5</v>
      </c>
      <c r="AR428" s="100">
        <f t="shared" si="1581"/>
        <v>2</v>
      </c>
      <c r="AS428" s="100">
        <f t="shared" si="1581"/>
        <v>2</v>
      </c>
      <c r="AT428" s="100">
        <f t="shared" si="1581"/>
        <v>10</v>
      </c>
      <c r="AU428" s="100">
        <f t="shared" si="1581"/>
        <v>5</v>
      </c>
      <c r="AV428" s="100">
        <f t="shared" si="1581"/>
        <v>7</v>
      </c>
      <c r="AW428" s="100">
        <f t="shared" si="1581"/>
        <v>7</v>
      </c>
      <c r="AY428" s="101">
        <v>6</v>
      </c>
      <c r="AZ428" s="101">
        <f t="shared" ref="AZ428:BG428" si="1582">INT(B428/$I$1*$BG$1)</f>
        <v>19</v>
      </c>
      <c r="BA428" s="101">
        <f t="shared" si="1582"/>
        <v>6</v>
      </c>
      <c r="BB428" s="101">
        <f t="shared" si="1582"/>
        <v>3</v>
      </c>
      <c r="BC428" s="101">
        <f t="shared" si="1582"/>
        <v>3</v>
      </c>
      <c r="BD428" s="101">
        <f t="shared" si="1582"/>
        <v>12</v>
      </c>
      <c r="BE428" s="101">
        <f t="shared" si="1582"/>
        <v>6</v>
      </c>
      <c r="BF428" s="101">
        <f t="shared" si="1582"/>
        <v>9</v>
      </c>
      <c r="BG428" s="101">
        <f t="shared" si="1582"/>
        <v>9</v>
      </c>
      <c r="BI428" s="102">
        <v>6</v>
      </c>
      <c r="BJ428" s="102">
        <f t="shared" ref="BJ428:BQ428" si="1583">INT(B428/$I$1*$BQ$1)</f>
        <v>30</v>
      </c>
      <c r="BK428" s="102">
        <f t="shared" si="1583"/>
        <v>10</v>
      </c>
      <c r="BL428" s="102">
        <f t="shared" si="1583"/>
        <v>5</v>
      </c>
      <c r="BM428" s="102">
        <f t="shared" si="1583"/>
        <v>5</v>
      </c>
      <c r="BN428" s="102">
        <f t="shared" si="1583"/>
        <v>20</v>
      </c>
      <c r="BO428" s="102">
        <f t="shared" si="1583"/>
        <v>10</v>
      </c>
      <c r="BP428" s="102">
        <f t="shared" si="1583"/>
        <v>15</v>
      </c>
      <c r="BQ428" s="102">
        <f t="shared" si="1583"/>
        <v>15</v>
      </c>
    </row>
    <row r="429" spans="1:69">
      <c r="A429" s="4">
        <v>7</v>
      </c>
      <c r="B429" s="4">
        <v>7</v>
      </c>
      <c r="C429" s="4">
        <f t="shared" si="1554"/>
        <v>2</v>
      </c>
      <c r="D429" s="4">
        <f t="shared" si="1564"/>
        <v>2</v>
      </c>
      <c r="E429" s="4">
        <f t="shared" si="1565"/>
        <v>2</v>
      </c>
      <c r="F429" s="4">
        <f>INT(VLOOKUP(A429,数值基线!$A$1:$K$206,10,0)*$F$2)</f>
        <v>6</v>
      </c>
      <c r="G429" s="4">
        <f t="shared" si="1555"/>
        <v>4</v>
      </c>
      <c r="H429" s="4">
        <f t="shared" si="1556"/>
        <v>5</v>
      </c>
      <c r="I429" s="4">
        <f t="shared" si="1557"/>
        <v>5</v>
      </c>
      <c r="K429" s="106">
        <v>7</v>
      </c>
      <c r="L429" s="106">
        <f t="shared" ref="L429:S429" si="1584">INT(B429/$I$1*$S$1)</f>
        <v>8</v>
      </c>
      <c r="M429" s="106">
        <f t="shared" si="1584"/>
        <v>2</v>
      </c>
      <c r="N429" s="106">
        <f t="shared" si="1584"/>
        <v>2</v>
      </c>
      <c r="O429" s="106">
        <f t="shared" si="1584"/>
        <v>2</v>
      </c>
      <c r="P429" s="106">
        <f t="shared" si="1584"/>
        <v>7</v>
      </c>
      <c r="Q429" s="106">
        <f t="shared" si="1584"/>
        <v>5</v>
      </c>
      <c r="R429" s="106">
        <f t="shared" si="1584"/>
        <v>6</v>
      </c>
      <c r="S429" s="106">
        <f t="shared" si="1584"/>
        <v>6</v>
      </c>
      <c r="U429" s="97">
        <v>7</v>
      </c>
      <c r="V429" s="97">
        <f t="shared" ref="V429:AC429" si="1585">INT(B429/$I$1*$AC$1)</f>
        <v>10</v>
      </c>
      <c r="W429" s="97">
        <f t="shared" si="1585"/>
        <v>3</v>
      </c>
      <c r="X429" s="97">
        <f t="shared" si="1585"/>
        <v>3</v>
      </c>
      <c r="Y429" s="97">
        <f t="shared" si="1585"/>
        <v>3</v>
      </c>
      <c r="Z429" s="97">
        <f t="shared" si="1585"/>
        <v>9</v>
      </c>
      <c r="AA429" s="97">
        <f t="shared" si="1585"/>
        <v>6</v>
      </c>
      <c r="AB429" s="97">
        <f t="shared" si="1585"/>
        <v>7</v>
      </c>
      <c r="AC429" s="97">
        <f t="shared" si="1585"/>
        <v>7</v>
      </c>
      <c r="AE429" s="98">
        <v>7</v>
      </c>
      <c r="AF429" s="98">
        <f t="shared" ref="AF429:AM429" si="1586">INT(B429/$I$1*$AM$1)</f>
        <v>13</v>
      </c>
      <c r="AG429" s="98">
        <f t="shared" si="1586"/>
        <v>3</v>
      </c>
      <c r="AH429" s="98">
        <f t="shared" si="1586"/>
        <v>3</v>
      </c>
      <c r="AI429" s="98">
        <f t="shared" si="1586"/>
        <v>3</v>
      </c>
      <c r="AJ429" s="98">
        <f t="shared" si="1586"/>
        <v>11</v>
      </c>
      <c r="AK429" s="98">
        <f t="shared" si="1586"/>
        <v>7</v>
      </c>
      <c r="AL429" s="98">
        <f t="shared" si="1586"/>
        <v>9</v>
      </c>
      <c r="AM429" s="98">
        <f t="shared" si="1586"/>
        <v>9</v>
      </c>
      <c r="AO429" s="100">
        <v>7</v>
      </c>
      <c r="AP429" s="100">
        <f t="shared" ref="AP429:AW429" si="1587">INT(B429/$I$1*$AW$1)</f>
        <v>17</v>
      </c>
      <c r="AQ429" s="100">
        <f t="shared" si="1587"/>
        <v>5</v>
      </c>
      <c r="AR429" s="100">
        <f t="shared" si="1587"/>
        <v>5</v>
      </c>
      <c r="AS429" s="100">
        <f t="shared" si="1587"/>
        <v>5</v>
      </c>
      <c r="AT429" s="100">
        <f t="shared" si="1587"/>
        <v>15</v>
      </c>
      <c r="AU429" s="100">
        <f t="shared" si="1587"/>
        <v>10</v>
      </c>
      <c r="AV429" s="100">
        <f t="shared" si="1587"/>
        <v>12</v>
      </c>
      <c r="AW429" s="100">
        <f t="shared" si="1587"/>
        <v>12</v>
      </c>
      <c r="AY429" s="101">
        <v>7</v>
      </c>
      <c r="AZ429" s="101">
        <f t="shared" ref="AZ429:BG429" si="1588">INT(B429/$I$1*$BG$1)</f>
        <v>22</v>
      </c>
      <c r="BA429" s="101">
        <f t="shared" si="1588"/>
        <v>6</v>
      </c>
      <c r="BB429" s="101">
        <f t="shared" si="1588"/>
        <v>6</v>
      </c>
      <c r="BC429" s="101">
        <f t="shared" si="1588"/>
        <v>6</v>
      </c>
      <c r="BD429" s="101">
        <f t="shared" si="1588"/>
        <v>19</v>
      </c>
      <c r="BE429" s="101">
        <f t="shared" si="1588"/>
        <v>12</v>
      </c>
      <c r="BF429" s="101">
        <f t="shared" si="1588"/>
        <v>16</v>
      </c>
      <c r="BG429" s="101">
        <f t="shared" si="1588"/>
        <v>16</v>
      </c>
      <c r="BI429" s="102">
        <v>7</v>
      </c>
      <c r="BJ429" s="102">
        <f t="shared" ref="BJ429:BQ429" si="1589">INT(B429/$I$1*$BQ$1)</f>
        <v>35</v>
      </c>
      <c r="BK429" s="102">
        <f t="shared" si="1589"/>
        <v>10</v>
      </c>
      <c r="BL429" s="102">
        <f t="shared" si="1589"/>
        <v>10</v>
      </c>
      <c r="BM429" s="102">
        <f t="shared" si="1589"/>
        <v>10</v>
      </c>
      <c r="BN429" s="102">
        <f t="shared" si="1589"/>
        <v>30</v>
      </c>
      <c r="BO429" s="102">
        <f t="shared" si="1589"/>
        <v>20</v>
      </c>
      <c r="BP429" s="102">
        <f t="shared" si="1589"/>
        <v>25</v>
      </c>
      <c r="BQ429" s="102">
        <f t="shared" si="1589"/>
        <v>25</v>
      </c>
    </row>
    <row r="430" spans="1:69">
      <c r="A430" s="4">
        <v>8</v>
      </c>
      <c r="B430" s="4">
        <v>8</v>
      </c>
      <c r="C430" s="4">
        <f t="shared" si="1554"/>
        <v>3</v>
      </c>
      <c r="D430" s="4">
        <f t="shared" si="1564"/>
        <v>2</v>
      </c>
      <c r="E430" s="4">
        <f t="shared" si="1565"/>
        <v>2</v>
      </c>
      <c r="F430" s="4">
        <f>INT(VLOOKUP(A430,数值基线!$A$1:$K$206,10,0)*$F$2)</f>
        <v>7</v>
      </c>
      <c r="G430" s="4">
        <f t="shared" si="1555"/>
        <v>4</v>
      </c>
      <c r="H430" s="4">
        <f t="shared" si="1556"/>
        <v>5</v>
      </c>
      <c r="I430" s="4">
        <f t="shared" si="1557"/>
        <v>5</v>
      </c>
      <c r="K430" s="106">
        <v>8</v>
      </c>
      <c r="L430" s="106">
        <f t="shared" ref="L430:S430" si="1590">INT(B430/$I$1*$S$1)</f>
        <v>10</v>
      </c>
      <c r="M430" s="106">
        <f t="shared" si="1590"/>
        <v>3</v>
      </c>
      <c r="N430" s="106">
        <f t="shared" si="1590"/>
        <v>2</v>
      </c>
      <c r="O430" s="106">
        <f t="shared" si="1590"/>
        <v>2</v>
      </c>
      <c r="P430" s="106">
        <f t="shared" si="1590"/>
        <v>8</v>
      </c>
      <c r="Q430" s="106">
        <f t="shared" si="1590"/>
        <v>5</v>
      </c>
      <c r="R430" s="106">
        <f t="shared" si="1590"/>
        <v>6</v>
      </c>
      <c r="S430" s="106">
        <f t="shared" si="1590"/>
        <v>6</v>
      </c>
      <c r="U430" s="97">
        <v>8</v>
      </c>
      <c r="V430" s="97">
        <f t="shared" ref="V430:AC430" si="1591">INT(B430/$I$1*$AC$1)</f>
        <v>12</v>
      </c>
      <c r="W430" s="97">
        <f t="shared" si="1591"/>
        <v>4</v>
      </c>
      <c r="X430" s="97">
        <f t="shared" si="1591"/>
        <v>3</v>
      </c>
      <c r="Y430" s="97">
        <f t="shared" si="1591"/>
        <v>3</v>
      </c>
      <c r="Z430" s="97">
        <f t="shared" si="1591"/>
        <v>10</v>
      </c>
      <c r="AA430" s="97">
        <f t="shared" si="1591"/>
        <v>6</v>
      </c>
      <c r="AB430" s="97">
        <f t="shared" si="1591"/>
        <v>7</v>
      </c>
      <c r="AC430" s="97">
        <f t="shared" si="1591"/>
        <v>7</v>
      </c>
      <c r="AE430" s="98">
        <v>8</v>
      </c>
      <c r="AF430" s="98">
        <f t="shared" ref="AF430:AM430" si="1592">INT(B430/$I$1*$AM$1)</f>
        <v>15</v>
      </c>
      <c r="AG430" s="98">
        <f t="shared" si="1592"/>
        <v>5</v>
      </c>
      <c r="AH430" s="98">
        <f t="shared" si="1592"/>
        <v>3</v>
      </c>
      <c r="AI430" s="98">
        <f t="shared" si="1592"/>
        <v>3</v>
      </c>
      <c r="AJ430" s="98">
        <f t="shared" si="1592"/>
        <v>13</v>
      </c>
      <c r="AK430" s="98">
        <f t="shared" si="1592"/>
        <v>7</v>
      </c>
      <c r="AL430" s="98">
        <f t="shared" si="1592"/>
        <v>9</v>
      </c>
      <c r="AM430" s="98">
        <f t="shared" si="1592"/>
        <v>9</v>
      </c>
      <c r="AO430" s="100">
        <v>8</v>
      </c>
      <c r="AP430" s="100">
        <f t="shared" ref="AP430:AW430" si="1593">INT(B430/$I$1*$AW$1)</f>
        <v>20</v>
      </c>
      <c r="AQ430" s="100">
        <f t="shared" si="1593"/>
        <v>7</v>
      </c>
      <c r="AR430" s="100">
        <f t="shared" si="1593"/>
        <v>5</v>
      </c>
      <c r="AS430" s="100">
        <f t="shared" si="1593"/>
        <v>5</v>
      </c>
      <c r="AT430" s="100">
        <f t="shared" si="1593"/>
        <v>17</v>
      </c>
      <c r="AU430" s="100">
        <f t="shared" si="1593"/>
        <v>10</v>
      </c>
      <c r="AV430" s="100">
        <f t="shared" si="1593"/>
        <v>12</v>
      </c>
      <c r="AW430" s="100">
        <f t="shared" si="1593"/>
        <v>12</v>
      </c>
      <c r="AY430" s="101">
        <v>8</v>
      </c>
      <c r="AZ430" s="101">
        <f t="shared" ref="AZ430:BG430" si="1594">INT(B430/$I$1*$BG$1)</f>
        <v>25</v>
      </c>
      <c r="BA430" s="101">
        <f t="shared" si="1594"/>
        <v>9</v>
      </c>
      <c r="BB430" s="101">
        <f t="shared" si="1594"/>
        <v>6</v>
      </c>
      <c r="BC430" s="101">
        <f t="shared" si="1594"/>
        <v>6</v>
      </c>
      <c r="BD430" s="101">
        <f t="shared" si="1594"/>
        <v>22</v>
      </c>
      <c r="BE430" s="101">
        <f t="shared" si="1594"/>
        <v>12</v>
      </c>
      <c r="BF430" s="101">
        <f t="shared" si="1594"/>
        <v>16</v>
      </c>
      <c r="BG430" s="101">
        <f t="shared" si="1594"/>
        <v>16</v>
      </c>
      <c r="BI430" s="102">
        <v>8</v>
      </c>
      <c r="BJ430" s="102">
        <f t="shared" ref="BJ430:BQ430" si="1595">INT(B430/$I$1*$BQ$1)</f>
        <v>40</v>
      </c>
      <c r="BK430" s="102">
        <f t="shared" si="1595"/>
        <v>15</v>
      </c>
      <c r="BL430" s="102">
        <f t="shared" si="1595"/>
        <v>10</v>
      </c>
      <c r="BM430" s="102">
        <f t="shared" si="1595"/>
        <v>10</v>
      </c>
      <c r="BN430" s="102">
        <f t="shared" si="1595"/>
        <v>35</v>
      </c>
      <c r="BO430" s="102">
        <f t="shared" si="1595"/>
        <v>20</v>
      </c>
      <c r="BP430" s="102">
        <f t="shared" si="1595"/>
        <v>25</v>
      </c>
      <c r="BQ430" s="102">
        <f t="shared" si="1595"/>
        <v>25</v>
      </c>
    </row>
    <row r="431" spans="1:69">
      <c r="A431" s="4">
        <v>9</v>
      </c>
      <c r="B431" s="4">
        <v>9</v>
      </c>
      <c r="C431" s="4">
        <f t="shared" si="1554"/>
        <v>3</v>
      </c>
      <c r="D431" s="4">
        <f t="shared" si="1564"/>
        <v>2</v>
      </c>
      <c r="E431" s="4">
        <f t="shared" si="1565"/>
        <v>2</v>
      </c>
      <c r="F431" s="4">
        <f>INT(VLOOKUP(A431,数值基线!$A$1:$K$206,10,0)*$F$2)</f>
        <v>8</v>
      </c>
      <c r="G431" s="4">
        <f t="shared" si="1555"/>
        <v>5</v>
      </c>
      <c r="H431" s="4">
        <f t="shared" si="1556"/>
        <v>6</v>
      </c>
      <c r="I431" s="4">
        <f t="shared" si="1557"/>
        <v>6</v>
      </c>
      <c r="K431" s="106">
        <v>9</v>
      </c>
      <c r="L431" s="106">
        <f t="shared" ref="L431:S431" si="1596">INT(B431/$I$1*$S$1)</f>
        <v>11</v>
      </c>
      <c r="M431" s="106">
        <f t="shared" si="1596"/>
        <v>3</v>
      </c>
      <c r="N431" s="106">
        <f t="shared" si="1596"/>
        <v>2</v>
      </c>
      <c r="O431" s="106">
        <f t="shared" si="1596"/>
        <v>2</v>
      </c>
      <c r="P431" s="106">
        <f t="shared" si="1596"/>
        <v>10</v>
      </c>
      <c r="Q431" s="106">
        <f t="shared" si="1596"/>
        <v>6</v>
      </c>
      <c r="R431" s="106">
        <f t="shared" si="1596"/>
        <v>7</v>
      </c>
      <c r="S431" s="106">
        <f t="shared" si="1596"/>
        <v>7</v>
      </c>
      <c r="U431" s="97">
        <v>9</v>
      </c>
      <c r="V431" s="97">
        <f t="shared" ref="V431:AC431" si="1597">INT(B431/$I$1*$AC$1)</f>
        <v>13</v>
      </c>
      <c r="W431" s="97">
        <f t="shared" si="1597"/>
        <v>4</v>
      </c>
      <c r="X431" s="97">
        <f t="shared" si="1597"/>
        <v>3</v>
      </c>
      <c r="Y431" s="97">
        <f t="shared" si="1597"/>
        <v>3</v>
      </c>
      <c r="Z431" s="97">
        <f t="shared" si="1597"/>
        <v>12</v>
      </c>
      <c r="AA431" s="97">
        <f t="shared" si="1597"/>
        <v>7</v>
      </c>
      <c r="AB431" s="97">
        <f t="shared" si="1597"/>
        <v>9</v>
      </c>
      <c r="AC431" s="97">
        <f t="shared" si="1597"/>
        <v>9</v>
      </c>
      <c r="AE431" s="98">
        <v>9</v>
      </c>
      <c r="AF431" s="98">
        <f t="shared" ref="AF431:AM431" si="1598">INT(B431/$I$1*$AM$1)</f>
        <v>17</v>
      </c>
      <c r="AG431" s="98">
        <f t="shared" si="1598"/>
        <v>5</v>
      </c>
      <c r="AH431" s="98">
        <f t="shared" si="1598"/>
        <v>3</v>
      </c>
      <c r="AI431" s="98">
        <f t="shared" si="1598"/>
        <v>3</v>
      </c>
      <c r="AJ431" s="98">
        <f t="shared" si="1598"/>
        <v>15</v>
      </c>
      <c r="AK431" s="98">
        <f t="shared" si="1598"/>
        <v>9</v>
      </c>
      <c r="AL431" s="98">
        <f t="shared" si="1598"/>
        <v>11</v>
      </c>
      <c r="AM431" s="98">
        <f t="shared" si="1598"/>
        <v>11</v>
      </c>
      <c r="AO431" s="100">
        <v>9</v>
      </c>
      <c r="AP431" s="100">
        <f t="shared" ref="AP431:AW431" si="1599">INT(B431/$I$1*$AW$1)</f>
        <v>22</v>
      </c>
      <c r="AQ431" s="100">
        <f t="shared" si="1599"/>
        <v>7</v>
      </c>
      <c r="AR431" s="100">
        <f t="shared" si="1599"/>
        <v>5</v>
      </c>
      <c r="AS431" s="100">
        <f t="shared" si="1599"/>
        <v>5</v>
      </c>
      <c r="AT431" s="100">
        <f t="shared" si="1599"/>
        <v>20</v>
      </c>
      <c r="AU431" s="100">
        <f t="shared" si="1599"/>
        <v>12</v>
      </c>
      <c r="AV431" s="100">
        <f t="shared" si="1599"/>
        <v>15</v>
      </c>
      <c r="AW431" s="100">
        <f t="shared" si="1599"/>
        <v>15</v>
      </c>
      <c r="AY431" s="101">
        <v>9</v>
      </c>
      <c r="AZ431" s="101">
        <f t="shared" ref="AZ431:BG431" si="1600">INT(B431/$I$1*$BG$1)</f>
        <v>28</v>
      </c>
      <c r="BA431" s="101">
        <f t="shared" si="1600"/>
        <v>9</v>
      </c>
      <c r="BB431" s="101">
        <f t="shared" si="1600"/>
        <v>6</v>
      </c>
      <c r="BC431" s="101">
        <f t="shared" si="1600"/>
        <v>6</v>
      </c>
      <c r="BD431" s="101">
        <f t="shared" si="1600"/>
        <v>25</v>
      </c>
      <c r="BE431" s="101">
        <f t="shared" si="1600"/>
        <v>16</v>
      </c>
      <c r="BF431" s="101">
        <f t="shared" si="1600"/>
        <v>19</v>
      </c>
      <c r="BG431" s="101">
        <f t="shared" si="1600"/>
        <v>19</v>
      </c>
      <c r="BI431" s="102">
        <v>9</v>
      </c>
      <c r="BJ431" s="102">
        <f t="shared" ref="BJ431:BQ431" si="1601">INT(B431/$I$1*$BQ$1)</f>
        <v>45</v>
      </c>
      <c r="BK431" s="102">
        <f t="shared" si="1601"/>
        <v>15</v>
      </c>
      <c r="BL431" s="102">
        <f t="shared" si="1601"/>
        <v>10</v>
      </c>
      <c r="BM431" s="102">
        <f t="shared" si="1601"/>
        <v>10</v>
      </c>
      <c r="BN431" s="102">
        <f t="shared" si="1601"/>
        <v>40</v>
      </c>
      <c r="BO431" s="102">
        <f t="shared" si="1601"/>
        <v>25</v>
      </c>
      <c r="BP431" s="102">
        <f t="shared" si="1601"/>
        <v>30</v>
      </c>
      <c r="BQ431" s="102">
        <f t="shared" si="1601"/>
        <v>30</v>
      </c>
    </row>
    <row r="432" spans="1:69">
      <c r="A432" s="4">
        <v>10</v>
      </c>
      <c r="B432" s="4">
        <f>INT(VLOOKUP(A432,数值基线!$A$1:$K$206,9,0)*$B$210)</f>
        <v>10</v>
      </c>
      <c r="C432" s="4">
        <f>INT(B432/$B$2*$C$2)</f>
        <v>4</v>
      </c>
      <c r="D432" s="4">
        <f>INT(B432/$B$2*$D$2)</f>
        <v>3</v>
      </c>
      <c r="E432" s="4">
        <f>INT(B432/$B$2*$E$2)</f>
        <v>3</v>
      </c>
      <c r="F432" s="4">
        <f>INT(VLOOKUP(A432,数值基线!$A$1:$K$206,10,0)*$F$2)</f>
        <v>9</v>
      </c>
      <c r="G432" s="4">
        <f>INT(F432/$F$2*$G$2)</f>
        <v>6</v>
      </c>
      <c r="H432" s="4">
        <f>INT(F432/$F$2*$H$2)</f>
        <v>7</v>
      </c>
      <c r="I432" s="4">
        <f>INT(F432/$F$2*$I$2)</f>
        <v>7</v>
      </c>
      <c r="K432" s="106">
        <v>10</v>
      </c>
      <c r="L432" s="106">
        <f t="shared" ref="L432:S432" si="1602">INT(B432/$I$1*$S$1)</f>
        <v>12</v>
      </c>
      <c r="M432" s="106">
        <f t="shared" si="1602"/>
        <v>5</v>
      </c>
      <c r="N432" s="106">
        <f t="shared" si="1602"/>
        <v>3</v>
      </c>
      <c r="O432" s="106">
        <f t="shared" si="1602"/>
        <v>3</v>
      </c>
      <c r="P432" s="106">
        <f t="shared" si="1602"/>
        <v>11</v>
      </c>
      <c r="Q432" s="106">
        <f t="shared" si="1602"/>
        <v>7</v>
      </c>
      <c r="R432" s="106">
        <f t="shared" si="1602"/>
        <v>8</v>
      </c>
      <c r="S432" s="106">
        <f t="shared" si="1602"/>
        <v>8</v>
      </c>
      <c r="U432" s="97">
        <v>10</v>
      </c>
      <c r="V432" s="97">
        <f t="shared" ref="V432:AC432" si="1603">INT(B432/$I$1*$AC$1)</f>
        <v>15</v>
      </c>
      <c r="W432" s="97">
        <f t="shared" si="1603"/>
        <v>6</v>
      </c>
      <c r="X432" s="97">
        <f t="shared" si="1603"/>
        <v>4</v>
      </c>
      <c r="Y432" s="97">
        <f t="shared" si="1603"/>
        <v>4</v>
      </c>
      <c r="Z432" s="97">
        <f t="shared" si="1603"/>
        <v>13</v>
      </c>
      <c r="AA432" s="97">
        <f t="shared" si="1603"/>
        <v>9</v>
      </c>
      <c r="AB432" s="97">
        <f t="shared" si="1603"/>
        <v>10</v>
      </c>
      <c r="AC432" s="97">
        <f t="shared" si="1603"/>
        <v>10</v>
      </c>
      <c r="AE432" s="98">
        <v>10</v>
      </c>
      <c r="AF432" s="98">
        <f t="shared" ref="AF432:AM432" si="1604">INT(B432/$I$1*$AM$1)</f>
        <v>19</v>
      </c>
      <c r="AG432" s="98">
        <f t="shared" si="1604"/>
        <v>7</v>
      </c>
      <c r="AH432" s="98">
        <f t="shared" si="1604"/>
        <v>5</v>
      </c>
      <c r="AI432" s="98">
        <f t="shared" si="1604"/>
        <v>5</v>
      </c>
      <c r="AJ432" s="98">
        <f t="shared" si="1604"/>
        <v>17</v>
      </c>
      <c r="AK432" s="98">
        <f t="shared" si="1604"/>
        <v>11</v>
      </c>
      <c r="AL432" s="98">
        <f t="shared" si="1604"/>
        <v>13</v>
      </c>
      <c r="AM432" s="98">
        <f t="shared" si="1604"/>
        <v>13</v>
      </c>
      <c r="AO432" s="100">
        <v>10</v>
      </c>
      <c r="AP432" s="100">
        <f t="shared" ref="AP432:AW432" si="1605">INT(B432/$I$1*$AW$1)</f>
        <v>25</v>
      </c>
      <c r="AQ432" s="100">
        <f t="shared" si="1605"/>
        <v>10</v>
      </c>
      <c r="AR432" s="100">
        <f t="shared" si="1605"/>
        <v>7</v>
      </c>
      <c r="AS432" s="100">
        <f t="shared" si="1605"/>
        <v>7</v>
      </c>
      <c r="AT432" s="100">
        <f t="shared" si="1605"/>
        <v>22</v>
      </c>
      <c r="AU432" s="100">
        <f t="shared" si="1605"/>
        <v>15</v>
      </c>
      <c r="AV432" s="100">
        <f t="shared" si="1605"/>
        <v>17</v>
      </c>
      <c r="AW432" s="100">
        <f t="shared" si="1605"/>
        <v>17</v>
      </c>
      <c r="AY432" s="101">
        <v>10</v>
      </c>
      <c r="AZ432" s="101">
        <f t="shared" ref="AZ432:BG432" si="1606">INT(B432/$I$1*$BG$1)</f>
        <v>32</v>
      </c>
      <c r="BA432" s="101">
        <f t="shared" si="1606"/>
        <v>12</v>
      </c>
      <c r="BB432" s="101">
        <f t="shared" si="1606"/>
        <v>9</v>
      </c>
      <c r="BC432" s="101">
        <f t="shared" si="1606"/>
        <v>9</v>
      </c>
      <c r="BD432" s="101">
        <f t="shared" si="1606"/>
        <v>28</v>
      </c>
      <c r="BE432" s="101">
        <f t="shared" si="1606"/>
        <v>19</v>
      </c>
      <c r="BF432" s="101">
        <f t="shared" si="1606"/>
        <v>22</v>
      </c>
      <c r="BG432" s="101">
        <f t="shared" si="1606"/>
        <v>22</v>
      </c>
      <c r="BI432" s="102">
        <v>10</v>
      </c>
      <c r="BJ432" s="102">
        <f t="shared" ref="BJ432:BQ432" si="1607">INT(B432/$I$1*$BQ$1)</f>
        <v>50</v>
      </c>
      <c r="BK432" s="102">
        <f t="shared" si="1607"/>
        <v>20</v>
      </c>
      <c r="BL432" s="102">
        <f t="shared" si="1607"/>
        <v>15</v>
      </c>
      <c r="BM432" s="102">
        <f t="shared" si="1607"/>
        <v>15</v>
      </c>
      <c r="BN432" s="102">
        <f t="shared" si="1607"/>
        <v>45</v>
      </c>
      <c r="BO432" s="102">
        <f t="shared" si="1607"/>
        <v>30</v>
      </c>
      <c r="BP432" s="102">
        <f t="shared" si="1607"/>
        <v>35</v>
      </c>
      <c r="BQ432" s="102">
        <f t="shared" si="1607"/>
        <v>35</v>
      </c>
    </row>
    <row r="433" spans="1:69">
      <c r="A433" s="4">
        <v>11</v>
      </c>
      <c r="B433" s="4">
        <f>INT(VLOOKUP(A433,数值基线!$A$1:$K$206,9,0)*$B$210)</f>
        <v>11</v>
      </c>
      <c r="C433" s="4">
        <f>INT(B433/$B$2*$C$2)</f>
        <v>4</v>
      </c>
      <c r="D433" s="4">
        <f>INT(B433/$B$2*$D$2)</f>
        <v>3</v>
      </c>
      <c r="E433" s="4">
        <f>INT(B433/$B$2*$E$2)</f>
        <v>3</v>
      </c>
      <c r="F433" s="4">
        <f>INT(VLOOKUP(A433,数值基线!$A$1:$K$206,10,0)*$F$2)</f>
        <v>11</v>
      </c>
      <c r="G433" s="4">
        <f>INT(F433/$F$2*$G$2)</f>
        <v>7</v>
      </c>
      <c r="H433" s="4">
        <f>INT(F433/$F$2*$H$2)</f>
        <v>9</v>
      </c>
      <c r="I433" s="4">
        <f>INT(F433/$F$2*$I$2)</f>
        <v>9</v>
      </c>
      <c r="K433" s="106">
        <v>11</v>
      </c>
      <c r="L433" s="106">
        <f t="shared" ref="L433:S433" si="1608">INT(B433/$I$1*$S$1)</f>
        <v>13</v>
      </c>
      <c r="M433" s="106">
        <f t="shared" si="1608"/>
        <v>5</v>
      </c>
      <c r="N433" s="106">
        <f t="shared" si="1608"/>
        <v>3</v>
      </c>
      <c r="O433" s="106">
        <f t="shared" si="1608"/>
        <v>3</v>
      </c>
      <c r="P433" s="106">
        <f t="shared" si="1608"/>
        <v>13</v>
      </c>
      <c r="Q433" s="106">
        <f t="shared" si="1608"/>
        <v>8</v>
      </c>
      <c r="R433" s="106">
        <f t="shared" si="1608"/>
        <v>11</v>
      </c>
      <c r="S433" s="106">
        <f t="shared" si="1608"/>
        <v>11</v>
      </c>
      <c r="U433" s="97">
        <v>11</v>
      </c>
      <c r="V433" s="97">
        <f t="shared" ref="V433:AC433" si="1609">INT(B433/$I$1*$AC$1)</f>
        <v>17</v>
      </c>
      <c r="W433" s="97">
        <f t="shared" si="1609"/>
        <v>6</v>
      </c>
      <c r="X433" s="97">
        <f t="shared" si="1609"/>
        <v>4</v>
      </c>
      <c r="Y433" s="97">
        <f t="shared" si="1609"/>
        <v>4</v>
      </c>
      <c r="Z433" s="97">
        <f t="shared" si="1609"/>
        <v>17</v>
      </c>
      <c r="AA433" s="97">
        <f t="shared" si="1609"/>
        <v>10</v>
      </c>
      <c r="AB433" s="97">
        <f t="shared" si="1609"/>
        <v>13</v>
      </c>
      <c r="AC433" s="97">
        <f t="shared" si="1609"/>
        <v>13</v>
      </c>
      <c r="AE433" s="98">
        <v>11</v>
      </c>
      <c r="AF433" s="98">
        <f t="shared" ref="AF433:AM433" si="1610">INT(B433/$I$1*$AM$1)</f>
        <v>21</v>
      </c>
      <c r="AG433" s="98">
        <f t="shared" si="1610"/>
        <v>7</v>
      </c>
      <c r="AH433" s="98">
        <f t="shared" si="1610"/>
        <v>5</v>
      </c>
      <c r="AI433" s="98">
        <f t="shared" si="1610"/>
        <v>5</v>
      </c>
      <c r="AJ433" s="98">
        <f t="shared" si="1610"/>
        <v>21</v>
      </c>
      <c r="AK433" s="98">
        <f t="shared" si="1610"/>
        <v>13</v>
      </c>
      <c r="AL433" s="98">
        <f t="shared" si="1610"/>
        <v>17</v>
      </c>
      <c r="AM433" s="98">
        <f t="shared" si="1610"/>
        <v>17</v>
      </c>
      <c r="AO433" s="100">
        <v>11</v>
      </c>
      <c r="AP433" s="100">
        <f t="shared" ref="AP433:AW433" si="1611">INT(B433/$I$1*$AW$1)</f>
        <v>27</v>
      </c>
      <c r="AQ433" s="100">
        <f t="shared" si="1611"/>
        <v>10</v>
      </c>
      <c r="AR433" s="100">
        <f t="shared" si="1611"/>
        <v>7</v>
      </c>
      <c r="AS433" s="100">
        <f t="shared" si="1611"/>
        <v>7</v>
      </c>
      <c r="AT433" s="100">
        <f t="shared" si="1611"/>
        <v>27</v>
      </c>
      <c r="AU433" s="100">
        <f t="shared" si="1611"/>
        <v>17</v>
      </c>
      <c r="AV433" s="100">
        <f t="shared" si="1611"/>
        <v>22</v>
      </c>
      <c r="AW433" s="100">
        <f t="shared" si="1611"/>
        <v>22</v>
      </c>
      <c r="AY433" s="101">
        <v>11</v>
      </c>
      <c r="AZ433" s="101">
        <f t="shared" ref="AZ433:BG433" si="1612">INT(B433/$I$1*$BG$1)</f>
        <v>35</v>
      </c>
      <c r="BA433" s="101">
        <f t="shared" si="1612"/>
        <v>12</v>
      </c>
      <c r="BB433" s="101">
        <f t="shared" si="1612"/>
        <v>9</v>
      </c>
      <c r="BC433" s="101">
        <f t="shared" si="1612"/>
        <v>9</v>
      </c>
      <c r="BD433" s="101">
        <f t="shared" si="1612"/>
        <v>35</v>
      </c>
      <c r="BE433" s="101">
        <f t="shared" si="1612"/>
        <v>22</v>
      </c>
      <c r="BF433" s="101">
        <f t="shared" si="1612"/>
        <v>28</v>
      </c>
      <c r="BG433" s="101">
        <f t="shared" si="1612"/>
        <v>28</v>
      </c>
      <c r="BI433" s="102">
        <v>11</v>
      </c>
      <c r="BJ433" s="102">
        <f t="shared" ref="BJ433:BQ433" si="1613">INT(B433/$I$1*$BQ$1)</f>
        <v>55</v>
      </c>
      <c r="BK433" s="102">
        <f t="shared" si="1613"/>
        <v>20</v>
      </c>
      <c r="BL433" s="102">
        <f t="shared" si="1613"/>
        <v>15</v>
      </c>
      <c r="BM433" s="102">
        <f t="shared" si="1613"/>
        <v>15</v>
      </c>
      <c r="BN433" s="102">
        <f t="shared" si="1613"/>
        <v>55</v>
      </c>
      <c r="BO433" s="102">
        <f t="shared" si="1613"/>
        <v>35</v>
      </c>
      <c r="BP433" s="102">
        <f t="shared" si="1613"/>
        <v>45</v>
      </c>
      <c r="BQ433" s="102">
        <f t="shared" si="1613"/>
        <v>45</v>
      </c>
    </row>
    <row r="434" spans="1:69">
      <c r="A434" s="4">
        <v>12</v>
      </c>
      <c r="B434" s="4">
        <f>INT(VLOOKUP(A434,数值基线!$A$1:$K$206,9,0)*$B$210)</f>
        <v>13</v>
      </c>
      <c r="C434" s="4">
        <f>INT(B434/$B$2*$C$2)</f>
        <v>5</v>
      </c>
      <c r="D434" s="4">
        <f>INT(B434/$B$2*$D$2)</f>
        <v>3</v>
      </c>
      <c r="E434" s="4">
        <f>INT(B434/$B$2*$E$2)</f>
        <v>3</v>
      </c>
      <c r="F434" s="4">
        <f>INT(VLOOKUP(A434,数值基线!$A$1:$K$206,10,0)*$F$2)</f>
        <v>13</v>
      </c>
      <c r="G434" s="4">
        <f>INT(F434/$F$2*$G$2)</f>
        <v>8</v>
      </c>
      <c r="H434" s="4">
        <f>INT(F434/$F$2*$H$2)</f>
        <v>10</v>
      </c>
      <c r="I434" s="4">
        <f>INT(F434/$F$2*$I$2)</f>
        <v>10</v>
      </c>
      <c r="K434" s="106">
        <v>12</v>
      </c>
      <c r="L434" s="106">
        <f t="shared" ref="L434:S434" si="1614">INT(B434/$I$1*$S$1)</f>
        <v>16</v>
      </c>
      <c r="M434" s="106">
        <f t="shared" si="1614"/>
        <v>6</v>
      </c>
      <c r="N434" s="106">
        <f t="shared" si="1614"/>
        <v>3</v>
      </c>
      <c r="O434" s="106">
        <f t="shared" si="1614"/>
        <v>3</v>
      </c>
      <c r="P434" s="106">
        <f t="shared" si="1614"/>
        <v>16</v>
      </c>
      <c r="Q434" s="106">
        <f t="shared" si="1614"/>
        <v>10</v>
      </c>
      <c r="R434" s="106">
        <f t="shared" si="1614"/>
        <v>12</v>
      </c>
      <c r="S434" s="106">
        <f t="shared" si="1614"/>
        <v>12</v>
      </c>
      <c r="U434" s="97">
        <v>12</v>
      </c>
      <c r="V434" s="97">
        <f t="shared" ref="V434:AC434" si="1615">INT(B434/$I$1*$AC$1)</f>
        <v>20</v>
      </c>
      <c r="W434" s="97">
        <f t="shared" si="1615"/>
        <v>7</v>
      </c>
      <c r="X434" s="97">
        <f t="shared" si="1615"/>
        <v>4</v>
      </c>
      <c r="Y434" s="97">
        <f t="shared" si="1615"/>
        <v>4</v>
      </c>
      <c r="Z434" s="97">
        <f t="shared" si="1615"/>
        <v>20</v>
      </c>
      <c r="AA434" s="97">
        <f t="shared" si="1615"/>
        <v>12</v>
      </c>
      <c r="AB434" s="97">
        <f t="shared" si="1615"/>
        <v>15</v>
      </c>
      <c r="AC434" s="97">
        <f t="shared" si="1615"/>
        <v>15</v>
      </c>
      <c r="AE434" s="98">
        <v>12</v>
      </c>
      <c r="AF434" s="98">
        <f t="shared" ref="AF434:AM434" si="1616">INT(B434/$I$1*$AM$1)</f>
        <v>25</v>
      </c>
      <c r="AG434" s="98">
        <f t="shared" si="1616"/>
        <v>9</v>
      </c>
      <c r="AH434" s="98">
        <f t="shared" si="1616"/>
        <v>5</v>
      </c>
      <c r="AI434" s="98">
        <f t="shared" si="1616"/>
        <v>5</v>
      </c>
      <c r="AJ434" s="98">
        <f t="shared" si="1616"/>
        <v>25</v>
      </c>
      <c r="AK434" s="98">
        <f t="shared" si="1616"/>
        <v>15</v>
      </c>
      <c r="AL434" s="98">
        <f t="shared" si="1616"/>
        <v>19</v>
      </c>
      <c r="AM434" s="98">
        <f t="shared" si="1616"/>
        <v>19</v>
      </c>
      <c r="AO434" s="100">
        <v>12</v>
      </c>
      <c r="AP434" s="100">
        <f t="shared" ref="AP434:AW434" si="1617">INT(B434/$I$1*$AW$1)</f>
        <v>32</v>
      </c>
      <c r="AQ434" s="100">
        <f t="shared" si="1617"/>
        <v>12</v>
      </c>
      <c r="AR434" s="100">
        <f t="shared" si="1617"/>
        <v>7</v>
      </c>
      <c r="AS434" s="100">
        <f t="shared" si="1617"/>
        <v>7</v>
      </c>
      <c r="AT434" s="100">
        <f t="shared" si="1617"/>
        <v>32</v>
      </c>
      <c r="AU434" s="100">
        <f t="shared" si="1617"/>
        <v>20</v>
      </c>
      <c r="AV434" s="100">
        <f t="shared" si="1617"/>
        <v>25</v>
      </c>
      <c r="AW434" s="100">
        <f t="shared" si="1617"/>
        <v>25</v>
      </c>
      <c r="AY434" s="101">
        <v>12</v>
      </c>
      <c r="AZ434" s="101">
        <f t="shared" ref="AZ434:BG434" si="1618">INT(B434/$I$1*$BG$1)</f>
        <v>41</v>
      </c>
      <c r="BA434" s="101">
        <f t="shared" si="1618"/>
        <v>16</v>
      </c>
      <c r="BB434" s="101">
        <f t="shared" si="1618"/>
        <v>9</v>
      </c>
      <c r="BC434" s="101">
        <f t="shared" si="1618"/>
        <v>9</v>
      </c>
      <c r="BD434" s="101">
        <f t="shared" si="1618"/>
        <v>41</v>
      </c>
      <c r="BE434" s="101">
        <f t="shared" si="1618"/>
        <v>25</v>
      </c>
      <c r="BF434" s="101">
        <f t="shared" si="1618"/>
        <v>32</v>
      </c>
      <c r="BG434" s="101">
        <f t="shared" si="1618"/>
        <v>32</v>
      </c>
      <c r="BI434" s="102">
        <v>12</v>
      </c>
      <c r="BJ434" s="102">
        <f t="shared" ref="BJ434:BQ434" si="1619">INT(B434/$I$1*$BQ$1)</f>
        <v>65</v>
      </c>
      <c r="BK434" s="102">
        <f t="shared" si="1619"/>
        <v>25</v>
      </c>
      <c r="BL434" s="102">
        <f t="shared" si="1619"/>
        <v>15</v>
      </c>
      <c r="BM434" s="102">
        <f t="shared" si="1619"/>
        <v>15</v>
      </c>
      <c r="BN434" s="102">
        <f t="shared" si="1619"/>
        <v>65</v>
      </c>
      <c r="BO434" s="102">
        <f t="shared" si="1619"/>
        <v>40</v>
      </c>
      <c r="BP434" s="102">
        <f t="shared" si="1619"/>
        <v>50</v>
      </c>
      <c r="BQ434" s="102">
        <f t="shared" si="1619"/>
        <v>50</v>
      </c>
    </row>
    <row r="435" spans="1:69">
      <c r="A435" s="4">
        <v>13</v>
      </c>
      <c r="B435" s="4">
        <f>INT(VLOOKUP(A435,数值基线!$A$1:$K$206,9,0)*$B$210)</f>
        <v>15</v>
      </c>
      <c r="C435" s="4">
        <f>INT(B435/$B$2*$C$2)</f>
        <v>6</v>
      </c>
      <c r="D435" s="4">
        <f>INT(B435/$B$2*$D$2)</f>
        <v>4</v>
      </c>
      <c r="E435" s="4">
        <f>INT(B435/$B$2*$E$2)</f>
        <v>4</v>
      </c>
      <c r="F435" s="4">
        <f>INT(VLOOKUP(A435,数值基线!$A$1:$K$206,10,0)*$F$2)</f>
        <v>14</v>
      </c>
      <c r="G435" s="4">
        <f>INT(F435/$F$2*$G$2)</f>
        <v>9</v>
      </c>
      <c r="H435" s="4">
        <f>INT(F435/$F$2*$H$2)</f>
        <v>11</v>
      </c>
      <c r="I435" s="4">
        <f>INT(F435/$F$2*$I$2)</f>
        <v>11</v>
      </c>
      <c r="K435" s="106">
        <v>13</v>
      </c>
      <c r="L435" s="106">
        <f t="shared" ref="L435:S435" si="1620">INT(B435/$I$1*$S$1)</f>
        <v>18</v>
      </c>
      <c r="M435" s="106">
        <f t="shared" si="1620"/>
        <v>7</v>
      </c>
      <c r="N435" s="106">
        <f t="shared" si="1620"/>
        <v>5</v>
      </c>
      <c r="O435" s="106">
        <f t="shared" si="1620"/>
        <v>5</v>
      </c>
      <c r="P435" s="106">
        <f t="shared" si="1620"/>
        <v>17</v>
      </c>
      <c r="Q435" s="106">
        <f t="shared" si="1620"/>
        <v>11</v>
      </c>
      <c r="R435" s="106">
        <f t="shared" si="1620"/>
        <v>13</v>
      </c>
      <c r="S435" s="106">
        <f t="shared" si="1620"/>
        <v>13</v>
      </c>
      <c r="U435" s="97">
        <v>13</v>
      </c>
      <c r="V435" s="97">
        <f t="shared" ref="V435:AC435" si="1621">INT(B435/$I$1*$AC$1)</f>
        <v>23</v>
      </c>
      <c r="W435" s="97">
        <f t="shared" si="1621"/>
        <v>9</v>
      </c>
      <c r="X435" s="97">
        <f t="shared" si="1621"/>
        <v>6</v>
      </c>
      <c r="Y435" s="97">
        <f t="shared" si="1621"/>
        <v>6</v>
      </c>
      <c r="Z435" s="97">
        <f t="shared" si="1621"/>
        <v>21</v>
      </c>
      <c r="AA435" s="97">
        <f t="shared" si="1621"/>
        <v>13</v>
      </c>
      <c r="AB435" s="97">
        <f t="shared" si="1621"/>
        <v>17</v>
      </c>
      <c r="AC435" s="97">
        <f t="shared" si="1621"/>
        <v>17</v>
      </c>
      <c r="AE435" s="98">
        <v>13</v>
      </c>
      <c r="AF435" s="98">
        <f t="shared" ref="AF435:AM435" si="1622">INT(B435/$I$1*$AM$1)</f>
        <v>29</v>
      </c>
      <c r="AG435" s="98">
        <f t="shared" si="1622"/>
        <v>11</v>
      </c>
      <c r="AH435" s="98">
        <f t="shared" si="1622"/>
        <v>7</v>
      </c>
      <c r="AI435" s="98">
        <f t="shared" si="1622"/>
        <v>7</v>
      </c>
      <c r="AJ435" s="98">
        <f t="shared" si="1622"/>
        <v>27</v>
      </c>
      <c r="AK435" s="98">
        <f t="shared" si="1622"/>
        <v>17</v>
      </c>
      <c r="AL435" s="98">
        <f t="shared" si="1622"/>
        <v>21</v>
      </c>
      <c r="AM435" s="98">
        <f t="shared" si="1622"/>
        <v>21</v>
      </c>
      <c r="AO435" s="100">
        <v>13</v>
      </c>
      <c r="AP435" s="100">
        <f t="shared" ref="AP435:AW435" si="1623">INT(B435/$I$1*$AW$1)</f>
        <v>37</v>
      </c>
      <c r="AQ435" s="100">
        <f t="shared" si="1623"/>
        <v>15</v>
      </c>
      <c r="AR435" s="100">
        <f t="shared" si="1623"/>
        <v>10</v>
      </c>
      <c r="AS435" s="100">
        <f t="shared" si="1623"/>
        <v>10</v>
      </c>
      <c r="AT435" s="100">
        <f t="shared" si="1623"/>
        <v>35</v>
      </c>
      <c r="AU435" s="100">
        <f t="shared" si="1623"/>
        <v>22</v>
      </c>
      <c r="AV435" s="100">
        <f t="shared" si="1623"/>
        <v>27</v>
      </c>
      <c r="AW435" s="100">
        <f t="shared" si="1623"/>
        <v>27</v>
      </c>
      <c r="AY435" s="101">
        <v>13</v>
      </c>
      <c r="AZ435" s="101">
        <f t="shared" ref="AZ435:BG435" si="1624">INT(B435/$I$1*$BG$1)</f>
        <v>48</v>
      </c>
      <c r="BA435" s="101">
        <f t="shared" si="1624"/>
        <v>19</v>
      </c>
      <c r="BB435" s="101">
        <f t="shared" si="1624"/>
        <v>12</v>
      </c>
      <c r="BC435" s="101">
        <f t="shared" si="1624"/>
        <v>12</v>
      </c>
      <c r="BD435" s="101">
        <f t="shared" si="1624"/>
        <v>44</v>
      </c>
      <c r="BE435" s="101">
        <f t="shared" si="1624"/>
        <v>28</v>
      </c>
      <c r="BF435" s="101">
        <f t="shared" si="1624"/>
        <v>35</v>
      </c>
      <c r="BG435" s="101">
        <f t="shared" si="1624"/>
        <v>35</v>
      </c>
      <c r="BI435" s="102">
        <v>13</v>
      </c>
      <c r="BJ435" s="102">
        <f t="shared" ref="BJ435:BQ435" si="1625">INT(B435/$I$1*$BQ$1)</f>
        <v>75</v>
      </c>
      <c r="BK435" s="102">
        <f t="shared" si="1625"/>
        <v>30</v>
      </c>
      <c r="BL435" s="102">
        <f t="shared" si="1625"/>
        <v>20</v>
      </c>
      <c r="BM435" s="102">
        <f t="shared" si="1625"/>
        <v>20</v>
      </c>
      <c r="BN435" s="102">
        <f t="shared" si="1625"/>
        <v>70</v>
      </c>
      <c r="BO435" s="102">
        <f t="shared" si="1625"/>
        <v>45</v>
      </c>
      <c r="BP435" s="102">
        <f t="shared" si="1625"/>
        <v>55</v>
      </c>
      <c r="BQ435" s="102">
        <f t="shared" si="1625"/>
        <v>55</v>
      </c>
    </row>
    <row r="436" spans="1:69">
      <c r="A436" s="4">
        <v>14</v>
      </c>
      <c r="B436" s="4">
        <f>INT(VLOOKUP(A436,数值基线!$A$1:$K$206,9,0)*$B$210)</f>
        <v>16</v>
      </c>
      <c r="C436" s="4">
        <f>INT(B436/$B$2*$C$2)</f>
        <v>6</v>
      </c>
      <c r="D436" s="4">
        <f>INT(B436/$B$2*$D$2)</f>
        <v>4</v>
      </c>
      <c r="E436" s="4">
        <f>INT(B436/$B$2*$E$2)</f>
        <v>4</v>
      </c>
      <c r="F436" s="4">
        <f>INT(VLOOKUP(A436,数值基线!$A$1:$K$206,10,0)*$F$2)</f>
        <v>16</v>
      </c>
      <c r="G436" s="4">
        <f>INT(F436/$F$2*$G$2)</f>
        <v>10</v>
      </c>
      <c r="H436" s="4">
        <f>INT(F436/$F$2*$H$2)</f>
        <v>13</v>
      </c>
      <c r="I436" s="4">
        <f>INT(F436/$F$2*$I$2)</f>
        <v>13</v>
      </c>
      <c r="K436" s="106">
        <v>14</v>
      </c>
      <c r="L436" s="106">
        <f t="shared" ref="L436:S436" si="1626">INT(B436/$I$1*$S$1)</f>
        <v>20</v>
      </c>
      <c r="M436" s="106">
        <f t="shared" si="1626"/>
        <v>7</v>
      </c>
      <c r="N436" s="106">
        <f t="shared" si="1626"/>
        <v>5</v>
      </c>
      <c r="O436" s="106">
        <f t="shared" si="1626"/>
        <v>5</v>
      </c>
      <c r="P436" s="106">
        <f t="shared" si="1626"/>
        <v>20</v>
      </c>
      <c r="Q436" s="106">
        <f t="shared" si="1626"/>
        <v>12</v>
      </c>
      <c r="R436" s="106">
        <f t="shared" si="1626"/>
        <v>16</v>
      </c>
      <c r="S436" s="106">
        <f t="shared" si="1626"/>
        <v>16</v>
      </c>
      <c r="U436" s="97">
        <v>14</v>
      </c>
      <c r="V436" s="97">
        <f t="shared" ref="V436:AC436" si="1627">INT(B436/$I$1*$AC$1)</f>
        <v>24</v>
      </c>
      <c r="W436" s="97">
        <f t="shared" si="1627"/>
        <v>9</v>
      </c>
      <c r="X436" s="97">
        <f t="shared" si="1627"/>
        <v>6</v>
      </c>
      <c r="Y436" s="97">
        <f t="shared" si="1627"/>
        <v>6</v>
      </c>
      <c r="Z436" s="97">
        <f t="shared" si="1627"/>
        <v>24</v>
      </c>
      <c r="AA436" s="97">
        <f t="shared" si="1627"/>
        <v>15</v>
      </c>
      <c r="AB436" s="97">
        <f t="shared" si="1627"/>
        <v>20</v>
      </c>
      <c r="AC436" s="97">
        <f t="shared" si="1627"/>
        <v>20</v>
      </c>
      <c r="AE436" s="98">
        <v>14</v>
      </c>
      <c r="AF436" s="98">
        <f t="shared" ref="AF436:AM436" si="1628">INT(B436/$I$1*$AM$1)</f>
        <v>31</v>
      </c>
      <c r="AG436" s="98">
        <f t="shared" si="1628"/>
        <v>11</v>
      </c>
      <c r="AH436" s="98">
        <f t="shared" si="1628"/>
        <v>7</v>
      </c>
      <c r="AI436" s="98">
        <f t="shared" si="1628"/>
        <v>7</v>
      </c>
      <c r="AJ436" s="98">
        <f t="shared" si="1628"/>
        <v>31</v>
      </c>
      <c r="AK436" s="98">
        <f t="shared" si="1628"/>
        <v>19</v>
      </c>
      <c r="AL436" s="98">
        <f t="shared" si="1628"/>
        <v>25</v>
      </c>
      <c r="AM436" s="98">
        <f t="shared" si="1628"/>
        <v>25</v>
      </c>
      <c r="AO436" s="100">
        <v>14</v>
      </c>
      <c r="AP436" s="100">
        <f t="shared" ref="AP436:AW436" si="1629">INT(B436/$I$1*$AW$1)</f>
        <v>40</v>
      </c>
      <c r="AQ436" s="100">
        <f t="shared" si="1629"/>
        <v>15</v>
      </c>
      <c r="AR436" s="100">
        <f t="shared" si="1629"/>
        <v>10</v>
      </c>
      <c r="AS436" s="100">
        <f t="shared" si="1629"/>
        <v>10</v>
      </c>
      <c r="AT436" s="100">
        <f t="shared" si="1629"/>
        <v>40</v>
      </c>
      <c r="AU436" s="100">
        <f t="shared" si="1629"/>
        <v>25</v>
      </c>
      <c r="AV436" s="100">
        <f t="shared" si="1629"/>
        <v>32</v>
      </c>
      <c r="AW436" s="100">
        <f t="shared" si="1629"/>
        <v>32</v>
      </c>
      <c r="AY436" s="101">
        <v>14</v>
      </c>
      <c r="AZ436" s="101">
        <f t="shared" ref="AZ436:BG436" si="1630">INT(B436/$I$1*$BG$1)</f>
        <v>51</v>
      </c>
      <c r="BA436" s="101">
        <f t="shared" si="1630"/>
        <v>19</v>
      </c>
      <c r="BB436" s="101">
        <f t="shared" si="1630"/>
        <v>12</v>
      </c>
      <c r="BC436" s="101">
        <f t="shared" si="1630"/>
        <v>12</v>
      </c>
      <c r="BD436" s="101">
        <f t="shared" si="1630"/>
        <v>51</v>
      </c>
      <c r="BE436" s="101">
        <f t="shared" si="1630"/>
        <v>32</v>
      </c>
      <c r="BF436" s="101">
        <f t="shared" si="1630"/>
        <v>41</v>
      </c>
      <c r="BG436" s="101">
        <f t="shared" si="1630"/>
        <v>41</v>
      </c>
      <c r="BI436" s="102">
        <v>14</v>
      </c>
      <c r="BJ436" s="102">
        <f t="shared" ref="BJ436:BQ436" si="1631">INT(B436/$I$1*$BQ$1)</f>
        <v>80</v>
      </c>
      <c r="BK436" s="102">
        <f t="shared" si="1631"/>
        <v>30</v>
      </c>
      <c r="BL436" s="102">
        <f t="shared" si="1631"/>
        <v>20</v>
      </c>
      <c r="BM436" s="102">
        <f t="shared" si="1631"/>
        <v>20</v>
      </c>
      <c r="BN436" s="102">
        <f t="shared" si="1631"/>
        <v>80</v>
      </c>
      <c r="BO436" s="102">
        <f t="shared" si="1631"/>
        <v>50</v>
      </c>
      <c r="BP436" s="102">
        <f t="shared" si="1631"/>
        <v>65</v>
      </c>
      <c r="BQ436" s="102">
        <f t="shared" si="1631"/>
        <v>65</v>
      </c>
    </row>
    <row r="437" spans="1:69">
      <c r="A437" s="4">
        <v>15</v>
      </c>
      <c r="B437" s="4">
        <f>INT(VLOOKUP(A437,数值基线!$A$1:$K$206,9,0)*$B$210)</f>
        <v>18</v>
      </c>
      <c r="C437" s="4">
        <f>INT(B437/$B$2*$C$2)</f>
        <v>7</v>
      </c>
      <c r="D437" s="4">
        <f>INT(B437/$B$2*$D$2)</f>
        <v>5</v>
      </c>
      <c r="E437" s="4">
        <f>INT(B437/$B$2*$E$2)</f>
        <v>5</v>
      </c>
      <c r="F437" s="4">
        <f>INT(VLOOKUP(A437,数值基线!$A$1:$K$206,10,0)*$F$2)</f>
        <v>18</v>
      </c>
      <c r="G437" s="4">
        <f>INT(F437/$F$2*$G$2)</f>
        <v>12</v>
      </c>
      <c r="H437" s="4">
        <f>INT(F437/$F$2*$H$2)</f>
        <v>15</v>
      </c>
      <c r="I437" s="4">
        <f>INT(F437/$F$2*$I$2)</f>
        <v>15</v>
      </c>
      <c r="K437" s="106">
        <v>15</v>
      </c>
      <c r="L437" s="106">
        <f t="shared" ref="L437:S437" si="1632">INT(B437/$I$1*$S$1)</f>
        <v>22</v>
      </c>
      <c r="M437" s="106">
        <f t="shared" si="1632"/>
        <v>8</v>
      </c>
      <c r="N437" s="106">
        <f t="shared" si="1632"/>
        <v>6</v>
      </c>
      <c r="O437" s="106">
        <f t="shared" si="1632"/>
        <v>6</v>
      </c>
      <c r="P437" s="106">
        <f t="shared" si="1632"/>
        <v>22</v>
      </c>
      <c r="Q437" s="106">
        <f t="shared" si="1632"/>
        <v>15</v>
      </c>
      <c r="R437" s="106">
        <f t="shared" si="1632"/>
        <v>18</v>
      </c>
      <c r="S437" s="106">
        <f t="shared" si="1632"/>
        <v>18</v>
      </c>
      <c r="U437" s="97">
        <v>15</v>
      </c>
      <c r="V437" s="97">
        <f t="shared" ref="V437:AC437" si="1633">INT(B437/$I$1*$AC$1)</f>
        <v>27</v>
      </c>
      <c r="W437" s="97">
        <f t="shared" si="1633"/>
        <v>10</v>
      </c>
      <c r="X437" s="97">
        <f t="shared" si="1633"/>
        <v>7</v>
      </c>
      <c r="Y437" s="97">
        <f t="shared" si="1633"/>
        <v>7</v>
      </c>
      <c r="Z437" s="97">
        <f t="shared" si="1633"/>
        <v>27</v>
      </c>
      <c r="AA437" s="97">
        <f t="shared" si="1633"/>
        <v>18</v>
      </c>
      <c r="AB437" s="97">
        <f t="shared" si="1633"/>
        <v>23</v>
      </c>
      <c r="AC437" s="97">
        <f t="shared" si="1633"/>
        <v>23</v>
      </c>
      <c r="AE437" s="98">
        <v>15</v>
      </c>
      <c r="AF437" s="98">
        <f t="shared" ref="AF437:AM437" si="1634">INT(B437/$I$1*$AM$1)</f>
        <v>35</v>
      </c>
      <c r="AG437" s="98">
        <f t="shared" si="1634"/>
        <v>13</v>
      </c>
      <c r="AH437" s="98">
        <f t="shared" si="1634"/>
        <v>9</v>
      </c>
      <c r="AI437" s="98">
        <f t="shared" si="1634"/>
        <v>9</v>
      </c>
      <c r="AJ437" s="98">
        <f t="shared" si="1634"/>
        <v>35</v>
      </c>
      <c r="AK437" s="98">
        <f t="shared" si="1634"/>
        <v>23</v>
      </c>
      <c r="AL437" s="98">
        <f t="shared" si="1634"/>
        <v>29</v>
      </c>
      <c r="AM437" s="98">
        <f t="shared" si="1634"/>
        <v>29</v>
      </c>
      <c r="AO437" s="100">
        <v>15</v>
      </c>
      <c r="AP437" s="100">
        <f t="shared" ref="AP437:AW437" si="1635">INT(B437/$I$1*$AW$1)</f>
        <v>45</v>
      </c>
      <c r="AQ437" s="100">
        <f t="shared" si="1635"/>
        <v>17</v>
      </c>
      <c r="AR437" s="100">
        <f t="shared" si="1635"/>
        <v>12</v>
      </c>
      <c r="AS437" s="100">
        <f t="shared" si="1635"/>
        <v>12</v>
      </c>
      <c r="AT437" s="100">
        <f t="shared" si="1635"/>
        <v>45</v>
      </c>
      <c r="AU437" s="100">
        <f t="shared" si="1635"/>
        <v>30</v>
      </c>
      <c r="AV437" s="100">
        <f t="shared" si="1635"/>
        <v>37</v>
      </c>
      <c r="AW437" s="100">
        <f t="shared" si="1635"/>
        <v>37</v>
      </c>
      <c r="AY437" s="101">
        <v>15</v>
      </c>
      <c r="AZ437" s="101">
        <f t="shared" ref="AZ437:BG437" si="1636">INT(B437/$I$1*$BG$1)</f>
        <v>57</v>
      </c>
      <c r="BA437" s="101">
        <f t="shared" si="1636"/>
        <v>22</v>
      </c>
      <c r="BB437" s="101">
        <f t="shared" si="1636"/>
        <v>16</v>
      </c>
      <c r="BC437" s="101">
        <f t="shared" si="1636"/>
        <v>16</v>
      </c>
      <c r="BD437" s="101">
        <f t="shared" si="1636"/>
        <v>57</v>
      </c>
      <c r="BE437" s="101">
        <f t="shared" si="1636"/>
        <v>38</v>
      </c>
      <c r="BF437" s="101">
        <f t="shared" si="1636"/>
        <v>48</v>
      </c>
      <c r="BG437" s="101">
        <f t="shared" si="1636"/>
        <v>48</v>
      </c>
      <c r="BI437" s="102">
        <v>15</v>
      </c>
      <c r="BJ437" s="102">
        <f t="shared" ref="BJ437:BQ437" si="1637">INT(B437/$I$1*$BQ$1)</f>
        <v>90</v>
      </c>
      <c r="BK437" s="102">
        <f t="shared" si="1637"/>
        <v>35</v>
      </c>
      <c r="BL437" s="102">
        <f t="shared" si="1637"/>
        <v>25</v>
      </c>
      <c r="BM437" s="102">
        <f t="shared" si="1637"/>
        <v>25</v>
      </c>
      <c r="BN437" s="102">
        <f t="shared" si="1637"/>
        <v>90</v>
      </c>
      <c r="BO437" s="102">
        <f t="shared" si="1637"/>
        <v>60</v>
      </c>
      <c r="BP437" s="102">
        <f t="shared" si="1637"/>
        <v>75</v>
      </c>
      <c r="BQ437" s="102">
        <f t="shared" si="1637"/>
        <v>75</v>
      </c>
    </row>
    <row r="438" spans="1:69">
      <c r="A438" s="4">
        <v>16</v>
      </c>
      <c r="B438" s="4">
        <f>INT(VLOOKUP(A438,数值基线!$A$1:$K$206,9,0)*$B$210)</f>
        <v>20</v>
      </c>
      <c r="C438" s="4">
        <f>INT(B438/$B$2*$C$2)</f>
        <v>8</v>
      </c>
      <c r="D438" s="4">
        <f>INT(B438/$B$2*$D$2)</f>
        <v>6</v>
      </c>
      <c r="E438" s="4">
        <f>INT(B438/$B$2*$E$2)</f>
        <v>6</v>
      </c>
      <c r="F438" s="4">
        <f>INT(VLOOKUP(A438,数值基线!$A$1:$K$206,10,0)*$F$2)</f>
        <v>19</v>
      </c>
      <c r="G438" s="4">
        <f>INT(F438/$F$2*$G$2)</f>
        <v>12</v>
      </c>
      <c r="H438" s="4">
        <f>INT(F438/$F$2*$H$2)</f>
        <v>15</v>
      </c>
      <c r="I438" s="4">
        <f>INT(F438/$F$2*$I$2)</f>
        <v>15</v>
      </c>
      <c r="K438" s="106">
        <v>16</v>
      </c>
      <c r="L438" s="106">
        <f t="shared" ref="L438:S438" si="1638">INT(B438/$I$1*$S$1)</f>
        <v>25</v>
      </c>
      <c r="M438" s="106">
        <f t="shared" si="1638"/>
        <v>10</v>
      </c>
      <c r="N438" s="106">
        <f t="shared" si="1638"/>
        <v>7</v>
      </c>
      <c r="O438" s="106">
        <f t="shared" si="1638"/>
        <v>7</v>
      </c>
      <c r="P438" s="106">
        <f t="shared" si="1638"/>
        <v>23</v>
      </c>
      <c r="Q438" s="106">
        <f t="shared" si="1638"/>
        <v>15</v>
      </c>
      <c r="R438" s="106">
        <f t="shared" si="1638"/>
        <v>18</v>
      </c>
      <c r="S438" s="106">
        <f t="shared" si="1638"/>
        <v>18</v>
      </c>
      <c r="U438" s="97">
        <v>16</v>
      </c>
      <c r="V438" s="97">
        <f t="shared" ref="V438:AC438" si="1639">INT(B438/$I$1*$AC$1)</f>
        <v>31</v>
      </c>
      <c r="W438" s="97">
        <f t="shared" si="1639"/>
        <v>12</v>
      </c>
      <c r="X438" s="97">
        <f t="shared" si="1639"/>
        <v>9</v>
      </c>
      <c r="Y438" s="97">
        <f t="shared" si="1639"/>
        <v>9</v>
      </c>
      <c r="Z438" s="97">
        <f t="shared" si="1639"/>
        <v>29</v>
      </c>
      <c r="AA438" s="97">
        <f t="shared" si="1639"/>
        <v>18</v>
      </c>
      <c r="AB438" s="97">
        <f t="shared" si="1639"/>
        <v>23</v>
      </c>
      <c r="AC438" s="97">
        <f t="shared" si="1639"/>
        <v>23</v>
      </c>
      <c r="AE438" s="98">
        <v>16</v>
      </c>
      <c r="AF438" s="98">
        <f t="shared" ref="AF438:AM438" si="1640">INT(B438/$I$1*$AM$1)</f>
        <v>39</v>
      </c>
      <c r="AG438" s="98">
        <f t="shared" si="1640"/>
        <v>15</v>
      </c>
      <c r="AH438" s="98">
        <f t="shared" si="1640"/>
        <v>11</v>
      </c>
      <c r="AI438" s="98">
        <f t="shared" si="1640"/>
        <v>11</v>
      </c>
      <c r="AJ438" s="98">
        <f t="shared" si="1640"/>
        <v>37</v>
      </c>
      <c r="AK438" s="98">
        <f t="shared" si="1640"/>
        <v>23</v>
      </c>
      <c r="AL438" s="98">
        <f t="shared" si="1640"/>
        <v>29</v>
      </c>
      <c r="AM438" s="98">
        <f t="shared" si="1640"/>
        <v>29</v>
      </c>
      <c r="AO438" s="100">
        <v>16</v>
      </c>
      <c r="AP438" s="100">
        <f t="shared" ref="AP438:AW438" si="1641">INT(B438/$I$1*$AW$1)</f>
        <v>50</v>
      </c>
      <c r="AQ438" s="100">
        <f t="shared" si="1641"/>
        <v>20</v>
      </c>
      <c r="AR438" s="100">
        <f t="shared" si="1641"/>
        <v>15</v>
      </c>
      <c r="AS438" s="100">
        <f t="shared" si="1641"/>
        <v>15</v>
      </c>
      <c r="AT438" s="100">
        <f t="shared" si="1641"/>
        <v>47</v>
      </c>
      <c r="AU438" s="100">
        <f t="shared" si="1641"/>
        <v>30</v>
      </c>
      <c r="AV438" s="100">
        <f t="shared" si="1641"/>
        <v>37</v>
      </c>
      <c r="AW438" s="100">
        <f t="shared" si="1641"/>
        <v>37</v>
      </c>
      <c r="AY438" s="101">
        <v>16</v>
      </c>
      <c r="AZ438" s="101">
        <f t="shared" ref="AZ438:BG438" si="1642">INT(B438/$I$1*$BG$1)</f>
        <v>64</v>
      </c>
      <c r="BA438" s="101">
        <f t="shared" si="1642"/>
        <v>25</v>
      </c>
      <c r="BB438" s="101">
        <f t="shared" si="1642"/>
        <v>19</v>
      </c>
      <c r="BC438" s="101">
        <f t="shared" si="1642"/>
        <v>19</v>
      </c>
      <c r="BD438" s="101">
        <f t="shared" si="1642"/>
        <v>60</v>
      </c>
      <c r="BE438" s="101">
        <f t="shared" si="1642"/>
        <v>38</v>
      </c>
      <c r="BF438" s="101">
        <f t="shared" si="1642"/>
        <v>48</v>
      </c>
      <c r="BG438" s="101">
        <f t="shared" si="1642"/>
        <v>48</v>
      </c>
      <c r="BI438" s="102">
        <v>16</v>
      </c>
      <c r="BJ438" s="102">
        <f t="shared" ref="BJ438:BQ438" si="1643">INT(B438/$I$1*$BQ$1)</f>
        <v>100</v>
      </c>
      <c r="BK438" s="102">
        <f t="shared" si="1643"/>
        <v>40</v>
      </c>
      <c r="BL438" s="102">
        <f t="shared" si="1643"/>
        <v>30</v>
      </c>
      <c r="BM438" s="102">
        <f t="shared" si="1643"/>
        <v>30</v>
      </c>
      <c r="BN438" s="102">
        <f t="shared" si="1643"/>
        <v>95</v>
      </c>
      <c r="BO438" s="102">
        <f t="shared" si="1643"/>
        <v>60</v>
      </c>
      <c r="BP438" s="102">
        <f t="shared" si="1643"/>
        <v>75</v>
      </c>
      <c r="BQ438" s="102">
        <f t="shared" si="1643"/>
        <v>75</v>
      </c>
    </row>
    <row r="439" spans="1:69">
      <c r="A439" s="4">
        <v>17</v>
      </c>
      <c r="B439" s="4">
        <f>INT(VLOOKUP(A439,数值基线!$A$1:$K$206,9,0)*$B$210)</f>
        <v>22</v>
      </c>
      <c r="C439" s="4">
        <f>INT(B439/$B$2*$C$2)</f>
        <v>8</v>
      </c>
      <c r="D439" s="4">
        <f>INT(B439/$B$2*$D$2)</f>
        <v>6</v>
      </c>
      <c r="E439" s="4">
        <f>INT(B439/$B$2*$E$2)</f>
        <v>6</v>
      </c>
      <c r="F439" s="4">
        <f>INT(VLOOKUP(A439,数值基线!$A$1:$K$206,10,0)*$F$2)</f>
        <v>21</v>
      </c>
      <c r="G439" s="4">
        <f>INT(F439/$F$2*$G$2)</f>
        <v>14</v>
      </c>
      <c r="H439" s="4">
        <f>INT(F439/$F$2*$H$2)</f>
        <v>17</v>
      </c>
      <c r="I439" s="4">
        <f>INT(F439/$F$2*$I$2)</f>
        <v>17</v>
      </c>
      <c r="K439" s="106">
        <v>17</v>
      </c>
      <c r="L439" s="106">
        <f t="shared" ref="L439:S439" si="1644">INT(B439/$I$1*$S$1)</f>
        <v>27</v>
      </c>
      <c r="M439" s="106">
        <f t="shared" si="1644"/>
        <v>10</v>
      </c>
      <c r="N439" s="106">
        <f t="shared" si="1644"/>
        <v>7</v>
      </c>
      <c r="O439" s="106">
        <f t="shared" si="1644"/>
        <v>7</v>
      </c>
      <c r="P439" s="106">
        <f t="shared" si="1644"/>
        <v>26</v>
      </c>
      <c r="Q439" s="106">
        <f t="shared" si="1644"/>
        <v>17</v>
      </c>
      <c r="R439" s="106">
        <f t="shared" si="1644"/>
        <v>21</v>
      </c>
      <c r="S439" s="106">
        <f t="shared" si="1644"/>
        <v>21</v>
      </c>
      <c r="U439" s="97">
        <v>17</v>
      </c>
      <c r="V439" s="97">
        <f t="shared" ref="V439:AC439" si="1645">INT(B439/$I$1*$AC$1)</f>
        <v>34</v>
      </c>
      <c r="W439" s="97">
        <f t="shared" si="1645"/>
        <v>12</v>
      </c>
      <c r="X439" s="97">
        <f t="shared" si="1645"/>
        <v>9</v>
      </c>
      <c r="Y439" s="97">
        <f t="shared" si="1645"/>
        <v>9</v>
      </c>
      <c r="Z439" s="97">
        <f t="shared" si="1645"/>
        <v>32</v>
      </c>
      <c r="AA439" s="97">
        <f t="shared" si="1645"/>
        <v>21</v>
      </c>
      <c r="AB439" s="97">
        <f t="shared" si="1645"/>
        <v>26</v>
      </c>
      <c r="AC439" s="97">
        <f t="shared" si="1645"/>
        <v>26</v>
      </c>
      <c r="AE439" s="98">
        <v>17</v>
      </c>
      <c r="AF439" s="98">
        <f t="shared" ref="AF439:AM439" si="1646">INT(B439/$I$1*$AM$1)</f>
        <v>42</v>
      </c>
      <c r="AG439" s="98">
        <f t="shared" si="1646"/>
        <v>15</v>
      </c>
      <c r="AH439" s="98">
        <f t="shared" si="1646"/>
        <v>11</v>
      </c>
      <c r="AI439" s="98">
        <f t="shared" si="1646"/>
        <v>11</v>
      </c>
      <c r="AJ439" s="98">
        <f t="shared" si="1646"/>
        <v>40</v>
      </c>
      <c r="AK439" s="98">
        <f t="shared" si="1646"/>
        <v>27</v>
      </c>
      <c r="AL439" s="98">
        <f t="shared" si="1646"/>
        <v>33</v>
      </c>
      <c r="AM439" s="98">
        <f t="shared" si="1646"/>
        <v>33</v>
      </c>
      <c r="AO439" s="100">
        <v>17</v>
      </c>
      <c r="AP439" s="100">
        <f t="shared" ref="AP439:AW439" si="1647">INT(B439/$I$1*$AW$1)</f>
        <v>55</v>
      </c>
      <c r="AQ439" s="100">
        <f t="shared" si="1647"/>
        <v>20</v>
      </c>
      <c r="AR439" s="100">
        <f t="shared" si="1647"/>
        <v>15</v>
      </c>
      <c r="AS439" s="100">
        <f t="shared" si="1647"/>
        <v>15</v>
      </c>
      <c r="AT439" s="100">
        <f t="shared" si="1647"/>
        <v>52</v>
      </c>
      <c r="AU439" s="100">
        <f t="shared" si="1647"/>
        <v>35</v>
      </c>
      <c r="AV439" s="100">
        <f t="shared" si="1647"/>
        <v>42</v>
      </c>
      <c r="AW439" s="100">
        <f t="shared" si="1647"/>
        <v>42</v>
      </c>
      <c r="AY439" s="101">
        <v>17</v>
      </c>
      <c r="AZ439" s="101">
        <f t="shared" ref="AZ439:BG439" si="1648">INT(B439/$I$1*$BG$1)</f>
        <v>70</v>
      </c>
      <c r="BA439" s="101">
        <f t="shared" si="1648"/>
        <v>25</v>
      </c>
      <c r="BB439" s="101">
        <f t="shared" si="1648"/>
        <v>19</v>
      </c>
      <c r="BC439" s="101">
        <f t="shared" si="1648"/>
        <v>19</v>
      </c>
      <c r="BD439" s="101">
        <f t="shared" si="1648"/>
        <v>67</v>
      </c>
      <c r="BE439" s="101">
        <f t="shared" si="1648"/>
        <v>44</v>
      </c>
      <c r="BF439" s="101">
        <f t="shared" si="1648"/>
        <v>54</v>
      </c>
      <c r="BG439" s="101">
        <f t="shared" si="1648"/>
        <v>54</v>
      </c>
      <c r="BI439" s="102">
        <v>17</v>
      </c>
      <c r="BJ439" s="102">
        <f t="shared" ref="BJ439:BQ439" si="1649">INT(B439/$I$1*$BQ$1)</f>
        <v>110</v>
      </c>
      <c r="BK439" s="102">
        <f t="shared" si="1649"/>
        <v>40</v>
      </c>
      <c r="BL439" s="102">
        <f t="shared" si="1649"/>
        <v>30</v>
      </c>
      <c r="BM439" s="102">
        <f t="shared" si="1649"/>
        <v>30</v>
      </c>
      <c r="BN439" s="102">
        <f t="shared" si="1649"/>
        <v>105</v>
      </c>
      <c r="BO439" s="102">
        <f t="shared" si="1649"/>
        <v>70</v>
      </c>
      <c r="BP439" s="102">
        <f t="shared" si="1649"/>
        <v>85</v>
      </c>
      <c r="BQ439" s="102">
        <f t="shared" si="1649"/>
        <v>85</v>
      </c>
    </row>
    <row r="440" spans="1:69">
      <c r="A440" s="4">
        <v>18</v>
      </c>
      <c r="B440" s="4">
        <f>INT(VLOOKUP(A440,数值基线!$A$1:$K$206,9,0)*$B$210)</f>
        <v>24</v>
      </c>
      <c r="C440" s="4">
        <f>INT(B440/$B$2*$C$2)</f>
        <v>9</v>
      </c>
      <c r="D440" s="4">
        <f>INT(B440/$B$2*$D$2)</f>
        <v>7</v>
      </c>
      <c r="E440" s="4">
        <f>INT(B440/$B$2*$E$2)</f>
        <v>7</v>
      </c>
      <c r="F440" s="4">
        <f>INT(VLOOKUP(A440,数值基线!$A$1:$K$206,10,0)*$F$2)</f>
        <v>24</v>
      </c>
      <c r="G440" s="4">
        <f>INT(F440/$F$2*$G$2)</f>
        <v>16</v>
      </c>
      <c r="H440" s="4">
        <f>INT(F440/$F$2*$H$2)</f>
        <v>20</v>
      </c>
      <c r="I440" s="4">
        <f>INT(F440/$F$2*$I$2)</f>
        <v>20</v>
      </c>
      <c r="K440" s="106">
        <v>18</v>
      </c>
      <c r="L440" s="106">
        <f t="shared" ref="L440:S440" si="1650">INT(B440/$I$1*$S$1)</f>
        <v>30</v>
      </c>
      <c r="M440" s="106">
        <f t="shared" si="1650"/>
        <v>11</v>
      </c>
      <c r="N440" s="106">
        <f t="shared" si="1650"/>
        <v>8</v>
      </c>
      <c r="O440" s="106">
        <f t="shared" si="1650"/>
        <v>8</v>
      </c>
      <c r="P440" s="106">
        <f t="shared" si="1650"/>
        <v>30</v>
      </c>
      <c r="Q440" s="106">
        <f t="shared" si="1650"/>
        <v>20</v>
      </c>
      <c r="R440" s="106">
        <f t="shared" si="1650"/>
        <v>25</v>
      </c>
      <c r="S440" s="106">
        <f t="shared" si="1650"/>
        <v>25</v>
      </c>
      <c r="U440" s="97">
        <v>18</v>
      </c>
      <c r="V440" s="97">
        <f t="shared" ref="V440:AC440" si="1651">INT(B440/$I$1*$AC$1)</f>
        <v>37</v>
      </c>
      <c r="W440" s="97">
        <f t="shared" si="1651"/>
        <v>13</v>
      </c>
      <c r="X440" s="97">
        <f t="shared" si="1651"/>
        <v>10</v>
      </c>
      <c r="Y440" s="97">
        <f t="shared" si="1651"/>
        <v>10</v>
      </c>
      <c r="Z440" s="97">
        <f t="shared" si="1651"/>
        <v>37</v>
      </c>
      <c r="AA440" s="97">
        <f t="shared" si="1651"/>
        <v>24</v>
      </c>
      <c r="AB440" s="97">
        <f t="shared" si="1651"/>
        <v>31</v>
      </c>
      <c r="AC440" s="97">
        <f t="shared" si="1651"/>
        <v>31</v>
      </c>
      <c r="AE440" s="98">
        <v>18</v>
      </c>
      <c r="AF440" s="98">
        <f t="shared" ref="AF440:AM440" si="1652">INT(B440/$I$1*$AM$1)</f>
        <v>46</v>
      </c>
      <c r="AG440" s="98">
        <f t="shared" si="1652"/>
        <v>17</v>
      </c>
      <c r="AH440" s="98">
        <f t="shared" si="1652"/>
        <v>13</v>
      </c>
      <c r="AI440" s="98">
        <f t="shared" si="1652"/>
        <v>13</v>
      </c>
      <c r="AJ440" s="98">
        <f t="shared" si="1652"/>
        <v>46</v>
      </c>
      <c r="AK440" s="98">
        <f t="shared" si="1652"/>
        <v>31</v>
      </c>
      <c r="AL440" s="98">
        <f t="shared" si="1652"/>
        <v>39</v>
      </c>
      <c r="AM440" s="98">
        <f t="shared" si="1652"/>
        <v>39</v>
      </c>
      <c r="AO440" s="100">
        <v>18</v>
      </c>
      <c r="AP440" s="100">
        <f t="shared" ref="AP440:AW440" si="1653">INT(B440/$I$1*$AW$1)</f>
        <v>60</v>
      </c>
      <c r="AQ440" s="100">
        <f t="shared" si="1653"/>
        <v>22</v>
      </c>
      <c r="AR440" s="100">
        <f t="shared" si="1653"/>
        <v>17</v>
      </c>
      <c r="AS440" s="100">
        <f t="shared" si="1653"/>
        <v>17</v>
      </c>
      <c r="AT440" s="100">
        <f t="shared" si="1653"/>
        <v>60</v>
      </c>
      <c r="AU440" s="100">
        <f t="shared" si="1653"/>
        <v>40</v>
      </c>
      <c r="AV440" s="100">
        <f t="shared" si="1653"/>
        <v>50</v>
      </c>
      <c r="AW440" s="100">
        <f t="shared" si="1653"/>
        <v>50</v>
      </c>
      <c r="AY440" s="101">
        <v>18</v>
      </c>
      <c r="AZ440" s="101">
        <f t="shared" ref="AZ440:BG440" si="1654">INT(B440/$I$1*$BG$1)</f>
        <v>76</v>
      </c>
      <c r="BA440" s="101">
        <f t="shared" si="1654"/>
        <v>28</v>
      </c>
      <c r="BB440" s="101">
        <f t="shared" si="1654"/>
        <v>22</v>
      </c>
      <c r="BC440" s="101">
        <f t="shared" si="1654"/>
        <v>22</v>
      </c>
      <c r="BD440" s="101">
        <f t="shared" si="1654"/>
        <v>76</v>
      </c>
      <c r="BE440" s="101">
        <f t="shared" si="1654"/>
        <v>51</v>
      </c>
      <c r="BF440" s="101">
        <f t="shared" si="1654"/>
        <v>64</v>
      </c>
      <c r="BG440" s="101">
        <f t="shared" si="1654"/>
        <v>64</v>
      </c>
      <c r="BI440" s="102">
        <v>18</v>
      </c>
      <c r="BJ440" s="102">
        <f t="shared" ref="BJ440:BQ440" si="1655">INT(B440/$I$1*$BQ$1)</f>
        <v>120</v>
      </c>
      <c r="BK440" s="102">
        <f t="shared" si="1655"/>
        <v>45</v>
      </c>
      <c r="BL440" s="102">
        <f t="shared" si="1655"/>
        <v>35</v>
      </c>
      <c r="BM440" s="102">
        <f t="shared" si="1655"/>
        <v>35</v>
      </c>
      <c r="BN440" s="102">
        <f t="shared" si="1655"/>
        <v>120</v>
      </c>
      <c r="BO440" s="102">
        <f t="shared" si="1655"/>
        <v>80</v>
      </c>
      <c r="BP440" s="102">
        <f t="shared" si="1655"/>
        <v>100</v>
      </c>
      <c r="BQ440" s="102">
        <f t="shared" si="1655"/>
        <v>100</v>
      </c>
    </row>
    <row r="441" spans="1:69">
      <c r="A441" s="4">
        <v>19</v>
      </c>
      <c r="B441" s="4">
        <f>INT(VLOOKUP(A441,数值基线!$A$1:$K$206,9,0)*$B$210)</f>
        <v>26</v>
      </c>
      <c r="C441" s="4">
        <f>INT(B441/$B$2*$C$2)</f>
        <v>10</v>
      </c>
      <c r="D441" s="4">
        <f>INT(B441/$B$2*$D$2)</f>
        <v>7</v>
      </c>
      <c r="E441" s="4">
        <f>INT(B441/$B$2*$E$2)</f>
        <v>7</v>
      </c>
      <c r="F441" s="4">
        <f>INT(VLOOKUP(A441,数值基线!$A$1:$K$206,10,0)*$F$2)</f>
        <v>25</v>
      </c>
      <c r="G441" s="4">
        <f>INT(F441/$F$2*$G$2)</f>
        <v>16</v>
      </c>
      <c r="H441" s="4">
        <f>INT(F441/$F$2*$H$2)</f>
        <v>20</v>
      </c>
      <c r="I441" s="4">
        <f>INT(F441/$F$2*$I$2)</f>
        <v>20</v>
      </c>
      <c r="K441" s="106">
        <v>19</v>
      </c>
      <c r="L441" s="106">
        <f t="shared" ref="L441:S441" si="1656">INT(B441/$I$1*$S$1)</f>
        <v>32</v>
      </c>
      <c r="M441" s="106">
        <f t="shared" si="1656"/>
        <v>12</v>
      </c>
      <c r="N441" s="106">
        <f t="shared" si="1656"/>
        <v>8</v>
      </c>
      <c r="O441" s="106">
        <f t="shared" si="1656"/>
        <v>8</v>
      </c>
      <c r="P441" s="106">
        <f t="shared" si="1656"/>
        <v>31</v>
      </c>
      <c r="Q441" s="106">
        <f t="shared" si="1656"/>
        <v>20</v>
      </c>
      <c r="R441" s="106">
        <f t="shared" si="1656"/>
        <v>25</v>
      </c>
      <c r="S441" s="106">
        <f t="shared" si="1656"/>
        <v>25</v>
      </c>
      <c r="U441" s="97">
        <v>19</v>
      </c>
      <c r="V441" s="97">
        <f t="shared" ref="V441:AC441" si="1657">INT(B441/$I$1*$AC$1)</f>
        <v>40</v>
      </c>
      <c r="W441" s="97">
        <f t="shared" si="1657"/>
        <v>15</v>
      </c>
      <c r="X441" s="97">
        <f t="shared" si="1657"/>
        <v>10</v>
      </c>
      <c r="Y441" s="97">
        <f t="shared" si="1657"/>
        <v>10</v>
      </c>
      <c r="Z441" s="97">
        <f t="shared" si="1657"/>
        <v>38</v>
      </c>
      <c r="AA441" s="97">
        <f t="shared" si="1657"/>
        <v>24</v>
      </c>
      <c r="AB441" s="97">
        <f t="shared" si="1657"/>
        <v>31</v>
      </c>
      <c r="AC441" s="97">
        <f t="shared" si="1657"/>
        <v>31</v>
      </c>
      <c r="AE441" s="98">
        <v>19</v>
      </c>
      <c r="AF441" s="98">
        <f t="shared" ref="AF441:AM441" si="1658">INT(B441/$I$1*$AM$1)</f>
        <v>50</v>
      </c>
      <c r="AG441" s="98">
        <f t="shared" si="1658"/>
        <v>19</v>
      </c>
      <c r="AH441" s="98">
        <f t="shared" si="1658"/>
        <v>13</v>
      </c>
      <c r="AI441" s="98">
        <f t="shared" si="1658"/>
        <v>13</v>
      </c>
      <c r="AJ441" s="98">
        <f t="shared" si="1658"/>
        <v>48</v>
      </c>
      <c r="AK441" s="98">
        <f t="shared" si="1658"/>
        <v>31</v>
      </c>
      <c r="AL441" s="98">
        <f t="shared" si="1658"/>
        <v>39</v>
      </c>
      <c r="AM441" s="98">
        <f t="shared" si="1658"/>
        <v>39</v>
      </c>
      <c r="AO441" s="100">
        <v>19</v>
      </c>
      <c r="AP441" s="100">
        <f t="shared" ref="AP441:AW441" si="1659">INT(B441/$I$1*$AW$1)</f>
        <v>65</v>
      </c>
      <c r="AQ441" s="100">
        <f t="shared" si="1659"/>
        <v>25</v>
      </c>
      <c r="AR441" s="100">
        <f t="shared" si="1659"/>
        <v>17</v>
      </c>
      <c r="AS441" s="100">
        <f t="shared" si="1659"/>
        <v>17</v>
      </c>
      <c r="AT441" s="100">
        <f t="shared" si="1659"/>
        <v>62</v>
      </c>
      <c r="AU441" s="100">
        <f t="shared" si="1659"/>
        <v>40</v>
      </c>
      <c r="AV441" s="100">
        <f t="shared" si="1659"/>
        <v>50</v>
      </c>
      <c r="AW441" s="100">
        <f t="shared" si="1659"/>
        <v>50</v>
      </c>
      <c r="AY441" s="101">
        <v>19</v>
      </c>
      <c r="AZ441" s="101">
        <f t="shared" ref="AZ441:BG441" si="1660">INT(B441/$I$1*$BG$1)</f>
        <v>83</v>
      </c>
      <c r="BA441" s="101">
        <f t="shared" si="1660"/>
        <v>32</v>
      </c>
      <c r="BB441" s="101">
        <f t="shared" si="1660"/>
        <v>22</v>
      </c>
      <c r="BC441" s="101">
        <f t="shared" si="1660"/>
        <v>22</v>
      </c>
      <c r="BD441" s="101">
        <f t="shared" si="1660"/>
        <v>80</v>
      </c>
      <c r="BE441" s="101">
        <f t="shared" si="1660"/>
        <v>51</v>
      </c>
      <c r="BF441" s="101">
        <f t="shared" si="1660"/>
        <v>64</v>
      </c>
      <c r="BG441" s="101">
        <f t="shared" si="1660"/>
        <v>64</v>
      </c>
      <c r="BI441" s="102">
        <v>19</v>
      </c>
      <c r="BJ441" s="102">
        <f t="shared" ref="BJ441:BQ441" si="1661">INT(B441/$I$1*$BQ$1)</f>
        <v>130</v>
      </c>
      <c r="BK441" s="102">
        <f t="shared" si="1661"/>
        <v>50</v>
      </c>
      <c r="BL441" s="102">
        <f t="shared" si="1661"/>
        <v>35</v>
      </c>
      <c r="BM441" s="102">
        <f t="shared" si="1661"/>
        <v>35</v>
      </c>
      <c r="BN441" s="102">
        <f t="shared" si="1661"/>
        <v>125</v>
      </c>
      <c r="BO441" s="102">
        <f t="shared" si="1661"/>
        <v>80</v>
      </c>
      <c r="BP441" s="102">
        <f t="shared" si="1661"/>
        <v>100</v>
      </c>
      <c r="BQ441" s="102">
        <f t="shared" si="1661"/>
        <v>100</v>
      </c>
    </row>
    <row r="442" spans="1:69">
      <c r="A442" s="4">
        <v>20</v>
      </c>
      <c r="B442" s="4">
        <f>INT(VLOOKUP(A442,数值基线!$A$1:$K$206,9,0)*$B$210)</f>
        <v>28</v>
      </c>
      <c r="C442" s="4">
        <f>INT(B442/$B$2*$C$2)</f>
        <v>11</v>
      </c>
      <c r="D442" s="4">
        <f>INT(B442/$B$2*$D$2)</f>
        <v>8</v>
      </c>
      <c r="E442" s="4">
        <f>INT(B442/$B$2*$E$2)</f>
        <v>8</v>
      </c>
      <c r="F442" s="4">
        <f>INT(VLOOKUP(A442,数值基线!$A$1:$K$206,10,0)*$F$2)</f>
        <v>27</v>
      </c>
      <c r="G442" s="4">
        <f>INT(F442/$F$2*$G$2)</f>
        <v>18</v>
      </c>
      <c r="H442" s="4">
        <f>INT(F442/$F$2*$H$2)</f>
        <v>22</v>
      </c>
      <c r="I442" s="4">
        <f>INT(F442/$F$2*$I$2)</f>
        <v>22</v>
      </c>
      <c r="K442" s="106">
        <v>20</v>
      </c>
      <c r="L442" s="106">
        <f t="shared" ref="L442:S442" si="1662">INT(B442/$I$1*$S$1)</f>
        <v>35</v>
      </c>
      <c r="M442" s="106">
        <f t="shared" si="1662"/>
        <v>13</v>
      </c>
      <c r="N442" s="106">
        <f t="shared" si="1662"/>
        <v>10</v>
      </c>
      <c r="O442" s="106">
        <f t="shared" si="1662"/>
        <v>10</v>
      </c>
      <c r="P442" s="106">
        <f t="shared" si="1662"/>
        <v>33</v>
      </c>
      <c r="Q442" s="106">
        <f t="shared" si="1662"/>
        <v>22</v>
      </c>
      <c r="R442" s="106">
        <f t="shared" si="1662"/>
        <v>27</v>
      </c>
      <c r="S442" s="106">
        <f t="shared" si="1662"/>
        <v>27</v>
      </c>
      <c r="U442" s="97">
        <v>20</v>
      </c>
      <c r="V442" s="97">
        <f t="shared" ref="V442:AC442" si="1663">INT(B442/$I$1*$AC$1)</f>
        <v>43</v>
      </c>
      <c r="W442" s="97">
        <f t="shared" si="1663"/>
        <v>17</v>
      </c>
      <c r="X442" s="97">
        <f t="shared" si="1663"/>
        <v>12</v>
      </c>
      <c r="Y442" s="97">
        <f t="shared" si="1663"/>
        <v>12</v>
      </c>
      <c r="Z442" s="97">
        <f t="shared" si="1663"/>
        <v>41</v>
      </c>
      <c r="AA442" s="97">
        <f t="shared" si="1663"/>
        <v>27</v>
      </c>
      <c r="AB442" s="97">
        <f t="shared" si="1663"/>
        <v>34</v>
      </c>
      <c r="AC442" s="97">
        <f t="shared" si="1663"/>
        <v>34</v>
      </c>
      <c r="AE442" s="98">
        <v>20</v>
      </c>
      <c r="AF442" s="98">
        <f t="shared" ref="AF442:AM442" si="1664">INT(B442/$I$1*$AM$1)</f>
        <v>54</v>
      </c>
      <c r="AG442" s="98">
        <f t="shared" si="1664"/>
        <v>21</v>
      </c>
      <c r="AH442" s="98">
        <f t="shared" si="1664"/>
        <v>15</v>
      </c>
      <c r="AI442" s="98">
        <f t="shared" si="1664"/>
        <v>15</v>
      </c>
      <c r="AJ442" s="98">
        <f t="shared" si="1664"/>
        <v>52</v>
      </c>
      <c r="AK442" s="98">
        <f t="shared" si="1664"/>
        <v>35</v>
      </c>
      <c r="AL442" s="98">
        <f t="shared" si="1664"/>
        <v>42</v>
      </c>
      <c r="AM442" s="98">
        <f t="shared" si="1664"/>
        <v>42</v>
      </c>
      <c r="AO442" s="100">
        <v>20</v>
      </c>
      <c r="AP442" s="100">
        <f t="shared" ref="AP442:AW442" si="1665">INT(B442/$I$1*$AW$1)</f>
        <v>70</v>
      </c>
      <c r="AQ442" s="100">
        <f t="shared" si="1665"/>
        <v>27</v>
      </c>
      <c r="AR442" s="100">
        <f t="shared" si="1665"/>
        <v>20</v>
      </c>
      <c r="AS442" s="100">
        <f t="shared" si="1665"/>
        <v>20</v>
      </c>
      <c r="AT442" s="100">
        <f t="shared" si="1665"/>
        <v>67</v>
      </c>
      <c r="AU442" s="100">
        <f t="shared" si="1665"/>
        <v>45</v>
      </c>
      <c r="AV442" s="100">
        <f t="shared" si="1665"/>
        <v>55</v>
      </c>
      <c r="AW442" s="100">
        <f t="shared" si="1665"/>
        <v>55</v>
      </c>
      <c r="AY442" s="101">
        <v>20</v>
      </c>
      <c r="AZ442" s="101">
        <f t="shared" ref="AZ442:BG442" si="1666">INT(B442/$I$1*$BG$1)</f>
        <v>89</v>
      </c>
      <c r="BA442" s="101">
        <f t="shared" si="1666"/>
        <v>35</v>
      </c>
      <c r="BB442" s="101">
        <f t="shared" si="1666"/>
        <v>25</v>
      </c>
      <c r="BC442" s="101">
        <f t="shared" si="1666"/>
        <v>25</v>
      </c>
      <c r="BD442" s="101">
        <f t="shared" si="1666"/>
        <v>86</v>
      </c>
      <c r="BE442" s="101">
        <f t="shared" si="1666"/>
        <v>57</v>
      </c>
      <c r="BF442" s="101">
        <f t="shared" si="1666"/>
        <v>70</v>
      </c>
      <c r="BG442" s="101">
        <f t="shared" si="1666"/>
        <v>70</v>
      </c>
      <c r="BI442" s="102">
        <v>20</v>
      </c>
      <c r="BJ442" s="102">
        <f t="shared" ref="BJ442:BQ442" si="1667">INT(B442/$I$1*$BQ$1)</f>
        <v>140</v>
      </c>
      <c r="BK442" s="102">
        <f t="shared" si="1667"/>
        <v>55</v>
      </c>
      <c r="BL442" s="102">
        <f t="shared" si="1667"/>
        <v>40</v>
      </c>
      <c r="BM442" s="102">
        <f t="shared" si="1667"/>
        <v>40</v>
      </c>
      <c r="BN442" s="102">
        <f t="shared" si="1667"/>
        <v>135</v>
      </c>
      <c r="BO442" s="102">
        <f t="shared" si="1667"/>
        <v>90</v>
      </c>
      <c r="BP442" s="102">
        <f t="shared" si="1667"/>
        <v>110</v>
      </c>
      <c r="BQ442" s="102">
        <f t="shared" si="1667"/>
        <v>110</v>
      </c>
    </row>
    <row r="443" spans="1:69">
      <c r="A443" s="4">
        <v>21</v>
      </c>
      <c r="B443" s="4">
        <f>INT(VLOOKUP(A443,数值基线!$A$1:$K$206,9,0)*$B$210)</f>
        <v>31</v>
      </c>
      <c r="C443" s="4">
        <f>INT(B443/$B$2*$C$2)</f>
        <v>12</v>
      </c>
      <c r="D443" s="4">
        <f>INT(B443/$B$2*$D$2)</f>
        <v>9</v>
      </c>
      <c r="E443" s="4">
        <f>INT(B443/$B$2*$E$2)</f>
        <v>9</v>
      </c>
      <c r="F443" s="4">
        <f>INT(VLOOKUP(A443,数值基线!$A$1:$K$206,10,0)*$F$2)</f>
        <v>30</v>
      </c>
      <c r="G443" s="4">
        <f>INT(F443/$F$2*$G$2)</f>
        <v>20</v>
      </c>
      <c r="H443" s="4">
        <f>INT(F443/$F$2*$H$2)</f>
        <v>25</v>
      </c>
      <c r="I443" s="4">
        <f>INT(F443/$F$2*$I$2)</f>
        <v>25</v>
      </c>
      <c r="K443" s="106">
        <v>21</v>
      </c>
      <c r="L443" s="106">
        <f t="shared" ref="L443:S443" si="1668">INT(B443/$I$1*$S$1)</f>
        <v>38</v>
      </c>
      <c r="M443" s="106">
        <f t="shared" si="1668"/>
        <v>15</v>
      </c>
      <c r="N443" s="106">
        <f t="shared" si="1668"/>
        <v>11</v>
      </c>
      <c r="O443" s="106">
        <f t="shared" si="1668"/>
        <v>11</v>
      </c>
      <c r="P443" s="106">
        <f t="shared" si="1668"/>
        <v>37</v>
      </c>
      <c r="Q443" s="106">
        <f t="shared" si="1668"/>
        <v>25</v>
      </c>
      <c r="R443" s="106">
        <f t="shared" si="1668"/>
        <v>31</v>
      </c>
      <c r="S443" s="106">
        <f t="shared" si="1668"/>
        <v>31</v>
      </c>
      <c r="U443" s="97">
        <v>21</v>
      </c>
      <c r="V443" s="97">
        <f t="shared" ref="V443:AC443" si="1669">INT(B443/$I$1*$AC$1)</f>
        <v>48</v>
      </c>
      <c r="W443" s="97">
        <f t="shared" si="1669"/>
        <v>18</v>
      </c>
      <c r="X443" s="97">
        <f t="shared" si="1669"/>
        <v>13</v>
      </c>
      <c r="Y443" s="97">
        <f t="shared" si="1669"/>
        <v>13</v>
      </c>
      <c r="Z443" s="97">
        <f t="shared" si="1669"/>
        <v>46</v>
      </c>
      <c r="AA443" s="97">
        <f t="shared" si="1669"/>
        <v>31</v>
      </c>
      <c r="AB443" s="97">
        <f t="shared" si="1669"/>
        <v>38</v>
      </c>
      <c r="AC443" s="97">
        <f t="shared" si="1669"/>
        <v>38</v>
      </c>
      <c r="AE443" s="98">
        <v>21</v>
      </c>
      <c r="AF443" s="98">
        <f t="shared" ref="AF443:AM443" si="1670">INT(B443/$I$1*$AM$1)</f>
        <v>60</v>
      </c>
      <c r="AG443" s="98">
        <f t="shared" si="1670"/>
        <v>23</v>
      </c>
      <c r="AH443" s="98">
        <f t="shared" si="1670"/>
        <v>17</v>
      </c>
      <c r="AI443" s="98">
        <f t="shared" si="1670"/>
        <v>17</v>
      </c>
      <c r="AJ443" s="98">
        <f t="shared" si="1670"/>
        <v>58</v>
      </c>
      <c r="AK443" s="98">
        <f t="shared" si="1670"/>
        <v>39</v>
      </c>
      <c r="AL443" s="98">
        <f t="shared" si="1670"/>
        <v>48</v>
      </c>
      <c r="AM443" s="98">
        <f t="shared" si="1670"/>
        <v>48</v>
      </c>
      <c r="AO443" s="100">
        <v>21</v>
      </c>
      <c r="AP443" s="100">
        <f t="shared" ref="AP443:AW443" si="1671">INT(B443/$I$1*$AW$1)</f>
        <v>77</v>
      </c>
      <c r="AQ443" s="100">
        <f t="shared" si="1671"/>
        <v>30</v>
      </c>
      <c r="AR443" s="100">
        <f t="shared" si="1671"/>
        <v>22</v>
      </c>
      <c r="AS443" s="100">
        <f t="shared" si="1671"/>
        <v>22</v>
      </c>
      <c r="AT443" s="100">
        <f t="shared" si="1671"/>
        <v>75</v>
      </c>
      <c r="AU443" s="100">
        <f t="shared" si="1671"/>
        <v>50</v>
      </c>
      <c r="AV443" s="100">
        <f t="shared" si="1671"/>
        <v>62</v>
      </c>
      <c r="AW443" s="100">
        <f t="shared" si="1671"/>
        <v>62</v>
      </c>
      <c r="AY443" s="101">
        <v>21</v>
      </c>
      <c r="AZ443" s="101">
        <f t="shared" ref="AZ443:BG443" si="1672">INT(B443/$I$1*$BG$1)</f>
        <v>99</v>
      </c>
      <c r="BA443" s="101">
        <f t="shared" si="1672"/>
        <v>38</v>
      </c>
      <c r="BB443" s="101">
        <f t="shared" si="1672"/>
        <v>28</v>
      </c>
      <c r="BC443" s="101">
        <f t="shared" si="1672"/>
        <v>28</v>
      </c>
      <c r="BD443" s="101">
        <f t="shared" si="1672"/>
        <v>96</v>
      </c>
      <c r="BE443" s="101">
        <f t="shared" si="1672"/>
        <v>64</v>
      </c>
      <c r="BF443" s="101">
        <f t="shared" si="1672"/>
        <v>80</v>
      </c>
      <c r="BG443" s="101">
        <f t="shared" si="1672"/>
        <v>80</v>
      </c>
      <c r="BI443" s="102">
        <v>21</v>
      </c>
      <c r="BJ443" s="102">
        <f t="shared" ref="BJ443:BQ443" si="1673">INT(B443/$I$1*$BQ$1)</f>
        <v>155</v>
      </c>
      <c r="BK443" s="102">
        <f t="shared" si="1673"/>
        <v>60</v>
      </c>
      <c r="BL443" s="102">
        <f t="shared" si="1673"/>
        <v>45</v>
      </c>
      <c r="BM443" s="102">
        <f t="shared" si="1673"/>
        <v>45</v>
      </c>
      <c r="BN443" s="102">
        <f t="shared" si="1673"/>
        <v>150</v>
      </c>
      <c r="BO443" s="102">
        <f t="shared" si="1673"/>
        <v>100</v>
      </c>
      <c r="BP443" s="102">
        <f t="shared" si="1673"/>
        <v>125</v>
      </c>
      <c r="BQ443" s="102">
        <f t="shared" si="1673"/>
        <v>125</v>
      </c>
    </row>
    <row r="444" spans="1:69">
      <c r="A444" s="4">
        <v>22</v>
      </c>
      <c r="B444" s="4">
        <f>INT(VLOOKUP(A444,数值基线!$A$1:$K$206,9,0)*$B$210)</f>
        <v>33</v>
      </c>
      <c r="C444" s="4">
        <f>INT(B444/$B$2*$C$2)</f>
        <v>13</v>
      </c>
      <c r="D444" s="4">
        <f>INT(B444/$B$2*$D$2)</f>
        <v>9</v>
      </c>
      <c r="E444" s="4">
        <f>INT(B444/$B$2*$E$2)</f>
        <v>9</v>
      </c>
      <c r="F444" s="4">
        <f>INT(VLOOKUP(A444,数值基线!$A$1:$K$206,10,0)*$F$2)</f>
        <v>32</v>
      </c>
      <c r="G444" s="4">
        <f>INT(F444/$F$2*$G$2)</f>
        <v>21</v>
      </c>
      <c r="H444" s="4">
        <f>INT(F444/$F$2*$H$2)</f>
        <v>26</v>
      </c>
      <c r="I444" s="4">
        <f>INT(F444/$F$2*$I$2)</f>
        <v>26</v>
      </c>
      <c r="K444" s="106">
        <v>22</v>
      </c>
      <c r="L444" s="106">
        <f t="shared" ref="L444:S444" si="1674">INT(B444/$I$1*$S$1)</f>
        <v>41</v>
      </c>
      <c r="M444" s="106">
        <f t="shared" si="1674"/>
        <v>16</v>
      </c>
      <c r="N444" s="106">
        <f t="shared" si="1674"/>
        <v>11</v>
      </c>
      <c r="O444" s="106">
        <f t="shared" si="1674"/>
        <v>11</v>
      </c>
      <c r="P444" s="106">
        <f t="shared" si="1674"/>
        <v>40</v>
      </c>
      <c r="Q444" s="106">
        <f t="shared" si="1674"/>
        <v>26</v>
      </c>
      <c r="R444" s="106">
        <f t="shared" si="1674"/>
        <v>32</v>
      </c>
      <c r="S444" s="106">
        <f t="shared" si="1674"/>
        <v>32</v>
      </c>
      <c r="U444" s="97">
        <v>22</v>
      </c>
      <c r="V444" s="97">
        <f t="shared" ref="V444:AC444" si="1675">INT(B444/$I$1*$AC$1)</f>
        <v>51</v>
      </c>
      <c r="W444" s="97">
        <f t="shared" si="1675"/>
        <v>20</v>
      </c>
      <c r="X444" s="97">
        <f t="shared" si="1675"/>
        <v>13</v>
      </c>
      <c r="Y444" s="97">
        <f t="shared" si="1675"/>
        <v>13</v>
      </c>
      <c r="Z444" s="97">
        <f t="shared" si="1675"/>
        <v>49</v>
      </c>
      <c r="AA444" s="97">
        <f t="shared" si="1675"/>
        <v>32</v>
      </c>
      <c r="AB444" s="97">
        <f t="shared" si="1675"/>
        <v>40</v>
      </c>
      <c r="AC444" s="97">
        <f t="shared" si="1675"/>
        <v>40</v>
      </c>
      <c r="AE444" s="98">
        <v>22</v>
      </c>
      <c r="AF444" s="98">
        <f t="shared" ref="AF444:AM444" si="1676">INT(B444/$I$1*$AM$1)</f>
        <v>64</v>
      </c>
      <c r="AG444" s="98">
        <f t="shared" si="1676"/>
        <v>25</v>
      </c>
      <c r="AH444" s="98">
        <f t="shared" si="1676"/>
        <v>17</v>
      </c>
      <c r="AI444" s="98">
        <f t="shared" si="1676"/>
        <v>17</v>
      </c>
      <c r="AJ444" s="98">
        <f t="shared" si="1676"/>
        <v>62</v>
      </c>
      <c r="AK444" s="98">
        <f t="shared" si="1676"/>
        <v>40</v>
      </c>
      <c r="AL444" s="98">
        <f t="shared" si="1676"/>
        <v>50</v>
      </c>
      <c r="AM444" s="98">
        <f t="shared" si="1676"/>
        <v>50</v>
      </c>
      <c r="AO444" s="100">
        <v>22</v>
      </c>
      <c r="AP444" s="100">
        <f t="shared" ref="AP444:AW444" si="1677">INT(B444/$I$1*$AW$1)</f>
        <v>82</v>
      </c>
      <c r="AQ444" s="100">
        <f t="shared" si="1677"/>
        <v>32</v>
      </c>
      <c r="AR444" s="100">
        <f t="shared" si="1677"/>
        <v>22</v>
      </c>
      <c r="AS444" s="100">
        <f t="shared" si="1677"/>
        <v>22</v>
      </c>
      <c r="AT444" s="100">
        <f t="shared" si="1677"/>
        <v>80</v>
      </c>
      <c r="AU444" s="100">
        <f t="shared" si="1677"/>
        <v>52</v>
      </c>
      <c r="AV444" s="100">
        <f t="shared" si="1677"/>
        <v>65</v>
      </c>
      <c r="AW444" s="100">
        <f t="shared" si="1677"/>
        <v>65</v>
      </c>
      <c r="AY444" s="101">
        <v>22</v>
      </c>
      <c r="AZ444" s="101">
        <f t="shared" ref="AZ444:BG444" si="1678">INT(B444/$I$1*$BG$1)</f>
        <v>105</v>
      </c>
      <c r="BA444" s="101">
        <f t="shared" si="1678"/>
        <v>41</v>
      </c>
      <c r="BB444" s="101">
        <f t="shared" si="1678"/>
        <v>28</v>
      </c>
      <c r="BC444" s="101">
        <f t="shared" si="1678"/>
        <v>28</v>
      </c>
      <c r="BD444" s="101">
        <f t="shared" si="1678"/>
        <v>102</v>
      </c>
      <c r="BE444" s="101">
        <f t="shared" si="1678"/>
        <v>67</v>
      </c>
      <c r="BF444" s="101">
        <f t="shared" si="1678"/>
        <v>83</v>
      </c>
      <c r="BG444" s="101">
        <f t="shared" si="1678"/>
        <v>83</v>
      </c>
      <c r="BI444" s="102">
        <v>22</v>
      </c>
      <c r="BJ444" s="102">
        <f t="shared" ref="BJ444:BQ444" si="1679">INT(B444/$I$1*$BQ$1)</f>
        <v>165</v>
      </c>
      <c r="BK444" s="102">
        <f t="shared" si="1679"/>
        <v>65</v>
      </c>
      <c r="BL444" s="102">
        <f t="shared" si="1679"/>
        <v>45</v>
      </c>
      <c r="BM444" s="102">
        <f t="shared" si="1679"/>
        <v>45</v>
      </c>
      <c r="BN444" s="102">
        <f t="shared" si="1679"/>
        <v>160</v>
      </c>
      <c r="BO444" s="102">
        <f t="shared" si="1679"/>
        <v>105</v>
      </c>
      <c r="BP444" s="102">
        <f t="shared" si="1679"/>
        <v>130</v>
      </c>
      <c r="BQ444" s="102">
        <f t="shared" si="1679"/>
        <v>130</v>
      </c>
    </row>
    <row r="445" spans="1:69">
      <c r="A445" s="4">
        <v>23</v>
      </c>
      <c r="B445" s="4">
        <f>INT(VLOOKUP(A445,数值基线!$A$1:$K$206,9,0)*$B$210)</f>
        <v>36</v>
      </c>
      <c r="C445" s="4">
        <f>INT(B445/$B$2*$C$2)</f>
        <v>14</v>
      </c>
      <c r="D445" s="4">
        <f>INT(B445/$B$2*$D$2)</f>
        <v>10</v>
      </c>
      <c r="E445" s="4">
        <f>INT(B445/$B$2*$E$2)</f>
        <v>10</v>
      </c>
      <c r="F445" s="4">
        <f>INT(VLOOKUP(A445,数值基线!$A$1:$K$206,10,0)*$F$2)</f>
        <v>34</v>
      </c>
      <c r="G445" s="4">
        <f>INT(F445/$F$2*$G$2)</f>
        <v>22</v>
      </c>
      <c r="H445" s="4">
        <f>INT(F445/$F$2*$H$2)</f>
        <v>28</v>
      </c>
      <c r="I445" s="4">
        <f>INT(F445/$F$2*$I$2)</f>
        <v>28</v>
      </c>
      <c r="K445" s="106">
        <v>23</v>
      </c>
      <c r="L445" s="106">
        <f t="shared" ref="L445:S445" si="1680">INT(B445/$I$1*$S$1)</f>
        <v>45</v>
      </c>
      <c r="M445" s="106">
        <f t="shared" si="1680"/>
        <v>17</v>
      </c>
      <c r="N445" s="106">
        <f t="shared" si="1680"/>
        <v>12</v>
      </c>
      <c r="O445" s="106">
        <f t="shared" si="1680"/>
        <v>12</v>
      </c>
      <c r="P445" s="106">
        <f t="shared" si="1680"/>
        <v>42</v>
      </c>
      <c r="Q445" s="106">
        <f t="shared" si="1680"/>
        <v>27</v>
      </c>
      <c r="R445" s="106">
        <f t="shared" si="1680"/>
        <v>35</v>
      </c>
      <c r="S445" s="106">
        <f t="shared" si="1680"/>
        <v>35</v>
      </c>
      <c r="U445" s="97">
        <v>23</v>
      </c>
      <c r="V445" s="97">
        <f t="shared" ref="V445:AC445" si="1681">INT(B445/$I$1*$AC$1)</f>
        <v>55</v>
      </c>
      <c r="W445" s="97">
        <f t="shared" si="1681"/>
        <v>21</v>
      </c>
      <c r="X445" s="97">
        <f t="shared" si="1681"/>
        <v>15</v>
      </c>
      <c r="Y445" s="97">
        <f t="shared" si="1681"/>
        <v>15</v>
      </c>
      <c r="Z445" s="97">
        <f t="shared" si="1681"/>
        <v>52</v>
      </c>
      <c r="AA445" s="97">
        <f t="shared" si="1681"/>
        <v>34</v>
      </c>
      <c r="AB445" s="97">
        <f t="shared" si="1681"/>
        <v>43</v>
      </c>
      <c r="AC445" s="97">
        <f t="shared" si="1681"/>
        <v>43</v>
      </c>
      <c r="AE445" s="98">
        <v>23</v>
      </c>
      <c r="AF445" s="98">
        <f t="shared" ref="AF445:AM445" si="1682">INT(B445/$I$1*$AM$1)</f>
        <v>70</v>
      </c>
      <c r="AG445" s="98">
        <f t="shared" si="1682"/>
        <v>27</v>
      </c>
      <c r="AH445" s="98">
        <f t="shared" si="1682"/>
        <v>19</v>
      </c>
      <c r="AI445" s="98">
        <f t="shared" si="1682"/>
        <v>19</v>
      </c>
      <c r="AJ445" s="98">
        <f t="shared" si="1682"/>
        <v>66</v>
      </c>
      <c r="AK445" s="98">
        <f t="shared" si="1682"/>
        <v>42</v>
      </c>
      <c r="AL445" s="98">
        <f t="shared" si="1682"/>
        <v>54</v>
      </c>
      <c r="AM445" s="98">
        <f t="shared" si="1682"/>
        <v>54</v>
      </c>
      <c r="AO445" s="100">
        <v>23</v>
      </c>
      <c r="AP445" s="100">
        <f t="shared" ref="AP445:AW445" si="1683">INT(B445/$I$1*$AW$1)</f>
        <v>90</v>
      </c>
      <c r="AQ445" s="100">
        <f t="shared" si="1683"/>
        <v>35</v>
      </c>
      <c r="AR445" s="100">
        <f t="shared" si="1683"/>
        <v>25</v>
      </c>
      <c r="AS445" s="100">
        <f t="shared" si="1683"/>
        <v>25</v>
      </c>
      <c r="AT445" s="100">
        <f t="shared" si="1683"/>
        <v>85</v>
      </c>
      <c r="AU445" s="100">
        <f t="shared" si="1683"/>
        <v>55</v>
      </c>
      <c r="AV445" s="100">
        <f t="shared" si="1683"/>
        <v>70</v>
      </c>
      <c r="AW445" s="100">
        <f t="shared" si="1683"/>
        <v>70</v>
      </c>
      <c r="AY445" s="101">
        <v>23</v>
      </c>
      <c r="AZ445" s="101">
        <f t="shared" ref="AZ445:BG445" si="1684">INT(B445/$I$1*$BG$1)</f>
        <v>115</v>
      </c>
      <c r="BA445" s="101">
        <f t="shared" si="1684"/>
        <v>44</v>
      </c>
      <c r="BB445" s="101">
        <f t="shared" si="1684"/>
        <v>32</v>
      </c>
      <c r="BC445" s="101">
        <f t="shared" si="1684"/>
        <v>32</v>
      </c>
      <c r="BD445" s="101">
        <f t="shared" si="1684"/>
        <v>108</v>
      </c>
      <c r="BE445" s="101">
        <f t="shared" si="1684"/>
        <v>70</v>
      </c>
      <c r="BF445" s="101">
        <f t="shared" si="1684"/>
        <v>89</v>
      </c>
      <c r="BG445" s="101">
        <f t="shared" si="1684"/>
        <v>89</v>
      </c>
      <c r="BI445" s="102">
        <v>23</v>
      </c>
      <c r="BJ445" s="102">
        <f t="shared" ref="BJ445:BQ445" si="1685">INT(B445/$I$1*$BQ$1)</f>
        <v>180</v>
      </c>
      <c r="BK445" s="102">
        <f t="shared" si="1685"/>
        <v>70</v>
      </c>
      <c r="BL445" s="102">
        <f t="shared" si="1685"/>
        <v>50</v>
      </c>
      <c r="BM445" s="102">
        <f t="shared" si="1685"/>
        <v>50</v>
      </c>
      <c r="BN445" s="102">
        <f t="shared" si="1685"/>
        <v>170</v>
      </c>
      <c r="BO445" s="102">
        <f t="shared" si="1685"/>
        <v>110</v>
      </c>
      <c r="BP445" s="102">
        <f t="shared" si="1685"/>
        <v>140</v>
      </c>
      <c r="BQ445" s="102">
        <f t="shared" si="1685"/>
        <v>140</v>
      </c>
    </row>
    <row r="446" spans="1:69">
      <c r="A446" s="4">
        <v>24</v>
      </c>
      <c r="B446" s="4">
        <f>INT(VLOOKUP(A446,数值基线!$A$1:$K$206,9,0)*$B$210)</f>
        <v>38</v>
      </c>
      <c r="C446" s="4">
        <f>INT(B446/$B$2*$C$2)</f>
        <v>15</v>
      </c>
      <c r="D446" s="4">
        <f>INT(B446/$B$2*$D$2)</f>
        <v>11</v>
      </c>
      <c r="E446" s="4">
        <f>INT(B446/$B$2*$E$2)</f>
        <v>11</v>
      </c>
      <c r="F446" s="4">
        <f>INT(VLOOKUP(A446,数值基线!$A$1:$K$206,10,0)*$F$2)</f>
        <v>37</v>
      </c>
      <c r="G446" s="4">
        <f>INT(F446/$F$2*$G$2)</f>
        <v>24</v>
      </c>
      <c r="H446" s="4">
        <f>INT(F446/$F$2*$H$2)</f>
        <v>30</v>
      </c>
      <c r="I446" s="4">
        <f>INT(F446/$F$2*$I$2)</f>
        <v>30</v>
      </c>
      <c r="K446" s="106">
        <v>24</v>
      </c>
      <c r="L446" s="106">
        <f t="shared" ref="L446:S446" si="1686">INT(B446/$I$1*$S$1)</f>
        <v>47</v>
      </c>
      <c r="M446" s="106">
        <f t="shared" si="1686"/>
        <v>18</v>
      </c>
      <c r="N446" s="106">
        <f t="shared" si="1686"/>
        <v>13</v>
      </c>
      <c r="O446" s="106">
        <f t="shared" si="1686"/>
        <v>13</v>
      </c>
      <c r="P446" s="106">
        <f t="shared" si="1686"/>
        <v>46</v>
      </c>
      <c r="Q446" s="106">
        <f t="shared" si="1686"/>
        <v>30</v>
      </c>
      <c r="R446" s="106">
        <f t="shared" si="1686"/>
        <v>37</v>
      </c>
      <c r="S446" s="106">
        <f t="shared" si="1686"/>
        <v>37</v>
      </c>
      <c r="U446" s="97">
        <v>24</v>
      </c>
      <c r="V446" s="97">
        <f t="shared" ref="V446:AC446" si="1687">INT(B446/$I$1*$AC$1)</f>
        <v>58</v>
      </c>
      <c r="W446" s="97">
        <f t="shared" si="1687"/>
        <v>23</v>
      </c>
      <c r="X446" s="97">
        <f t="shared" si="1687"/>
        <v>17</v>
      </c>
      <c r="Y446" s="97">
        <f t="shared" si="1687"/>
        <v>17</v>
      </c>
      <c r="Z446" s="97">
        <f t="shared" si="1687"/>
        <v>57</v>
      </c>
      <c r="AA446" s="97">
        <f t="shared" si="1687"/>
        <v>37</v>
      </c>
      <c r="AB446" s="97">
        <f t="shared" si="1687"/>
        <v>46</v>
      </c>
      <c r="AC446" s="97">
        <f t="shared" si="1687"/>
        <v>46</v>
      </c>
      <c r="AE446" s="98">
        <v>24</v>
      </c>
      <c r="AF446" s="98">
        <f t="shared" ref="AF446:AM446" si="1688">INT(B446/$I$1*$AM$1)</f>
        <v>74</v>
      </c>
      <c r="AG446" s="98">
        <f t="shared" si="1688"/>
        <v>29</v>
      </c>
      <c r="AH446" s="98">
        <f t="shared" si="1688"/>
        <v>21</v>
      </c>
      <c r="AI446" s="98">
        <f t="shared" si="1688"/>
        <v>21</v>
      </c>
      <c r="AJ446" s="98">
        <f t="shared" si="1688"/>
        <v>72</v>
      </c>
      <c r="AK446" s="98">
        <f t="shared" si="1688"/>
        <v>46</v>
      </c>
      <c r="AL446" s="98">
        <f t="shared" si="1688"/>
        <v>58</v>
      </c>
      <c r="AM446" s="98">
        <f t="shared" si="1688"/>
        <v>58</v>
      </c>
      <c r="AO446" s="100">
        <v>24</v>
      </c>
      <c r="AP446" s="100">
        <f t="shared" ref="AP446:AW446" si="1689">INT(B446/$I$1*$AW$1)</f>
        <v>95</v>
      </c>
      <c r="AQ446" s="100">
        <f t="shared" si="1689"/>
        <v>37</v>
      </c>
      <c r="AR446" s="100">
        <f t="shared" si="1689"/>
        <v>27</v>
      </c>
      <c r="AS446" s="100">
        <f t="shared" si="1689"/>
        <v>27</v>
      </c>
      <c r="AT446" s="100">
        <f t="shared" si="1689"/>
        <v>92</v>
      </c>
      <c r="AU446" s="100">
        <f t="shared" si="1689"/>
        <v>60</v>
      </c>
      <c r="AV446" s="100">
        <f t="shared" si="1689"/>
        <v>75</v>
      </c>
      <c r="AW446" s="100">
        <f t="shared" si="1689"/>
        <v>75</v>
      </c>
      <c r="AY446" s="101">
        <v>24</v>
      </c>
      <c r="AZ446" s="101">
        <f t="shared" ref="AZ446:BG446" si="1690">INT(B446/$I$1*$BG$1)</f>
        <v>121</v>
      </c>
      <c r="BA446" s="101">
        <f t="shared" si="1690"/>
        <v>48</v>
      </c>
      <c r="BB446" s="101">
        <f t="shared" si="1690"/>
        <v>35</v>
      </c>
      <c r="BC446" s="101">
        <f t="shared" si="1690"/>
        <v>35</v>
      </c>
      <c r="BD446" s="101">
        <f t="shared" si="1690"/>
        <v>118</v>
      </c>
      <c r="BE446" s="101">
        <f t="shared" si="1690"/>
        <v>76</v>
      </c>
      <c r="BF446" s="101">
        <f t="shared" si="1690"/>
        <v>96</v>
      </c>
      <c r="BG446" s="101">
        <f t="shared" si="1690"/>
        <v>96</v>
      </c>
      <c r="BI446" s="102">
        <v>24</v>
      </c>
      <c r="BJ446" s="102">
        <f t="shared" ref="BJ446:BQ446" si="1691">INT(B446/$I$1*$BQ$1)</f>
        <v>190</v>
      </c>
      <c r="BK446" s="102">
        <f t="shared" si="1691"/>
        <v>75</v>
      </c>
      <c r="BL446" s="102">
        <f t="shared" si="1691"/>
        <v>55</v>
      </c>
      <c r="BM446" s="102">
        <f t="shared" si="1691"/>
        <v>55</v>
      </c>
      <c r="BN446" s="102">
        <f t="shared" si="1691"/>
        <v>185</v>
      </c>
      <c r="BO446" s="102">
        <f t="shared" si="1691"/>
        <v>120</v>
      </c>
      <c r="BP446" s="102">
        <f t="shared" si="1691"/>
        <v>150</v>
      </c>
      <c r="BQ446" s="102">
        <f t="shared" si="1691"/>
        <v>150</v>
      </c>
    </row>
    <row r="447" spans="1:69">
      <c r="A447" s="4">
        <v>25</v>
      </c>
      <c r="B447" s="4">
        <f>INT(VLOOKUP(A447,数值基线!$A$1:$K$206,9,0)*$B$210)</f>
        <v>41</v>
      </c>
      <c r="C447" s="4">
        <f>INT(B447/$B$2*$C$2)</f>
        <v>16</v>
      </c>
      <c r="D447" s="4">
        <f>INT(B447/$B$2*$D$2)</f>
        <v>12</v>
      </c>
      <c r="E447" s="4">
        <f>INT(B447/$B$2*$E$2)</f>
        <v>12</v>
      </c>
      <c r="F447" s="4">
        <f>INT(VLOOKUP(A447,数值基线!$A$1:$K$206,10,0)*$F$2)</f>
        <v>39</v>
      </c>
      <c r="G447" s="4">
        <f>INT(F447/$F$2*$G$2)</f>
        <v>26</v>
      </c>
      <c r="H447" s="4">
        <f>INT(F447/$F$2*$H$2)</f>
        <v>32</v>
      </c>
      <c r="I447" s="4">
        <f>INT(F447/$F$2*$I$2)</f>
        <v>32</v>
      </c>
      <c r="K447" s="106">
        <v>25</v>
      </c>
      <c r="L447" s="106">
        <f t="shared" ref="L447:S447" si="1692">INT(B447/$I$1*$S$1)</f>
        <v>51</v>
      </c>
      <c r="M447" s="106">
        <f t="shared" si="1692"/>
        <v>20</v>
      </c>
      <c r="N447" s="106">
        <f t="shared" si="1692"/>
        <v>15</v>
      </c>
      <c r="O447" s="106">
        <f t="shared" si="1692"/>
        <v>15</v>
      </c>
      <c r="P447" s="106">
        <f t="shared" si="1692"/>
        <v>48</v>
      </c>
      <c r="Q447" s="106">
        <f t="shared" si="1692"/>
        <v>32</v>
      </c>
      <c r="R447" s="106">
        <f t="shared" si="1692"/>
        <v>40</v>
      </c>
      <c r="S447" s="106">
        <f t="shared" si="1692"/>
        <v>40</v>
      </c>
      <c r="U447" s="97">
        <v>25</v>
      </c>
      <c r="V447" s="97">
        <f t="shared" ref="V447:AC447" si="1693">INT(B447/$I$1*$AC$1)</f>
        <v>63</v>
      </c>
      <c r="W447" s="97">
        <f t="shared" si="1693"/>
        <v>24</v>
      </c>
      <c r="X447" s="97">
        <f t="shared" si="1693"/>
        <v>18</v>
      </c>
      <c r="Y447" s="97">
        <f t="shared" si="1693"/>
        <v>18</v>
      </c>
      <c r="Z447" s="97">
        <f t="shared" si="1693"/>
        <v>60</v>
      </c>
      <c r="AA447" s="97">
        <f t="shared" si="1693"/>
        <v>40</v>
      </c>
      <c r="AB447" s="97">
        <f t="shared" si="1693"/>
        <v>49</v>
      </c>
      <c r="AC447" s="97">
        <f t="shared" si="1693"/>
        <v>49</v>
      </c>
      <c r="AE447" s="98">
        <v>25</v>
      </c>
      <c r="AF447" s="98">
        <f t="shared" ref="AF447:AM447" si="1694">INT(B447/$I$1*$AM$1)</f>
        <v>79</v>
      </c>
      <c r="AG447" s="98">
        <f t="shared" si="1694"/>
        <v>31</v>
      </c>
      <c r="AH447" s="98">
        <f t="shared" si="1694"/>
        <v>23</v>
      </c>
      <c r="AI447" s="98">
        <f t="shared" si="1694"/>
        <v>23</v>
      </c>
      <c r="AJ447" s="98">
        <f t="shared" si="1694"/>
        <v>76</v>
      </c>
      <c r="AK447" s="98">
        <f t="shared" si="1694"/>
        <v>50</v>
      </c>
      <c r="AL447" s="98">
        <f t="shared" si="1694"/>
        <v>62</v>
      </c>
      <c r="AM447" s="98">
        <f t="shared" si="1694"/>
        <v>62</v>
      </c>
      <c r="AO447" s="100">
        <v>25</v>
      </c>
      <c r="AP447" s="100">
        <f t="shared" ref="AP447:AW447" si="1695">INT(B447/$I$1*$AW$1)</f>
        <v>102</v>
      </c>
      <c r="AQ447" s="100">
        <f t="shared" si="1695"/>
        <v>40</v>
      </c>
      <c r="AR447" s="100">
        <f t="shared" si="1695"/>
        <v>30</v>
      </c>
      <c r="AS447" s="100">
        <f t="shared" si="1695"/>
        <v>30</v>
      </c>
      <c r="AT447" s="100">
        <f t="shared" si="1695"/>
        <v>97</v>
      </c>
      <c r="AU447" s="100">
        <f t="shared" si="1695"/>
        <v>65</v>
      </c>
      <c r="AV447" s="100">
        <f t="shared" si="1695"/>
        <v>80</v>
      </c>
      <c r="AW447" s="100">
        <f t="shared" si="1695"/>
        <v>80</v>
      </c>
      <c r="AY447" s="101">
        <v>25</v>
      </c>
      <c r="AZ447" s="101">
        <f t="shared" ref="AZ447:BG447" si="1696">INT(B447/$I$1*$BG$1)</f>
        <v>131</v>
      </c>
      <c r="BA447" s="101">
        <f t="shared" si="1696"/>
        <v>51</v>
      </c>
      <c r="BB447" s="101">
        <f t="shared" si="1696"/>
        <v>38</v>
      </c>
      <c r="BC447" s="101">
        <f t="shared" si="1696"/>
        <v>38</v>
      </c>
      <c r="BD447" s="101">
        <f t="shared" si="1696"/>
        <v>124</v>
      </c>
      <c r="BE447" s="101">
        <f t="shared" si="1696"/>
        <v>83</v>
      </c>
      <c r="BF447" s="101">
        <f t="shared" si="1696"/>
        <v>102</v>
      </c>
      <c r="BG447" s="101">
        <f t="shared" si="1696"/>
        <v>102</v>
      </c>
      <c r="BI447" s="102">
        <v>25</v>
      </c>
      <c r="BJ447" s="102">
        <f t="shared" ref="BJ447:BQ447" si="1697">INT(B447/$I$1*$BQ$1)</f>
        <v>205</v>
      </c>
      <c r="BK447" s="102">
        <f t="shared" si="1697"/>
        <v>80</v>
      </c>
      <c r="BL447" s="102">
        <f t="shared" si="1697"/>
        <v>60</v>
      </c>
      <c r="BM447" s="102">
        <f t="shared" si="1697"/>
        <v>60</v>
      </c>
      <c r="BN447" s="102">
        <f t="shared" si="1697"/>
        <v>195</v>
      </c>
      <c r="BO447" s="102">
        <f t="shared" si="1697"/>
        <v>130</v>
      </c>
      <c r="BP447" s="102">
        <f t="shared" si="1697"/>
        <v>160</v>
      </c>
      <c r="BQ447" s="102">
        <f t="shared" si="1697"/>
        <v>160</v>
      </c>
    </row>
    <row r="448" spans="1:69">
      <c r="A448" s="4">
        <v>26</v>
      </c>
      <c r="B448" s="4">
        <f>INT(VLOOKUP(A448,数值基线!$A$1:$K$206,9,0)*$B$210)</f>
        <v>43</v>
      </c>
      <c r="C448" s="4">
        <f>INT(B448/$B$2*$C$2)</f>
        <v>17</v>
      </c>
      <c r="D448" s="4">
        <f>INT(B448/$B$2*$D$2)</f>
        <v>12</v>
      </c>
      <c r="E448" s="4">
        <f>INT(B448/$B$2*$E$2)</f>
        <v>12</v>
      </c>
      <c r="F448" s="4">
        <f>INT(VLOOKUP(A448,数值基线!$A$1:$K$206,10,0)*$F$2)</f>
        <v>42</v>
      </c>
      <c r="G448" s="4">
        <f>INT(F448/$F$2*$G$2)</f>
        <v>28</v>
      </c>
      <c r="H448" s="4">
        <f>INT(F448/$F$2*$H$2)</f>
        <v>35</v>
      </c>
      <c r="I448" s="4">
        <f>INT(F448/$F$2*$I$2)</f>
        <v>35</v>
      </c>
      <c r="K448" s="106">
        <v>26</v>
      </c>
      <c r="L448" s="106">
        <f t="shared" ref="L448:S448" si="1698">INT(B448/$I$1*$S$1)</f>
        <v>53</v>
      </c>
      <c r="M448" s="106">
        <f t="shared" si="1698"/>
        <v>21</v>
      </c>
      <c r="N448" s="106">
        <f t="shared" si="1698"/>
        <v>15</v>
      </c>
      <c r="O448" s="106">
        <f t="shared" si="1698"/>
        <v>15</v>
      </c>
      <c r="P448" s="106">
        <f t="shared" si="1698"/>
        <v>52</v>
      </c>
      <c r="Q448" s="106">
        <f t="shared" si="1698"/>
        <v>35</v>
      </c>
      <c r="R448" s="106">
        <f t="shared" si="1698"/>
        <v>43</v>
      </c>
      <c r="S448" s="106">
        <f t="shared" si="1698"/>
        <v>43</v>
      </c>
      <c r="U448" s="97">
        <v>26</v>
      </c>
      <c r="V448" s="97">
        <f t="shared" ref="V448:AC448" si="1699">INT(B448/$I$1*$AC$1)</f>
        <v>66</v>
      </c>
      <c r="W448" s="97">
        <f t="shared" si="1699"/>
        <v>26</v>
      </c>
      <c r="X448" s="97">
        <f t="shared" si="1699"/>
        <v>18</v>
      </c>
      <c r="Y448" s="97">
        <f t="shared" si="1699"/>
        <v>18</v>
      </c>
      <c r="Z448" s="97">
        <f t="shared" si="1699"/>
        <v>65</v>
      </c>
      <c r="AA448" s="97">
        <f t="shared" si="1699"/>
        <v>43</v>
      </c>
      <c r="AB448" s="97">
        <f t="shared" si="1699"/>
        <v>54</v>
      </c>
      <c r="AC448" s="97">
        <f t="shared" si="1699"/>
        <v>54</v>
      </c>
      <c r="AE448" s="98">
        <v>26</v>
      </c>
      <c r="AF448" s="98">
        <f t="shared" ref="AF448:AM448" si="1700">INT(B448/$I$1*$AM$1)</f>
        <v>83</v>
      </c>
      <c r="AG448" s="98">
        <f t="shared" si="1700"/>
        <v>33</v>
      </c>
      <c r="AH448" s="98">
        <f t="shared" si="1700"/>
        <v>23</v>
      </c>
      <c r="AI448" s="98">
        <f t="shared" si="1700"/>
        <v>23</v>
      </c>
      <c r="AJ448" s="98">
        <f t="shared" si="1700"/>
        <v>81</v>
      </c>
      <c r="AK448" s="98">
        <f t="shared" si="1700"/>
        <v>54</v>
      </c>
      <c r="AL448" s="98">
        <f t="shared" si="1700"/>
        <v>68</v>
      </c>
      <c r="AM448" s="98">
        <f t="shared" si="1700"/>
        <v>68</v>
      </c>
      <c r="AO448" s="100">
        <v>26</v>
      </c>
      <c r="AP448" s="100">
        <f t="shared" ref="AP448:AW448" si="1701">INT(B448/$I$1*$AW$1)</f>
        <v>107</v>
      </c>
      <c r="AQ448" s="100">
        <f t="shared" si="1701"/>
        <v>42</v>
      </c>
      <c r="AR448" s="100">
        <f t="shared" si="1701"/>
        <v>30</v>
      </c>
      <c r="AS448" s="100">
        <f t="shared" si="1701"/>
        <v>30</v>
      </c>
      <c r="AT448" s="100">
        <f t="shared" si="1701"/>
        <v>105</v>
      </c>
      <c r="AU448" s="100">
        <f t="shared" si="1701"/>
        <v>70</v>
      </c>
      <c r="AV448" s="100">
        <f t="shared" si="1701"/>
        <v>87</v>
      </c>
      <c r="AW448" s="100">
        <f t="shared" si="1701"/>
        <v>87</v>
      </c>
      <c r="AY448" s="101">
        <v>26</v>
      </c>
      <c r="AZ448" s="101">
        <f t="shared" ref="AZ448:BG448" si="1702">INT(B448/$I$1*$BG$1)</f>
        <v>137</v>
      </c>
      <c r="BA448" s="101">
        <f t="shared" si="1702"/>
        <v>54</v>
      </c>
      <c r="BB448" s="101">
        <f t="shared" si="1702"/>
        <v>38</v>
      </c>
      <c r="BC448" s="101">
        <f t="shared" si="1702"/>
        <v>38</v>
      </c>
      <c r="BD448" s="101">
        <f t="shared" si="1702"/>
        <v>134</v>
      </c>
      <c r="BE448" s="101">
        <f t="shared" si="1702"/>
        <v>89</v>
      </c>
      <c r="BF448" s="101">
        <f t="shared" si="1702"/>
        <v>112</v>
      </c>
      <c r="BG448" s="101">
        <f t="shared" si="1702"/>
        <v>112</v>
      </c>
      <c r="BI448" s="102">
        <v>26</v>
      </c>
      <c r="BJ448" s="102">
        <f t="shared" ref="BJ448:BQ448" si="1703">INT(B448/$I$1*$BQ$1)</f>
        <v>215</v>
      </c>
      <c r="BK448" s="102">
        <f t="shared" si="1703"/>
        <v>85</v>
      </c>
      <c r="BL448" s="102">
        <f t="shared" si="1703"/>
        <v>60</v>
      </c>
      <c r="BM448" s="102">
        <f t="shared" si="1703"/>
        <v>60</v>
      </c>
      <c r="BN448" s="102">
        <f t="shared" si="1703"/>
        <v>210</v>
      </c>
      <c r="BO448" s="102">
        <f t="shared" si="1703"/>
        <v>140</v>
      </c>
      <c r="BP448" s="102">
        <f t="shared" si="1703"/>
        <v>175</v>
      </c>
      <c r="BQ448" s="102">
        <f t="shared" si="1703"/>
        <v>175</v>
      </c>
    </row>
    <row r="449" spans="1:69">
      <c r="A449" s="4">
        <v>27</v>
      </c>
      <c r="B449" s="4">
        <f>INT(VLOOKUP(A449,数值基线!$A$1:$K$206,9,0)*$B$210)</f>
        <v>46</v>
      </c>
      <c r="C449" s="4">
        <f>INT(B449/$B$2*$C$2)</f>
        <v>18</v>
      </c>
      <c r="D449" s="4">
        <f>INT(B449/$B$2*$D$2)</f>
        <v>13</v>
      </c>
      <c r="E449" s="4">
        <f>INT(B449/$B$2*$E$2)</f>
        <v>13</v>
      </c>
      <c r="F449" s="4">
        <f>INT(VLOOKUP(A449,数值基线!$A$1:$K$206,10,0)*$F$2)</f>
        <v>45</v>
      </c>
      <c r="G449" s="4">
        <f>INT(F449/$F$2*$G$2)</f>
        <v>30</v>
      </c>
      <c r="H449" s="4">
        <f>INT(F449/$F$2*$H$2)</f>
        <v>37</v>
      </c>
      <c r="I449" s="4">
        <f>INT(F449/$F$2*$I$2)</f>
        <v>37</v>
      </c>
      <c r="K449" s="106">
        <v>27</v>
      </c>
      <c r="L449" s="106">
        <f t="shared" ref="L449:S449" si="1704">INT(B449/$I$1*$S$1)</f>
        <v>57</v>
      </c>
      <c r="M449" s="106">
        <f t="shared" si="1704"/>
        <v>22</v>
      </c>
      <c r="N449" s="106">
        <f t="shared" si="1704"/>
        <v>16</v>
      </c>
      <c r="O449" s="106">
        <f t="shared" si="1704"/>
        <v>16</v>
      </c>
      <c r="P449" s="106">
        <f t="shared" si="1704"/>
        <v>56</v>
      </c>
      <c r="Q449" s="106">
        <f t="shared" si="1704"/>
        <v>37</v>
      </c>
      <c r="R449" s="106">
        <f t="shared" si="1704"/>
        <v>46</v>
      </c>
      <c r="S449" s="106">
        <f t="shared" si="1704"/>
        <v>46</v>
      </c>
      <c r="U449" s="97">
        <v>27</v>
      </c>
      <c r="V449" s="97">
        <f t="shared" ref="V449:AC449" si="1705">INT(B449/$I$1*$AC$1)</f>
        <v>71</v>
      </c>
      <c r="W449" s="97">
        <f t="shared" si="1705"/>
        <v>27</v>
      </c>
      <c r="X449" s="97">
        <f t="shared" si="1705"/>
        <v>20</v>
      </c>
      <c r="Y449" s="97">
        <f t="shared" si="1705"/>
        <v>20</v>
      </c>
      <c r="Z449" s="97">
        <f t="shared" si="1705"/>
        <v>69</v>
      </c>
      <c r="AA449" s="97">
        <f t="shared" si="1705"/>
        <v>46</v>
      </c>
      <c r="AB449" s="97">
        <f t="shared" si="1705"/>
        <v>57</v>
      </c>
      <c r="AC449" s="97">
        <f t="shared" si="1705"/>
        <v>57</v>
      </c>
      <c r="AE449" s="98">
        <v>27</v>
      </c>
      <c r="AF449" s="98">
        <f t="shared" ref="AF449:AM449" si="1706">INT(B449/$I$1*$AM$1)</f>
        <v>89</v>
      </c>
      <c r="AG449" s="98">
        <f t="shared" si="1706"/>
        <v>35</v>
      </c>
      <c r="AH449" s="98">
        <f t="shared" si="1706"/>
        <v>25</v>
      </c>
      <c r="AI449" s="98">
        <f t="shared" si="1706"/>
        <v>25</v>
      </c>
      <c r="AJ449" s="98">
        <f t="shared" si="1706"/>
        <v>87</v>
      </c>
      <c r="AK449" s="98">
        <f t="shared" si="1706"/>
        <v>58</v>
      </c>
      <c r="AL449" s="98">
        <f t="shared" si="1706"/>
        <v>72</v>
      </c>
      <c r="AM449" s="98">
        <f t="shared" si="1706"/>
        <v>72</v>
      </c>
      <c r="AO449" s="100">
        <v>27</v>
      </c>
      <c r="AP449" s="100">
        <f t="shared" ref="AP449:AW449" si="1707">INT(B449/$I$1*$AW$1)</f>
        <v>115</v>
      </c>
      <c r="AQ449" s="100">
        <f t="shared" si="1707"/>
        <v>45</v>
      </c>
      <c r="AR449" s="100">
        <f t="shared" si="1707"/>
        <v>32</v>
      </c>
      <c r="AS449" s="100">
        <f t="shared" si="1707"/>
        <v>32</v>
      </c>
      <c r="AT449" s="100">
        <f t="shared" si="1707"/>
        <v>112</v>
      </c>
      <c r="AU449" s="100">
        <f t="shared" si="1707"/>
        <v>75</v>
      </c>
      <c r="AV449" s="100">
        <f t="shared" si="1707"/>
        <v>92</v>
      </c>
      <c r="AW449" s="100">
        <f t="shared" si="1707"/>
        <v>92</v>
      </c>
      <c r="AY449" s="101">
        <v>27</v>
      </c>
      <c r="AZ449" s="101">
        <f t="shared" ref="AZ449:BG449" si="1708">INT(B449/$I$1*$BG$1)</f>
        <v>147</v>
      </c>
      <c r="BA449" s="101">
        <f t="shared" si="1708"/>
        <v>57</v>
      </c>
      <c r="BB449" s="101">
        <f t="shared" si="1708"/>
        <v>41</v>
      </c>
      <c r="BC449" s="101">
        <f t="shared" si="1708"/>
        <v>41</v>
      </c>
      <c r="BD449" s="101">
        <f t="shared" si="1708"/>
        <v>144</v>
      </c>
      <c r="BE449" s="101">
        <f t="shared" si="1708"/>
        <v>96</v>
      </c>
      <c r="BF449" s="101">
        <f t="shared" si="1708"/>
        <v>118</v>
      </c>
      <c r="BG449" s="101">
        <f t="shared" si="1708"/>
        <v>118</v>
      </c>
      <c r="BI449" s="102">
        <v>27</v>
      </c>
      <c r="BJ449" s="102">
        <f t="shared" ref="BJ449:BQ449" si="1709">INT(B449/$I$1*$BQ$1)</f>
        <v>230</v>
      </c>
      <c r="BK449" s="102">
        <f t="shared" si="1709"/>
        <v>90</v>
      </c>
      <c r="BL449" s="102">
        <f t="shared" si="1709"/>
        <v>65</v>
      </c>
      <c r="BM449" s="102">
        <f t="shared" si="1709"/>
        <v>65</v>
      </c>
      <c r="BN449" s="102">
        <f t="shared" si="1709"/>
        <v>225</v>
      </c>
      <c r="BO449" s="102">
        <f t="shared" si="1709"/>
        <v>150</v>
      </c>
      <c r="BP449" s="102">
        <f t="shared" si="1709"/>
        <v>185</v>
      </c>
      <c r="BQ449" s="102">
        <f t="shared" si="1709"/>
        <v>185</v>
      </c>
    </row>
    <row r="450" spans="1:69">
      <c r="A450" s="4">
        <v>28</v>
      </c>
      <c r="B450" s="4">
        <f>INT(VLOOKUP(A450,数值基线!$A$1:$K$206,9,0)*$B$210)</f>
        <v>49</v>
      </c>
      <c r="C450" s="4">
        <f>INT(B450/$B$2*$C$2)</f>
        <v>19</v>
      </c>
      <c r="D450" s="4">
        <f>INT(B450/$B$2*$D$2)</f>
        <v>14</v>
      </c>
      <c r="E450" s="4">
        <f>INT(B450/$B$2*$E$2)</f>
        <v>14</v>
      </c>
      <c r="F450" s="4">
        <f>INT(VLOOKUP(A450,数值基线!$A$1:$K$206,10,0)*$F$2)</f>
        <v>48</v>
      </c>
      <c r="G450" s="4">
        <f>INT(F450/$F$2*$G$2)</f>
        <v>32</v>
      </c>
      <c r="H450" s="4">
        <f>INT(F450/$F$2*$H$2)</f>
        <v>40</v>
      </c>
      <c r="I450" s="4">
        <f>INT(F450/$F$2*$I$2)</f>
        <v>40</v>
      </c>
      <c r="K450" s="106">
        <v>28</v>
      </c>
      <c r="L450" s="106">
        <f t="shared" ref="L450:S450" si="1710">INT(B450/$I$1*$S$1)</f>
        <v>61</v>
      </c>
      <c r="M450" s="106">
        <f t="shared" si="1710"/>
        <v>23</v>
      </c>
      <c r="N450" s="106">
        <f t="shared" si="1710"/>
        <v>17</v>
      </c>
      <c r="O450" s="106">
        <f t="shared" si="1710"/>
        <v>17</v>
      </c>
      <c r="P450" s="106">
        <f t="shared" si="1710"/>
        <v>60</v>
      </c>
      <c r="Q450" s="106">
        <f t="shared" si="1710"/>
        <v>40</v>
      </c>
      <c r="R450" s="106">
        <f t="shared" si="1710"/>
        <v>50</v>
      </c>
      <c r="S450" s="106">
        <f t="shared" si="1710"/>
        <v>50</v>
      </c>
      <c r="U450" s="97">
        <v>28</v>
      </c>
      <c r="V450" s="97">
        <f t="shared" ref="V450:AC450" si="1711">INT(B450/$I$1*$AC$1)</f>
        <v>75</v>
      </c>
      <c r="W450" s="97">
        <f t="shared" si="1711"/>
        <v>29</v>
      </c>
      <c r="X450" s="97">
        <f t="shared" si="1711"/>
        <v>21</v>
      </c>
      <c r="Y450" s="97">
        <f t="shared" si="1711"/>
        <v>21</v>
      </c>
      <c r="Z450" s="97">
        <f t="shared" si="1711"/>
        <v>74</v>
      </c>
      <c r="AA450" s="97">
        <f t="shared" si="1711"/>
        <v>49</v>
      </c>
      <c r="AB450" s="97">
        <f t="shared" si="1711"/>
        <v>62</v>
      </c>
      <c r="AC450" s="97">
        <f t="shared" si="1711"/>
        <v>62</v>
      </c>
      <c r="AE450" s="98">
        <v>28</v>
      </c>
      <c r="AF450" s="98">
        <f t="shared" ref="AF450:AM450" si="1712">INT(B450/$I$1*$AM$1)</f>
        <v>95</v>
      </c>
      <c r="AG450" s="98">
        <f t="shared" si="1712"/>
        <v>37</v>
      </c>
      <c r="AH450" s="98">
        <f t="shared" si="1712"/>
        <v>27</v>
      </c>
      <c r="AI450" s="98">
        <f t="shared" si="1712"/>
        <v>27</v>
      </c>
      <c r="AJ450" s="98">
        <f t="shared" si="1712"/>
        <v>93</v>
      </c>
      <c r="AK450" s="98">
        <f t="shared" si="1712"/>
        <v>62</v>
      </c>
      <c r="AL450" s="98">
        <f t="shared" si="1712"/>
        <v>78</v>
      </c>
      <c r="AM450" s="98">
        <f t="shared" si="1712"/>
        <v>78</v>
      </c>
      <c r="AO450" s="100">
        <v>28</v>
      </c>
      <c r="AP450" s="100">
        <f t="shared" ref="AP450:AW450" si="1713">INT(B450/$I$1*$AW$1)</f>
        <v>122</v>
      </c>
      <c r="AQ450" s="100">
        <f t="shared" si="1713"/>
        <v>47</v>
      </c>
      <c r="AR450" s="100">
        <f t="shared" si="1713"/>
        <v>35</v>
      </c>
      <c r="AS450" s="100">
        <f t="shared" si="1713"/>
        <v>35</v>
      </c>
      <c r="AT450" s="100">
        <f t="shared" si="1713"/>
        <v>120</v>
      </c>
      <c r="AU450" s="100">
        <f t="shared" si="1713"/>
        <v>80</v>
      </c>
      <c r="AV450" s="100">
        <f t="shared" si="1713"/>
        <v>100</v>
      </c>
      <c r="AW450" s="100">
        <f t="shared" si="1713"/>
        <v>100</v>
      </c>
      <c r="AY450" s="101">
        <v>28</v>
      </c>
      <c r="AZ450" s="101">
        <f t="shared" ref="AZ450:BG450" si="1714">INT(B450/$I$1*$BG$1)</f>
        <v>156</v>
      </c>
      <c r="BA450" s="101">
        <f t="shared" si="1714"/>
        <v>60</v>
      </c>
      <c r="BB450" s="101">
        <f t="shared" si="1714"/>
        <v>44</v>
      </c>
      <c r="BC450" s="101">
        <f t="shared" si="1714"/>
        <v>44</v>
      </c>
      <c r="BD450" s="101">
        <f t="shared" si="1714"/>
        <v>153</v>
      </c>
      <c r="BE450" s="101">
        <f t="shared" si="1714"/>
        <v>102</v>
      </c>
      <c r="BF450" s="101">
        <f t="shared" si="1714"/>
        <v>128</v>
      </c>
      <c r="BG450" s="101">
        <f t="shared" si="1714"/>
        <v>128</v>
      </c>
      <c r="BI450" s="102">
        <v>28</v>
      </c>
      <c r="BJ450" s="102">
        <f t="shared" ref="BJ450:BQ450" si="1715">INT(B450/$I$1*$BQ$1)</f>
        <v>245</v>
      </c>
      <c r="BK450" s="102">
        <f t="shared" si="1715"/>
        <v>95</v>
      </c>
      <c r="BL450" s="102">
        <f t="shared" si="1715"/>
        <v>70</v>
      </c>
      <c r="BM450" s="102">
        <f t="shared" si="1715"/>
        <v>70</v>
      </c>
      <c r="BN450" s="102">
        <f t="shared" si="1715"/>
        <v>240</v>
      </c>
      <c r="BO450" s="102">
        <f t="shared" si="1715"/>
        <v>160</v>
      </c>
      <c r="BP450" s="102">
        <f t="shared" si="1715"/>
        <v>200</v>
      </c>
      <c r="BQ450" s="102">
        <f t="shared" si="1715"/>
        <v>200</v>
      </c>
    </row>
    <row r="451" spans="1:69">
      <c r="A451" s="4">
        <v>29</v>
      </c>
      <c r="B451" s="4">
        <f>INT(VLOOKUP(A451,数值基线!$A$1:$K$206,9,0)*$B$210)</f>
        <v>52</v>
      </c>
      <c r="C451" s="4">
        <f>INT(B451/$B$2*$C$2)</f>
        <v>20</v>
      </c>
      <c r="D451" s="4">
        <f>INT(B451/$B$2*$D$2)</f>
        <v>15</v>
      </c>
      <c r="E451" s="4">
        <f>INT(B451/$B$2*$E$2)</f>
        <v>15</v>
      </c>
      <c r="F451" s="4">
        <f>INT(VLOOKUP(A451,数值基线!$A$1:$K$206,10,0)*$F$2)</f>
        <v>51</v>
      </c>
      <c r="G451" s="4">
        <f>INT(F451/$F$2*$G$2)</f>
        <v>34</v>
      </c>
      <c r="H451" s="4">
        <f>INT(F451/$F$2*$H$2)</f>
        <v>42</v>
      </c>
      <c r="I451" s="4">
        <f>INT(F451/$F$2*$I$2)</f>
        <v>42</v>
      </c>
      <c r="K451" s="106">
        <v>29</v>
      </c>
      <c r="L451" s="106">
        <f t="shared" ref="L451:S451" si="1716">INT(B451/$I$1*$S$1)</f>
        <v>65</v>
      </c>
      <c r="M451" s="106">
        <f t="shared" si="1716"/>
        <v>25</v>
      </c>
      <c r="N451" s="106">
        <f t="shared" si="1716"/>
        <v>18</v>
      </c>
      <c r="O451" s="106">
        <f t="shared" si="1716"/>
        <v>18</v>
      </c>
      <c r="P451" s="106">
        <f t="shared" si="1716"/>
        <v>63</v>
      </c>
      <c r="Q451" s="106">
        <f t="shared" si="1716"/>
        <v>42</v>
      </c>
      <c r="R451" s="106">
        <f t="shared" si="1716"/>
        <v>52</v>
      </c>
      <c r="S451" s="106">
        <f t="shared" si="1716"/>
        <v>52</v>
      </c>
      <c r="U451" s="97">
        <v>29</v>
      </c>
      <c r="V451" s="97">
        <f t="shared" ref="V451:AC451" si="1717">INT(B451/$I$1*$AC$1)</f>
        <v>80</v>
      </c>
      <c r="W451" s="97">
        <f t="shared" si="1717"/>
        <v>31</v>
      </c>
      <c r="X451" s="97">
        <f t="shared" si="1717"/>
        <v>23</v>
      </c>
      <c r="Y451" s="97">
        <f t="shared" si="1717"/>
        <v>23</v>
      </c>
      <c r="Z451" s="97">
        <f t="shared" si="1717"/>
        <v>79</v>
      </c>
      <c r="AA451" s="97">
        <f t="shared" si="1717"/>
        <v>52</v>
      </c>
      <c r="AB451" s="97">
        <f t="shared" si="1717"/>
        <v>65</v>
      </c>
      <c r="AC451" s="97">
        <f t="shared" si="1717"/>
        <v>65</v>
      </c>
      <c r="AE451" s="98">
        <v>29</v>
      </c>
      <c r="AF451" s="98">
        <f t="shared" ref="AF451:AM451" si="1718">INT(B451/$I$1*$AM$1)</f>
        <v>101</v>
      </c>
      <c r="AG451" s="98">
        <f t="shared" si="1718"/>
        <v>39</v>
      </c>
      <c r="AH451" s="98">
        <f t="shared" si="1718"/>
        <v>29</v>
      </c>
      <c r="AI451" s="98">
        <f t="shared" si="1718"/>
        <v>29</v>
      </c>
      <c r="AJ451" s="98">
        <f t="shared" si="1718"/>
        <v>99</v>
      </c>
      <c r="AK451" s="98">
        <f t="shared" si="1718"/>
        <v>66</v>
      </c>
      <c r="AL451" s="98">
        <f t="shared" si="1718"/>
        <v>81</v>
      </c>
      <c r="AM451" s="98">
        <f t="shared" si="1718"/>
        <v>81</v>
      </c>
      <c r="AO451" s="100">
        <v>29</v>
      </c>
      <c r="AP451" s="100">
        <f t="shared" ref="AP451:AW451" si="1719">INT(B451/$I$1*$AW$1)</f>
        <v>130</v>
      </c>
      <c r="AQ451" s="100">
        <f t="shared" si="1719"/>
        <v>50</v>
      </c>
      <c r="AR451" s="100">
        <f t="shared" si="1719"/>
        <v>37</v>
      </c>
      <c r="AS451" s="100">
        <f t="shared" si="1719"/>
        <v>37</v>
      </c>
      <c r="AT451" s="100">
        <f t="shared" si="1719"/>
        <v>127</v>
      </c>
      <c r="AU451" s="100">
        <f t="shared" si="1719"/>
        <v>85</v>
      </c>
      <c r="AV451" s="100">
        <f t="shared" si="1719"/>
        <v>105</v>
      </c>
      <c r="AW451" s="100">
        <f t="shared" si="1719"/>
        <v>105</v>
      </c>
      <c r="AY451" s="101">
        <v>29</v>
      </c>
      <c r="AZ451" s="101">
        <f t="shared" ref="AZ451:BG451" si="1720">INT(B451/$I$1*$BG$1)</f>
        <v>166</v>
      </c>
      <c r="BA451" s="101">
        <f t="shared" si="1720"/>
        <v>64</v>
      </c>
      <c r="BB451" s="101">
        <f t="shared" si="1720"/>
        <v>48</v>
      </c>
      <c r="BC451" s="101">
        <f t="shared" si="1720"/>
        <v>48</v>
      </c>
      <c r="BD451" s="101">
        <f t="shared" si="1720"/>
        <v>163</v>
      </c>
      <c r="BE451" s="101">
        <f t="shared" si="1720"/>
        <v>108</v>
      </c>
      <c r="BF451" s="101">
        <f t="shared" si="1720"/>
        <v>134</v>
      </c>
      <c r="BG451" s="101">
        <f t="shared" si="1720"/>
        <v>134</v>
      </c>
      <c r="BI451" s="102">
        <v>29</v>
      </c>
      <c r="BJ451" s="102">
        <f t="shared" ref="BJ451:BQ451" si="1721">INT(B451/$I$1*$BQ$1)</f>
        <v>260</v>
      </c>
      <c r="BK451" s="102">
        <f t="shared" si="1721"/>
        <v>100</v>
      </c>
      <c r="BL451" s="102">
        <f t="shared" si="1721"/>
        <v>75</v>
      </c>
      <c r="BM451" s="102">
        <f t="shared" si="1721"/>
        <v>75</v>
      </c>
      <c r="BN451" s="102">
        <f t="shared" si="1721"/>
        <v>255</v>
      </c>
      <c r="BO451" s="102">
        <f t="shared" si="1721"/>
        <v>170</v>
      </c>
      <c r="BP451" s="102">
        <f t="shared" si="1721"/>
        <v>210</v>
      </c>
      <c r="BQ451" s="102">
        <f t="shared" si="1721"/>
        <v>210</v>
      </c>
    </row>
    <row r="452" spans="1:69">
      <c r="A452" s="4">
        <v>30</v>
      </c>
      <c r="B452" s="4">
        <f>INT(VLOOKUP(A452,数值基线!$A$1:$K$206,9,0)*$B$210)</f>
        <v>55</v>
      </c>
      <c r="C452" s="4">
        <f>INT(B452/$B$2*$C$2)</f>
        <v>22</v>
      </c>
      <c r="D452" s="4">
        <f>INT(B452/$B$2*$D$2)</f>
        <v>16</v>
      </c>
      <c r="E452" s="4">
        <f>INT(B452/$B$2*$E$2)</f>
        <v>16</v>
      </c>
      <c r="F452" s="4">
        <f>INT(VLOOKUP(A452,数值基线!$A$1:$K$206,10,0)*$F$2)</f>
        <v>54</v>
      </c>
      <c r="G452" s="4">
        <f>INT(F452/$F$2*$G$2)</f>
        <v>36</v>
      </c>
      <c r="H452" s="4">
        <f>INT(F452/$F$2*$H$2)</f>
        <v>45</v>
      </c>
      <c r="I452" s="4">
        <f>INT(F452/$F$2*$I$2)</f>
        <v>45</v>
      </c>
      <c r="K452" s="106">
        <v>30</v>
      </c>
      <c r="L452" s="106">
        <f t="shared" ref="L452:S452" si="1722">INT(B452/$I$1*$S$1)</f>
        <v>68</v>
      </c>
      <c r="M452" s="106">
        <f t="shared" si="1722"/>
        <v>27</v>
      </c>
      <c r="N452" s="106">
        <f t="shared" si="1722"/>
        <v>20</v>
      </c>
      <c r="O452" s="106">
        <f t="shared" si="1722"/>
        <v>20</v>
      </c>
      <c r="P452" s="106">
        <f t="shared" si="1722"/>
        <v>67</v>
      </c>
      <c r="Q452" s="106">
        <f t="shared" si="1722"/>
        <v>45</v>
      </c>
      <c r="R452" s="106">
        <f t="shared" si="1722"/>
        <v>56</v>
      </c>
      <c r="S452" s="106">
        <f t="shared" si="1722"/>
        <v>56</v>
      </c>
      <c r="U452" s="97">
        <v>30</v>
      </c>
      <c r="V452" s="97">
        <f t="shared" ref="V452:AC452" si="1723">INT(B452/$I$1*$AC$1)</f>
        <v>85</v>
      </c>
      <c r="W452" s="97">
        <f t="shared" si="1723"/>
        <v>34</v>
      </c>
      <c r="X452" s="97">
        <f t="shared" si="1723"/>
        <v>24</v>
      </c>
      <c r="Y452" s="97">
        <f t="shared" si="1723"/>
        <v>24</v>
      </c>
      <c r="Z452" s="97">
        <f t="shared" si="1723"/>
        <v>83</v>
      </c>
      <c r="AA452" s="97">
        <f t="shared" si="1723"/>
        <v>55</v>
      </c>
      <c r="AB452" s="97">
        <f t="shared" si="1723"/>
        <v>69</v>
      </c>
      <c r="AC452" s="97">
        <f t="shared" si="1723"/>
        <v>69</v>
      </c>
      <c r="AE452" s="98">
        <v>30</v>
      </c>
      <c r="AF452" s="98">
        <f t="shared" ref="AF452:AM452" si="1724">INT(B452/$I$1*$AM$1)</f>
        <v>107</v>
      </c>
      <c r="AG452" s="98">
        <f t="shared" si="1724"/>
        <v>42</v>
      </c>
      <c r="AH452" s="98">
        <f t="shared" si="1724"/>
        <v>31</v>
      </c>
      <c r="AI452" s="98">
        <f t="shared" si="1724"/>
        <v>31</v>
      </c>
      <c r="AJ452" s="98">
        <f t="shared" si="1724"/>
        <v>105</v>
      </c>
      <c r="AK452" s="98">
        <f t="shared" si="1724"/>
        <v>70</v>
      </c>
      <c r="AL452" s="98">
        <f t="shared" si="1724"/>
        <v>87</v>
      </c>
      <c r="AM452" s="98">
        <f t="shared" si="1724"/>
        <v>87</v>
      </c>
      <c r="AO452" s="100">
        <v>30</v>
      </c>
      <c r="AP452" s="100">
        <f t="shared" ref="AP452:AW452" si="1725">INT(B452/$I$1*$AW$1)</f>
        <v>137</v>
      </c>
      <c r="AQ452" s="100">
        <f t="shared" si="1725"/>
        <v>55</v>
      </c>
      <c r="AR452" s="100">
        <f t="shared" si="1725"/>
        <v>40</v>
      </c>
      <c r="AS452" s="100">
        <f t="shared" si="1725"/>
        <v>40</v>
      </c>
      <c r="AT452" s="100">
        <f t="shared" si="1725"/>
        <v>135</v>
      </c>
      <c r="AU452" s="100">
        <f t="shared" si="1725"/>
        <v>90</v>
      </c>
      <c r="AV452" s="100">
        <f t="shared" si="1725"/>
        <v>112</v>
      </c>
      <c r="AW452" s="100">
        <f t="shared" si="1725"/>
        <v>112</v>
      </c>
      <c r="AY452" s="101">
        <v>30</v>
      </c>
      <c r="AZ452" s="101">
        <f t="shared" ref="AZ452:BG452" si="1726">INT(B452/$I$1*$BG$1)</f>
        <v>176</v>
      </c>
      <c r="BA452" s="101">
        <f t="shared" si="1726"/>
        <v>70</v>
      </c>
      <c r="BB452" s="101">
        <f t="shared" si="1726"/>
        <v>51</v>
      </c>
      <c r="BC452" s="101">
        <f t="shared" si="1726"/>
        <v>51</v>
      </c>
      <c r="BD452" s="101">
        <f t="shared" si="1726"/>
        <v>172</v>
      </c>
      <c r="BE452" s="101">
        <f t="shared" si="1726"/>
        <v>115</v>
      </c>
      <c r="BF452" s="101">
        <f t="shared" si="1726"/>
        <v>144</v>
      </c>
      <c r="BG452" s="101">
        <f t="shared" si="1726"/>
        <v>144</v>
      </c>
      <c r="BI452" s="102">
        <v>30</v>
      </c>
      <c r="BJ452" s="102">
        <f t="shared" ref="BJ452:BQ452" si="1727">INT(B452/$I$1*$BQ$1)</f>
        <v>275</v>
      </c>
      <c r="BK452" s="102">
        <f t="shared" si="1727"/>
        <v>110</v>
      </c>
      <c r="BL452" s="102">
        <f t="shared" si="1727"/>
        <v>80</v>
      </c>
      <c r="BM452" s="102">
        <f t="shared" si="1727"/>
        <v>80</v>
      </c>
      <c r="BN452" s="102">
        <f t="shared" si="1727"/>
        <v>270</v>
      </c>
      <c r="BO452" s="102">
        <f t="shared" si="1727"/>
        <v>180</v>
      </c>
      <c r="BP452" s="102">
        <f t="shared" si="1727"/>
        <v>225</v>
      </c>
      <c r="BQ452" s="102">
        <f t="shared" si="1727"/>
        <v>225</v>
      </c>
    </row>
    <row r="453" spans="1:69">
      <c r="A453" s="4">
        <v>31</v>
      </c>
      <c r="B453" s="4">
        <f>INT(VLOOKUP(A453,数值基线!$A$1:$K$206,9,0)*$B$210)</f>
        <v>58</v>
      </c>
      <c r="C453" s="4">
        <f>INT(B453/$B$2*$C$2)</f>
        <v>23</v>
      </c>
      <c r="D453" s="4">
        <f>INT(B453/$B$2*$D$2)</f>
        <v>17</v>
      </c>
      <c r="E453" s="4">
        <f>INT(B453/$B$2*$E$2)</f>
        <v>17</v>
      </c>
      <c r="F453" s="4">
        <f>INT(VLOOKUP(A453,数值基线!$A$1:$K$206,10,0)*$F$2)</f>
        <v>57</v>
      </c>
      <c r="G453" s="4">
        <f>INT(F453/$F$2*$G$2)</f>
        <v>38</v>
      </c>
      <c r="H453" s="4">
        <f>INT(F453/$F$2*$H$2)</f>
        <v>47</v>
      </c>
      <c r="I453" s="4">
        <f>INT(F453/$F$2*$I$2)</f>
        <v>47</v>
      </c>
      <c r="K453" s="106">
        <v>31</v>
      </c>
      <c r="L453" s="106">
        <f t="shared" ref="L453:S453" si="1728">INT(B453/$I$1*$S$1)</f>
        <v>72</v>
      </c>
      <c r="M453" s="106">
        <f t="shared" si="1728"/>
        <v>28</v>
      </c>
      <c r="N453" s="106">
        <f t="shared" si="1728"/>
        <v>21</v>
      </c>
      <c r="O453" s="106">
        <f t="shared" si="1728"/>
        <v>21</v>
      </c>
      <c r="P453" s="106">
        <f t="shared" si="1728"/>
        <v>71</v>
      </c>
      <c r="Q453" s="106">
        <f t="shared" si="1728"/>
        <v>47</v>
      </c>
      <c r="R453" s="106">
        <f t="shared" si="1728"/>
        <v>58</v>
      </c>
      <c r="S453" s="106">
        <f t="shared" si="1728"/>
        <v>58</v>
      </c>
      <c r="U453" s="97">
        <v>31</v>
      </c>
      <c r="V453" s="97">
        <f t="shared" ref="V453:AC453" si="1729">INT(B453/$I$1*$AC$1)</f>
        <v>89</v>
      </c>
      <c r="W453" s="97">
        <f t="shared" si="1729"/>
        <v>35</v>
      </c>
      <c r="X453" s="97">
        <f t="shared" si="1729"/>
        <v>26</v>
      </c>
      <c r="Y453" s="97">
        <f t="shared" si="1729"/>
        <v>26</v>
      </c>
      <c r="Z453" s="97">
        <f t="shared" si="1729"/>
        <v>88</v>
      </c>
      <c r="AA453" s="97">
        <f t="shared" si="1729"/>
        <v>58</v>
      </c>
      <c r="AB453" s="97">
        <f t="shared" si="1729"/>
        <v>72</v>
      </c>
      <c r="AC453" s="97">
        <f t="shared" si="1729"/>
        <v>72</v>
      </c>
      <c r="AE453" s="98">
        <v>31</v>
      </c>
      <c r="AF453" s="98">
        <f t="shared" ref="AF453:AM453" si="1730">INT(B453/$I$1*$AM$1)</f>
        <v>113</v>
      </c>
      <c r="AG453" s="98">
        <f t="shared" si="1730"/>
        <v>44</v>
      </c>
      <c r="AH453" s="98">
        <f t="shared" si="1730"/>
        <v>33</v>
      </c>
      <c r="AI453" s="98">
        <f t="shared" si="1730"/>
        <v>33</v>
      </c>
      <c r="AJ453" s="98">
        <f t="shared" si="1730"/>
        <v>111</v>
      </c>
      <c r="AK453" s="98">
        <f t="shared" si="1730"/>
        <v>74</v>
      </c>
      <c r="AL453" s="98">
        <f t="shared" si="1730"/>
        <v>91</v>
      </c>
      <c r="AM453" s="98">
        <f t="shared" si="1730"/>
        <v>91</v>
      </c>
      <c r="AO453" s="100">
        <v>31</v>
      </c>
      <c r="AP453" s="100">
        <f t="shared" ref="AP453:AW453" si="1731">INT(B453/$I$1*$AW$1)</f>
        <v>145</v>
      </c>
      <c r="AQ453" s="100">
        <f t="shared" si="1731"/>
        <v>57</v>
      </c>
      <c r="AR453" s="100">
        <f t="shared" si="1731"/>
        <v>42</v>
      </c>
      <c r="AS453" s="100">
        <f t="shared" si="1731"/>
        <v>42</v>
      </c>
      <c r="AT453" s="100">
        <f t="shared" si="1731"/>
        <v>142</v>
      </c>
      <c r="AU453" s="100">
        <f t="shared" si="1731"/>
        <v>95</v>
      </c>
      <c r="AV453" s="100">
        <f t="shared" si="1731"/>
        <v>117</v>
      </c>
      <c r="AW453" s="100">
        <f t="shared" si="1731"/>
        <v>117</v>
      </c>
      <c r="AY453" s="101">
        <v>31</v>
      </c>
      <c r="AZ453" s="101">
        <f t="shared" ref="AZ453:BG453" si="1732">INT(B453/$I$1*$BG$1)</f>
        <v>185</v>
      </c>
      <c r="BA453" s="101">
        <f t="shared" si="1732"/>
        <v>73</v>
      </c>
      <c r="BB453" s="101">
        <f t="shared" si="1732"/>
        <v>54</v>
      </c>
      <c r="BC453" s="101">
        <f t="shared" si="1732"/>
        <v>54</v>
      </c>
      <c r="BD453" s="101">
        <f t="shared" si="1732"/>
        <v>182</v>
      </c>
      <c r="BE453" s="101">
        <f t="shared" si="1732"/>
        <v>121</v>
      </c>
      <c r="BF453" s="101">
        <f t="shared" si="1732"/>
        <v>150</v>
      </c>
      <c r="BG453" s="101">
        <f t="shared" si="1732"/>
        <v>150</v>
      </c>
      <c r="BI453" s="102">
        <v>31</v>
      </c>
      <c r="BJ453" s="102">
        <f t="shared" ref="BJ453:BQ453" si="1733">INT(B453/$I$1*$BQ$1)</f>
        <v>290</v>
      </c>
      <c r="BK453" s="102">
        <f t="shared" si="1733"/>
        <v>115</v>
      </c>
      <c r="BL453" s="102">
        <f t="shared" si="1733"/>
        <v>85</v>
      </c>
      <c r="BM453" s="102">
        <f t="shared" si="1733"/>
        <v>85</v>
      </c>
      <c r="BN453" s="102">
        <f t="shared" si="1733"/>
        <v>285</v>
      </c>
      <c r="BO453" s="102">
        <f t="shared" si="1733"/>
        <v>190</v>
      </c>
      <c r="BP453" s="102">
        <f t="shared" si="1733"/>
        <v>235</v>
      </c>
      <c r="BQ453" s="102">
        <f t="shared" si="1733"/>
        <v>235</v>
      </c>
    </row>
    <row r="454" spans="1:69">
      <c r="A454" s="4">
        <v>32</v>
      </c>
      <c r="B454" s="4">
        <f>INT(VLOOKUP(A454,数值基线!$A$1:$K$206,9,0)*$B$210)</f>
        <v>61</v>
      </c>
      <c r="C454" s="4">
        <f>INT(B454/$B$2*$C$2)</f>
        <v>24</v>
      </c>
      <c r="D454" s="4">
        <f>INT(B454/$B$2*$D$2)</f>
        <v>18</v>
      </c>
      <c r="E454" s="4">
        <f>INT(B454/$B$2*$E$2)</f>
        <v>18</v>
      </c>
      <c r="F454" s="4">
        <f>INT(VLOOKUP(A454,数值基线!$A$1:$K$206,10,0)*$F$2)</f>
        <v>60</v>
      </c>
      <c r="G454" s="4">
        <f>INT(F454/$F$2*$G$2)</f>
        <v>40</v>
      </c>
      <c r="H454" s="4">
        <f>INT(F454/$F$2*$H$2)</f>
        <v>50</v>
      </c>
      <c r="I454" s="4">
        <f>INT(F454/$F$2*$I$2)</f>
        <v>50</v>
      </c>
      <c r="K454" s="106">
        <v>32</v>
      </c>
      <c r="L454" s="106">
        <f t="shared" ref="L454:S454" si="1734">INT(B454/$I$1*$S$1)</f>
        <v>76</v>
      </c>
      <c r="M454" s="106">
        <f t="shared" si="1734"/>
        <v>30</v>
      </c>
      <c r="N454" s="106">
        <f t="shared" si="1734"/>
        <v>22</v>
      </c>
      <c r="O454" s="106">
        <f t="shared" si="1734"/>
        <v>22</v>
      </c>
      <c r="P454" s="106">
        <f t="shared" si="1734"/>
        <v>75</v>
      </c>
      <c r="Q454" s="106">
        <f t="shared" si="1734"/>
        <v>50</v>
      </c>
      <c r="R454" s="106">
        <f t="shared" si="1734"/>
        <v>62</v>
      </c>
      <c r="S454" s="106">
        <f t="shared" si="1734"/>
        <v>62</v>
      </c>
      <c r="U454" s="97">
        <v>32</v>
      </c>
      <c r="V454" s="97">
        <f t="shared" ref="V454:AC454" si="1735">INT(B454/$I$1*$AC$1)</f>
        <v>94</v>
      </c>
      <c r="W454" s="97">
        <f t="shared" si="1735"/>
        <v>37</v>
      </c>
      <c r="X454" s="97">
        <f t="shared" si="1735"/>
        <v>27</v>
      </c>
      <c r="Y454" s="97">
        <f t="shared" si="1735"/>
        <v>27</v>
      </c>
      <c r="Z454" s="97">
        <f t="shared" si="1735"/>
        <v>93</v>
      </c>
      <c r="AA454" s="97">
        <f t="shared" si="1735"/>
        <v>62</v>
      </c>
      <c r="AB454" s="97">
        <f t="shared" si="1735"/>
        <v>77</v>
      </c>
      <c r="AC454" s="97">
        <f t="shared" si="1735"/>
        <v>77</v>
      </c>
      <c r="AE454" s="98">
        <v>32</v>
      </c>
      <c r="AF454" s="98">
        <f t="shared" ref="AF454:AM454" si="1736">INT(B454/$I$1*$AM$1)</f>
        <v>118</v>
      </c>
      <c r="AG454" s="98">
        <f t="shared" si="1736"/>
        <v>46</v>
      </c>
      <c r="AH454" s="98">
        <f t="shared" si="1736"/>
        <v>35</v>
      </c>
      <c r="AI454" s="98">
        <f t="shared" si="1736"/>
        <v>35</v>
      </c>
      <c r="AJ454" s="98">
        <f t="shared" si="1736"/>
        <v>117</v>
      </c>
      <c r="AK454" s="98">
        <f t="shared" si="1736"/>
        <v>78</v>
      </c>
      <c r="AL454" s="98">
        <f t="shared" si="1736"/>
        <v>97</v>
      </c>
      <c r="AM454" s="98">
        <f t="shared" si="1736"/>
        <v>97</v>
      </c>
      <c r="AO454" s="100">
        <v>32</v>
      </c>
      <c r="AP454" s="100">
        <f t="shared" ref="AP454:AW454" si="1737">INT(B454/$I$1*$AW$1)</f>
        <v>152</v>
      </c>
      <c r="AQ454" s="100">
        <f t="shared" si="1737"/>
        <v>60</v>
      </c>
      <c r="AR454" s="100">
        <f t="shared" si="1737"/>
        <v>45</v>
      </c>
      <c r="AS454" s="100">
        <f t="shared" si="1737"/>
        <v>45</v>
      </c>
      <c r="AT454" s="100">
        <f t="shared" si="1737"/>
        <v>150</v>
      </c>
      <c r="AU454" s="100">
        <f t="shared" si="1737"/>
        <v>100</v>
      </c>
      <c r="AV454" s="100">
        <f t="shared" si="1737"/>
        <v>125</v>
      </c>
      <c r="AW454" s="100">
        <f t="shared" si="1737"/>
        <v>125</v>
      </c>
      <c r="AY454" s="101">
        <v>32</v>
      </c>
      <c r="AZ454" s="101">
        <f t="shared" ref="AZ454:BG454" si="1738">INT(B454/$I$1*$BG$1)</f>
        <v>195</v>
      </c>
      <c r="BA454" s="101">
        <f t="shared" si="1738"/>
        <v>76</v>
      </c>
      <c r="BB454" s="101">
        <f t="shared" si="1738"/>
        <v>57</v>
      </c>
      <c r="BC454" s="101">
        <f t="shared" si="1738"/>
        <v>57</v>
      </c>
      <c r="BD454" s="101">
        <f t="shared" si="1738"/>
        <v>192</v>
      </c>
      <c r="BE454" s="101">
        <f t="shared" si="1738"/>
        <v>128</v>
      </c>
      <c r="BF454" s="101">
        <f t="shared" si="1738"/>
        <v>160</v>
      </c>
      <c r="BG454" s="101">
        <f t="shared" si="1738"/>
        <v>160</v>
      </c>
      <c r="BI454" s="102">
        <v>32</v>
      </c>
      <c r="BJ454" s="102">
        <f t="shared" ref="BJ454:BQ454" si="1739">INT(B454/$I$1*$BQ$1)</f>
        <v>305</v>
      </c>
      <c r="BK454" s="102">
        <f t="shared" si="1739"/>
        <v>120</v>
      </c>
      <c r="BL454" s="102">
        <f t="shared" si="1739"/>
        <v>90</v>
      </c>
      <c r="BM454" s="102">
        <f t="shared" si="1739"/>
        <v>90</v>
      </c>
      <c r="BN454" s="102">
        <f t="shared" si="1739"/>
        <v>300</v>
      </c>
      <c r="BO454" s="102">
        <f t="shared" si="1739"/>
        <v>200</v>
      </c>
      <c r="BP454" s="102">
        <f t="shared" si="1739"/>
        <v>250</v>
      </c>
      <c r="BQ454" s="102">
        <f t="shared" si="1739"/>
        <v>250</v>
      </c>
    </row>
    <row r="455" spans="1:69">
      <c r="A455" s="4">
        <v>33</v>
      </c>
      <c r="B455" s="4">
        <f>INT(VLOOKUP(A455,数值基线!$A$1:$K$206,9,0)*$B$210)</f>
        <v>65</v>
      </c>
      <c r="C455" s="4">
        <f>INT(B455/$B$2*$C$2)</f>
        <v>26</v>
      </c>
      <c r="D455" s="4">
        <f>INT(B455/$B$2*$D$2)</f>
        <v>19</v>
      </c>
      <c r="E455" s="4">
        <f>INT(B455/$B$2*$E$2)</f>
        <v>19</v>
      </c>
      <c r="F455" s="4">
        <f>INT(VLOOKUP(A455,数值基线!$A$1:$K$206,10,0)*$F$2)</f>
        <v>63</v>
      </c>
      <c r="G455" s="4">
        <f>INT(F455/$F$2*$G$2)</f>
        <v>42</v>
      </c>
      <c r="H455" s="4">
        <f>INT(F455/$F$2*$H$2)</f>
        <v>52</v>
      </c>
      <c r="I455" s="4">
        <f>INT(F455/$F$2*$I$2)</f>
        <v>52</v>
      </c>
      <c r="K455" s="106">
        <v>33</v>
      </c>
      <c r="L455" s="106">
        <f t="shared" ref="L455:S455" si="1740">INT(B455/$I$1*$S$1)</f>
        <v>81</v>
      </c>
      <c r="M455" s="106">
        <f t="shared" si="1740"/>
        <v>32</v>
      </c>
      <c r="N455" s="106">
        <f t="shared" si="1740"/>
        <v>23</v>
      </c>
      <c r="O455" s="106">
        <f t="shared" si="1740"/>
        <v>23</v>
      </c>
      <c r="P455" s="106">
        <f t="shared" si="1740"/>
        <v>78</v>
      </c>
      <c r="Q455" s="106">
        <f t="shared" si="1740"/>
        <v>52</v>
      </c>
      <c r="R455" s="106">
        <f t="shared" si="1740"/>
        <v>65</v>
      </c>
      <c r="S455" s="106">
        <f t="shared" si="1740"/>
        <v>65</v>
      </c>
      <c r="U455" s="97">
        <v>33</v>
      </c>
      <c r="V455" s="97">
        <f t="shared" ref="V455:AC455" si="1741">INT(B455/$I$1*$AC$1)</f>
        <v>100</v>
      </c>
      <c r="W455" s="97">
        <f t="shared" si="1741"/>
        <v>40</v>
      </c>
      <c r="X455" s="97">
        <f t="shared" si="1741"/>
        <v>29</v>
      </c>
      <c r="Y455" s="97">
        <f t="shared" si="1741"/>
        <v>29</v>
      </c>
      <c r="Z455" s="97">
        <f t="shared" si="1741"/>
        <v>97</v>
      </c>
      <c r="AA455" s="97">
        <f t="shared" si="1741"/>
        <v>65</v>
      </c>
      <c r="AB455" s="97">
        <f t="shared" si="1741"/>
        <v>80</v>
      </c>
      <c r="AC455" s="97">
        <f t="shared" si="1741"/>
        <v>80</v>
      </c>
      <c r="AE455" s="98">
        <v>33</v>
      </c>
      <c r="AF455" s="98">
        <f t="shared" ref="AF455:AM455" si="1742">INT(B455/$I$1*$AM$1)</f>
        <v>126</v>
      </c>
      <c r="AG455" s="98">
        <f t="shared" si="1742"/>
        <v>50</v>
      </c>
      <c r="AH455" s="98">
        <f t="shared" si="1742"/>
        <v>37</v>
      </c>
      <c r="AI455" s="98">
        <f t="shared" si="1742"/>
        <v>37</v>
      </c>
      <c r="AJ455" s="98">
        <f t="shared" si="1742"/>
        <v>122</v>
      </c>
      <c r="AK455" s="98">
        <f t="shared" si="1742"/>
        <v>81</v>
      </c>
      <c r="AL455" s="98">
        <f t="shared" si="1742"/>
        <v>101</v>
      </c>
      <c r="AM455" s="98">
        <f t="shared" si="1742"/>
        <v>101</v>
      </c>
      <c r="AO455" s="100">
        <v>33</v>
      </c>
      <c r="AP455" s="100">
        <f t="shared" ref="AP455:AW455" si="1743">INT(B455/$I$1*$AW$1)</f>
        <v>162</v>
      </c>
      <c r="AQ455" s="100">
        <f t="shared" si="1743"/>
        <v>65</v>
      </c>
      <c r="AR455" s="100">
        <f t="shared" si="1743"/>
        <v>47</v>
      </c>
      <c r="AS455" s="100">
        <f t="shared" si="1743"/>
        <v>47</v>
      </c>
      <c r="AT455" s="100">
        <f t="shared" si="1743"/>
        <v>157</v>
      </c>
      <c r="AU455" s="100">
        <f t="shared" si="1743"/>
        <v>105</v>
      </c>
      <c r="AV455" s="100">
        <f t="shared" si="1743"/>
        <v>130</v>
      </c>
      <c r="AW455" s="100">
        <f t="shared" si="1743"/>
        <v>130</v>
      </c>
      <c r="AY455" s="101">
        <v>33</v>
      </c>
      <c r="AZ455" s="101">
        <f t="shared" ref="AZ455:BG455" si="1744">INT(B455/$I$1*$BG$1)</f>
        <v>208</v>
      </c>
      <c r="BA455" s="101">
        <f t="shared" si="1744"/>
        <v>83</v>
      </c>
      <c r="BB455" s="101">
        <f t="shared" si="1744"/>
        <v>60</v>
      </c>
      <c r="BC455" s="101">
        <f t="shared" si="1744"/>
        <v>60</v>
      </c>
      <c r="BD455" s="101">
        <f t="shared" si="1744"/>
        <v>201</v>
      </c>
      <c r="BE455" s="101">
        <f t="shared" si="1744"/>
        <v>134</v>
      </c>
      <c r="BF455" s="101">
        <f t="shared" si="1744"/>
        <v>166</v>
      </c>
      <c r="BG455" s="101">
        <f t="shared" si="1744"/>
        <v>166</v>
      </c>
      <c r="BI455" s="102">
        <v>33</v>
      </c>
      <c r="BJ455" s="102">
        <f t="shared" ref="BJ455:BQ455" si="1745">INT(B455/$I$1*$BQ$1)</f>
        <v>325</v>
      </c>
      <c r="BK455" s="102">
        <f t="shared" si="1745"/>
        <v>130</v>
      </c>
      <c r="BL455" s="102">
        <f t="shared" si="1745"/>
        <v>95</v>
      </c>
      <c r="BM455" s="102">
        <f t="shared" si="1745"/>
        <v>95</v>
      </c>
      <c r="BN455" s="102">
        <f t="shared" si="1745"/>
        <v>315</v>
      </c>
      <c r="BO455" s="102">
        <f t="shared" si="1745"/>
        <v>210</v>
      </c>
      <c r="BP455" s="102">
        <f t="shared" si="1745"/>
        <v>260</v>
      </c>
      <c r="BQ455" s="102">
        <f t="shared" si="1745"/>
        <v>260</v>
      </c>
    </row>
    <row r="456" spans="1:69">
      <c r="A456" s="4">
        <v>34</v>
      </c>
      <c r="B456" s="4">
        <f>INT(VLOOKUP(A456,数值基线!$A$1:$K$206,9,0)*$B$210)</f>
        <v>68</v>
      </c>
      <c r="C456" s="4">
        <f>INT(B456/$B$2*$C$2)</f>
        <v>27</v>
      </c>
      <c r="D456" s="4">
        <f>INT(B456/$B$2*$D$2)</f>
        <v>20</v>
      </c>
      <c r="E456" s="4">
        <f>INT(B456/$B$2*$E$2)</f>
        <v>20</v>
      </c>
      <c r="F456" s="4">
        <f>INT(VLOOKUP(A456,数值基线!$A$1:$K$206,10,0)*$F$2)</f>
        <v>66</v>
      </c>
      <c r="G456" s="4">
        <f>INT(F456/$F$2*$G$2)</f>
        <v>44</v>
      </c>
      <c r="H456" s="4">
        <f>INT(F456/$F$2*$H$2)</f>
        <v>55</v>
      </c>
      <c r="I456" s="4">
        <f>INT(F456/$F$2*$I$2)</f>
        <v>55</v>
      </c>
      <c r="K456" s="106">
        <v>34</v>
      </c>
      <c r="L456" s="106">
        <f t="shared" ref="L456:S456" si="1746">INT(B456/$I$1*$S$1)</f>
        <v>85</v>
      </c>
      <c r="M456" s="106">
        <f t="shared" si="1746"/>
        <v>33</v>
      </c>
      <c r="N456" s="106">
        <f t="shared" si="1746"/>
        <v>25</v>
      </c>
      <c r="O456" s="106">
        <f t="shared" si="1746"/>
        <v>25</v>
      </c>
      <c r="P456" s="106">
        <f t="shared" si="1746"/>
        <v>82</v>
      </c>
      <c r="Q456" s="106">
        <f t="shared" si="1746"/>
        <v>55</v>
      </c>
      <c r="R456" s="106">
        <f t="shared" si="1746"/>
        <v>68</v>
      </c>
      <c r="S456" s="106">
        <f t="shared" si="1746"/>
        <v>68</v>
      </c>
      <c r="U456" s="97">
        <v>34</v>
      </c>
      <c r="V456" s="97">
        <f t="shared" ref="V456:AC456" si="1747">INT(B456/$I$1*$AC$1)</f>
        <v>105</v>
      </c>
      <c r="W456" s="97">
        <f t="shared" si="1747"/>
        <v>41</v>
      </c>
      <c r="X456" s="97">
        <f t="shared" si="1747"/>
        <v>31</v>
      </c>
      <c r="Y456" s="97">
        <f t="shared" si="1747"/>
        <v>31</v>
      </c>
      <c r="Z456" s="97">
        <f t="shared" si="1747"/>
        <v>102</v>
      </c>
      <c r="AA456" s="97">
        <f t="shared" si="1747"/>
        <v>68</v>
      </c>
      <c r="AB456" s="97">
        <f t="shared" si="1747"/>
        <v>85</v>
      </c>
      <c r="AC456" s="97">
        <f t="shared" si="1747"/>
        <v>85</v>
      </c>
      <c r="AE456" s="98">
        <v>34</v>
      </c>
      <c r="AF456" s="98">
        <f t="shared" ref="AF456:AM456" si="1748">INT(B456/$I$1*$AM$1)</f>
        <v>132</v>
      </c>
      <c r="AG456" s="98">
        <f t="shared" si="1748"/>
        <v>52</v>
      </c>
      <c r="AH456" s="98">
        <f t="shared" si="1748"/>
        <v>39</v>
      </c>
      <c r="AI456" s="98">
        <f t="shared" si="1748"/>
        <v>39</v>
      </c>
      <c r="AJ456" s="98">
        <f t="shared" si="1748"/>
        <v>128</v>
      </c>
      <c r="AK456" s="98">
        <f t="shared" si="1748"/>
        <v>85</v>
      </c>
      <c r="AL456" s="98">
        <f t="shared" si="1748"/>
        <v>107</v>
      </c>
      <c r="AM456" s="98">
        <f t="shared" si="1748"/>
        <v>107</v>
      </c>
      <c r="AO456" s="100">
        <v>34</v>
      </c>
      <c r="AP456" s="100">
        <f t="shared" ref="AP456:AW456" si="1749">INT(B456/$I$1*$AW$1)</f>
        <v>170</v>
      </c>
      <c r="AQ456" s="100">
        <f t="shared" si="1749"/>
        <v>67</v>
      </c>
      <c r="AR456" s="100">
        <f t="shared" si="1749"/>
        <v>50</v>
      </c>
      <c r="AS456" s="100">
        <f t="shared" si="1749"/>
        <v>50</v>
      </c>
      <c r="AT456" s="100">
        <f t="shared" si="1749"/>
        <v>165</v>
      </c>
      <c r="AU456" s="100">
        <f t="shared" si="1749"/>
        <v>110</v>
      </c>
      <c r="AV456" s="100">
        <f t="shared" si="1749"/>
        <v>137</v>
      </c>
      <c r="AW456" s="100">
        <f t="shared" si="1749"/>
        <v>137</v>
      </c>
      <c r="AY456" s="101">
        <v>34</v>
      </c>
      <c r="AZ456" s="101">
        <f t="shared" ref="AZ456:BG456" si="1750">INT(B456/$I$1*$BG$1)</f>
        <v>217</v>
      </c>
      <c r="BA456" s="101">
        <f t="shared" si="1750"/>
        <v>86</v>
      </c>
      <c r="BB456" s="101">
        <f t="shared" si="1750"/>
        <v>64</v>
      </c>
      <c r="BC456" s="101">
        <f t="shared" si="1750"/>
        <v>64</v>
      </c>
      <c r="BD456" s="101">
        <f t="shared" si="1750"/>
        <v>211</v>
      </c>
      <c r="BE456" s="101">
        <f t="shared" si="1750"/>
        <v>140</v>
      </c>
      <c r="BF456" s="101">
        <f t="shared" si="1750"/>
        <v>176</v>
      </c>
      <c r="BG456" s="101">
        <f t="shared" si="1750"/>
        <v>176</v>
      </c>
      <c r="BI456" s="102">
        <v>34</v>
      </c>
      <c r="BJ456" s="102">
        <f t="shared" ref="BJ456:BQ456" si="1751">INT(B456/$I$1*$BQ$1)</f>
        <v>340</v>
      </c>
      <c r="BK456" s="102">
        <f t="shared" si="1751"/>
        <v>135</v>
      </c>
      <c r="BL456" s="102">
        <f t="shared" si="1751"/>
        <v>100</v>
      </c>
      <c r="BM456" s="102">
        <f t="shared" si="1751"/>
        <v>100</v>
      </c>
      <c r="BN456" s="102">
        <f t="shared" si="1751"/>
        <v>330</v>
      </c>
      <c r="BO456" s="102">
        <f t="shared" si="1751"/>
        <v>220</v>
      </c>
      <c r="BP456" s="102">
        <f t="shared" si="1751"/>
        <v>275</v>
      </c>
      <c r="BQ456" s="102">
        <f t="shared" si="1751"/>
        <v>275</v>
      </c>
    </row>
    <row r="457" spans="1:69">
      <c r="A457" s="4">
        <v>35</v>
      </c>
      <c r="B457" s="4">
        <f>INT(VLOOKUP(A457,数值基线!$A$1:$K$206,9,0)*$B$210)</f>
        <v>71</v>
      </c>
      <c r="C457" s="4">
        <f>INT(B457/$B$2*$C$2)</f>
        <v>28</v>
      </c>
      <c r="D457" s="4">
        <f>INT(B457/$B$2*$D$2)</f>
        <v>21</v>
      </c>
      <c r="E457" s="4">
        <f>INT(B457/$B$2*$E$2)</f>
        <v>21</v>
      </c>
      <c r="F457" s="4">
        <f>INT(VLOOKUP(A457,数值基线!$A$1:$K$206,10,0)*$F$2)</f>
        <v>69</v>
      </c>
      <c r="G457" s="4">
        <f>INT(F457/$F$2*$G$2)</f>
        <v>46</v>
      </c>
      <c r="H457" s="4">
        <f>INT(F457/$F$2*$H$2)</f>
        <v>57</v>
      </c>
      <c r="I457" s="4">
        <f>INT(F457/$F$2*$I$2)</f>
        <v>57</v>
      </c>
      <c r="K457" s="106">
        <v>35</v>
      </c>
      <c r="L457" s="106">
        <f t="shared" ref="L457:S457" si="1752">INT(B457/$I$1*$S$1)</f>
        <v>88</v>
      </c>
      <c r="M457" s="106">
        <f t="shared" si="1752"/>
        <v>35</v>
      </c>
      <c r="N457" s="106">
        <f t="shared" si="1752"/>
        <v>26</v>
      </c>
      <c r="O457" s="106">
        <f t="shared" si="1752"/>
        <v>26</v>
      </c>
      <c r="P457" s="106">
        <f t="shared" si="1752"/>
        <v>86</v>
      </c>
      <c r="Q457" s="106">
        <f t="shared" si="1752"/>
        <v>57</v>
      </c>
      <c r="R457" s="106">
        <f t="shared" si="1752"/>
        <v>71</v>
      </c>
      <c r="S457" s="106">
        <f t="shared" si="1752"/>
        <v>71</v>
      </c>
      <c r="U457" s="97">
        <v>35</v>
      </c>
      <c r="V457" s="97">
        <f t="shared" ref="V457:AC457" si="1753">INT(B457/$I$1*$AC$1)</f>
        <v>110</v>
      </c>
      <c r="W457" s="97">
        <f t="shared" si="1753"/>
        <v>43</v>
      </c>
      <c r="X457" s="97">
        <f t="shared" si="1753"/>
        <v>32</v>
      </c>
      <c r="Y457" s="97">
        <f t="shared" si="1753"/>
        <v>32</v>
      </c>
      <c r="Z457" s="97">
        <f t="shared" si="1753"/>
        <v>106</v>
      </c>
      <c r="AA457" s="97">
        <f t="shared" si="1753"/>
        <v>71</v>
      </c>
      <c r="AB457" s="97">
        <f t="shared" si="1753"/>
        <v>88</v>
      </c>
      <c r="AC457" s="97">
        <f t="shared" si="1753"/>
        <v>88</v>
      </c>
      <c r="AE457" s="98">
        <v>35</v>
      </c>
      <c r="AF457" s="98">
        <f t="shared" ref="AF457:AM457" si="1754">INT(B457/$I$1*$AM$1)</f>
        <v>138</v>
      </c>
      <c r="AG457" s="98">
        <f t="shared" si="1754"/>
        <v>54</v>
      </c>
      <c r="AH457" s="98">
        <f t="shared" si="1754"/>
        <v>40</v>
      </c>
      <c r="AI457" s="98">
        <f t="shared" si="1754"/>
        <v>40</v>
      </c>
      <c r="AJ457" s="98">
        <f t="shared" si="1754"/>
        <v>134</v>
      </c>
      <c r="AK457" s="98">
        <f t="shared" si="1754"/>
        <v>89</v>
      </c>
      <c r="AL457" s="98">
        <f t="shared" si="1754"/>
        <v>111</v>
      </c>
      <c r="AM457" s="98">
        <f t="shared" si="1754"/>
        <v>111</v>
      </c>
      <c r="AO457" s="100">
        <v>35</v>
      </c>
      <c r="AP457" s="100">
        <f t="shared" ref="AP457:AW457" si="1755">INT(B457/$I$1*$AW$1)</f>
        <v>177</v>
      </c>
      <c r="AQ457" s="100">
        <f t="shared" si="1755"/>
        <v>70</v>
      </c>
      <c r="AR457" s="100">
        <f t="shared" si="1755"/>
        <v>52</v>
      </c>
      <c r="AS457" s="100">
        <f t="shared" si="1755"/>
        <v>52</v>
      </c>
      <c r="AT457" s="100">
        <f t="shared" si="1755"/>
        <v>172</v>
      </c>
      <c r="AU457" s="100">
        <f t="shared" si="1755"/>
        <v>115</v>
      </c>
      <c r="AV457" s="100">
        <f t="shared" si="1755"/>
        <v>142</v>
      </c>
      <c r="AW457" s="100">
        <f t="shared" si="1755"/>
        <v>142</v>
      </c>
      <c r="AY457" s="101">
        <v>35</v>
      </c>
      <c r="AZ457" s="101">
        <f t="shared" ref="AZ457:BG457" si="1756">INT(B457/$I$1*$BG$1)</f>
        <v>227</v>
      </c>
      <c r="BA457" s="101">
        <f t="shared" si="1756"/>
        <v>89</v>
      </c>
      <c r="BB457" s="101">
        <f t="shared" si="1756"/>
        <v>67</v>
      </c>
      <c r="BC457" s="101">
        <f t="shared" si="1756"/>
        <v>67</v>
      </c>
      <c r="BD457" s="101">
        <f t="shared" si="1756"/>
        <v>220</v>
      </c>
      <c r="BE457" s="101">
        <f t="shared" si="1756"/>
        <v>147</v>
      </c>
      <c r="BF457" s="101">
        <f t="shared" si="1756"/>
        <v>182</v>
      </c>
      <c r="BG457" s="101">
        <f t="shared" si="1756"/>
        <v>182</v>
      </c>
      <c r="BI457" s="102">
        <v>35</v>
      </c>
      <c r="BJ457" s="102">
        <f t="shared" ref="BJ457:BQ457" si="1757">INT(B457/$I$1*$BQ$1)</f>
        <v>355</v>
      </c>
      <c r="BK457" s="102">
        <f t="shared" si="1757"/>
        <v>140</v>
      </c>
      <c r="BL457" s="102">
        <f t="shared" si="1757"/>
        <v>105</v>
      </c>
      <c r="BM457" s="102">
        <f t="shared" si="1757"/>
        <v>105</v>
      </c>
      <c r="BN457" s="102">
        <f t="shared" si="1757"/>
        <v>345</v>
      </c>
      <c r="BO457" s="102">
        <f t="shared" si="1757"/>
        <v>230</v>
      </c>
      <c r="BP457" s="102">
        <f t="shared" si="1757"/>
        <v>285</v>
      </c>
      <c r="BQ457" s="102">
        <f t="shared" si="1757"/>
        <v>285</v>
      </c>
    </row>
    <row r="458" spans="1:69">
      <c r="A458" s="4">
        <v>36</v>
      </c>
      <c r="B458" s="4">
        <f>INT(VLOOKUP(A458,数值基线!$A$1:$K$206,9,0)*$B$210)</f>
        <v>75</v>
      </c>
      <c r="C458" s="4">
        <f>INT(B458/$B$2*$C$2)</f>
        <v>30</v>
      </c>
      <c r="D458" s="4">
        <f>INT(B458/$B$2*$D$2)</f>
        <v>22</v>
      </c>
      <c r="E458" s="4">
        <f>INT(B458/$B$2*$E$2)</f>
        <v>22</v>
      </c>
      <c r="F458" s="4">
        <f>INT(VLOOKUP(A458,数值基线!$A$1:$K$206,10,0)*$F$2)</f>
        <v>73</v>
      </c>
      <c r="G458" s="4">
        <f>INT(F458/$F$2*$G$2)</f>
        <v>48</v>
      </c>
      <c r="H458" s="4">
        <f>INT(F458/$F$2*$H$2)</f>
        <v>60</v>
      </c>
      <c r="I458" s="4">
        <f>INT(F458/$F$2*$I$2)</f>
        <v>60</v>
      </c>
      <c r="K458" s="106">
        <v>36</v>
      </c>
      <c r="L458" s="106">
        <f t="shared" ref="L458:S458" si="1758">INT(B458/$I$1*$S$1)</f>
        <v>93</v>
      </c>
      <c r="M458" s="106">
        <f t="shared" si="1758"/>
        <v>37</v>
      </c>
      <c r="N458" s="106">
        <f t="shared" si="1758"/>
        <v>27</v>
      </c>
      <c r="O458" s="106">
        <f t="shared" si="1758"/>
        <v>27</v>
      </c>
      <c r="P458" s="106">
        <f t="shared" si="1758"/>
        <v>91</v>
      </c>
      <c r="Q458" s="106">
        <f t="shared" si="1758"/>
        <v>60</v>
      </c>
      <c r="R458" s="106">
        <f t="shared" si="1758"/>
        <v>75</v>
      </c>
      <c r="S458" s="106">
        <f t="shared" si="1758"/>
        <v>75</v>
      </c>
      <c r="U458" s="97">
        <v>36</v>
      </c>
      <c r="V458" s="97">
        <f t="shared" ref="V458:AC458" si="1759">INT(B458/$I$1*$AC$1)</f>
        <v>116</v>
      </c>
      <c r="W458" s="97">
        <f t="shared" si="1759"/>
        <v>46</v>
      </c>
      <c r="X458" s="97">
        <f t="shared" si="1759"/>
        <v>34</v>
      </c>
      <c r="Y458" s="97">
        <f t="shared" si="1759"/>
        <v>34</v>
      </c>
      <c r="Z458" s="97">
        <f t="shared" si="1759"/>
        <v>113</v>
      </c>
      <c r="AA458" s="97">
        <f t="shared" si="1759"/>
        <v>74</v>
      </c>
      <c r="AB458" s="97">
        <f t="shared" si="1759"/>
        <v>93</v>
      </c>
      <c r="AC458" s="97">
        <f t="shared" si="1759"/>
        <v>93</v>
      </c>
      <c r="AE458" s="98">
        <v>36</v>
      </c>
      <c r="AF458" s="98">
        <f t="shared" ref="AF458:AM458" si="1760">INT(B458/$I$1*$AM$1)</f>
        <v>146</v>
      </c>
      <c r="AG458" s="98">
        <f t="shared" si="1760"/>
        <v>58</v>
      </c>
      <c r="AH458" s="98">
        <f t="shared" si="1760"/>
        <v>42</v>
      </c>
      <c r="AI458" s="98">
        <f t="shared" si="1760"/>
        <v>42</v>
      </c>
      <c r="AJ458" s="98">
        <f t="shared" si="1760"/>
        <v>142</v>
      </c>
      <c r="AK458" s="98">
        <f t="shared" si="1760"/>
        <v>93</v>
      </c>
      <c r="AL458" s="98">
        <f t="shared" si="1760"/>
        <v>117</v>
      </c>
      <c r="AM458" s="98">
        <f t="shared" si="1760"/>
        <v>117</v>
      </c>
      <c r="AO458" s="100">
        <v>36</v>
      </c>
      <c r="AP458" s="100">
        <f t="shared" ref="AP458:AW458" si="1761">INT(B458/$I$1*$AW$1)</f>
        <v>187</v>
      </c>
      <c r="AQ458" s="100">
        <f t="shared" si="1761"/>
        <v>75</v>
      </c>
      <c r="AR458" s="100">
        <f t="shared" si="1761"/>
        <v>55</v>
      </c>
      <c r="AS458" s="100">
        <f t="shared" si="1761"/>
        <v>55</v>
      </c>
      <c r="AT458" s="100">
        <f t="shared" si="1761"/>
        <v>182</v>
      </c>
      <c r="AU458" s="100">
        <f t="shared" si="1761"/>
        <v>120</v>
      </c>
      <c r="AV458" s="100">
        <f t="shared" si="1761"/>
        <v>150</v>
      </c>
      <c r="AW458" s="100">
        <f t="shared" si="1761"/>
        <v>150</v>
      </c>
      <c r="AY458" s="101">
        <v>36</v>
      </c>
      <c r="AZ458" s="101">
        <f t="shared" ref="AZ458:BG458" si="1762">INT(B458/$I$1*$BG$1)</f>
        <v>240</v>
      </c>
      <c r="BA458" s="101">
        <f t="shared" si="1762"/>
        <v>96</v>
      </c>
      <c r="BB458" s="101">
        <f t="shared" si="1762"/>
        <v>70</v>
      </c>
      <c r="BC458" s="101">
        <f t="shared" si="1762"/>
        <v>70</v>
      </c>
      <c r="BD458" s="101">
        <f t="shared" si="1762"/>
        <v>233</v>
      </c>
      <c r="BE458" s="101">
        <f t="shared" si="1762"/>
        <v>153</v>
      </c>
      <c r="BF458" s="101">
        <f t="shared" si="1762"/>
        <v>192</v>
      </c>
      <c r="BG458" s="101">
        <f t="shared" si="1762"/>
        <v>192</v>
      </c>
      <c r="BI458" s="102">
        <v>36</v>
      </c>
      <c r="BJ458" s="102">
        <f t="shared" ref="BJ458:BQ458" si="1763">INT(B458/$I$1*$BQ$1)</f>
        <v>375</v>
      </c>
      <c r="BK458" s="102">
        <f t="shared" si="1763"/>
        <v>150</v>
      </c>
      <c r="BL458" s="102">
        <f t="shared" si="1763"/>
        <v>110</v>
      </c>
      <c r="BM458" s="102">
        <f t="shared" si="1763"/>
        <v>110</v>
      </c>
      <c r="BN458" s="102">
        <f t="shared" si="1763"/>
        <v>365</v>
      </c>
      <c r="BO458" s="102">
        <f t="shared" si="1763"/>
        <v>240</v>
      </c>
      <c r="BP458" s="102">
        <f t="shared" si="1763"/>
        <v>300</v>
      </c>
      <c r="BQ458" s="102">
        <f t="shared" si="1763"/>
        <v>300</v>
      </c>
    </row>
    <row r="459" spans="1:69">
      <c r="A459" s="4">
        <v>37</v>
      </c>
      <c r="B459" s="4">
        <f>INT(VLOOKUP(A459,数值基线!$A$1:$K$206,9,0)*$B$210)</f>
        <v>79</v>
      </c>
      <c r="C459" s="4">
        <f>INT(B459/$B$2*$C$2)</f>
        <v>31</v>
      </c>
      <c r="D459" s="4">
        <f>INT(B459/$B$2*$D$2)</f>
        <v>23</v>
      </c>
      <c r="E459" s="4">
        <f>INT(B459/$B$2*$E$2)</f>
        <v>23</v>
      </c>
      <c r="F459" s="4">
        <f>INT(VLOOKUP(A459,数值基线!$A$1:$K$206,10,0)*$F$2)</f>
        <v>76</v>
      </c>
      <c r="G459" s="4">
        <f>INT(F459/$F$2*$G$2)</f>
        <v>50</v>
      </c>
      <c r="H459" s="4">
        <f>INT(F459/$F$2*$H$2)</f>
        <v>63</v>
      </c>
      <c r="I459" s="4">
        <f>INT(F459/$F$2*$I$2)</f>
        <v>63</v>
      </c>
      <c r="K459" s="106">
        <v>37</v>
      </c>
      <c r="L459" s="106">
        <f t="shared" ref="L459:S459" si="1764">INT(B459/$I$1*$S$1)</f>
        <v>98</v>
      </c>
      <c r="M459" s="106">
        <f t="shared" si="1764"/>
        <v>38</v>
      </c>
      <c r="N459" s="106">
        <f t="shared" si="1764"/>
        <v>28</v>
      </c>
      <c r="O459" s="106">
        <f t="shared" si="1764"/>
        <v>28</v>
      </c>
      <c r="P459" s="106">
        <f t="shared" si="1764"/>
        <v>95</v>
      </c>
      <c r="Q459" s="106">
        <f t="shared" si="1764"/>
        <v>62</v>
      </c>
      <c r="R459" s="106">
        <f t="shared" si="1764"/>
        <v>78</v>
      </c>
      <c r="S459" s="106">
        <f t="shared" si="1764"/>
        <v>78</v>
      </c>
      <c r="U459" s="97">
        <v>37</v>
      </c>
      <c r="V459" s="97">
        <f t="shared" ref="V459:AC459" si="1765">INT(B459/$I$1*$AC$1)</f>
        <v>122</v>
      </c>
      <c r="W459" s="97">
        <f t="shared" si="1765"/>
        <v>48</v>
      </c>
      <c r="X459" s="97">
        <f t="shared" si="1765"/>
        <v>35</v>
      </c>
      <c r="Y459" s="97">
        <f t="shared" si="1765"/>
        <v>35</v>
      </c>
      <c r="Z459" s="97">
        <f t="shared" si="1765"/>
        <v>117</v>
      </c>
      <c r="AA459" s="97">
        <f t="shared" si="1765"/>
        <v>77</v>
      </c>
      <c r="AB459" s="97">
        <f t="shared" si="1765"/>
        <v>97</v>
      </c>
      <c r="AC459" s="97">
        <f t="shared" si="1765"/>
        <v>97</v>
      </c>
      <c r="AE459" s="98">
        <v>37</v>
      </c>
      <c r="AF459" s="98">
        <f t="shared" ref="AF459:AM459" si="1766">INT(B459/$I$1*$AM$1)</f>
        <v>154</v>
      </c>
      <c r="AG459" s="98">
        <f t="shared" si="1766"/>
        <v>60</v>
      </c>
      <c r="AH459" s="98">
        <f t="shared" si="1766"/>
        <v>44</v>
      </c>
      <c r="AI459" s="98">
        <f t="shared" si="1766"/>
        <v>44</v>
      </c>
      <c r="AJ459" s="98">
        <f t="shared" si="1766"/>
        <v>148</v>
      </c>
      <c r="AK459" s="98">
        <f t="shared" si="1766"/>
        <v>97</v>
      </c>
      <c r="AL459" s="98">
        <f t="shared" si="1766"/>
        <v>122</v>
      </c>
      <c r="AM459" s="98">
        <f t="shared" si="1766"/>
        <v>122</v>
      </c>
      <c r="AO459" s="100">
        <v>37</v>
      </c>
      <c r="AP459" s="100">
        <f t="shared" ref="AP459:AW459" si="1767">INT(B459/$I$1*$AW$1)</f>
        <v>197</v>
      </c>
      <c r="AQ459" s="100">
        <f t="shared" si="1767"/>
        <v>77</v>
      </c>
      <c r="AR459" s="100">
        <f t="shared" si="1767"/>
        <v>57</v>
      </c>
      <c r="AS459" s="100">
        <f t="shared" si="1767"/>
        <v>57</v>
      </c>
      <c r="AT459" s="100">
        <f t="shared" si="1767"/>
        <v>190</v>
      </c>
      <c r="AU459" s="100">
        <f t="shared" si="1767"/>
        <v>125</v>
      </c>
      <c r="AV459" s="100">
        <f t="shared" si="1767"/>
        <v>157</v>
      </c>
      <c r="AW459" s="100">
        <f t="shared" si="1767"/>
        <v>157</v>
      </c>
      <c r="AY459" s="101">
        <v>37</v>
      </c>
      <c r="AZ459" s="101">
        <f t="shared" ref="AZ459:BG459" si="1768">INT(B459/$I$1*$BG$1)</f>
        <v>252</v>
      </c>
      <c r="BA459" s="101">
        <f t="shared" si="1768"/>
        <v>99</v>
      </c>
      <c r="BB459" s="101">
        <f t="shared" si="1768"/>
        <v>73</v>
      </c>
      <c r="BC459" s="101">
        <f t="shared" si="1768"/>
        <v>73</v>
      </c>
      <c r="BD459" s="101">
        <f t="shared" si="1768"/>
        <v>243</v>
      </c>
      <c r="BE459" s="101">
        <f t="shared" si="1768"/>
        <v>160</v>
      </c>
      <c r="BF459" s="101">
        <f t="shared" si="1768"/>
        <v>201</v>
      </c>
      <c r="BG459" s="101">
        <f t="shared" si="1768"/>
        <v>201</v>
      </c>
      <c r="BI459" s="102">
        <v>37</v>
      </c>
      <c r="BJ459" s="102">
        <f t="shared" ref="BJ459:BQ459" si="1769">INT(B459/$I$1*$BQ$1)</f>
        <v>395</v>
      </c>
      <c r="BK459" s="102">
        <f t="shared" si="1769"/>
        <v>155</v>
      </c>
      <c r="BL459" s="102">
        <f t="shared" si="1769"/>
        <v>115</v>
      </c>
      <c r="BM459" s="102">
        <f t="shared" si="1769"/>
        <v>115</v>
      </c>
      <c r="BN459" s="102">
        <f t="shared" si="1769"/>
        <v>380</v>
      </c>
      <c r="BO459" s="102">
        <f t="shared" si="1769"/>
        <v>250</v>
      </c>
      <c r="BP459" s="102">
        <f t="shared" si="1769"/>
        <v>315</v>
      </c>
      <c r="BQ459" s="102">
        <f t="shared" si="1769"/>
        <v>315</v>
      </c>
    </row>
    <row r="460" spans="1:69">
      <c r="A460" s="4">
        <v>38</v>
      </c>
      <c r="B460" s="4">
        <f>INT(VLOOKUP(A460,数值基线!$A$1:$K$206,9,0)*$B$210)</f>
        <v>82</v>
      </c>
      <c r="C460" s="4">
        <f>INT(B460/$B$2*$C$2)</f>
        <v>32</v>
      </c>
      <c r="D460" s="4">
        <f>INT(B460/$B$2*$D$2)</f>
        <v>24</v>
      </c>
      <c r="E460" s="4">
        <f>INT(B460/$B$2*$E$2)</f>
        <v>24</v>
      </c>
      <c r="F460" s="4">
        <f>INT(VLOOKUP(A460,数值基线!$A$1:$K$206,10,0)*$F$2)</f>
        <v>80</v>
      </c>
      <c r="G460" s="4">
        <f>INT(F460/$F$2*$G$2)</f>
        <v>53</v>
      </c>
      <c r="H460" s="4">
        <f>INT(F460/$F$2*$H$2)</f>
        <v>66</v>
      </c>
      <c r="I460" s="4">
        <f>INT(F460/$F$2*$I$2)</f>
        <v>66</v>
      </c>
      <c r="K460" s="106">
        <v>38</v>
      </c>
      <c r="L460" s="106">
        <f t="shared" ref="L460:S460" si="1770">INT(B460/$I$1*$S$1)</f>
        <v>102</v>
      </c>
      <c r="M460" s="106">
        <f t="shared" si="1770"/>
        <v>40</v>
      </c>
      <c r="N460" s="106">
        <f t="shared" si="1770"/>
        <v>30</v>
      </c>
      <c r="O460" s="106">
        <f t="shared" si="1770"/>
        <v>30</v>
      </c>
      <c r="P460" s="106">
        <f t="shared" si="1770"/>
        <v>100</v>
      </c>
      <c r="Q460" s="106">
        <f t="shared" si="1770"/>
        <v>66</v>
      </c>
      <c r="R460" s="106">
        <f t="shared" si="1770"/>
        <v>82</v>
      </c>
      <c r="S460" s="106">
        <f t="shared" si="1770"/>
        <v>82</v>
      </c>
      <c r="U460" s="97">
        <v>38</v>
      </c>
      <c r="V460" s="97">
        <f t="shared" ref="V460:AC460" si="1771">INT(B460/$I$1*$AC$1)</f>
        <v>127</v>
      </c>
      <c r="W460" s="97">
        <f t="shared" si="1771"/>
        <v>49</v>
      </c>
      <c r="X460" s="97">
        <f t="shared" si="1771"/>
        <v>37</v>
      </c>
      <c r="Y460" s="97">
        <f t="shared" si="1771"/>
        <v>37</v>
      </c>
      <c r="Z460" s="97">
        <f t="shared" si="1771"/>
        <v>124</v>
      </c>
      <c r="AA460" s="97">
        <f t="shared" si="1771"/>
        <v>82</v>
      </c>
      <c r="AB460" s="97">
        <f t="shared" si="1771"/>
        <v>102</v>
      </c>
      <c r="AC460" s="97">
        <f t="shared" si="1771"/>
        <v>102</v>
      </c>
      <c r="AE460" s="98">
        <v>38</v>
      </c>
      <c r="AF460" s="98">
        <f t="shared" ref="AF460:AM460" si="1772">INT(B460/$I$1*$AM$1)</f>
        <v>159</v>
      </c>
      <c r="AG460" s="98">
        <f t="shared" si="1772"/>
        <v>62</v>
      </c>
      <c r="AH460" s="98">
        <f t="shared" si="1772"/>
        <v>46</v>
      </c>
      <c r="AI460" s="98">
        <f t="shared" si="1772"/>
        <v>46</v>
      </c>
      <c r="AJ460" s="98">
        <f t="shared" si="1772"/>
        <v>156</v>
      </c>
      <c r="AK460" s="98">
        <f t="shared" si="1772"/>
        <v>103</v>
      </c>
      <c r="AL460" s="98">
        <f t="shared" si="1772"/>
        <v>128</v>
      </c>
      <c r="AM460" s="98">
        <f t="shared" si="1772"/>
        <v>128</v>
      </c>
      <c r="AO460" s="100">
        <v>38</v>
      </c>
      <c r="AP460" s="100">
        <f t="shared" ref="AP460:AW460" si="1773">INT(B460/$I$1*$AW$1)</f>
        <v>205</v>
      </c>
      <c r="AQ460" s="100">
        <f t="shared" si="1773"/>
        <v>80</v>
      </c>
      <c r="AR460" s="100">
        <f t="shared" si="1773"/>
        <v>60</v>
      </c>
      <c r="AS460" s="100">
        <f t="shared" si="1773"/>
        <v>60</v>
      </c>
      <c r="AT460" s="100">
        <f t="shared" si="1773"/>
        <v>200</v>
      </c>
      <c r="AU460" s="100">
        <f t="shared" si="1773"/>
        <v>132</v>
      </c>
      <c r="AV460" s="100">
        <f t="shared" si="1773"/>
        <v>165</v>
      </c>
      <c r="AW460" s="100">
        <f t="shared" si="1773"/>
        <v>165</v>
      </c>
      <c r="AY460" s="101">
        <v>38</v>
      </c>
      <c r="AZ460" s="101">
        <f t="shared" ref="AZ460:BG460" si="1774">INT(B460/$I$1*$BG$1)</f>
        <v>262</v>
      </c>
      <c r="BA460" s="101">
        <f t="shared" si="1774"/>
        <v>102</v>
      </c>
      <c r="BB460" s="101">
        <f t="shared" si="1774"/>
        <v>76</v>
      </c>
      <c r="BC460" s="101">
        <f t="shared" si="1774"/>
        <v>76</v>
      </c>
      <c r="BD460" s="101">
        <f t="shared" si="1774"/>
        <v>256</v>
      </c>
      <c r="BE460" s="101">
        <f t="shared" si="1774"/>
        <v>169</v>
      </c>
      <c r="BF460" s="101">
        <f t="shared" si="1774"/>
        <v>211</v>
      </c>
      <c r="BG460" s="101">
        <f t="shared" si="1774"/>
        <v>211</v>
      </c>
      <c r="BI460" s="102">
        <v>38</v>
      </c>
      <c r="BJ460" s="102">
        <f t="shared" ref="BJ460:BQ460" si="1775">INT(B460/$I$1*$BQ$1)</f>
        <v>410</v>
      </c>
      <c r="BK460" s="102">
        <f t="shared" si="1775"/>
        <v>160</v>
      </c>
      <c r="BL460" s="102">
        <f t="shared" si="1775"/>
        <v>120</v>
      </c>
      <c r="BM460" s="102">
        <f t="shared" si="1775"/>
        <v>120</v>
      </c>
      <c r="BN460" s="102">
        <f t="shared" si="1775"/>
        <v>400</v>
      </c>
      <c r="BO460" s="102">
        <f t="shared" si="1775"/>
        <v>265</v>
      </c>
      <c r="BP460" s="102">
        <f t="shared" si="1775"/>
        <v>330</v>
      </c>
      <c r="BQ460" s="102">
        <f t="shared" si="1775"/>
        <v>330</v>
      </c>
    </row>
    <row r="461" spans="1:69">
      <c r="A461" s="4">
        <v>39</v>
      </c>
      <c r="B461" s="4">
        <f>INT(VLOOKUP(A461,数值基线!$A$1:$K$206,9,0)*$B$210)</f>
        <v>86</v>
      </c>
      <c r="C461" s="4">
        <f>INT(B461/$B$2*$C$2)</f>
        <v>34</v>
      </c>
      <c r="D461" s="4">
        <f>INT(B461/$B$2*$D$2)</f>
        <v>25</v>
      </c>
      <c r="E461" s="4">
        <f>INT(B461/$B$2*$E$2)</f>
        <v>25</v>
      </c>
      <c r="F461" s="4">
        <f>INT(VLOOKUP(A461,数值基线!$A$1:$K$206,10,0)*$F$2)</f>
        <v>84</v>
      </c>
      <c r="G461" s="4">
        <f>INT(F461/$F$2*$G$2)</f>
        <v>56</v>
      </c>
      <c r="H461" s="4">
        <f>INT(F461/$F$2*$H$2)</f>
        <v>70</v>
      </c>
      <c r="I461" s="4">
        <f>INT(F461/$F$2*$I$2)</f>
        <v>70</v>
      </c>
      <c r="K461" s="106">
        <v>39</v>
      </c>
      <c r="L461" s="106">
        <f t="shared" ref="L461:S461" si="1776">INT(B461/$I$1*$S$1)</f>
        <v>107</v>
      </c>
      <c r="M461" s="106">
        <f t="shared" si="1776"/>
        <v>42</v>
      </c>
      <c r="N461" s="106">
        <f t="shared" si="1776"/>
        <v>31</v>
      </c>
      <c r="O461" s="106">
        <f t="shared" si="1776"/>
        <v>31</v>
      </c>
      <c r="P461" s="106">
        <f t="shared" si="1776"/>
        <v>105</v>
      </c>
      <c r="Q461" s="106">
        <f t="shared" si="1776"/>
        <v>70</v>
      </c>
      <c r="R461" s="106">
        <f t="shared" si="1776"/>
        <v>87</v>
      </c>
      <c r="S461" s="106">
        <f t="shared" si="1776"/>
        <v>87</v>
      </c>
      <c r="U461" s="97">
        <v>39</v>
      </c>
      <c r="V461" s="97">
        <f t="shared" ref="V461:AC461" si="1777">INT(B461/$I$1*$AC$1)</f>
        <v>133</v>
      </c>
      <c r="W461" s="97">
        <f t="shared" si="1777"/>
        <v>52</v>
      </c>
      <c r="X461" s="97">
        <f t="shared" si="1777"/>
        <v>38</v>
      </c>
      <c r="Y461" s="97">
        <f t="shared" si="1777"/>
        <v>38</v>
      </c>
      <c r="Z461" s="97">
        <f t="shared" si="1777"/>
        <v>130</v>
      </c>
      <c r="AA461" s="97">
        <f t="shared" si="1777"/>
        <v>86</v>
      </c>
      <c r="AB461" s="97">
        <f t="shared" si="1777"/>
        <v>108</v>
      </c>
      <c r="AC461" s="97">
        <f t="shared" si="1777"/>
        <v>108</v>
      </c>
      <c r="AE461" s="98">
        <v>39</v>
      </c>
      <c r="AF461" s="98">
        <f t="shared" ref="AF461:AM461" si="1778">INT(B461/$I$1*$AM$1)</f>
        <v>167</v>
      </c>
      <c r="AG461" s="98">
        <f t="shared" si="1778"/>
        <v>66</v>
      </c>
      <c r="AH461" s="98">
        <f t="shared" si="1778"/>
        <v>48</v>
      </c>
      <c r="AI461" s="98">
        <f t="shared" si="1778"/>
        <v>48</v>
      </c>
      <c r="AJ461" s="98">
        <f t="shared" si="1778"/>
        <v>163</v>
      </c>
      <c r="AK461" s="98">
        <f t="shared" si="1778"/>
        <v>109</v>
      </c>
      <c r="AL461" s="98">
        <f t="shared" si="1778"/>
        <v>136</v>
      </c>
      <c r="AM461" s="98">
        <f t="shared" si="1778"/>
        <v>136</v>
      </c>
      <c r="AO461" s="100">
        <v>39</v>
      </c>
      <c r="AP461" s="100">
        <f t="shared" ref="AP461:AW461" si="1779">INT(B461/$I$1*$AW$1)</f>
        <v>215</v>
      </c>
      <c r="AQ461" s="100">
        <f t="shared" si="1779"/>
        <v>85</v>
      </c>
      <c r="AR461" s="100">
        <f t="shared" si="1779"/>
        <v>62</v>
      </c>
      <c r="AS461" s="100">
        <f t="shared" si="1779"/>
        <v>62</v>
      </c>
      <c r="AT461" s="100">
        <f t="shared" si="1779"/>
        <v>210</v>
      </c>
      <c r="AU461" s="100">
        <f t="shared" si="1779"/>
        <v>140</v>
      </c>
      <c r="AV461" s="100">
        <f t="shared" si="1779"/>
        <v>175</v>
      </c>
      <c r="AW461" s="100">
        <f t="shared" si="1779"/>
        <v>175</v>
      </c>
      <c r="AY461" s="101">
        <v>39</v>
      </c>
      <c r="AZ461" s="101">
        <f t="shared" ref="AZ461:BG461" si="1780">INT(B461/$I$1*$BG$1)</f>
        <v>275</v>
      </c>
      <c r="BA461" s="101">
        <f t="shared" si="1780"/>
        <v>108</v>
      </c>
      <c r="BB461" s="101">
        <f t="shared" si="1780"/>
        <v>80</v>
      </c>
      <c r="BC461" s="101">
        <f t="shared" si="1780"/>
        <v>80</v>
      </c>
      <c r="BD461" s="101">
        <f t="shared" si="1780"/>
        <v>268</v>
      </c>
      <c r="BE461" s="101">
        <f t="shared" si="1780"/>
        <v>179</v>
      </c>
      <c r="BF461" s="101">
        <f t="shared" si="1780"/>
        <v>224</v>
      </c>
      <c r="BG461" s="101">
        <f t="shared" si="1780"/>
        <v>224</v>
      </c>
      <c r="BI461" s="102">
        <v>39</v>
      </c>
      <c r="BJ461" s="102">
        <f t="shared" ref="BJ461:BQ461" si="1781">INT(B461/$I$1*$BQ$1)</f>
        <v>430</v>
      </c>
      <c r="BK461" s="102">
        <f t="shared" si="1781"/>
        <v>170</v>
      </c>
      <c r="BL461" s="102">
        <f t="shared" si="1781"/>
        <v>125</v>
      </c>
      <c r="BM461" s="102">
        <f t="shared" si="1781"/>
        <v>125</v>
      </c>
      <c r="BN461" s="102">
        <f t="shared" si="1781"/>
        <v>420</v>
      </c>
      <c r="BO461" s="102">
        <f t="shared" si="1781"/>
        <v>280</v>
      </c>
      <c r="BP461" s="102">
        <f t="shared" si="1781"/>
        <v>350</v>
      </c>
      <c r="BQ461" s="102">
        <f t="shared" si="1781"/>
        <v>350</v>
      </c>
    </row>
    <row r="462" spans="1:69">
      <c r="A462" s="4">
        <v>40</v>
      </c>
      <c r="B462" s="4">
        <f>INT(VLOOKUP(A462,数值基线!$A$1:$K$206,9,0)*$B$210)</f>
        <v>90</v>
      </c>
      <c r="C462" s="4">
        <f>INT(B462/$B$2*$C$2)</f>
        <v>36</v>
      </c>
      <c r="D462" s="4">
        <f>INT(B462/$B$2*$D$2)</f>
        <v>27</v>
      </c>
      <c r="E462" s="4">
        <f>INT(B462/$B$2*$E$2)</f>
        <v>27</v>
      </c>
      <c r="F462" s="4">
        <f>INT(VLOOKUP(A462,数值基线!$A$1:$K$206,10,0)*$F$2)</f>
        <v>87</v>
      </c>
      <c r="G462" s="4">
        <f>INT(F462/$F$2*$G$2)</f>
        <v>58</v>
      </c>
      <c r="H462" s="4">
        <f>INT(F462/$F$2*$H$2)</f>
        <v>72</v>
      </c>
      <c r="I462" s="4">
        <f>INT(F462/$F$2*$I$2)</f>
        <v>72</v>
      </c>
      <c r="K462" s="106">
        <v>40</v>
      </c>
      <c r="L462" s="106">
        <f t="shared" ref="L462:S462" si="1782">INT(B462/$I$1*$S$1)</f>
        <v>112</v>
      </c>
      <c r="M462" s="106">
        <f t="shared" si="1782"/>
        <v>45</v>
      </c>
      <c r="N462" s="106">
        <f t="shared" si="1782"/>
        <v>33</v>
      </c>
      <c r="O462" s="106">
        <f t="shared" si="1782"/>
        <v>33</v>
      </c>
      <c r="P462" s="106">
        <f t="shared" si="1782"/>
        <v>108</v>
      </c>
      <c r="Q462" s="106">
        <f t="shared" si="1782"/>
        <v>72</v>
      </c>
      <c r="R462" s="106">
        <f t="shared" si="1782"/>
        <v>90</v>
      </c>
      <c r="S462" s="106">
        <f t="shared" si="1782"/>
        <v>90</v>
      </c>
      <c r="U462" s="97">
        <v>40</v>
      </c>
      <c r="V462" s="97">
        <f t="shared" ref="V462:AC462" si="1783">INT(B462/$I$1*$AC$1)</f>
        <v>139</v>
      </c>
      <c r="W462" s="97">
        <f t="shared" si="1783"/>
        <v>55</v>
      </c>
      <c r="X462" s="97">
        <f t="shared" si="1783"/>
        <v>41</v>
      </c>
      <c r="Y462" s="97">
        <f t="shared" si="1783"/>
        <v>41</v>
      </c>
      <c r="Z462" s="97">
        <f t="shared" si="1783"/>
        <v>134</v>
      </c>
      <c r="AA462" s="97">
        <f t="shared" si="1783"/>
        <v>89</v>
      </c>
      <c r="AB462" s="97">
        <f t="shared" si="1783"/>
        <v>111</v>
      </c>
      <c r="AC462" s="97">
        <f t="shared" si="1783"/>
        <v>111</v>
      </c>
      <c r="AE462" s="98">
        <v>40</v>
      </c>
      <c r="AF462" s="98">
        <f t="shared" ref="AF462:AM462" si="1784">INT(B462/$I$1*$AM$1)</f>
        <v>175</v>
      </c>
      <c r="AG462" s="98">
        <f t="shared" si="1784"/>
        <v>70</v>
      </c>
      <c r="AH462" s="98">
        <f t="shared" si="1784"/>
        <v>52</v>
      </c>
      <c r="AI462" s="98">
        <f t="shared" si="1784"/>
        <v>52</v>
      </c>
      <c r="AJ462" s="98">
        <f t="shared" si="1784"/>
        <v>169</v>
      </c>
      <c r="AK462" s="98">
        <f t="shared" si="1784"/>
        <v>113</v>
      </c>
      <c r="AL462" s="98">
        <f t="shared" si="1784"/>
        <v>140</v>
      </c>
      <c r="AM462" s="98">
        <f t="shared" si="1784"/>
        <v>140</v>
      </c>
      <c r="AO462" s="100">
        <v>40</v>
      </c>
      <c r="AP462" s="100">
        <f t="shared" ref="AP462:AW462" si="1785">INT(B462/$I$1*$AW$1)</f>
        <v>225</v>
      </c>
      <c r="AQ462" s="100">
        <f t="shared" si="1785"/>
        <v>90</v>
      </c>
      <c r="AR462" s="100">
        <f t="shared" si="1785"/>
        <v>67</v>
      </c>
      <c r="AS462" s="100">
        <f t="shared" si="1785"/>
        <v>67</v>
      </c>
      <c r="AT462" s="100">
        <f t="shared" si="1785"/>
        <v>217</v>
      </c>
      <c r="AU462" s="100">
        <f t="shared" si="1785"/>
        <v>145</v>
      </c>
      <c r="AV462" s="100">
        <f t="shared" si="1785"/>
        <v>180</v>
      </c>
      <c r="AW462" s="100">
        <f t="shared" si="1785"/>
        <v>180</v>
      </c>
      <c r="AY462" s="101">
        <v>40</v>
      </c>
      <c r="AZ462" s="101">
        <f t="shared" ref="AZ462:BG462" si="1786">INT(B462/$I$1*$BG$1)</f>
        <v>288</v>
      </c>
      <c r="BA462" s="101">
        <f t="shared" si="1786"/>
        <v>115</v>
      </c>
      <c r="BB462" s="101">
        <f t="shared" si="1786"/>
        <v>86</v>
      </c>
      <c r="BC462" s="101">
        <f t="shared" si="1786"/>
        <v>86</v>
      </c>
      <c r="BD462" s="101">
        <f t="shared" si="1786"/>
        <v>278</v>
      </c>
      <c r="BE462" s="101">
        <f t="shared" si="1786"/>
        <v>185</v>
      </c>
      <c r="BF462" s="101">
        <f t="shared" si="1786"/>
        <v>230</v>
      </c>
      <c r="BG462" s="101">
        <f t="shared" si="1786"/>
        <v>230</v>
      </c>
      <c r="BI462" s="102">
        <v>40</v>
      </c>
      <c r="BJ462" s="102">
        <f t="shared" ref="BJ462:BQ462" si="1787">INT(B462/$I$1*$BQ$1)</f>
        <v>450</v>
      </c>
      <c r="BK462" s="102">
        <f t="shared" si="1787"/>
        <v>180</v>
      </c>
      <c r="BL462" s="102">
        <f t="shared" si="1787"/>
        <v>135</v>
      </c>
      <c r="BM462" s="102">
        <f t="shared" si="1787"/>
        <v>135</v>
      </c>
      <c r="BN462" s="102">
        <f t="shared" si="1787"/>
        <v>435</v>
      </c>
      <c r="BO462" s="102">
        <f t="shared" si="1787"/>
        <v>290</v>
      </c>
      <c r="BP462" s="102">
        <f t="shared" si="1787"/>
        <v>360</v>
      </c>
      <c r="BQ462" s="102">
        <f t="shared" si="1787"/>
        <v>360</v>
      </c>
    </row>
    <row r="463" spans="1:69">
      <c r="A463" s="4">
        <v>41</v>
      </c>
      <c r="B463" s="4">
        <f>INT(VLOOKUP(A463,数值基线!$A$1:$K$206,9,0)*$B$210)</f>
        <v>94</v>
      </c>
      <c r="C463" s="4">
        <f>INT(B463/$B$2*$C$2)</f>
        <v>37</v>
      </c>
      <c r="D463" s="4">
        <f>INT(B463/$B$2*$D$2)</f>
        <v>28</v>
      </c>
      <c r="E463" s="4">
        <f>INT(B463/$B$2*$E$2)</f>
        <v>28</v>
      </c>
      <c r="F463" s="4">
        <f>INT(VLOOKUP(A463,数值基线!$A$1:$K$206,10,0)*$F$2)</f>
        <v>91</v>
      </c>
      <c r="G463" s="4">
        <f>INT(F463/$F$2*$G$2)</f>
        <v>60</v>
      </c>
      <c r="H463" s="4">
        <f>INT(F463/$F$2*$H$2)</f>
        <v>75</v>
      </c>
      <c r="I463" s="4">
        <f>INT(F463/$F$2*$I$2)</f>
        <v>75</v>
      </c>
      <c r="K463" s="106">
        <v>41</v>
      </c>
      <c r="L463" s="106">
        <f t="shared" ref="L463:S463" si="1788">INT(B463/$I$1*$S$1)</f>
        <v>117</v>
      </c>
      <c r="M463" s="106">
        <f t="shared" si="1788"/>
        <v>46</v>
      </c>
      <c r="N463" s="106">
        <f t="shared" si="1788"/>
        <v>35</v>
      </c>
      <c r="O463" s="106">
        <f t="shared" si="1788"/>
        <v>35</v>
      </c>
      <c r="P463" s="106">
        <f t="shared" si="1788"/>
        <v>113</v>
      </c>
      <c r="Q463" s="106">
        <f t="shared" si="1788"/>
        <v>75</v>
      </c>
      <c r="R463" s="106">
        <f t="shared" si="1788"/>
        <v>93</v>
      </c>
      <c r="S463" s="106">
        <f t="shared" si="1788"/>
        <v>93</v>
      </c>
      <c r="U463" s="97">
        <v>41</v>
      </c>
      <c r="V463" s="97">
        <f t="shared" ref="V463:AC463" si="1789">INT(B463/$I$1*$AC$1)</f>
        <v>145</v>
      </c>
      <c r="W463" s="97">
        <f t="shared" si="1789"/>
        <v>57</v>
      </c>
      <c r="X463" s="97">
        <f t="shared" si="1789"/>
        <v>43</v>
      </c>
      <c r="Y463" s="97">
        <f t="shared" si="1789"/>
        <v>43</v>
      </c>
      <c r="Z463" s="97">
        <f t="shared" si="1789"/>
        <v>141</v>
      </c>
      <c r="AA463" s="97">
        <f t="shared" si="1789"/>
        <v>93</v>
      </c>
      <c r="AB463" s="97">
        <f t="shared" si="1789"/>
        <v>116</v>
      </c>
      <c r="AC463" s="97">
        <f t="shared" si="1789"/>
        <v>116</v>
      </c>
      <c r="AE463" s="98">
        <v>41</v>
      </c>
      <c r="AF463" s="98">
        <f t="shared" ref="AF463:AM463" si="1790">INT(B463/$I$1*$AM$1)</f>
        <v>183</v>
      </c>
      <c r="AG463" s="98">
        <f t="shared" si="1790"/>
        <v>72</v>
      </c>
      <c r="AH463" s="98">
        <f t="shared" si="1790"/>
        <v>54</v>
      </c>
      <c r="AI463" s="98">
        <f t="shared" si="1790"/>
        <v>54</v>
      </c>
      <c r="AJ463" s="98">
        <f t="shared" si="1790"/>
        <v>177</v>
      </c>
      <c r="AK463" s="98">
        <f t="shared" si="1790"/>
        <v>117</v>
      </c>
      <c r="AL463" s="98">
        <f t="shared" si="1790"/>
        <v>146</v>
      </c>
      <c r="AM463" s="98">
        <f t="shared" si="1790"/>
        <v>146</v>
      </c>
      <c r="AO463" s="100">
        <v>41</v>
      </c>
      <c r="AP463" s="100">
        <f t="shared" ref="AP463:AW463" si="1791">INT(B463/$I$1*$AW$1)</f>
        <v>235</v>
      </c>
      <c r="AQ463" s="100">
        <f t="shared" si="1791"/>
        <v>92</v>
      </c>
      <c r="AR463" s="100">
        <f t="shared" si="1791"/>
        <v>70</v>
      </c>
      <c r="AS463" s="100">
        <f t="shared" si="1791"/>
        <v>70</v>
      </c>
      <c r="AT463" s="100">
        <f t="shared" si="1791"/>
        <v>227</v>
      </c>
      <c r="AU463" s="100">
        <f t="shared" si="1791"/>
        <v>150</v>
      </c>
      <c r="AV463" s="100">
        <f t="shared" si="1791"/>
        <v>187</v>
      </c>
      <c r="AW463" s="100">
        <f t="shared" si="1791"/>
        <v>187</v>
      </c>
      <c r="AY463" s="101">
        <v>41</v>
      </c>
      <c r="AZ463" s="101">
        <f t="shared" ref="AZ463:BG463" si="1792">INT(B463/$I$1*$BG$1)</f>
        <v>300</v>
      </c>
      <c r="BA463" s="101">
        <f t="shared" si="1792"/>
        <v>118</v>
      </c>
      <c r="BB463" s="101">
        <f t="shared" si="1792"/>
        <v>89</v>
      </c>
      <c r="BC463" s="101">
        <f t="shared" si="1792"/>
        <v>89</v>
      </c>
      <c r="BD463" s="101">
        <f t="shared" si="1792"/>
        <v>291</v>
      </c>
      <c r="BE463" s="101">
        <f t="shared" si="1792"/>
        <v>192</v>
      </c>
      <c r="BF463" s="101">
        <f t="shared" si="1792"/>
        <v>240</v>
      </c>
      <c r="BG463" s="101">
        <f t="shared" si="1792"/>
        <v>240</v>
      </c>
      <c r="BI463" s="102">
        <v>41</v>
      </c>
      <c r="BJ463" s="102">
        <f t="shared" ref="BJ463:BQ463" si="1793">INT(B463/$I$1*$BQ$1)</f>
        <v>470</v>
      </c>
      <c r="BK463" s="102">
        <f t="shared" si="1793"/>
        <v>185</v>
      </c>
      <c r="BL463" s="102">
        <f t="shared" si="1793"/>
        <v>140</v>
      </c>
      <c r="BM463" s="102">
        <f t="shared" si="1793"/>
        <v>140</v>
      </c>
      <c r="BN463" s="102">
        <f t="shared" si="1793"/>
        <v>455</v>
      </c>
      <c r="BO463" s="102">
        <f t="shared" si="1793"/>
        <v>300</v>
      </c>
      <c r="BP463" s="102">
        <f t="shared" si="1793"/>
        <v>375</v>
      </c>
      <c r="BQ463" s="102">
        <f t="shared" si="1793"/>
        <v>375</v>
      </c>
    </row>
    <row r="464" spans="1:69">
      <c r="A464" s="4">
        <v>42</v>
      </c>
      <c r="B464" s="4">
        <f>INT(VLOOKUP(A464,数值基线!$A$1:$K$206,9,0)*$B$210)</f>
        <v>98</v>
      </c>
      <c r="C464" s="4">
        <f>INT(B464/$B$2*$C$2)</f>
        <v>39</v>
      </c>
      <c r="D464" s="4">
        <f>INT(B464/$B$2*$D$2)</f>
        <v>29</v>
      </c>
      <c r="E464" s="4">
        <f>INT(B464/$B$2*$E$2)</f>
        <v>29</v>
      </c>
      <c r="F464" s="4">
        <f>INT(VLOOKUP(A464,数值基线!$A$1:$K$206,10,0)*$F$2)</f>
        <v>96</v>
      </c>
      <c r="G464" s="4">
        <f>INT(F464/$F$2*$G$2)</f>
        <v>64</v>
      </c>
      <c r="H464" s="4">
        <f>INT(F464/$F$2*$H$2)</f>
        <v>80</v>
      </c>
      <c r="I464" s="4">
        <f>INT(F464/$F$2*$I$2)</f>
        <v>80</v>
      </c>
      <c r="K464" s="106">
        <v>42</v>
      </c>
      <c r="L464" s="106">
        <f t="shared" ref="L464:S464" si="1794">INT(B464/$I$1*$S$1)</f>
        <v>122</v>
      </c>
      <c r="M464" s="106">
        <f t="shared" si="1794"/>
        <v>48</v>
      </c>
      <c r="N464" s="106">
        <f t="shared" si="1794"/>
        <v>36</v>
      </c>
      <c r="O464" s="106">
        <f t="shared" si="1794"/>
        <v>36</v>
      </c>
      <c r="P464" s="106">
        <f t="shared" si="1794"/>
        <v>120</v>
      </c>
      <c r="Q464" s="106">
        <f t="shared" si="1794"/>
        <v>80</v>
      </c>
      <c r="R464" s="106">
        <f t="shared" si="1794"/>
        <v>100</v>
      </c>
      <c r="S464" s="106">
        <f t="shared" si="1794"/>
        <v>100</v>
      </c>
      <c r="U464" s="97">
        <v>42</v>
      </c>
      <c r="V464" s="97">
        <f t="shared" ref="V464:AC464" si="1795">INT(B464/$I$1*$AC$1)</f>
        <v>151</v>
      </c>
      <c r="W464" s="97">
        <f t="shared" si="1795"/>
        <v>60</v>
      </c>
      <c r="X464" s="97">
        <f t="shared" si="1795"/>
        <v>44</v>
      </c>
      <c r="Y464" s="97">
        <f t="shared" si="1795"/>
        <v>44</v>
      </c>
      <c r="Z464" s="97">
        <f t="shared" si="1795"/>
        <v>148</v>
      </c>
      <c r="AA464" s="97">
        <f t="shared" si="1795"/>
        <v>99</v>
      </c>
      <c r="AB464" s="97">
        <f t="shared" si="1795"/>
        <v>124</v>
      </c>
      <c r="AC464" s="97">
        <f t="shared" si="1795"/>
        <v>124</v>
      </c>
      <c r="AE464" s="98">
        <v>42</v>
      </c>
      <c r="AF464" s="98">
        <f t="shared" ref="AF464:AM464" si="1796">INT(B464/$I$1*$AM$1)</f>
        <v>191</v>
      </c>
      <c r="AG464" s="98">
        <f t="shared" si="1796"/>
        <v>76</v>
      </c>
      <c r="AH464" s="98">
        <f t="shared" si="1796"/>
        <v>56</v>
      </c>
      <c r="AI464" s="98">
        <f t="shared" si="1796"/>
        <v>56</v>
      </c>
      <c r="AJ464" s="98">
        <f t="shared" si="1796"/>
        <v>187</v>
      </c>
      <c r="AK464" s="98">
        <f t="shared" si="1796"/>
        <v>124</v>
      </c>
      <c r="AL464" s="98">
        <f t="shared" si="1796"/>
        <v>156</v>
      </c>
      <c r="AM464" s="98">
        <f t="shared" si="1796"/>
        <v>156</v>
      </c>
      <c r="AO464" s="100">
        <v>42</v>
      </c>
      <c r="AP464" s="100">
        <f t="shared" ref="AP464:AW464" si="1797">INT(B464/$I$1*$AW$1)</f>
        <v>245</v>
      </c>
      <c r="AQ464" s="100">
        <f t="shared" si="1797"/>
        <v>97</v>
      </c>
      <c r="AR464" s="100">
        <f t="shared" si="1797"/>
        <v>72</v>
      </c>
      <c r="AS464" s="100">
        <f t="shared" si="1797"/>
        <v>72</v>
      </c>
      <c r="AT464" s="100">
        <f t="shared" si="1797"/>
        <v>240</v>
      </c>
      <c r="AU464" s="100">
        <f t="shared" si="1797"/>
        <v>160</v>
      </c>
      <c r="AV464" s="100">
        <f t="shared" si="1797"/>
        <v>200</v>
      </c>
      <c r="AW464" s="100">
        <f t="shared" si="1797"/>
        <v>200</v>
      </c>
      <c r="AY464" s="101">
        <v>42</v>
      </c>
      <c r="AZ464" s="101">
        <f t="shared" ref="AZ464:BG464" si="1798">INT(B464/$I$1*$BG$1)</f>
        <v>313</v>
      </c>
      <c r="BA464" s="101">
        <f t="shared" si="1798"/>
        <v>124</v>
      </c>
      <c r="BB464" s="101">
        <f t="shared" si="1798"/>
        <v>92</v>
      </c>
      <c r="BC464" s="101">
        <f t="shared" si="1798"/>
        <v>92</v>
      </c>
      <c r="BD464" s="101">
        <f t="shared" si="1798"/>
        <v>307</v>
      </c>
      <c r="BE464" s="101">
        <f t="shared" si="1798"/>
        <v>204</v>
      </c>
      <c r="BF464" s="101">
        <f t="shared" si="1798"/>
        <v>256</v>
      </c>
      <c r="BG464" s="101">
        <f t="shared" si="1798"/>
        <v>256</v>
      </c>
      <c r="BI464" s="102">
        <v>42</v>
      </c>
      <c r="BJ464" s="102">
        <f t="shared" ref="BJ464:BQ464" si="1799">INT(B464/$I$1*$BQ$1)</f>
        <v>490</v>
      </c>
      <c r="BK464" s="102">
        <f t="shared" si="1799"/>
        <v>195</v>
      </c>
      <c r="BL464" s="102">
        <f t="shared" si="1799"/>
        <v>145</v>
      </c>
      <c r="BM464" s="102">
        <f t="shared" si="1799"/>
        <v>145</v>
      </c>
      <c r="BN464" s="102">
        <f t="shared" si="1799"/>
        <v>480</v>
      </c>
      <c r="BO464" s="102">
        <f t="shared" si="1799"/>
        <v>320</v>
      </c>
      <c r="BP464" s="102">
        <f t="shared" si="1799"/>
        <v>400</v>
      </c>
      <c r="BQ464" s="102">
        <f t="shared" si="1799"/>
        <v>400</v>
      </c>
    </row>
    <row r="465" spans="1:69">
      <c r="A465" s="4">
        <v>43</v>
      </c>
      <c r="B465" s="4">
        <f>INT(VLOOKUP(A465,数值基线!$A$1:$K$206,9,0)*$B$210)</f>
        <v>102</v>
      </c>
      <c r="C465" s="4">
        <f>INT(B465/$B$2*$C$2)</f>
        <v>40</v>
      </c>
      <c r="D465" s="4">
        <f>INT(B465/$B$2*$D$2)</f>
        <v>30</v>
      </c>
      <c r="E465" s="4">
        <f>INT(B465/$B$2*$E$2)</f>
        <v>30</v>
      </c>
      <c r="F465" s="4">
        <f>INT(VLOOKUP(A465,数值基线!$A$1:$K$206,10,0)*$F$2)</f>
        <v>99</v>
      </c>
      <c r="G465" s="4">
        <f>INT(F465/$F$2*$G$2)</f>
        <v>66</v>
      </c>
      <c r="H465" s="4">
        <f>INT(F465/$F$2*$H$2)</f>
        <v>82</v>
      </c>
      <c r="I465" s="4">
        <f>INT(F465/$F$2*$I$2)</f>
        <v>82</v>
      </c>
      <c r="K465" s="106">
        <v>43</v>
      </c>
      <c r="L465" s="106">
        <f t="shared" ref="L465:S465" si="1800">INT(B465/$I$1*$S$1)</f>
        <v>127</v>
      </c>
      <c r="M465" s="106">
        <f t="shared" si="1800"/>
        <v>50</v>
      </c>
      <c r="N465" s="106">
        <f t="shared" si="1800"/>
        <v>37</v>
      </c>
      <c r="O465" s="106">
        <f t="shared" si="1800"/>
        <v>37</v>
      </c>
      <c r="P465" s="106">
        <f t="shared" si="1800"/>
        <v>123</v>
      </c>
      <c r="Q465" s="106">
        <f t="shared" si="1800"/>
        <v>82</v>
      </c>
      <c r="R465" s="106">
        <f t="shared" si="1800"/>
        <v>102</v>
      </c>
      <c r="S465" s="106">
        <f t="shared" si="1800"/>
        <v>102</v>
      </c>
      <c r="U465" s="97">
        <v>43</v>
      </c>
      <c r="V465" s="97">
        <f t="shared" ref="V465:AC465" si="1801">INT(B465/$I$1*$AC$1)</f>
        <v>158</v>
      </c>
      <c r="W465" s="97">
        <f t="shared" si="1801"/>
        <v>62</v>
      </c>
      <c r="X465" s="97">
        <f t="shared" si="1801"/>
        <v>46</v>
      </c>
      <c r="Y465" s="97">
        <f t="shared" si="1801"/>
        <v>46</v>
      </c>
      <c r="Z465" s="97">
        <f t="shared" si="1801"/>
        <v>153</v>
      </c>
      <c r="AA465" s="97">
        <f t="shared" si="1801"/>
        <v>102</v>
      </c>
      <c r="AB465" s="97">
        <f t="shared" si="1801"/>
        <v>127</v>
      </c>
      <c r="AC465" s="97">
        <f t="shared" si="1801"/>
        <v>127</v>
      </c>
      <c r="AE465" s="98">
        <v>43</v>
      </c>
      <c r="AF465" s="98">
        <f t="shared" ref="AF465:AM465" si="1802">INT(B465/$I$1*$AM$1)</f>
        <v>198</v>
      </c>
      <c r="AG465" s="98">
        <f t="shared" si="1802"/>
        <v>78</v>
      </c>
      <c r="AH465" s="98">
        <f t="shared" si="1802"/>
        <v>58</v>
      </c>
      <c r="AI465" s="98">
        <f t="shared" si="1802"/>
        <v>58</v>
      </c>
      <c r="AJ465" s="98">
        <f t="shared" si="1802"/>
        <v>193</v>
      </c>
      <c r="AK465" s="98">
        <f t="shared" si="1802"/>
        <v>128</v>
      </c>
      <c r="AL465" s="98">
        <f t="shared" si="1802"/>
        <v>159</v>
      </c>
      <c r="AM465" s="98">
        <f t="shared" si="1802"/>
        <v>159</v>
      </c>
      <c r="AO465" s="100">
        <v>43</v>
      </c>
      <c r="AP465" s="100">
        <f t="shared" ref="AP465:AW465" si="1803">INT(B465/$I$1*$AW$1)</f>
        <v>255</v>
      </c>
      <c r="AQ465" s="100">
        <f t="shared" si="1803"/>
        <v>100</v>
      </c>
      <c r="AR465" s="100">
        <f t="shared" si="1803"/>
        <v>75</v>
      </c>
      <c r="AS465" s="100">
        <f t="shared" si="1803"/>
        <v>75</v>
      </c>
      <c r="AT465" s="100">
        <f t="shared" si="1803"/>
        <v>247</v>
      </c>
      <c r="AU465" s="100">
        <f t="shared" si="1803"/>
        <v>165</v>
      </c>
      <c r="AV465" s="100">
        <f t="shared" si="1803"/>
        <v>205</v>
      </c>
      <c r="AW465" s="100">
        <f t="shared" si="1803"/>
        <v>205</v>
      </c>
      <c r="AY465" s="101">
        <v>43</v>
      </c>
      <c r="AZ465" s="101">
        <f t="shared" ref="AZ465:BG465" si="1804">INT(B465/$I$1*$BG$1)</f>
        <v>326</v>
      </c>
      <c r="BA465" s="101">
        <f t="shared" si="1804"/>
        <v>128</v>
      </c>
      <c r="BB465" s="101">
        <f t="shared" si="1804"/>
        <v>96</v>
      </c>
      <c r="BC465" s="101">
        <f t="shared" si="1804"/>
        <v>96</v>
      </c>
      <c r="BD465" s="101">
        <f t="shared" si="1804"/>
        <v>316</v>
      </c>
      <c r="BE465" s="101">
        <f t="shared" si="1804"/>
        <v>211</v>
      </c>
      <c r="BF465" s="101">
        <f t="shared" si="1804"/>
        <v>262</v>
      </c>
      <c r="BG465" s="101">
        <f t="shared" si="1804"/>
        <v>262</v>
      </c>
      <c r="BI465" s="102">
        <v>43</v>
      </c>
      <c r="BJ465" s="102">
        <f t="shared" ref="BJ465:BQ465" si="1805">INT(B465/$I$1*$BQ$1)</f>
        <v>510</v>
      </c>
      <c r="BK465" s="102">
        <f t="shared" si="1805"/>
        <v>200</v>
      </c>
      <c r="BL465" s="102">
        <f t="shared" si="1805"/>
        <v>150</v>
      </c>
      <c r="BM465" s="102">
        <f t="shared" si="1805"/>
        <v>150</v>
      </c>
      <c r="BN465" s="102">
        <f t="shared" si="1805"/>
        <v>495</v>
      </c>
      <c r="BO465" s="102">
        <f t="shared" si="1805"/>
        <v>330</v>
      </c>
      <c r="BP465" s="102">
        <f t="shared" si="1805"/>
        <v>410</v>
      </c>
      <c r="BQ465" s="102">
        <f t="shared" si="1805"/>
        <v>410</v>
      </c>
    </row>
    <row r="466" spans="1:69">
      <c r="A466" s="4">
        <v>44</v>
      </c>
      <c r="B466" s="4">
        <f>INT(VLOOKUP(A466,数值基线!$A$1:$K$206,9,0)*$B$210)</f>
        <v>106</v>
      </c>
      <c r="C466" s="4">
        <f>INT(B466/$B$2*$C$2)</f>
        <v>42</v>
      </c>
      <c r="D466" s="4">
        <f>INT(B466/$B$2*$D$2)</f>
        <v>31</v>
      </c>
      <c r="E466" s="4">
        <f>INT(B466/$B$2*$E$2)</f>
        <v>31</v>
      </c>
      <c r="F466" s="4">
        <f>INT(VLOOKUP(A466,数值基线!$A$1:$K$206,10,0)*$F$2)</f>
        <v>103</v>
      </c>
      <c r="G466" s="4">
        <f>INT(F466/$F$2*$G$2)</f>
        <v>68</v>
      </c>
      <c r="H466" s="4">
        <f>INT(F466/$F$2*$H$2)</f>
        <v>85</v>
      </c>
      <c r="I466" s="4">
        <f>INT(F466/$F$2*$I$2)</f>
        <v>85</v>
      </c>
      <c r="K466" s="106">
        <v>44</v>
      </c>
      <c r="L466" s="106">
        <f t="shared" ref="L466:S466" si="1806">INT(B466/$I$1*$S$1)</f>
        <v>132</v>
      </c>
      <c r="M466" s="106">
        <f t="shared" si="1806"/>
        <v>52</v>
      </c>
      <c r="N466" s="106">
        <f t="shared" si="1806"/>
        <v>38</v>
      </c>
      <c r="O466" s="106">
        <f t="shared" si="1806"/>
        <v>38</v>
      </c>
      <c r="P466" s="106">
        <f t="shared" si="1806"/>
        <v>128</v>
      </c>
      <c r="Q466" s="106">
        <f t="shared" si="1806"/>
        <v>85</v>
      </c>
      <c r="R466" s="106">
        <f t="shared" si="1806"/>
        <v>106</v>
      </c>
      <c r="S466" s="106">
        <f t="shared" si="1806"/>
        <v>106</v>
      </c>
      <c r="U466" s="97">
        <v>44</v>
      </c>
      <c r="V466" s="97">
        <f t="shared" ref="V466:AC466" si="1807">INT(B466/$I$1*$AC$1)</f>
        <v>164</v>
      </c>
      <c r="W466" s="97">
        <f t="shared" si="1807"/>
        <v>65</v>
      </c>
      <c r="X466" s="97">
        <f t="shared" si="1807"/>
        <v>48</v>
      </c>
      <c r="Y466" s="97">
        <f t="shared" si="1807"/>
        <v>48</v>
      </c>
      <c r="Z466" s="97">
        <f t="shared" si="1807"/>
        <v>159</v>
      </c>
      <c r="AA466" s="97">
        <f t="shared" si="1807"/>
        <v>105</v>
      </c>
      <c r="AB466" s="97">
        <f t="shared" si="1807"/>
        <v>131</v>
      </c>
      <c r="AC466" s="97">
        <f t="shared" si="1807"/>
        <v>131</v>
      </c>
      <c r="AE466" s="98">
        <v>44</v>
      </c>
      <c r="AF466" s="98">
        <f t="shared" ref="AF466:AM466" si="1808">INT(B466/$I$1*$AM$1)</f>
        <v>206</v>
      </c>
      <c r="AG466" s="98">
        <f t="shared" si="1808"/>
        <v>81</v>
      </c>
      <c r="AH466" s="98">
        <f t="shared" si="1808"/>
        <v>60</v>
      </c>
      <c r="AI466" s="98">
        <f t="shared" si="1808"/>
        <v>60</v>
      </c>
      <c r="AJ466" s="98">
        <f t="shared" si="1808"/>
        <v>200</v>
      </c>
      <c r="AK466" s="98">
        <f t="shared" si="1808"/>
        <v>132</v>
      </c>
      <c r="AL466" s="98">
        <f t="shared" si="1808"/>
        <v>165</v>
      </c>
      <c r="AM466" s="98">
        <f t="shared" si="1808"/>
        <v>165</v>
      </c>
      <c r="AO466" s="100">
        <v>44</v>
      </c>
      <c r="AP466" s="100">
        <f t="shared" ref="AP466:AW466" si="1809">INT(B466/$I$1*$AW$1)</f>
        <v>265</v>
      </c>
      <c r="AQ466" s="100">
        <f t="shared" si="1809"/>
        <v>105</v>
      </c>
      <c r="AR466" s="100">
        <f t="shared" si="1809"/>
        <v>77</v>
      </c>
      <c r="AS466" s="100">
        <f t="shared" si="1809"/>
        <v>77</v>
      </c>
      <c r="AT466" s="100">
        <f t="shared" si="1809"/>
        <v>257</v>
      </c>
      <c r="AU466" s="100">
        <f t="shared" si="1809"/>
        <v>170</v>
      </c>
      <c r="AV466" s="100">
        <f t="shared" si="1809"/>
        <v>212</v>
      </c>
      <c r="AW466" s="100">
        <f t="shared" si="1809"/>
        <v>212</v>
      </c>
      <c r="AY466" s="101">
        <v>44</v>
      </c>
      <c r="AZ466" s="101">
        <f t="shared" ref="AZ466:BG466" si="1810">INT(B466/$I$1*$BG$1)</f>
        <v>339</v>
      </c>
      <c r="BA466" s="101">
        <f t="shared" si="1810"/>
        <v>134</v>
      </c>
      <c r="BB466" s="101">
        <f t="shared" si="1810"/>
        <v>99</v>
      </c>
      <c r="BC466" s="101">
        <f t="shared" si="1810"/>
        <v>99</v>
      </c>
      <c r="BD466" s="101">
        <f t="shared" si="1810"/>
        <v>329</v>
      </c>
      <c r="BE466" s="101">
        <f t="shared" si="1810"/>
        <v>217</v>
      </c>
      <c r="BF466" s="101">
        <f t="shared" si="1810"/>
        <v>272</v>
      </c>
      <c r="BG466" s="101">
        <f t="shared" si="1810"/>
        <v>272</v>
      </c>
      <c r="BI466" s="102">
        <v>44</v>
      </c>
      <c r="BJ466" s="102">
        <f t="shared" ref="BJ466:BQ466" si="1811">INT(B466/$I$1*$BQ$1)</f>
        <v>530</v>
      </c>
      <c r="BK466" s="102">
        <f t="shared" si="1811"/>
        <v>210</v>
      </c>
      <c r="BL466" s="102">
        <f t="shared" si="1811"/>
        <v>155</v>
      </c>
      <c r="BM466" s="102">
        <f t="shared" si="1811"/>
        <v>155</v>
      </c>
      <c r="BN466" s="102">
        <f t="shared" si="1811"/>
        <v>515</v>
      </c>
      <c r="BO466" s="102">
        <f t="shared" si="1811"/>
        <v>340</v>
      </c>
      <c r="BP466" s="102">
        <f t="shared" si="1811"/>
        <v>425</v>
      </c>
      <c r="BQ466" s="102">
        <f t="shared" si="1811"/>
        <v>425</v>
      </c>
    </row>
    <row r="467" spans="1:69">
      <c r="A467" s="4">
        <v>45</v>
      </c>
      <c r="B467" s="4">
        <f>INT(VLOOKUP(A467,数值基线!$A$1:$K$206,9,0)*$B$210)</f>
        <v>110</v>
      </c>
      <c r="C467" s="4">
        <f>INT(B467/$B$2*$C$2)</f>
        <v>44</v>
      </c>
      <c r="D467" s="4">
        <f>INT(B467/$B$2*$D$2)</f>
        <v>33</v>
      </c>
      <c r="E467" s="4">
        <f>INT(B467/$B$2*$E$2)</f>
        <v>33</v>
      </c>
      <c r="F467" s="4">
        <f>INT(VLOOKUP(A467,数值基线!$A$1:$K$206,10,0)*$F$2)</f>
        <v>108</v>
      </c>
      <c r="G467" s="4">
        <f>INT(F467/$F$2*$G$2)</f>
        <v>72</v>
      </c>
      <c r="H467" s="4">
        <f>INT(F467/$F$2*$H$2)</f>
        <v>90</v>
      </c>
      <c r="I467" s="4">
        <f>INT(F467/$F$2*$I$2)</f>
        <v>90</v>
      </c>
      <c r="K467" s="106">
        <v>45</v>
      </c>
      <c r="L467" s="106">
        <f t="shared" ref="L467:S467" si="1812">INT(B467/$I$1*$S$1)</f>
        <v>137</v>
      </c>
      <c r="M467" s="106">
        <f t="shared" si="1812"/>
        <v>55</v>
      </c>
      <c r="N467" s="106">
        <f t="shared" si="1812"/>
        <v>41</v>
      </c>
      <c r="O467" s="106">
        <f t="shared" si="1812"/>
        <v>41</v>
      </c>
      <c r="P467" s="106">
        <f t="shared" si="1812"/>
        <v>135</v>
      </c>
      <c r="Q467" s="106">
        <f t="shared" si="1812"/>
        <v>90</v>
      </c>
      <c r="R467" s="106">
        <f t="shared" si="1812"/>
        <v>112</v>
      </c>
      <c r="S467" s="106">
        <f t="shared" si="1812"/>
        <v>112</v>
      </c>
      <c r="U467" s="97">
        <v>45</v>
      </c>
      <c r="V467" s="97">
        <f t="shared" ref="V467:AC467" si="1813">INT(B467/$I$1*$AC$1)</f>
        <v>170</v>
      </c>
      <c r="W467" s="97">
        <f t="shared" si="1813"/>
        <v>68</v>
      </c>
      <c r="X467" s="97">
        <f t="shared" si="1813"/>
        <v>51</v>
      </c>
      <c r="Y467" s="97">
        <f t="shared" si="1813"/>
        <v>51</v>
      </c>
      <c r="Z467" s="97">
        <f t="shared" si="1813"/>
        <v>167</v>
      </c>
      <c r="AA467" s="97">
        <f t="shared" si="1813"/>
        <v>111</v>
      </c>
      <c r="AB467" s="97">
        <f t="shared" si="1813"/>
        <v>139</v>
      </c>
      <c r="AC467" s="97">
        <f t="shared" si="1813"/>
        <v>139</v>
      </c>
      <c r="AE467" s="98">
        <v>45</v>
      </c>
      <c r="AF467" s="98">
        <f t="shared" ref="AF467:AM467" si="1814">INT(B467/$I$1*$AM$1)</f>
        <v>214</v>
      </c>
      <c r="AG467" s="98">
        <f t="shared" si="1814"/>
        <v>85</v>
      </c>
      <c r="AH467" s="98">
        <f t="shared" si="1814"/>
        <v>64</v>
      </c>
      <c r="AI467" s="98">
        <f t="shared" si="1814"/>
        <v>64</v>
      </c>
      <c r="AJ467" s="98">
        <f t="shared" si="1814"/>
        <v>210</v>
      </c>
      <c r="AK467" s="98">
        <f t="shared" si="1814"/>
        <v>140</v>
      </c>
      <c r="AL467" s="98">
        <f t="shared" si="1814"/>
        <v>175</v>
      </c>
      <c r="AM467" s="98">
        <f t="shared" si="1814"/>
        <v>175</v>
      </c>
      <c r="AO467" s="100">
        <v>45</v>
      </c>
      <c r="AP467" s="100">
        <f t="shared" ref="AP467:AW467" si="1815">INT(B467/$I$1*$AW$1)</f>
        <v>275</v>
      </c>
      <c r="AQ467" s="100">
        <f t="shared" si="1815"/>
        <v>110</v>
      </c>
      <c r="AR467" s="100">
        <f t="shared" si="1815"/>
        <v>82</v>
      </c>
      <c r="AS467" s="100">
        <f t="shared" si="1815"/>
        <v>82</v>
      </c>
      <c r="AT467" s="100">
        <f t="shared" si="1815"/>
        <v>270</v>
      </c>
      <c r="AU467" s="100">
        <f t="shared" si="1815"/>
        <v>180</v>
      </c>
      <c r="AV467" s="100">
        <f t="shared" si="1815"/>
        <v>225</v>
      </c>
      <c r="AW467" s="100">
        <f t="shared" si="1815"/>
        <v>225</v>
      </c>
      <c r="AY467" s="101">
        <v>45</v>
      </c>
      <c r="AZ467" s="101">
        <f t="shared" ref="AZ467:BG467" si="1816">INT(B467/$I$1*$BG$1)</f>
        <v>352</v>
      </c>
      <c r="BA467" s="101">
        <f t="shared" si="1816"/>
        <v>140</v>
      </c>
      <c r="BB467" s="101">
        <f t="shared" si="1816"/>
        <v>105</v>
      </c>
      <c r="BC467" s="101">
        <f t="shared" si="1816"/>
        <v>105</v>
      </c>
      <c r="BD467" s="101">
        <f t="shared" si="1816"/>
        <v>345</v>
      </c>
      <c r="BE467" s="101">
        <f t="shared" si="1816"/>
        <v>230</v>
      </c>
      <c r="BF467" s="101">
        <f t="shared" si="1816"/>
        <v>288</v>
      </c>
      <c r="BG467" s="101">
        <f t="shared" si="1816"/>
        <v>288</v>
      </c>
      <c r="BI467" s="102">
        <v>45</v>
      </c>
      <c r="BJ467" s="102">
        <f t="shared" ref="BJ467:BQ467" si="1817">INT(B467/$I$1*$BQ$1)</f>
        <v>550</v>
      </c>
      <c r="BK467" s="102">
        <f t="shared" si="1817"/>
        <v>220</v>
      </c>
      <c r="BL467" s="102">
        <f t="shared" si="1817"/>
        <v>165</v>
      </c>
      <c r="BM467" s="102">
        <f t="shared" si="1817"/>
        <v>165</v>
      </c>
      <c r="BN467" s="102">
        <f t="shared" si="1817"/>
        <v>540</v>
      </c>
      <c r="BO467" s="102">
        <f t="shared" si="1817"/>
        <v>360</v>
      </c>
      <c r="BP467" s="102">
        <f t="shared" si="1817"/>
        <v>450</v>
      </c>
      <c r="BQ467" s="102">
        <f t="shared" si="1817"/>
        <v>450</v>
      </c>
    </row>
    <row r="468" spans="1:69">
      <c r="A468" s="4">
        <v>46</v>
      </c>
      <c r="B468" s="4">
        <f>INT(VLOOKUP(A468,数值基线!$A$1:$K$206,9,0)*$B$210)</f>
        <v>115</v>
      </c>
      <c r="C468" s="4">
        <f>INT(B468/$B$2*$C$2)</f>
        <v>46</v>
      </c>
      <c r="D468" s="4">
        <f>INT(B468/$B$2*$D$2)</f>
        <v>34</v>
      </c>
      <c r="E468" s="4">
        <f>INT(B468/$B$2*$E$2)</f>
        <v>34</v>
      </c>
      <c r="F468" s="4">
        <f>INT(VLOOKUP(A468,数值基线!$A$1:$K$206,10,0)*$F$2)</f>
        <v>112</v>
      </c>
      <c r="G468" s="4">
        <f>INT(F468/$F$2*$G$2)</f>
        <v>74</v>
      </c>
      <c r="H468" s="4">
        <f>INT(F468/$F$2*$H$2)</f>
        <v>93</v>
      </c>
      <c r="I468" s="4">
        <f>INT(F468/$F$2*$I$2)</f>
        <v>93</v>
      </c>
      <c r="K468" s="106">
        <v>46</v>
      </c>
      <c r="L468" s="106">
        <f t="shared" ref="L468:S468" si="1818">INT(B468/$I$1*$S$1)</f>
        <v>143</v>
      </c>
      <c r="M468" s="106">
        <f t="shared" si="1818"/>
        <v>57</v>
      </c>
      <c r="N468" s="106">
        <f t="shared" si="1818"/>
        <v>42</v>
      </c>
      <c r="O468" s="106">
        <f t="shared" si="1818"/>
        <v>42</v>
      </c>
      <c r="P468" s="106">
        <f t="shared" si="1818"/>
        <v>140</v>
      </c>
      <c r="Q468" s="106">
        <f t="shared" si="1818"/>
        <v>92</v>
      </c>
      <c r="R468" s="106">
        <f t="shared" si="1818"/>
        <v>116</v>
      </c>
      <c r="S468" s="106">
        <f t="shared" si="1818"/>
        <v>116</v>
      </c>
      <c r="U468" s="97">
        <v>46</v>
      </c>
      <c r="V468" s="97">
        <f t="shared" ref="V468:AC468" si="1819">INT(B468/$I$1*$AC$1)</f>
        <v>178</v>
      </c>
      <c r="W468" s="97">
        <f t="shared" si="1819"/>
        <v>71</v>
      </c>
      <c r="X468" s="97">
        <f t="shared" si="1819"/>
        <v>52</v>
      </c>
      <c r="Y468" s="97">
        <f t="shared" si="1819"/>
        <v>52</v>
      </c>
      <c r="Z468" s="97">
        <f t="shared" si="1819"/>
        <v>173</v>
      </c>
      <c r="AA468" s="97">
        <f t="shared" si="1819"/>
        <v>114</v>
      </c>
      <c r="AB468" s="97">
        <f t="shared" si="1819"/>
        <v>144</v>
      </c>
      <c r="AC468" s="97">
        <f t="shared" si="1819"/>
        <v>144</v>
      </c>
      <c r="AE468" s="98">
        <v>46</v>
      </c>
      <c r="AF468" s="98">
        <f t="shared" ref="AF468:AM468" si="1820">INT(B468/$I$1*$AM$1)</f>
        <v>224</v>
      </c>
      <c r="AG468" s="98">
        <f t="shared" si="1820"/>
        <v>89</v>
      </c>
      <c r="AH468" s="98">
        <f t="shared" si="1820"/>
        <v>66</v>
      </c>
      <c r="AI468" s="98">
        <f t="shared" si="1820"/>
        <v>66</v>
      </c>
      <c r="AJ468" s="98">
        <f t="shared" si="1820"/>
        <v>218</v>
      </c>
      <c r="AK468" s="98">
        <f t="shared" si="1820"/>
        <v>144</v>
      </c>
      <c r="AL468" s="98">
        <f t="shared" si="1820"/>
        <v>181</v>
      </c>
      <c r="AM468" s="98">
        <f t="shared" si="1820"/>
        <v>181</v>
      </c>
      <c r="AO468" s="100">
        <v>46</v>
      </c>
      <c r="AP468" s="100">
        <f t="shared" ref="AP468:AW468" si="1821">INT(B468/$I$1*$AW$1)</f>
        <v>287</v>
      </c>
      <c r="AQ468" s="100">
        <f t="shared" si="1821"/>
        <v>115</v>
      </c>
      <c r="AR468" s="100">
        <f t="shared" si="1821"/>
        <v>85</v>
      </c>
      <c r="AS468" s="100">
        <f t="shared" si="1821"/>
        <v>85</v>
      </c>
      <c r="AT468" s="100">
        <f t="shared" si="1821"/>
        <v>280</v>
      </c>
      <c r="AU468" s="100">
        <f t="shared" si="1821"/>
        <v>185</v>
      </c>
      <c r="AV468" s="100">
        <f t="shared" si="1821"/>
        <v>232</v>
      </c>
      <c r="AW468" s="100">
        <f t="shared" si="1821"/>
        <v>232</v>
      </c>
      <c r="AY468" s="101">
        <v>46</v>
      </c>
      <c r="AZ468" s="101">
        <f t="shared" ref="AZ468:BG468" si="1822">INT(B468/$I$1*$BG$1)</f>
        <v>368</v>
      </c>
      <c r="BA468" s="101">
        <f t="shared" si="1822"/>
        <v>147</v>
      </c>
      <c r="BB468" s="101">
        <f t="shared" si="1822"/>
        <v>108</v>
      </c>
      <c r="BC468" s="101">
        <f t="shared" si="1822"/>
        <v>108</v>
      </c>
      <c r="BD468" s="101">
        <f t="shared" si="1822"/>
        <v>358</v>
      </c>
      <c r="BE468" s="101">
        <f t="shared" si="1822"/>
        <v>236</v>
      </c>
      <c r="BF468" s="101">
        <f t="shared" si="1822"/>
        <v>297</v>
      </c>
      <c r="BG468" s="101">
        <f t="shared" si="1822"/>
        <v>297</v>
      </c>
      <c r="BI468" s="102">
        <v>46</v>
      </c>
      <c r="BJ468" s="102">
        <f t="shared" ref="BJ468:BQ468" si="1823">INT(B468/$I$1*$BQ$1)</f>
        <v>575</v>
      </c>
      <c r="BK468" s="102">
        <f t="shared" si="1823"/>
        <v>230</v>
      </c>
      <c r="BL468" s="102">
        <f t="shared" si="1823"/>
        <v>170</v>
      </c>
      <c r="BM468" s="102">
        <f t="shared" si="1823"/>
        <v>170</v>
      </c>
      <c r="BN468" s="102">
        <f t="shared" si="1823"/>
        <v>560</v>
      </c>
      <c r="BO468" s="102">
        <f t="shared" si="1823"/>
        <v>370</v>
      </c>
      <c r="BP468" s="102">
        <f t="shared" si="1823"/>
        <v>465</v>
      </c>
      <c r="BQ468" s="102">
        <f t="shared" si="1823"/>
        <v>465</v>
      </c>
    </row>
    <row r="469" spans="1:69">
      <c r="A469" s="4">
        <v>47</v>
      </c>
      <c r="B469" s="4">
        <f>INT(VLOOKUP(A469,数值基线!$A$1:$K$206,9,0)*$B$210)</f>
        <v>119</v>
      </c>
      <c r="C469" s="4">
        <f>INT(B469/$B$2*$C$2)</f>
        <v>47</v>
      </c>
      <c r="D469" s="4">
        <f>INT(B469/$B$2*$D$2)</f>
        <v>35</v>
      </c>
      <c r="E469" s="4">
        <f>INT(B469/$B$2*$E$2)</f>
        <v>35</v>
      </c>
      <c r="F469" s="4">
        <f>INT(VLOOKUP(A469,数值基线!$A$1:$K$206,10,0)*$F$2)</f>
        <v>116</v>
      </c>
      <c r="G469" s="4">
        <f>INT(F469/$F$2*$G$2)</f>
        <v>77</v>
      </c>
      <c r="H469" s="4">
        <f>INT(F469/$F$2*$H$2)</f>
        <v>96</v>
      </c>
      <c r="I469" s="4">
        <f>INT(F469/$F$2*$I$2)</f>
        <v>96</v>
      </c>
      <c r="K469" s="106">
        <v>47</v>
      </c>
      <c r="L469" s="106">
        <f t="shared" ref="L469:S469" si="1824">INT(B469/$I$1*$S$1)</f>
        <v>148</v>
      </c>
      <c r="M469" s="106">
        <f t="shared" si="1824"/>
        <v>58</v>
      </c>
      <c r="N469" s="106">
        <f t="shared" si="1824"/>
        <v>43</v>
      </c>
      <c r="O469" s="106">
        <f t="shared" si="1824"/>
        <v>43</v>
      </c>
      <c r="P469" s="106">
        <f t="shared" si="1824"/>
        <v>145</v>
      </c>
      <c r="Q469" s="106">
        <f t="shared" si="1824"/>
        <v>96</v>
      </c>
      <c r="R469" s="106">
        <f t="shared" si="1824"/>
        <v>120</v>
      </c>
      <c r="S469" s="106">
        <f t="shared" si="1824"/>
        <v>120</v>
      </c>
      <c r="U469" s="97">
        <v>47</v>
      </c>
      <c r="V469" s="97">
        <f t="shared" ref="V469:AC469" si="1825">INT(B469/$I$1*$AC$1)</f>
        <v>184</v>
      </c>
      <c r="W469" s="97">
        <f t="shared" si="1825"/>
        <v>72</v>
      </c>
      <c r="X469" s="97">
        <f t="shared" si="1825"/>
        <v>54</v>
      </c>
      <c r="Y469" s="97">
        <f t="shared" si="1825"/>
        <v>54</v>
      </c>
      <c r="Z469" s="97">
        <f t="shared" si="1825"/>
        <v>179</v>
      </c>
      <c r="AA469" s="97">
        <f t="shared" si="1825"/>
        <v>119</v>
      </c>
      <c r="AB469" s="97">
        <f t="shared" si="1825"/>
        <v>148</v>
      </c>
      <c r="AC469" s="97">
        <f t="shared" si="1825"/>
        <v>148</v>
      </c>
      <c r="AE469" s="98">
        <v>47</v>
      </c>
      <c r="AF469" s="98">
        <f t="shared" ref="AF469:AM469" si="1826">INT(B469/$I$1*$AM$1)</f>
        <v>232</v>
      </c>
      <c r="AG469" s="98">
        <f t="shared" si="1826"/>
        <v>91</v>
      </c>
      <c r="AH469" s="98">
        <f t="shared" si="1826"/>
        <v>68</v>
      </c>
      <c r="AI469" s="98">
        <f t="shared" si="1826"/>
        <v>68</v>
      </c>
      <c r="AJ469" s="98">
        <f t="shared" si="1826"/>
        <v>226</v>
      </c>
      <c r="AK469" s="98">
        <f t="shared" si="1826"/>
        <v>150</v>
      </c>
      <c r="AL469" s="98">
        <f t="shared" si="1826"/>
        <v>187</v>
      </c>
      <c r="AM469" s="98">
        <f t="shared" si="1826"/>
        <v>187</v>
      </c>
      <c r="AO469" s="100">
        <v>47</v>
      </c>
      <c r="AP469" s="100">
        <f t="shared" ref="AP469:AW469" si="1827">INT(B469/$I$1*$AW$1)</f>
        <v>297</v>
      </c>
      <c r="AQ469" s="100">
        <f t="shared" si="1827"/>
        <v>117</v>
      </c>
      <c r="AR469" s="100">
        <f t="shared" si="1827"/>
        <v>87</v>
      </c>
      <c r="AS469" s="100">
        <f t="shared" si="1827"/>
        <v>87</v>
      </c>
      <c r="AT469" s="100">
        <f t="shared" si="1827"/>
        <v>290</v>
      </c>
      <c r="AU469" s="100">
        <f t="shared" si="1827"/>
        <v>192</v>
      </c>
      <c r="AV469" s="100">
        <f t="shared" si="1827"/>
        <v>240</v>
      </c>
      <c r="AW469" s="100">
        <f t="shared" si="1827"/>
        <v>240</v>
      </c>
      <c r="AY469" s="101">
        <v>47</v>
      </c>
      <c r="AZ469" s="101">
        <f t="shared" ref="AZ469:BG469" si="1828">INT(B469/$I$1*$BG$1)</f>
        <v>380</v>
      </c>
      <c r="BA469" s="101">
        <f t="shared" si="1828"/>
        <v>150</v>
      </c>
      <c r="BB469" s="101">
        <f t="shared" si="1828"/>
        <v>112</v>
      </c>
      <c r="BC469" s="101">
        <f t="shared" si="1828"/>
        <v>112</v>
      </c>
      <c r="BD469" s="101">
        <f t="shared" si="1828"/>
        <v>371</v>
      </c>
      <c r="BE469" s="101">
        <f t="shared" si="1828"/>
        <v>246</v>
      </c>
      <c r="BF469" s="101">
        <f t="shared" si="1828"/>
        <v>307</v>
      </c>
      <c r="BG469" s="101">
        <f t="shared" si="1828"/>
        <v>307</v>
      </c>
      <c r="BI469" s="102">
        <v>47</v>
      </c>
      <c r="BJ469" s="102">
        <f t="shared" ref="BJ469:BQ469" si="1829">INT(B469/$I$1*$BQ$1)</f>
        <v>595</v>
      </c>
      <c r="BK469" s="102">
        <f t="shared" si="1829"/>
        <v>235</v>
      </c>
      <c r="BL469" s="102">
        <f t="shared" si="1829"/>
        <v>175</v>
      </c>
      <c r="BM469" s="102">
        <f t="shared" si="1829"/>
        <v>175</v>
      </c>
      <c r="BN469" s="102">
        <f t="shared" si="1829"/>
        <v>580</v>
      </c>
      <c r="BO469" s="102">
        <f t="shared" si="1829"/>
        <v>385</v>
      </c>
      <c r="BP469" s="102">
        <f t="shared" si="1829"/>
        <v>480</v>
      </c>
      <c r="BQ469" s="102">
        <f t="shared" si="1829"/>
        <v>480</v>
      </c>
    </row>
    <row r="470" spans="1:69">
      <c r="A470" s="4">
        <v>48</v>
      </c>
      <c r="B470" s="4">
        <f>INT(VLOOKUP(A470,数值基线!$A$1:$K$206,9,0)*$B$210)</f>
        <v>124</v>
      </c>
      <c r="C470" s="4">
        <f>INT(B470/$B$2*$C$2)</f>
        <v>49</v>
      </c>
      <c r="D470" s="4">
        <f>INT(B470/$B$2*$D$2)</f>
        <v>37</v>
      </c>
      <c r="E470" s="4">
        <f>INT(B470/$B$2*$E$2)</f>
        <v>37</v>
      </c>
      <c r="F470" s="4">
        <f>INT(VLOOKUP(A470,数值基线!$A$1:$K$206,10,0)*$F$2)</f>
        <v>121</v>
      </c>
      <c r="G470" s="4">
        <f>INT(F470/$F$2*$G$2)</f>
        <v>80</v>
      </c>
      <c r="H470" s="4">
        <f>INT(F470/$F$2*$H$2)</f>
        <v>100</v>
      </c>
      <c r="I470" s="4">
        <f>INT(F470/$F$2*$I$2)</f>
        <v>100</v>
      </c>
      <c r="K470" s="106">
        <v>48</v>
      </c>
      <c r="L470" s="106">
        <f t="shared" ref="L470:S470" si="1830">INT(B470/$I$1*$S$1)</f>
        <v>155</v>
      </c>
      <c r="M470" s="106">
        <f t="shared" si="1830"/>
        <v>61</v>
      </c>
      <c r="N470" s="106">
        <f t="shared" si="1830"/>
        <v>46</v>
      </c>
      <c r="O470" s="106">
        <f t="shared" si="1830"/>
        <v>46</v>
      </c>
      <c r="P470" s="106">
        <f t="shared" si="1830"/>
        <v>151</v>
      </c>
      <c r="Q470" s="106">
        <f t="shared" si="1830"/>
        <v>100</v>
      </c>
      <c r="R470" s="106">
        <f t="shared" si="1830"/>
        <v>125</v>
      </c>
      <c r="S470" s="106">
        <f t="shared" si="1830"/>
        <v>125</v>
      </c>
      <c r="U470" s="97">
        <v>48</v>
      </c>
      <c r="V470" s="97">
        <f t="shared" ref="V470:AC470" si="1831">INT(B470/$I$1*$AC$1)</f>
        <v>192</v>
      </c>
      <c r="W470" s="97">
        <f t="shared" si="1831"/>
        <v>75</v>
      </c>
      <c r="X470" s="97">
        <f t="shared" si="1831"/>
        <v>57</v>
      </c>
      <c r="Y470" s="97">
        <f t="shared" si="1831"/>
        <v>57</v>
      </c>
      <c r="Z470" s="97">
        <f t="shared" si="1831"/>
        <v>187</v>
      </c>
      <c r="AA470" s="97">
        <f t="shared" si="1831"/>
        <v>124</v>
      </c>
      <c r="AB470" s="97">
        <f t="shared" si="1831"/>
        <v>155</v>
      </c>
      <c r="AC470" s="97">
        <f t="shared" si="1831"/>
        <v>155</v>
      </c>
      <c r="AE470" s="98">
        <v>48</v>
      </c>
      <c r="AF470" s="98">
        <f t="shared" ref="AF470:AM470" si="1832">INT(B470/$I$1*$AM$1)</f>
        <v>241</v>
      </c>
      <c r="AG470" s="98">
        <f t="shared" si="1832"/>
        <v>95</v>
      </c>
      <c r="AH470" s="98">
        <f t="shared" si="1832"/>
        <v>72</v>
      </c>
      <c r="AI470" s="98">
        <f t="shared" si="1832"/>
        <v>72</v>
      </c>
      <c r="AJ470" s="98">
        <f t="shared" si="1832"/>
        <v>235</v>
      </c>
      <c r="AK470" s="98">
        <f t="shared" si="1832"/>
        <v>156</v>
      </c>
      <c r="AL470" s="98">
        <f t="shared" si="1832"/>
        <v>195</v>
      </c>
      <c r="AM470" s="98">
        <f t="shared" si="1832"/>
        <v>195</v>
      </c>
      <c r="AO470" s="100">
        <v>48</v>
      </c>
      <c r="AP470" s="100">
        <f t="shared" ref="AP470:AW470" si="1833">INT(B470/$I$1*$AW$1)</f>
        <v>310</v>
      </c>
      <c r="AQ470" s="100">
        <f t="shared" si="1833"/>
        <v>122</v>
      </c>
      <c r="AR470" s="100">
        <f t="shared" si="1833"/>
        <v>92</v>
      </c>
      <c r="AS470" s="100">
        <f t="shared" si="1833"/>
        <v>92</v>
      </c>
      <c r="AT470" s="100">
        <f t="shared" si="1833"/>
        <v>302</v>
      </c>
      <c r="AU470" s="100">
        <f t="shared" si="1833"/>
        <v>200</v>
      </c>
      <c r="AV470" s="100">
        <f t="shared" si="1833"/>
        <v>250</v>
      </c>
      <c r="AW470" s="100">
        <f t="shared" si="1833"/>
        <v>250</v>
      </c>
      <c r="AY470" s="101">
        <v>48</v>
      </c>
      <c r="AZ470" s="101">
        <f t="shared" ref="AZ470:BG470" si="1834">INT(B470/$I$1*$BG$1)</f>
        <v>396</v>
      </c>
      <c r="BA470" s="101">
        <f t="shared" si="1834"/>
        <v>156</v>
      </c>
      <c r="BB470" s="101">
        <f t="shared" si="1834"/>
        <v>118</v>
      </c>
      <c r="BC470" s="101">
        <f t="shared" si="1834"/>
        <v>118</v>
      </c>
      <c r="BD470" s="101">
        <f t="shared" si="1834"/>
        <v>387</v>
      </c>
      <c r="BE470" s="101">
        <f t="shared" si="1834"/>
        <v>256</v>
      </c>
      <c r="BF470" s="101">
        <f t="shared" si="1834"/>
        <v>320</v>
      </c>
      <c r="BG470" s="101">
        <f t="shared" si="1834"/>
        <v>320</v>
      </c>
      <c r="BI470" s="102">
        <v>48</v>
      </c>
      <c r="BJ470" s="102">
        <f t="shared" ref="BJ470:BQ470" si="1835">INT(B470/$I$1*$BQ$1)</f>
        <v>620</v>
      </c>
      <c r="BK470" s="102">
        <f t="shared" si="1835"/>
        <v>245</v>
      </c>
      <c r="BL470" s="102">
        <f t="shared" si="1835"/>
        <v>185</v>
      </c>
      <c r="BM470" s="102">
        <f t="shared" si="1835"/>
        <v>185</v>
      </c>
      <c r="BN470" s="102">
        <f t="shared" si="1835"/>
        <v>605</v>
      </c>
      <c r="BO470" s="102">
        <f t="shared" si="1835"/>
        <v>400</v>
      </c>
      <c r="BP470" s="102">
        <f t="shared" si="1835"/>
        <v>500</v>
      </c>
      <c r="BQ470" s="102">
        <f t="shared" si="1835"/>
        <v>500</v>
      </c>
    </row>
    <row r="471" spans="1:69">
      <c r="A471" s="4">
        <v>49</v>
      </c>
      <c r="B471" s="4">
        <f>INT(VLOOKUP(A471,数值基线!$A$1:$K$206,9,0)*$B$210)</f>
        <v>128</v>
      </c>
      <c r="C471" s="4">
        <f>INT(B471/$B$2*$C$2)</f>
        <v>51</v>
      </c>
      <c r="D471" s="4">
        <f>INT(B471/$B$2*$D$2)</f>
        <v>38</v>
      </c>
      <c r="E471" s="4">
        <f>INT(B471/$B$2*$E$2)</f>
        <v>38</v>
      </c>
      <c r="F471" s="4">
        <f>INT(VLOOKUP(A471,数值基线!$A$1:$K$206,10,0)*$F$2)</f>
        <v>125</v>
      </c>
      <c r="G471" s="4">
        <f>INT(F471/$F$2*$G$2)</f>
        <v>83</v>
      </c>
      <c r="H471" s="4">
        <f>INT(F471/$F$2*$H$2)</f>
        <v>104</v>
      </c>
      <c r="I471" s="4">
        <f>INT(F471/$F$2*$I$2)</f>
        <v>104</v>
      </c>
      <c r="K471" s="106">
        <v>49</v>
      </c>
      <c r="L471" s="106">
        <f t="shared" ref="L471:S471" si="1836">INT(B471/$I$1*$S$1)</f>
        <v>160</v>
      </c>
      <c r="M471" s="106">
        <f t="shared" si="1836"/>
        <v>63</v>
      </c>
      <c r="N471" s="106">
        <f t="shared" si="1836"/>
        <v>47</v>
      </c>
      <c r="O471" s="106">
        <f t="shared" si="1836"/>
        <v>47</v>
      </c>
      <c r="P471" s="106">
        <f t="shared" si="1836"/>
        <v>156</v>
      </c>
      <c r="Q471" s="106">
        <f t="shared" si="1836"/>
        <v>103</v>
      </c>
      <c r="R471" s="106">
        <f t="shared" si="1836"/>
        <v>130</v>
      </c>
      <c r="S471" s="106">
        <f t="shared" si="1836"/>
        <v>130</v>
      </c>
      <c r="U471" s="97">
        <v>49</v>
      </c>
      <c r="V471" s="97">
        <f t="shared" ref="V471:AC471" si="1837">INT(B471/$I$1*$AC$1)</f>
        <v>198</v>
      </c>
      <c r="W471" s="97">
        <f t="shared" si="1837"/>
        <v>79</v>
      </c>
      <c r="X471" s="97">
        <f t="shared" si="1837"/>
        <v>58</v>
      </c>
      <c r="Y471" s="97">
        <f t="shared" si="1837"/>
        <v>58</v>
      </c>
      <c r="Z471" s="97">
        <f t="shared" si="1837"/>
        <v>193</v>
      </c>
      <c r="AA471" s="97">
        <f t="shared" si="1837"/>
        <v>128</v>
      </c>
      <c r="AB471" s="97">
        <f t="shared" si="1837"/>
        <v>161</v>
      </c>
      <c r="AC471" s="97">
        <f t="shared" si="1837"/>
        <v>161</v>
      </c>
      <c r="AE471" s="98">
        <v>49</v>
      </c>
      <c r="AF471" s="98">
        <f t="shared" ref="AF471:AM471" si="1838">INT(B471/$I$1*$AM$1)</f>
        <v>249</v>
      </c>
      <c r="AG471" s="98">
        <f t="shared" si="1838"/>
        <v>99</v>
      </c>
      <c r="AH471" s="98">
        <f t="shared" si="1838"/>
        <v>74</v>
      </c>
      <c r="AI471" s="98">
        <f t="shared" si="1838"/>
        <v>74</v>
      </c>
      <c r="AJ471" s="98">
        <f t="shared" si="1838"/>
        <v>243</v>
      </c>
      <c r="AK471" s="98">
        <f t="shared" si="1838"/>
        <v>161</v>
      </c>
      <c r="AL471" s="98">
        <f t="shared" si="1838"/>
        <v>202</v>
      </c>
      <c r="AM471" s="98">
        <f t="shared" si="1838"/>
        <v>202</v>
      </c>
      <c r="AO471" s="100">
        <v>49</v>
      </c>
      <c r="AP471" s="100">
        <f t="shared" ref="AP471:AW471" si="1839">INT(B471/$I$1*$AW$1)</f>
        <v>320</v>
      </c>
      <c r="AQ471" s="100">
        <f t="shared" si="1839"/>
        <v>127</v>
      </c>
      <c r="AR471" s="100">
        <f t="shared" si="1839"/>
        <v>95</v>
      </c>
      <c r="AS471" s="100">
        <f t="shared" si="1839"/>
        <v>95</v>
      </c>
      <c r="AT471" s="100">
        <f t="shared" si="1839"/>
        <v>312</v>
      </c>
      <c r="AU471" s="100">
        <f t="shared" si="1839"/>
        <v>207</v>
      </c>
      <c r="AV471" s="100">
        <f t="shared" si="1839"/>
        <v>260</v>
      </c>
      <c r="AW471" s="100">
        <f t="shared" si="1839"/>
        <v>260</v>
      </c>
      <c r="AY471" s="101">
        <v>49</v>
      </c>
      <c r="AZ471" s="101">
        <f t="shared" ref="AZ471:BG471" si="1840">INT(B471/$I$1*$BG$1)</f>
        <v>409</v>
      </c>
      <c r="BA471" s="101">
        <f t="shared" si="1840"/>
        <v>163</v>
      </c>
      <c r="BB471" s="101">
        <f t="shared" si="1840"/>
        <v>121</v>
      </c>
      <c r="BC471" s="101">
        <f t="shared" si="1840"/>
        <v>121</v>
      </c>
      <c r="BD471" s="101">
        <f t="shared" si="1840"/>
        <v>400</v>
      </c>
      <c r="BE471" s="101">
        <f t="shared" si="1840"/>
        <v>265</v>
      </c>
      <c r="BF471" s="101">
        <f t="shared" si="1840"/>
        <v>332</v>
      </c>
      <c r="BG471" s="101">
        <f t="shared" si="1840"/>
        <v>332</v>
      </c>
      <c r="BI471" s="102">
        <v>49</v>
      </c>
      <c r="BJ471" s="102">
        <f t="shared" ref="BJ471:BQ471" si="1841">INT(B471/$I$1*$BQ$1)</f>
        <v>640</v>
      </c>
      <c r="BK471" s="102">
        <f t="shared" si="1841"/>
        <v>255</v>
      </c>
      <c r="BL471" s="102">
        <f t="shared" si="1841"/>
        <v>190</v>
      </c>
      <c r="BM471" s="102">
        <f t="shared" si="1841"/>
        <v>190</v>
      </c>
      <c r="BN471" s="102">
        <f t="shared" si="1841"/>
        <v>625</v>
      </c>
      <c r="BO471" s="102">
        <f t="shared" si="1841"/>
        <v>415</v>
      </c>
      <c r="BP471" s="102">
        <f t="shared" si="1841"/>
        <v>520</v>
      </c>
      <c r="BQ471" s="102">
        <f t="shared" si="1841"/>
        <v>520</v>
      </c>
    </row>
    <row r="472" spans="1:69">
      <c r="A472" s="4">
        <v>50</v>
      </c>
      <c r="B472" s="4">
        <f>INT(VLOOKUP(A472,数值基线!$A$1:$K$206,9,0)*$B$210)</f>
        <v>133</v>
      </c>
      <c r="C472" s="4">
        <f>INT(B472/$B$2*$C$2)</f>
        <v>53</v>
      </c>
      <c r="D472" s="4">
        <f>INT(B472/$B$2*$D$2)</f>
        <v>39</v>
      </c>
      <c r="E472" s="4">
        <f>INT(B472/$B$2*$E$2)</f>
        <v>39</v>
      </c>
      <c r="F472" s="4">
        <f>INT(VLOOKUP(A472,数值基线!$A$1:$K$206,10,0)*$F$2)</f>
        <v>129</v>
      </c>
      <c r="G472" s="4">
        <f>INT(F472/$F$2*$G$2)</f>
        <v>86</v>
      </c>
      <c r="H472" s="4">
        <f>INT(F472/$F$2*$H$2)</f>
        <v>107</v>
      </c>
      <c r="I472" s="4">
        <f>INT(F472/$F$2*$I$2)</f>
        <v>107</v>
      </c>
      <c r="K472" s="106">
        <v>50</v>
      </c>
      <c r="L472" s="106">
        <f t="shared" ref="L472:S472" si="1842">INT(B472/$I$1*$S$1)</f>
        <v>166</v>
      </c>
      <c r="M472" s="106">
        <f t="shared" si="1842"/>
        <v>66</v>
      </c>
      <c r="N472" s="106">
        <f t="shared" si="1842"/>
        <v>48</v>
      </c>
      <c r="O472" s="106">
        <f t="shared" si="1842"/>
        <v>48</v>
      </c>
      <c r="P472" s="106">
        <f t="shared" si="1842"/>
        <v>161</v>
      </c>
      <c r="Q472" s="106">
        <f t="shared" si="1842"/>
        <v>107</v>
      </c>
      <c r="R472" s="106">
        <f t="shared" si="1842"/>
        <v>133</v>
      </c>
      <c r="S472" s="106">
        <f t="shared" si="1842"/>
        <v>133</v>
      </c>
      <c r="U472" s="97">
        <v>50</v>
      </c>
      <c r="V472" s="97">
        <f t="shared" ref="V472:AC472" si="1843">INT(B472/$I$1*$AC$1)</f>
        <v>206</v>
      </c>
      <c r="W472" s="97">
        <f t="shared" si="1843"/>
        <v>82</v>
      </c>
      <c r="X472" s="97">
        <f t="shared" si="1843"/>
        <v>60</v>
      </c>
      <c r="Y472" s="97">
        <f t="shared" si="1843"/>
        <v>60</v>
      </c>
      <c r="Z472" s="97">
        <f t="shared" si="1843"/>
        <v>199</v>
      </c>
      <c r="AA472" s="97">
        <f t="shared" si="1843"/>
        <v>133</v>
      </c>
      <c r="AB472" s="97">
        <f t="shared" si="1843"/>
        <v>165</v>
      </c>
      <c r="AC472" s="97">
        <f t="shared" si="1843"/>
        <v>165</v>
      </c>
      <c r="AE472" s="98">
        <v>50</v>
      </c>
      <c r="AF472" s="98">
        <f t="shared" ref="AF472:AM472" si="1844">INT(B472/$I$1*$AM$1)</f>
        <v>259</v>
      </c>
      <c r="AG472" s="98">
        <f t="shared" si="1844"/>
        <v>103</v>
      </c>
      <c r="AH472" s="98">
        <f t="shared" si="1844"/>
        <v>76</v>
      </c>
      <c r="AI472" s="98">
        <f t="shared" si="1844"/>
        <v>76</v>
      </c>
      <c r="AJ472" s="98">
        <f t="shared" si="1844"/>
        <v>251</v>
      </c>
      <c r="AK472" s="98">
        <f t="shared" si="1844"/>
        <v>167</v>
      </c>
      <c r="AL472" s="98">
        <f t="shared" si="1844"/>
        <v>208</v>
      </c>
      <c r="AM472" s="98">
        <f t="shared" si="1844"/>
        <v>208</v>
      </c>
      <c r="AO472" s="100">
        <v>50</v>
      </c>
      <c r="AP472" s="100">
        <f t="shared" ref="AP472:AW472" si="1845">INT(B472/$I$1*$AW$1)</f>
        <v>332</v>
      </c>
      <c r="AQ472" s="100">
        <f t="shared" si="1845"/>
        <v>132</v>
      </c>
      <c r="AR472" s="100">
        <f t="shared" si="1845"/>
        <v>97</v>
      </c>
      <c r="AS472" s="100">
        <f t="shared" si="1845"/>
        <v>97</v>
      </c>
      <c r="AT472" s="100">
        <f t="shared" si="1845"/>
        <v>322</v>
      </c>
      <c r="AU472" s="100">
        <f t="shared" si="1845"/>
        <v>215</v>
      </c>
      <c r="AV472" s="100">
        <f t="shared" si="1845"/>
        <v>267</v>
      </c>
      <c r="AW472" s="100">
        <f t="shared" si="1845"/>
        <v>267</v>
      </c>
      <c r="AY472" s="101">
        <v>50</v>
      </c>
      <c r="AZ472" s="101">
        <f t="shared" ref="AZ472:BG472" si="1846">INT(B472/$I$1*$BG$1)</f>
        <v>425</v>
      </c>
      <c r="BA472" s="101">
        <f t="shared" si="1846"/>
        <v>169</v>
      </c>
      <c r="BB472" s="101">
        <f t="shared" si="1846"/>
        <v>124</v>
      </c>
      <c r="BC472" s="101">
        <f t="shared" si="1846"/>
        <v>124</v>
      </c>
      <c r="BD472" s="101">
        <f t="shared" si="1846"/>
        <v>412</v>
      </c>
      <c r="BE472" s="101">
        <f t="shared" si="1846"/>
        <v>275</v>
      </c>
      <c r="BF472" s="101">
        <f t="shared" si="1846"/>
        <v>342</v>
      </c>
      <c r="BG472" s="101">
        <f t="shared" si="1846"/>
        <v>342</v>
      </c>
      <c r="BI472" s="102">
        <v>50</v>
      </c>
      <c r="BJ472" s="102">
        <f t="shared" ref="BJ472:BQ472" si="1847">INT(B472/$I$1*$BQ$1)</f>
        <v>665</v>
      </c>
      <c r="BK472" s="102">
        <f t="shared" si="1847"/>
        <v>265</v>
      </c>
      <c r="BL472" s="102">
        <f t="shared" si="1847"/>
        <v>195</v>
      </c>
      <c r="BM472" s="102">
        <f t="shared" si="1847"/>
        <v>195</v>
      </c>
      <c r="BN472" s="102">
        <f t="shared" si="1847"/>
        <v>645</v>
      </c>
      <c r="BO472" s="102">
        <f t="shared" si="1847"/>
        <v>430</v>
      </c>
      <c r="BP472" s="102">
        <f t="shared" si="1847"/>
        <v>535</v>
      </c>
      <c r="BQ472" s="102">
        <f t="shared" si="1847"/>
        <v>535</v>
      </c>
    </row>
    <row r="473" spans="1:69">
      <c r="A473" s="4">
        <v>51</v>
      </c>
      <c r="B473" s="4">
        <f>INT(VLOOKUP(A473,数值基线!$A$1:$K$206,9,0)*$B$210)</f>
        <v>138</v>
      </c>
      <c r="C473" s="4">
        <f>INT(B473/$B$2*$C$2)</f>
        <v>55</v>
      </c>
      <c r="D473" s="4">
        <f>INT(B473/$B$2*$D$2)</f>
        <v>41</v>
      </c>
      <c r="E473" s="4">
        <f>INT(B473/$B$2*$E$2)</f>
        <v>41</v>
      </c>
      <c r="F473" s="4">
        <f>INT(VLOOKUP(A473,数值基线!$A$1:$K$206,10,0)*$F$2)</f>
        <v>134</v>
      </c>
      <c r="G473" s="4">
        <f>INT(F473/$F$2*$G$2)</f>
        <v>89</v>
      </c>
      <c r="H473" s="4">
        <f>INT(F473/$F$2*$H$2)</f>
        <v>111</v>
      </c>
      <c r="I473" s="4">
        <f>INT(F473/$F$2*$I$2)</f>
        <v>111</v>
      </c>
      <c r="K473" s="106">
        <v>51</v>
      </c>
      <c r="L473" s="106">
        <f t="shared" ref="L473:S473" si="1848">INT(B473/$I$1*$S$1)</f>
        <v>172</v>
      </c>
      <c r="M473" s="106">
        <f t="shared" si="1848"/>
        <v>68</v>
      </c>
      <c r="N473" s="106">
        <f t="shared" si="1848"/>
        <v>51</v>
      </c>
      <c r="O473" s="106">
        <f t="shared" si="1848"/>
        <v>51</v>
      </c>
      <c r="P473" s="106">
        <f t="shared" si="1848"/>
        <v>167</v>
      </c>
      <c r="Q473" s="106">
        <f t="shared" si="1848"/>
        <v>111</v>
      </c>
      <c r="R473" s="106">
        <f t="shared" si="1848"/>
        <v>138</v>
      </c>
      <c r="S473" s="106">
        <f t="shared" si="1848"/>
        <v>138</v>
      </c>
      <c r="U473" s="97">
        <v>51</v>
      </c>
      <c r="V473" s="97">
        <f t="shared" ref="V473:AC473" si="1849">INT(B473/$I$1*$AC$1)</f>
        <v>213</v>
      </c>
      <c r="W473" s="97">
        <f t="shared" si="1849"/>
        <v>85</v>
      </c>
      <c r="X473" s="97">
        <f t="shared" si="1849"/>
        <v>63</v>
      </c>
      <c r="Y473" s="97">
        <f t="shared" si="1849"/>
        <v>63</v>
      </c>
      <c r="Z473" s="97">
        <f t="shared" si="1849"/>
        <v>207</v>
      </c>
      <c r="AA473" s="97">
        <f t="shared" si="1849"/>
        <v>137</v>
      </c>
      <c r="AB473" s="97">
        <f t="shared" si="1849"/>
        <v>172</v>
      </c>
      <c r="AC473" s="97">
        <f t="shared" si="1849"/>
        <v>172</v>
      </c>
      <c r="AE473" s="98">
        <v>51</v>
      </c>
      <c r="AF473" s="98">
        <f t="shared" ref="AF473:AM473" si="1850">INT(B473/$I$1*$AM$1)</f>
        <v>269</v>
      </c>
      <c r="AG473" s="98">
        <f t="shared" si="1850"/>
        <v>107</v>
      </c>
      <c r="AH473" s="98">
        <f t="shared" si="1850"/>
        <v>79</v>
      </c>
      <c r="AI473" s="98">
        <f t="shared" si="1850"/>
        <v>79</v>
      </c>
      <c r="AJ473" s="98">
        <f t="shared" si="1850"/>
        <v>261</v>
      </c>
      <c r="AK473" s="98">
        <f t="shared" si="1850"/>
        <v>173</v>
      </c>
      <c r="AL473" s="98">
        <f t="shared" si="1850"/>
        <v>216</v>
      </c>
      <c r="AM473" s="98">
        <f t="shared" si="1850"/>
        <v>216</v>
      </c>
      <c r="AO473" s="100">
        <v>51</v>
      </c>
      <c r="AP473" s="100">
        <f t="shared" ref="AP473:AW473" si="1851">INT(B473/$I$1*$AW$1)</f>
        <v>345</v>
      </c>
      <c r="AQ473" s="100">
        <f t="shared" si="1851"/>
        <v>137</v>
      </c>
      <c r="AR473" s="100">
        <f t="shared" si="1851"/>
        <v>102</v>
      </c>
      <c r="AS473" s="100">
        <f t="shared" si="1851"/>
        <v>102</v>
      </c>
      <c r="AT473" s="100">
        <f t="shared" si="1851"/>
        <v>335</v>
      </c>
      <c r="AU473" s="100">
        <f t="shared" si="1851"/>
        <v>222</v>
      </c>
      <c r="AV473" s="100">
        <f t="shared" si="1851"/>
        <v>277</v>
      </c>
      <c r="AW473" s="100">
        <f t="shared" si="1851"/>
        <v>277</v>
      </c>
      <c r="AY473" s="101">
        <v>51</v>
      </c>
      <c r="AZ473" s="101">
        <f t="shared" ref="AZ473:BG473" si="1852">INT(B473/$I$1*$BG$1)</f>
        <v>441</v>
      </c>
      <c r="BA473" s="101">
        <f t="shared" si="1852"/>
        <v>176</v>
      </c>
      <c r="BB473" s="101">
        <f t="shared" si="1852"/>
        <v>131</v>
      </c>
      <c r="BC473" s="101">
        <f t="shared" si="1852"/>
        <v>131</v>
      </c>
      <c r="BD473" s="101">
        <f t="shared" si="1852"/>
        <v>428</v>
      </c>
      <c r="BE473" s="101">
        <f t="shared" si="1852"/>
        <v>284</v>
      </c>
      <c r="BF473" s="101">
        <f t="shared" si="1852"/>
        <v>355</v>
      </c>
      <c r="BG473" s="101">
        <f t="shared" si="1852"/>
        <v>355</v>
      </c>
      <c r="BI473" s="102">
        <v>51</v>
      </c>
      <c r="BJ473" s="102">
        <f t="shared" ref="BJ473:BQ473" si="1853">INT(B473/$I$1*$BQ$1)</f>
        <v>690</v>
      </c>
      <c r="BK473" s="102">
        <f t="shared" si="1853"/>
        <v>275</v>
      </c>
      <c r="BL473" s="102">
        <f t="shared" si="1853"/>
        <v>205</v>
      </c>
      <c r="BM473" s="102">
        <f t="shared" si="1853"/>
        <v>205</v>
      </c>
      <c r="BN473" s="102">
        <f t="shared" si="1853"/>
        <v>670</v>
      </c>
      <c r="BO473" s="102">
        <f t="shared" si="1853"/>
        <v>445</v>
      </c>
      <c r="BP473" s="102">
        <f t="shared" si="1853"/>
        <v>555</v>
      </c>
      <c r="BQ473" s="102">
        <f t="shared" si="1853"/>
        <v>555</v>
      </c>
    </row>
    <row r="474" spans="1:69">
      <c r="A474" s="4">
        <v>52</v>
      </c>
      <c r="B474" s="4">
        <f>INT(VLOOKUP(A474,数值基线!$A$1:$K$206,9,0)*$B$210)</f>
        <v>143</v>
      </c>
      <c r="C474" s="4">
        <f>INT(B474/$B$2*$C$2)</f>
        <v>57</v>
      </c>
      <c r="D474" s="4">
        <f>INT(B474/$B$2*$D$2)</f>
        <v>42</v>
      </c>
      <c r="E474" s="4">
        <f>INT(B474/$B$2*$E$2)</f>
        <v>42</v>
      </c>
      <c r="F474" s="4">
        <f>INT(VLOOKUP(A474,数值基线!$A$1:$K$206,10,0)*$F$2)</f>
        <v>139</v>
      </c>
      <c r="G474" s="4">
        <f>INT(F474/$F$2*$G$2)</f>
        <v>92</v>
      </c>
      <c r="H474" s="4">
        <f>INT(F474/$F$2*$H$2)</f>
        <v>115</v>
      </c>
      <c r="I474" s="4">
        <f>INT(F474/$F$2*$I$2)</f>
        <v>115</v>
      </c>
      <c r="K474" s="106">
        <v>52</v>
      </c>
      <c r="L474" s="106">
        <f t="shared" ref="L474:S474" si="1854">INT(B474/$I$1*$S$1)</f>
        <v>178</v>
      </c>
      <c r="M474" s="106">
        <f t="shared" si="1854"/>
        <v>71</v>
      </c>
      <c r="N474" s="106">
        <f t="shared" si="1854"/>
        <v>52</v>
      </c>
      <c r="O474" s="106">
        <f t="shared" si="1854"/>
        <v>52</v>
      </c>
      <c r="P474" s="106">
        <f t="shared" si="1854"/>
        <v>173</v>
      </c>
      <c r="Q474" s="106">
        <f t="shared" si="1854"/>
        <v>115</v>
      </c>
      <c r="R474" s="106">
        <f t="shared" si="1854"/>
        <v>143</v>
      </c>
      <c r="S474" s="106">
        <f t="shared" si="1854"/>
        <v>143</v>
      </c>
      <c r="U474" s="97">
        <v>52</v>
      </c>
      <c r="V474" s="97">
        <f t="shared" ref="V474:AC474" si="1855">INT(B474/$I$1*$AC$1)</f>
        <v>221</v>
      </c>
      <c r="W474" s="97">
        <f t="shared" si="1855"/>
        <v>88</v>
      </c>
      <c r="X474" s="97">
        <f t="shared" si="1855"/>
        <v>65</v>
      </c>
      <c r="Y474" s="97">
        <f t="shared" si="1855"/>
        <v>65</v>
      </c>
      <c r="Z474" s="97">
        <f t="shared" si="1855"/>
        <v>215</v>
      </c>
      <c r="AA474" s="97">
        <f t="shared" si="1855"/>
        <v>142</v>
      </c>
      <c r="AB474" s="97">
        <f t="shared" si="1855"/>
        <v>178</v>
      </c>
      <c r="AC474" s="97">
        <f t="shared" si="1855"/>
        <v>178</v>
      </c>
      <c r="AE474" s="98">
        <v>52</v>
      </c>
      <c r="AF474" s="98">
        <f t="shared" ref="AF474:AM474" si="1856">INT(B474/$I$1*$AM$1)</f>
        <v>278</v>
      </c>
      <c r="AG474" s="98">
        <f t="shared" si="1856"/>
        <v>111</v>
      </c>
      <c r="AH474" s="98">
        <f t="shared" si="1856"/>
        <v>81</v>
      </c>
      <c r="AI474" s="98">
        <f t="shared" si="1856"/>
        <v>81</v>
      </c>
      <c r="AJ474" s="98">
        <f t="shared" si="1856"/>
        <v>271</v>
      </c>
      <c r="AK474" s="98">
        <f t="shared" si="1856"/>
        <v>179</v>
      </c>
      <c r="AL474" s="98">
        <f t="shared" si="1856"/>
        <v>224</v>
      </c>
      <c r="AM474" s="98">
        <f t="shared" si="1856"/>
        <v>224</v>
      </c>
      <c r="AO474" s="100">
        <v>52</v>
      </c>
      <c r="AP474" s="100">
        <f t="shared" ref="AP474:AW474" si="1857">INT(B474/$I$1*$AW$1)</f>
        <v>357</v>
      </c>
      <c r="AQ474" s="100">
        <f t="shared" si="1857"/>
        <v>142</v>
      </c>
      <c r="AR474" s="100">
        <f t="shared" si="1857"/>
        <v>105</v>
      </c>
      <c r="AS474" s="100">
        <f t="shared" si="1857"/>
        <v>105</v>
      </c>
      <c r="AT474" s="100">
        <f t="shared" si="1857"/>
        <v>347</v>
      </c>
      <c r="AU474" s="100">
        <f t="shared" si="1857"/>
        <v>230</v>
      </c>
      <c r="AV474" s="100">
        <f t="shared" si="1857"/>
        <v>287</v>
      </c>
      <c r="AW474" s="100">
        <f t="shared" si="1857"/>
        <v>287</v>
      </c>
      <c r="AY474" s="101">
        <v>52</v>
      </c>
      <c r="AZ474" s="101">
        <f t="shared" ref="AZ474:BG474" si="1858">INT(B474/$I$1*$BG$1)</f>
        <v>457</v>
      </c>
      <c r="BA474" s="101">
        <f t="shared" si="1858"/>
        <v>182</v>
      </c>
      <c r="BB474" s="101">
        <f t="shared" si="1858"/>
        <v>134</v>
      </c>
      <c r="BC474" s="101">
        <f t="shared" si="1858"/>
        <v>134</v>
      </c>
      <c r="BD474" s="101">
        <f t="shared" si="1858"/>
        <v>444</v>
      </c>
      <c r="BE474" s="101">
        <f t="shared" si="1858"/>
        <v>294</v>
      </c>
      <c r="BF474" s="101">
        <f t="shared" si="1858"/>
        <v>368</v>
      </c>
      <c r="BG474" s="101">
        <f t="shared" si="1858"/>
        <v>368</v>
      </c>
      <c r="BI474" s="102">
        <v>52</v>
      </c>
      <c r="BJ474" s="102">
        <f t="shared" ref="BJ474:BQ474" si="1859">INT(B474/$I$1*$BQ$1)</f>
        <v>715</v>
      </c>
      <c r="BK474" s="102">
        <f t="shared" si="1859"/>
        <v>285</v>
      </c>
      <c r="BL474" s="102">
        <f t="shared" si="1859"/>
        <v>210</v>
      </c>
      <c r="BM474" s="102">
        <f t="shared" si="1859"/>
        <v>210</v>
      </c>
      <c r="BN474" s="102">
        <f t="shared" si="1859"/>
        <v>695</v>
      </c>
      <c r="BO474" s="102">
        <f t="shared" si="1859"/>
        <v>460</v>
      </c>
      <c r="BP474" s="102">
        <f t="shared" si="1859"/>
        <v>575</v>
      </c>
      <c r="BQ474" s="102">
        <f t="shared" si="1859"/>
        <v>575</v>
      </c>
    </row>
    <row r="475" spans="1:69">
      <c r="A475" s="4">
        <v>53</v>
      </c>
      <c r="B475" s="4">
        <f>INT(VLOOKUP(A475,数值基线!$A$1:$K$206,9,0)*$B$210)</f>
        <v>148</v>
      </c>
      <c r="C475" s="4">
        <f>INT(B475/$B$2*$C$2)</f>
        <v>59</v>
      </c>
      <c r="D475" s="4">
        <f>INT(B475/$B$2*$D$2)</f>
        <v>44</v>
      </c>
      <c r="E475" s="4">
        <f>INT(B475/$B$2*$E$2)</f>
        <v>44</v>
      </c>
      <c r="F475" s="4">
        <f>INT(VLOOKUP(A475,数值基线!$A$1:$K$206,10,0)*$F$2)</f>
        <v>144</v>
      </c>
      <c r="G475" s="4">
        <f>INT(F475/$F$2*$G$2)</f>
        <v>96</v>
      </c>
      <c r="H475" s="4">
        <f>INT(F475/$F$2*$H$2)</f>
        <v>120</v>
      </c>
      <c r="I475" s="4">
        <f>INT(F475/$F$2*$I$2)</f>
        <v>120</v>
      </c>
      <c r="K475" s="106">
        <v>53</v>
      </c>
      <c r="L475" s="106">
        <f t="shared" ref="L475:S475" si="1860">INT(B475/$I$1*$S$1)</f>
        <v>185</v>
      </c>
      <c r="M475" s="106">
        <f t="shared" si="1860"/>
        <v>73</v>
      </c>
      <c r="N475" s="106">
        <f t="shared" si="1860"/>
        <v>55</v>
      </c>
      <c r="O475" s="106">
        <f t="shared" si="1860"/>
        <v>55</v>
      </c>
      <c r="P475" s="106">
        <f t="shared" si="1860"/>
        <v>180</v>
      </c>
      <c r="Q475" s="106">
        <f t="shared" si="1860"/>
        <v>120</v>
      </c>
      <c r="R475" s="106">
        <f t="shared" si="1860"/>
        <v>150</v>
      </c>
      <c r="S475" s="106">
        <f t="shared" si="1860"/>
        <v>150</v>
      </c>
      <c r="U475" s="97">
        <v>53</v>
      </c>
      <c r="V475" s="97">
        <f t="shared" ref="V475:AC475" si="1861">INT(B475/$I$1*$AC$1)</f>
        <v>229</v>
      </c>
      <c r="W475" s="97">
        <f t="shared" si="1861"/>
        <v>91</v>
      </c>
      <c r="X475" s="97">
        <f t="shared" si="1861"/>
        <v>68</v>
      </c>
      <c r="Y475" s="97">
        <f t="shared" si="1861"/>
        <v>68</v>
      </c>
      <c r="Z475" s="97">
        <f t="shared" si="1861"/>
        <v>223</v>
      </c>
      <c r="AA475" s="97">
        <f t="shared" si="1861"/>
        <v>148</v>
      </c>
      <c r="AB475" s="97">
        <f t="shared" si="1861"/>
        <v>186</v>
      </c>
      <c r="AC475" s="97">
        <f t="shared" si="1861"/>
        <v>186</v>
      </c>
      <c r="AE475" s="98">
        <v>53</v>
      </c>
      <c r="AF475" s="98">
        <f t="shared" ref="AF475:AM475" si="1862">INT(B475/$I$1*$AM$1)</f>
        <v>288</v>
      </c>
      <c r="AG475" s="98">
        <f t="shared" si="1862"/>
        <v>115</v>
      </c>
      <c r="AH475" s="98">
        <f t="shared" si="1862"/>
        <v>85</v>
      </c>
      <c r="AI475" s="98">
        <f t="shared" si="1862"/>
        <v>85</v>
      </c>
      <c r="AJ475" s="98">
        <f t="shared" si="1862"/>
        <v>280</v>
      </c>
      <c r="AK475" s="98">
        <f t="shared" si="1862"/>
        <v>187</v>
      </c>
      <c r="AL475" s="98">
        <f t="shared" si="1862"/>
        <v>234</v>
      </c>
      <c r="AM475" s="98">
        <f t="shared" si="1862"/>
        <v>234</v>
      </c>
      <c r="AO475" s="100">
        <v>53</v>
      </c>
      <c r="AP475" s="100">
        <f t="shared" ref="AP475:AW475" si="1863">INT(B475/$I$1*$AW$1)</f>
        <v>370</v>
      </c>
      <c r="AQ475" s="100">
        <f t="shared" si="1863"/>
        <v>147</v>
      </c>
      <c r="AR475" s="100">
        <f t="shared" si="1863"/>
        <v>110</v>
      </c>
      <c r="AS475" s="100">
        <f t="shared" si="1863"/>
        <v>110</v>
      </c>
      <c r="AT475" s="100">
        <f t="shared" si="1863"/>
        <v>360</v>
      </c>
      <c r="AU475" s="100">
        <f t="shared" si="1863"/>
        <v>240</v>
      </c>
      <c r="AV475" s="100">
        <f t="shared" si="1863"/>
        <v>300</v>
      </c>
      <c r="AW475" s="100">
        <f t="shared" si="1863"/>
        <v>300</v>
      </c>
      <c r="AY475" s="101">
        <v>53</v>
      </c>
      <c r="AZ475" s="101">
        <f t="shared" ref="AZ475:BG475" si="1864">INT(B475/$I$1*$BG$1)</f>
        <v>473</v>
      </c>
      <c r="BA475" s="101">
        <f t="shared" si="1864"/>
        <v>188</v>
      </c>
      <c r="BB475" s="101">
        <f t="shared" si="1864"/>
        <v>140</v>
      </c>
      <c r="BC475" s="101">
        <f t="shared" si="1864"/>
        <v>140</v>
      </c>
      <c r="BD475" s="101">
        <f t="shared" si="1864"/>
        <v>460</v>
      </c>
      <c r="BE475" s="101">
        <f t="shared" si="1864"/>
        <v>307</v>
      </c>
      <c r="BF475" s="101">
        <f t="shared" si="1864"/>
        <v>384</v>
      </c>
      <c r="BG475" s="101">
        <f t="shared" si="1864"/>
        <v>384</v>
      </c>
      <c r="BI475" s="102">
        <v>53</v>
      </c>
      <c r="BJ475" s="102">
        <f t="shared" ref="BJ475:BQ475" si="1865">INT(B475/$I$1*$BQ$1)</f>
        <v>740</v>
      </c>
      <c r="BK475" s="102">
        <f t="shared" si="1865"/>
        <v>295</v>
      </c>
      <c r="BL475" s="102">
        <f t="shared" si="1865"/>
        <v>220</v>
      </c>
      <c r="BM475" s="102">
        <f t="shared" si="1865"/>
        <v>220</v>
      </c>
      <c r="BN475" s="102">
        <f t="shared" si="1865"/>
        <v>720</v>
      </c>
      <c r="BO475" s="102">
        <f t="shared" si="1865"/>
        <v>480</v>
      </c>
      <c r="BP475" s="102">
        <f t="shared" si="1865"/>
        <v>600</v>
      </c>
      <c r="BQ475" s="102">
        <f t="shared" si="1865"/>
        <v>600</v>
      </c>
    </row>
    <row r="476" spans="1:69">
      <c r="A476" s="4">
        <v>54</v>
      </c>
      <c r="B476" s="4">
        <f>INT(VLOOKUP(A476,数值基线!$A$1:$K$206,9,0)*$B$210)</f>
        <v>152</v>
      </c>
      <c r="C476" s="4">
        <f>INT(B476/$B$2*$C$2)</f>
        <v>60</v>
      </c>
      <c r="D476" s="4">
        <f>INT(B476/$B$2*$D$2)</f>
        <v>45</v>
      </c>
      <c r="E476" s="4">
        <f>INT(B476/$B$2*$E$2)</f>
        <v>45</v>
      </c>
      <c r="F476" s="4">
        <f>INT(VLOOKUP(A476,数值基线!$A$1:$K$206,10,0)*$F$2)</f>
        <v>148</v>
      </c>
      <c r="G476" s="4">
        <f>INT(F476/$F$2*$G$2)</f>
        <v>98</v>
      </c>
      <c r="H476" s="4">
        <f>INT(F476/$F$2*$H$2)</f>
        <v>123</v>
      </c>
      <c r="I476" s="4">
        <f>INT(F476/$F$2*$I$2)</f>
        <v>123</v>
      </c>
      <c r="K476" s="106">
        <v>54</v>
      </c>
      <c r="L476" s="106">
        <f t="shared" ref="L476:S476" si="1866">INT(B476/$I$1*$S$1)</f>
        <v>190</v>
      </c>
      <c r="M476" s="106">
        <f t="shared" si="1866"/>
        <v>75</v>
      </c>
      <c r="N476" s="106">
        <f t="shared" si="1866"/>
        <v>56</v>
      </c>
      <c r="O476" s="106">
        <f t="shared" si="1866"/>
        <v>56</v>
      </c>
      <c r="P476" s="106">
        <f t="shared" si="1866"/>
        <v>185</v>
      </c>
      <c r="Q476" s="106">
        <f t="shared" si="1866"/>
        <v>122</v>
      </c>
      <c r="R476" s="106">
        <f t="shared" si="1866"/>
        <v>153</v>
      </c>
      <c r="S476" s="106">
        <f t="shared" si="1866"/>
        <v>153</v>
      </c>
      <c r="U476" s="97">
        <v>54</v>
      </c>
      <c r="V476" s="97">
        <f t="shared" ref="V476:AC476" si="1867">INT(B476/$I$1*$AC$1)</f>
        <v>235</v>
      </c>
      <c r="W476" s="97">
        <f t="shared" si="1867"/>
        <v>93</v>
      </c>
      <c r="X476" s="97">
        <f t="shared" si="1867"/>
        <v>69</v>
      </c>
      <c r="Y476" s="97">
        <f t="shared" si="1867"/>
        <v>69</v>
      </c>
      <c r="Z476" s="97">
        <f t="shared" si="1867"/>
        <v>229</v>
      </c>
      <c r="AA476" s="97">
        <f t="shared" si="1867"/>
        <v>151</v>
      </c>
      <c r="AB476" s="97">
        <f t="shared" si="1867"/>
        <v>190</v>
      </c>
      <c r="AC476" s="97">
        <f t="shared" si="1867"/>
        <v>190</v>
      </c>
      <c r="AE476" s="98">
        <v>54</v>
      </c>
      <c r="AF476" s="98">
        <f t="shared" ref="AF476:AM476" si="1868">INT(B476/$I$1*$AM$1)</f>
        <v>296</v>
      </c>
      <c r="AG476" s="98">
        <f t="shared" si="1868"/>
        <v>117</v>
      </c>
      <c r="AH476" s="98">
        <f t="shared" si="1868"/>
        <v>87</v>
      </c>
      <c r="AI476" s="98">
        <f t="shared" si="1868"/>
        <v>87</v>
      </c>
      <c r="AJ476" s="98">
        <f t="shared" si="1868"/>
        <v>288</v>
      </c>
      <c r="AK476" s="98">
        <f t="shared" si="1868"/>
        <v>191</v>
      </c>
      <c r="AL476" s="98">
        <f t="shared" si="1868"/>
        <v>239</v>
      </c>
      <c r="AM476" s="98">
        <f t="shared" si="1868"/>
        <v>239</v>
      </c>
      <c r="AO476" s="100">
        <v>54</v>
      </c>
      <c r="AP476" s="100">
        <f t="shared" ref="AP476:AW476" si="1869">INT(B476/$I$1*$AW$1)</f>
        <v>380</v>
      </c>
      <c r="AQ476" s="100">
        <f t="shared" si="1869"/>
        <v>150</v>
      </c>
      <c r="AR476" s="100">
        <f t="shared" si="1869"/>
        <v>112</v>
      </c>
      <c r="AS476" s="100">
        <f t="shared" si="1869"/>
        <v>112</v>
      </c>
      <c r="AT476" s="100">
        <f t="shared" si="1869"/>
        <v>370</v>
      </c>
      <c r="AU476" s="100">
        <f t="shared" si="1869"/>
        <v>245</v>
      </c>
      <c r="AV476" s="100">
        <f t="shared" si="1869"/>
        <v>307</v>
      </c>
      <c r="AW476" s="100">
        <f t="shared" si="1869"/>
        <v>307</v>
      </c>
      <c r="AY476" s="101">
        <v>54</v>
      </c>
      <c r="AZ476" s="101">
        <f t="shared" ref="AZ476:BG476" si="1870">INT(B476/$I$1*$BG$1)</f>
        <v>486</v>
      </c>
      <c r="BA476" s="101">
        <f t="shared" si="1870"/>
        <v>192</v>
      </c>
      <c r="BB476" s="101">
        <f t="shared" si="1870"/>
        <v>144</v>
      </c>
      <c r="BC476" s="101">
        <f t="shared" si="1870"/>
        <v>144</v>
      </c>
      <c r="BD476" s="101">
        <f t="shared" si="1870"/>
        <v>473</v>
      </c>
      <c r="BE476" s="101">
        <f t="shared" si="1870"/>
        <v>313</v>
      </c>
      <c r="BF476" s="101">
        <f t="shared" si="1870"/>
        <v>393</v>
      </c>
      <c r="BG476" s="101">
        <f t="shared" si="1870"/>
        <v>393</v>
      </c>
      <c r="BI476" s="102">
        <v>54</v>
      </c>
      <c r="BJ476" s="102">
        <f t="shared" ref="BJ476:BQ476" si="1871">INT(B476/$I$1*$BQ$1)</f>
        <v>760</v>
      </c>
      <c r="BK476" s="102">
        <f t="shared" si="1871"/>
        <v>300</v>
      </c>
      <c r="BL476" s="102">
        <f t="shared" si="1871"/>
        <v>225</v>
      </c>
      <c r="BM476" s="102">
        <f t="shared" si="1871"/>
        <v>225</v>
      </c>
      <c r="BN476" s="102">
        <f t="shared" si="1871"/>
        <v>740</v>
      </c>
      <c r="BO476" s="102">
        <f t="shared" si="1871"/>
        <v>490</v>
      </c>
      <c r="BP476" s="102">
        <f t="shared" si="1871"/>
        <v>615</v>
      </c>
      <c r="BQ476" s="102">
        <f t="shared" si="1871"/>
        <v>615</v>
      </c>
    </row>
    <row r="477" spans="1:69">
      <c r="A477" s="4">
        <v>55</v>
      </c>
      <c r="B477" s="4">
        <f>INT(VLOOKUP(A477,数值基线!$A$1:$K$206,9,0)*$B$210)</f>
        <v>157</v>
      </c>
      <c r="C477" s="4">
        <f>INT(B477/$B$2*$C$2)</f>
        <v>62</v>
      </c>
      <c r="D477" s="4">
        <f>INT(B477/$B$2*$D$2)</f>
        <v>47</v>
      </c>
      <c r="E477" s="4">
        <f>INT(B477/$B$2*$E$2)</f>
        <v>47</v>
      </c>
      <c r="F477" s="4">
        <f>INT(VLOOKUP(A477,数值基线!$A$1:$K$206,10,0)*$F$2)</f>
        <v>153</v>
      </c>
      <c r="G477" s="4">
        <f>INT(F477/$F$2*$G$2)</f>
        <v>102</v>
      </c>
      <c r="H477" s="4">
        <f>INT(F477/$F$2*$H$2)</f>
        <v>127</v>
      </c>
      <c r="I477" s="4">
        <f>INT(F477/$F$2*$I$2)</f>
        <v>127</v>
      </c>
      <c r="K477" s="106">
        <v>55</v>
      </c>
      <c r="L477" s="106">
        <f t="shared" ref="L477:S477" si="1872">INT(B477/$I$1*$S$1)</f>
        <v>196</v>
      </c>
      <c r="M477" s="106">
        <f t="shared" si="1872"/>
        <v>77</v>
      </c>
      <c r="N477" s="106">
        <f t="shared" si="1872"/>
        <v>58</v>
      </c>
      <c r="O477" s="106">
        <f t="shared" si="1872"/>
        <v>58</v>
      </c>
      <c r="P477" s="106">
        <f t="shared" si="1872"/>
        <v>191</v>
      </c>
      <c r="Q477" s="106">
        <f t="shared" si="1872"/>
        <v>127</v>
      </c>
      <c r="R477" s="106">
        <f t="shared" si="1872"/>
        <v>158</v>
      </c>
      <c r="S477" s="106">
        <f t="shared" si="1872"/>
        <v>158</v>
      </c>
      <c r="U477" s="97">
        <v>55</v>
      </c>
      <c r="V477" s="97">
        <f t="shared" ref="V477:AC477" si="1873">INT(B477/$I$1*$AC$1)</f>
        <v>243</v>
      </c>
      <c r="W477" s="97">
        <f t="shared" si="1873"/>
        <v>96</v>
      </c>
      <c r="X477" s="97">
        <f t="shared" si="1873"/>
        <v>72</v>
      </c>
      <c r="Y477" s="97">
        <f t="shared" si="1873"/>
        <v>72</v>
      </c>
      <c r="Z477" s="97">
        <f t="shared" si="1873"/>
        <v>237</v>
      </c>
      <c r="AA477" s="97">
        <f t="shared" si="1873"/>
        <v>158</v>
      </c>
      <c r="AB477" s="97">
        <f t="shared" si="1873"/>
        <v>196</v>
      </c>
      <c r="AC477" s="97">
        <f t="shared" si="1873"/>
        <v>196</v>
      </c>
      <c r="AE477" s="98">
        <v>55</v>
      </c>
      <c r="AF477" s="98">
        <f t="shared" ref="AF477:AM477" si="1874">INT(B477/$I$1*$AM$1)</f>
        <v>306</v>
      </c>
      <c r="AG477" s="98">
        <f t="shared" si="1874"/>
        <v>120</v>
      </c>
      <c r="AH477" s="98">
        <f t="shared" si="1874"/>
        <v>91</v>
      </c>
      <c r="AI477" s="98">
        <f t="shared" si="1874"/>
        <v>91</v>
      </c>
      <c r="AJ477" s="98">
        <f t="shared" si="1874"/>
        <v>298</v>
      </c>
      <c r="AK477" s="98">
        <f t="shared" si="1874"/>
        <v>198</v>
      </c>
      <c r="AL477" s="98">
        <f t="shared" si="1874"/>
        <v>247</v>
      </c>
      <c r="AM477" s="98">
        <f t="shared" si="1874"/>
        <v>247</v>
      </c>
      <c r="AO477" s="100">
        <v>55</v>
      </c>
      <c r="AP477" s="100">
        <f t="shared" ref="AP477:AW477" si="1875">INT(B477/$I$1*$AW$1)</f>
        <v>392</v>
      </c>
      <c r="AQ477" s="100">
        <f t="shared" si="1875"/>
        <v>155</v>
      </c>
      <c r="AR477" s="100">
        <f t="shared" si="1875"/>
        <v>117</v>
      </c>
      <c r="AS477" s="100">
        <f t="shared" si="1875"/>
        <v>117</v>
      </c>
      <c r="AT477" s="100">
        <f t="shared" si="1875"/>
        <v>382</v>
      </c>
      <c r="AU477" s="100">
        <f t="shared" si="1875"/>
        <v>255</v>
      </c>
      <c r="AV477" s="100">
        <f t="shared" si="1875"/>
        <v>317</v>
      </c>
      <c r="AW477" s="100">
        <f t="shared" si="1875"/>
        <v>317</v>
      </c>
      <c r="AY477" s="101">
        <v>55</v>
      </c>
      <c r="AZ477" s="101">
        <f t="shared" ref="AZ477:BG477" si="1876">INT(B477/$I$1*$BG$1)</f>
        <v>502</v>
      </c>
      <c r="BA477" s="101">
        <f t="shared" si="1876"/>
        <v>198</v>
      </c>
      <c r="BB477" s="101">
        <f t="shared" si="1876"/>
        <v>150</v>
      </c>
      <c r="BC477" s="101">
        <f t="shared" si="1876"/>
        <v>150</v>
      </c>
      <c r="BD477" s="101">
        <f t="shared" si="1876"/>
        <v>489</v>
      </c>
      <c r="BE477" s="101">
        <f t="shared" si="1876"/>
        <v>326</v>
      </c>
      <c r="BF477" s="101">
        <f t="shared" si="1876"/>
        <v>406</v>
      </c>
      <c r="BG477" s="101">
        <f t="shared" si="1876"/>
        <v>406</v>
      </c>
      <c r="BI477" s="102">
        <v>55</v>
      </c>
      <c r="BJ477" s="102">
        <f t="shared" ref="BJ477:BQ477" si="1877">INT(B477/$I$1*$BQ$1)</f>
        <v>785</v>
      </c>
      <c r="BK477" s="102">
        <f t="shared" si="1877"/>
        <v>310</v>
      </c>
      <c r="BL477" s="102">
        <f t="shared" si="1877"/>
        <v>235</v>
      </c>
      <c r="BM477" s="102">
        <f t="shared" si="1877"/>
        <v>235</v>
      </c>
      <c r="BN477" s="102">
        <f t="shared" si="1877"/>
        <v>765</v>
      </c>
      <c r="BO477" s="102">
        <f t="shared" si="1877"/>
        <v>510</v>
      </c>
      <c r="BP477" s="102">
        <f t="shared" si="1877"/>
        <v>635</v>
      </c>
      <c r="BQ477" s="102">
        <f t="shared" si="1877"/>
        <v>635</v>
      </c>
    </row>
    <row r="478" spans="1:69">
      <c r="A478" s="4">
        <v>56</v>
      </c>
      <c r="B478" s="4">
        <f>INT(VLOOKUP(A478,数值基线!$A$1:$K$206,9,0)*$B$210)</f>
        <v>163</v>
      </c>
      <c r="C478" s="4">
        <f>INT(B478/$B$2*$C$2)</f>
        <v>65</v>
      </c>
      <c r="D478" s="4">
        <f>INT(B478/$B$2*$D$2)</f>
        <v>48</v>
      </c>
      <c r="E478" s="4">
        <f>INT(B478/$B$2*$E$2)</f>
        <v>48</v>
      </c>
      <c r="F478" s="4">
        <f>INT(VLOOKUP(A478,数值基线!$A$1:$K$206,10,0)*$F$2)</f>
        <v>159</v>
      </c>
      <c r="G478" s="4">
        <f>INT(F478/$F$2*$G$2)</f>
        <v>106</v>
      </c>
      <c r="H478" s="4">
        <f>INT(F478/$F$2*$H$2)</f>
        <v>132</v>
      </c>
      <c r="I478" s="4">
        <f>INT(F478/$F$2*$I$2)</f>
        <v>132</v>
      </c>
      <c r="K478" s="106">
        <v>56</v>
      </c>
      <c r="L478" s="106">
        <f t="shared" ref="L478:S478" si="1878">INT(B478/$I$1*$S$1)</f>
        <v>203</v>
      </c>
      <c r="M478" s="106">
        <f t="shared" si="1878"/>
        <v>81</v>
      </c>
      <c r="N478" s="106">
        <f t="shared" si="1878"/>
        <v>60</v>
      </c>
      <c r="O478" s="106">
        <f t="shared" si="1878"/>
        <v>60</v>
      </c>
      <c r="P478" s="106">
        <f t="shared" si="1878"/>
        <v>198</v>
      </c>
      <c r="Q478" s="106">
        <f t="shared" si="1878"/>
        <v>132</v>
      </c>
      <c r="R478" s="106">
        <f t="shared" si="1878"/>
        <v>165</v>
      </c>
      <c r="S478" s="106">
        <f t="shared" si="1878"/>
        <v>165</v>
      </c>
      <c r="U478" s="97">
        <v>56</v>
      </c>
      <c r="V478" s="97">
        <f t="shared" ref="V478:AC478" si="1879">INT(B478/$I$1*$AC$1)</f>
        <v>252</v>
      </c>
      <c r="W478" s="97">
        <f t="shared" si="1879"/>
        <v>100</v>
      </c>
      <c r="X478" s="97">
        <f t="shared" si="1879"/>
        <v>74</v>
      </c>
      <c r="Y478" s="97">
        <f t="shared" si="1879"/>
        <v>74</v>
      </c>
      <c r="Z478" s="97">
        <f t="shared" si="1879"/>
        <v>246</v>
      </c>
      <c r="AA478" s="97">
        <f t="shared" si="1879"/>
        <v>164</v>
      </c>
      <c r="AB478" s="97">
        <f t="shared" si="1879"/>
        <v>204</v>
      </c>
      <c r="AC478" s="97">
        <f t="shared" si="1879"/>
        <v>204</v>
      </c>
      <c r="AE478" s="98">
        <v>56</v>
      </c>
      <c r="AF478" s="98">
        <f t="shared" ref="AF478:AM478" si="1880">INT(B478/$I$1*$AM$1)</f>
        <v>317</v>
      </c>
      <c r="AG478" s="98">
        <f t="shared" si="1880"/>
        <v>126</v>
      </c>
      <c r="AH478" s="98">
        <f t="shared" si="1880"/>
        <v>93</v>
      </c>
      <c r="AI478" s="98">
        <f t="shared" si="1880"/>
        <v>93</v>
      </c>
      <c r="AJ478" s="98">
        <f t="shared" si="1880"/>
        <v>310</v>
      </c>
      <c r="AK478" s="98">
        <f t="shared" si="1880"/>
        <v>206</v>
      </c>
      <c r="AL478" s="98">
        <f t="shared" si="1880"/>
        <v>257</v>
      </c>
      <c r="AM478" s="98">
        <f t="shared" si="1880"/>
        <v>257</v>
      </c>
      <c r="AO478" s="100">
        <v>56</v>
      </c>
      <c r="AP478" s="100">
        <f t="shared" ref="AP478:AW478" si="1881">INT(B478/$I$1*$AW$1)</f>
        <v>407</v>
      </c>
      <c r="AQ478" s="100">
        <f t="shared" si="1881"/>
        <v>162</v>
      </c>
      <c r="AR478" s="100">
        <f t="shared" si="1881"/>
        <v>120</v>
      </c>
      <c r="AS478" s="100">
        <f t="shared" si="1881"/>
        <v>120</v>
      </c>
      <c r="AT478" s="100">
        <f t="shared" si="1881"/>
        <v>397</v>
      </c>
      <c r="AU478" s="100">
        <f t="shared" si="1881"/>
        <v>265</v>
      </c>
      <c r="AV478" s="100">
        <f t="shared" si="1881"/>
        <v>330</v>
      </c>
      <c r="AW478" s="100">
        <f t="shared" si="1881"/>
        <v>330</v>
      </c>
      <c r="AY478" s="101">
        <v>56</v>
      </c>
      <c r="AZ478" s="101">
        <f t="shared" ref="AZ478:BG478" si="1882">INT(B478/$I$1*$BG$1)</f>
        <v>521</v>
      </c>
      <c r="BA478" s="101">
        <f t="shared" si="1882"/>
        <v>208</v>
      </c>
      <c r="BB478" s="101">
        <f t="shared" si="1882"/>
        <v>153</v>
      </c>
      <c r="BC478" s="101">
        <f t="shared" si="1882"/>
        <v>153</v>
      </c>
      <c r="BD478" s="101">
        <f t="shared" si="1882"/>
        <v>508</v>
      </c>
      <c r="BE478" s="101">
        <f t="shared" si="1882"/>
        <v>339</v>
      </c>
      <c r="BF478" s="101">
        <f t="shared" si="1882"/>
        <v>422</v>
      </c>
      <c r="BG478" s="101">
        <f t="shared" si="1882"/>
        <v>422</v>
      </c>
      <c r="BI478" s="102">
        <v>56</v>
      </c>
      <c r="BJ478" s="102">
        <f t="shared" ref="BJ478:BQ478" si="1883">INT(B478/$I$1*$BQ$1)</f>
        <v>815</v>
      </c>
      <c r="BK478" s="102">
        <f t="shared" si="1883"/>
        <v>325</v>
      </c>
      <c r="BL478" s="102">
        <f t="shared" si="1883"/>
        <v>240</v>
      </c>
      <c r="BM478" s="102">
        <f t="shared" si="1883"/>
        <v>240</v>
      </c>
      <c r="BN478" s="102">
        <f t="shared" si="1883"/>
        <v>795</v>
      </c>
      <c r="BO478" s="102">
        <f t="shared" si="1883"/>
        <v>530</v>
      </c>
      <c r="BP478" s="102">
        <f t="shared" si="1883"/>
        <v>660</v>
      </c>
      <c r="BQ478" s="102">
        <f t="shared" si="1883"/>
        <v>660</v>
      </c>
    </row>
    <row r="479" spans="1:69">
      <c r="A479" s="4">
        <v>57</v>
      </c>
      <c r="B479" s="4">
        <f>INT(VLOOKUP(A479,数值基线!$A$1:$K$206,9,0)*$B$210)</f>
        <v>168</v>
      </c>
      <c r="C479" s="4">
        <f>INT(B479/$B$2*$C$2)</f>
        <v>67</v>
      </c>
      <c r="D479" s="4">
        <f>INT(B479/$B$2*$D$2)</f>
        <v>50</v>
      </c>
      <c r="E479" s="4">
        <f>INT(B479/$B$2*$E$2)</f>
        <v>50</v>
      </c>
      <c r="F479" s="4">
        <f>INT(VLOOKUP(A479,数值基线!$A$1:$K$206,10,0)*$F$2)</f>
        <v>164</v>
      </c>
      <c r="G479" s="4">
        <f>INT(F479/$F$2*$G$2)</f>
        <v>109</v>
      </c>
      <c r="H479" s="4">
        <f>INT(F479/$F$2*$H$2)</f>
        <v>136</v>
      </c>
      <c r="I479" s="4">
        <f>INT(F479/$F$2*$I$2)</f>
        <v>136</v>
      </c>
      <c r="K479" s="106">
        <v>57</v>
      </c>
      <c r="L479" s="106">
        <f t="shared" ref="L479:S479" si="1884">INT(B479/$I$1*$S$1)</f>
        <v>210</v>
      </c>
      <c r="M479" s="106">
        <f t="shared" si="1884"/>
        <v>83</v>
      </c>
      <c r="N479" s="106">
        <f t="shared" si="1884"/>
        <v>62</v>
      </c>
      <c r="O479" s="106">
        <f t="shared" si="1884"/>
        <v>62</v>
      </c>
      <c r="P479" s="106">
        <f t="shared" si="1884"/>
        <v>205</v>
      </c>
      <c r="Q479" s="106">
        <f t="shared" si="1884"/>
        <v>136</v>
      </c>
      <c r="R479" s="106">
        <f t="shared" si="1884"/>
        <v>170</v>
      </c>
      <c r="S479" s="106">
        <f t="shared" si="1884"/>
        <v>170</v>
      </c>
      <c r="U479" s="97">
        <v>57</v>
      </c>
      <c r="V479" s="97">
        <f t="shared" ref="V479:AC479" si="1885">INT(B479/$I$1*$AC$1)</f>
        <v>260</v>
      </c>
      <c r="W479" s="97">
        <f t="shared" si="1885"/>
        <v>103</v>
      </c>
      <c r="X479" s="97">
        <f t="shared" si="1885"/>
        <v>77</v>
      </c>
      <c r="Y479" s="97">
        <f t="shared" si="1885"/>
        <v>77</v>
      </c>
      <c r="Z479" s="97">
        <f t="shared" si="1885"/>
        <v>254</v>
      </c>
      <c r="AA479" s="97">
        <f t="shared" si="1885"/>
        <v>168</v>
      </c>
      <c r="AB479" s="97">
        <f t="shared" si="1885"/>
        <v>210</v>
      </c>
      <c r="AC479" s="97">
        <f t="shared" si="1885"/>
        <v>210</v>
      </c>
      <c r="AE479" s="98">
        <v>57</v>
      </c>
      <c r="AF479" s="98">
        <f t="shared" ref="AF479:AM479" si="1886">INT(B479/$I$1*$AM$1)</f>
        <v>327</v>
      </c>
      <c r="AG479" s="98">
        <f t="shared" si="1886"/>
        <v>130</v>
      </c>
      <c r="AH479" s="98">
        <f t="shared" si="1886"/>
        <v>97</v>
      </c>
      <c r="AI479" s="98">
        <f t="shared" si="1886"/>
        <v>97</v>
      </c>
      <c r="AJ479" s="98">
        <f t="shared" si="1886"/>
        <v>319</v>
      </c>
      <c r="AK479" s="98">
        <f t="shared" si="1886"/>
        <v>212</v>
      </c>
      <c r="AL479" s="98">
        <f t="shared" si="1886"/>
        <v>265</v>
      </c>
      <c r="AM479" s="98">
        <f t="shared" si="1886"/>
        <v>265</v>
      </c>
      <c r="AO479" s="100">
        <v>57</v>
      </c>
      <c r="AP479" s="100">
        <f t="shared" ref="AP479:AW479" si="1887">INT(B479/$I$1*$AW$1)</f>
        <v>420</v>
      </c>
      <c r="AQ479" s="100">
        <f t="shared" si="1887"/>
        <v>167</v>
      </c>
      <c r="AR479" s="100">
        <f t="shared" si="1887"/>
        <v>125</v>
      </c>
      <c r="AS479" s="100">
        <f t="shared" si="1887"/>
        <v>125</v>
      </c>
      <c r="AT479" s="100">
        <f t="shared" si="1887"/>
        <v>410</v>
      </c>
      <c r="AU479" s="100">
        <f t="shared" si="1887"/>
        <v>272</v>
      </c>
      <c r="AV479" s="100">
        <f t="shared" si="1887"/>
        <v>340</v>
      </c>
      <c r="AW479" s="100">
        <f t="shared" si="1887"/>
        <v>340</v>
      </c>
      <c r="AY479" s="101">
        <v>57</v>
      </c>
      <c r="AZ479" s="101">
        <f t="shared" ref="AZ479:BG479" si="1888">INT(B479/$I$1*$BG$1)</f>
        <v>537</v>
      </c>
      <c r="BA479" s="101">
        <f t="shared" si="1888"/>
        <v>214</v>
      </c>
      <c r="BB479" s="101">
        <f t="shared" si="1888"/>
        <v>160</v>
      </c>
      <c r="BC479" s="101">
        <f t="shared" si="1888"/>
        <v>160</v>
      </c>
      <c r="BD479" s="101">
        <f t="shared" si="1888"/>
        <v>524</v>
      </c>
      <c r="BE479" s="101">
        <f t="shared" si="1888"/>
        <v>348</v>
      </c>
      <c r="BF479" s="101">
        <f t="shared" si="1888"/>
        <v>435</v>
      </c>
      <c r="BG479" s="101">
        <f t="shared" si="1888"/>
        <v>435</v>
      </c>
      <c r="BI479" s="102">
        <v>57</v>
      </c>
      <c r="BJ479" s="102">
        <f t="shared" ref="BJ479:BQ479" si="1889">INT(B479/$I$1*$BQ$1)</f>
        <v>840</v>
      </c>
      <c r="BK479" s="102">
        <f t="shared" si="1889"/>
        <v>335</v>
      </c>
      <c r="BL479" s="102">
        <f t="shared" si="1889"/>
        <v>250</v>
      </c>
      <c r="BM479" s="102">
        <f t="shared" si="1889"/>
        <v>250</v>
      </c>
      <c r="BN479" s="102">
        <f t="shared" si="1889"/>
        <v>820</v>
      </c>
      <c r="BO479" s="102">
        <f t="shared" si="1889"/>
        <v>545</v>
      </c>
      <c r="BP479" s="102">
        <f t="shared" si="1889"/>
        <v>680</v>
      </c>
      <c r="BQ479" s="102">
        <f t="shared" si="1889"/>
        <v>680</v>
      </c>
    </row>
    <row r="480" spans="1:69">
      <c r="A480" s="4">
        <v>58</v>
      </c>
      <c r="B480" s="4">
        <f>INT(VLOOKUP(A480,数值基线!$A$1:$K$206,9,0)*$B$210)</f>
        <v>173</v>
      </c>
      <c r="C480" s="4">
        <f>INT(B480/$B$2*$C$2)</f>
        <v>69</v>
      </c>
      <c r="D480" s="4">
        <f>INT(B480/$B$2*$D$2)</f>
        <v>51</v>
      </c>
      <c r="E480" s="4">
        <f>INT(B480/$B$2*$E$2)</f>
        <v>51</v>
      </c>
      <c r="F480" s="4">
        <f>INT(VLOOKUP(A480,数值基线!$A$1:$K$206,10,0)*$F$2)</f>
        <v>169</v>
      </c>
      <c r="G480" s="4">
        <f>INT(F480/$F$2*$G$2)</f>
        <v>112</v>
      </c>
      <c r="H480" s="4">
        <f>INT(F480/$F$2*$H$2)</f>
        <v>140</v>
      </c>
      <c r="I480" s="4">
        <f>INT(F480/$F$2*$I$2)</f>
        <v>140</v>
      </c>
      <c r="K480" s="106">
        <v>58</v>
      </c>
      <c r="L480" s="106">
        <f t="shared" ref="L480:S480" si="1890">INT(B480/$I$1*$S$1)</f>
        <v>216</v>
      </c>
      <c r="M480" s="106">
        <f t="shared" si="1890"/>
        <v>86</v>
      </c>
      <c r="N480" s="106">
        <f t="shared" si="1890"/>
        <v>63</v>
      </c>
      <c r="O480" s="106">
        <f t="shared" si="1890"/>
        <v>63</v>
      </c>
      <c r="P480" s="106">
        <f t="shared" si="1890"/>
        <v>211</v>
      </c>
      <c r="Q480" s="106">
        <f t="shared" si="1890"/>
        <v>140</v>
      </c>
      <c r="R480" s="106">
        <f t="shared" si="1890"/>
        <v>175</v>
      </c>
      <c r="S480" s="106">
        <f t="shared" si="1890"/>
        <v>175</v>
      </c>
      <c r="U480" s="97">
        <v>58</v>
      </c>
      <c r="V480" s="97">
        <f t="shared" ref="V480:AC480" si="1891">INT(B480/$I$1*$AC$1)</f>
        <v>268</v>
      </c>
      <c r="W480" s="97">
        <f t="shared" si="1891"/>
        <v>106</v>
      </c>
      <c r="X480" s="97">
        <f t="shared" si="1891"/>
        <v>79</v>
      </c>
      <c r="Y480" s="97">
        <f t="shared" si="1891"/>
        <v>79</v>
      </c>
      <c r="Z480" s="97">
        <f t="shared" si="1891"/>
        <v>261</v>
      </c>
      <c r="AA480" s="97">
        <f t="shared" si="1891"/>
        <v>173</v>
      </c>
      <c r="AB480" s="97">
        <f t="shared" si="1891"/>
        <v>217</v>
      </c>
      <c r="AC480" s="97">
        <f t="shared" si="1891"/>
        <v>217</v>
      </c>
      <c r="AE480" s="98">
        <v>58</v>
      </c>
      <c r="AF480" s="98">
        <f t="shared" ref="AF480:AM480" si="1892">INT(B480/$I$1*$AM$1)</f>
        <v>337</v>
      </c>
      <c r="AG480" s="98">
        <f t="shared" si="1892"/>
        <v>134</v>
      </c>
      <c r="AH480" s="98">
        <f t="shared" si="1892"/>
        <v>99</v>
      </c>
      <c r="AI480" s="98">
        <f t="shared" si="1892"/>
        <v>99</v>
      </c>
      <c r="AJ480" s="98">
        <f t="shared" si="1892"/>
        <v>329</v>
      </c>
      <c r="AK480" s="98">
        <f t="shared" si="1892"/>
        <v>218</v>
      </c>
      <c r="AL480" s="98">
        <f t="shared" si="1892"/>
        <v>273</v>
      </c>
      <c r="AM480" s="98">
        <f t="shared" si="1892"/>
        <v>273</v>
      </c>
      <c r="AO480" s="100">
        <v>58</v>
      </c>
      <c r="AP480" s="100">
        <f t="shared" ref="AP480:AW480" si="1893">INT(B480/$I$1*$AW$1)</f>
        <v>432</v>
      </c>
      <c r="AQ480" s="100">
        <f t="shared" si="1893"/>
        <v>172</v>
      </c>
      <c r="AR480" s="100">
        <f t="shared" si="1893"/>
        <v>127</v>
      </c>
      <c r="AS480" s="100">
        <f t="shared" si="1893"/>
        <v>127</v>
      </c>
      <c r="AT480" s="100">
        <f t="shared" si="1893"/>
        <v>422</v>
      </c>
      <c r="AU480" s="100">
        <f t="shared" si="1893"/>
        <v>280</v>
      </c>
      <c r="AV480" s="100">
        <f t="shared" si="1893"/>
        <v>350</v>
      </c>
      <c r="AW480" s="100">
        <f t="shared" si="1893"/>
        <v>350</v>
      </c>
      <c r="AY480" s="101">
        <v>58</v>
      </c>
      <c r="AZ480" s="101">
        <f t="shared" ref="AZ480:BG480" si="1894">INT(B480/$I$1*$BG$1)</f>
        <v>553</v>
      </c>
      <c r="BA480" s="101">
        <f t="shared" si="1894"/>
        <v>220</v>
      </c>
      <c r="BB480" s="101">
        <f t="shared" si="1894"/>
        <v>163</v>
      </c>
      <c r="BC480" s="101">
        <f t="shared" si="1894"/>
        <v>163</v>
      </c>
      <c r="BD480" s="101">
        <f t="shared" si="1894"/>
        <v>540</v>
      </c>
      <c r="BE480" s="101">
        <f t="shared" si="1894"/>
        <v>358</v>
      </c>
      <c r="BF480" s="101">
        <f t="shared" si="1894"/>
        <v>448</v>
      </c>
      <c r="BG480" s="101">
        <f t="shared" si="1894"/>
        <v>448</v>
      </c>
      <c r="BI480" s="102">
        <v>58</v>
      </c>
      <c r="BJ480" s="102">
        <f t="shared" ref="BJ480:BQ480" si="1895">INT(B480/$I$1*$BQ$1)</f>
        <v>865</v>
      </c>
      <c r="BK480" s="102">
        <f t="shared" si="1895"/>
        <v>345</v>
      </c>
      <c r="BL480" s="102">
        <f t="shared" si="1895"/>
        <v>255</v>
      </c>
      <c r="BM480" s="102">
        <f t="shared" si="1895"/>
        <v>255</v>
      </c>
      <c r="BN480" s="102">
        <f t="shared" si="1895"/>
        <v>845</v>
      </c>
      <c r="BO480" s="102">
        <f t="shared" si="1895"/>
        <v>560</v>
      </c>
      <c r="BP480" s="102">
        <f t="shared" si="1895"/>
        <v>700</v>
      </c>
      <c r="BQ480" s="102">
        <f t="shared" si="1895"/>
        <v>700</v>
      </c>
    </row>
    <row r="481" spans="1:69">
      <c r="A481" s="4">
        <v>59</v>
      </c>
      <c r="B481" s="4">
        <f>INT(VLOOKUP(A481,数值基线!$A$1:$K$206,9,0)*$B$210)</f>
        <v>179</v>
      </c>
      <c r="C481" s="4">
        <f>INT(B481/$B$2*$C$2)</f>
        <v>71</v>
      </c>
      <c r="D481" s="4">
        <f>INT(B481/$B$2*$D$2)</f>
        <v>53</v>
      </c>
      <c r="E481" s="4">
        <f>INT(B481/$B$2*$E$2)</f>
        <v>53</v>
      </c>
      <c r="F481" s="4">
        <f>INT(VLOOKUP(A481,数值基线!$A$1:$K$206,10,0)*$F$2)</f>
        <v>174</v>
      </c>
      <c r="G481" s="4">
        <f>INT(F481/$F$2*$G$2)</f>
        <v>116</v>
      </c>
      <c r="H481" s="4">
        <f>INT(F481/$F$2*$H$2)</f>
        <v>145</v>
      </c>
      <c r="I481" s="4">
        <f>INT(F481/$F$2*$I$2)</f>
        <v>145</v>
      </c>
      <c r="K481" s="106">
        <v>59</v>
      </c>
      <c r="L481" s="106">
        <f t="shared" ref="L481:S481" si="1896">INT(B481/$I$1*$S$1)</f>
        <v>223</v>
      </c>
      <c r="M481" s="106">
        <f t="shared" si="1896"/>
        <v>88</v>
      </c>
      <c r="N481" s="106">
        <f t="shared" si="1896"/>
        <v>66</v>
      </c>
      <c r="O481" s="106">
        <f t="shared" si="1896"/>
        <v>66</v>
      </c>
      <c r="P481" s="106">
        <f t="shared" si="1896"/>
        <v>217</v>
      </c>
      <c r="Q481" s="106">
        <f t="shared" si="1896"/>
        <v>145</v>
      </c>
      <c r="R481" s="106">
        <f t="shared" si="1896"/>
        <v>181</v>
      </c>
      <c r="S481" s="106">
        <f t="shared" si="1896"/>
        <v>181</v>
      </c>
      <c r="U481" s="97">
        <v>59</v>
      </c>
      <c r="V481" s="97">
        <f t="shared" ref="V481:AC481" si="1897">INT(B481/$I$1*$AC$1)</f>
        <v>277</v>
      </c>
      <c r="W481" s="97">
        <f t="shared" si="1897"/>
        <v>110</v>
      </c>
      <c r="X481" s="97">
        <f t="shared" si="1897"/>
        <v>82</v>
      </c>
      <c r="Y481" s="97">
        <f t="shared" si="1897"/>
        <v>82</v>
      </c>
      <c r="Z481" s="97">
        <f t="shared" si="1897"/>
        <v>269</v>
      </c>
      <c r="AA481" s="97">
        <f t="shared" si="1897"/>
        <v>179</v>
      </c>
      <c r="AB481" s="97">
        <f t="shared" si="1897"/>
        <v>224</v>
      </c>
      <c r="AC481" s="97">
        <f t="shared" si="1897"/>
        <v>224</v>
      </c>
      <c r="AE481" s="98">
        <v>59</v>
      </c>
      <c r="AF481" s="98">
        <f t="shared" ref="AF481:AM481" si="1898">INT(B481/$I$1*$AM$1)</f>
        <v>349</v>
      </c>
      <c r="AG481" s="98">
        <f t="shared" si="1898"/>
        <v>138</v>
      </c>
      <c r="AH481" s="98">
        <f t="shared" si="1898"/>
        <v>103</v>
      </c>
      <c r="AI481" s="98">
        <f t="shared" si="1898"/>
        <v>103</v>
      </c>
      <c r="AJ481" s="98">
        <f t="shared" si="1898"/>
        <v>339</v>
      </c>
      <c r="AK481" s="98">
        <f t="shared" si="1898"/>
        <v>226</v>
      </c>
      <c r="AL481" s="98">
        <f t="shared" si="1898"/>
        <v>282</v>
      </c>
      <c r="AM481" s="98">
        <f t="shared" si="1898"/>
        <v>282</v>
      </c>
      <c r="AO481" s="100">
        <v>59</v>
      </c>
      <c r="AP481" s="100">
        <f t="shared" ref="AP481:AW481" si="1899">INT(B481/$I$1*$AW$1)</f>
        <v>447</v>
      </c>
      <c r="AQ481" s="100">
        <f t="shared" si="1899"/>
        <v>177</v>
      </c>
      <c r="AR481" s="100">
        <f t="shared" si="1899"/>
        <v>132</v>
      </c>
      <c r="AS481" s="100">
        <f t="shared" si="1899"/>
        <v>132</v>
      </c>
      <c r="AT481" s="100">
        <f t="shared" si="1899"/>
        <v>435</v>
      </c>
      <c r="AU481" s="100">
        <f t="shared" si="1899"/>
        <v>290</v>
      </c>
      <c r="AV481" s="100">
        <f t="shared" si="1899"/>
        <v>362</v>
      </c>
      <c r="AW481" s="100">
        <f t="shared" si="1899"/>
        <v>362</v>
      </c>
      <c r="AY481" s="101">
        <v>59</v>
      </c>
      <c r="AZ481" s="101">
        <f t="shared" ref="AZ481:BG481" si="1900">INT(B481/$I$1*$BG$1)</f>
        <v>572</v>
      </c>
      <c r="BA481" s="101">
        <f t="shared" si="1900"/>
        <v>227</v>
      </c>
      <c r="BB481" s="101">
        <f t="shared" si="1900"/>
        <v>169</v>
      </c>
      <c r="BC481" s="101">
        <f t="shared" si="1900"/>
        <v>169</v>
      </c>
      <c r="BD481" s="101">
        <f t="shared" si="1900"/>
        <v>556</v>
      </c>
      <c r="BE481" s="101">
        <f t="shared" si="1900"/>
        <v>371</v>
      </c>
      <c r="BF481" s="101">
        <f t="shared" si="1900"/>
        <v>464</v>
      </c>
      <c r="BG481" s="101">
        <f t="shared" si="1900"/>
        <v>464</v>
      </c>
      <c r="BI481" s="102">
        <v>59</v>
      </c>
      <c r="BJ481" s="102">
        <f t="shared" ref="BJ481:BQ481" si="1901">INT(B481/$I$1*$BQ$1)</f>
        <v>895</v>
      </c>
      <c r="BK481" s="102">
        <f t="shared" si="1901"/>
        <v>355</v>
      </c>
      <c r="BL481" s="102">
        <f t="shared" si="1901"/>
        <v>265</v>
      </c>
      <c r="BM481" s="102">
        <f t="shared" si="1901"/>
        <v>265</v>
      </c>
      <c r="BN481" s="102">
        <f t="shared" si="1901"/>
        <v>870</v>
      </c>
      <c r="BO481" s="102">
        <f t="shared" si="1901"/>
        <v>580</v>
      </c>
      <c r="BP481" s="102">
        <f t="shared" si="1901"/>
        <v>725</v>
      </c>
      <c r="BQ481" s="102">
        <f t="shared" si="1901"/>
        <v>725</v>
      </c>
    </row>
    <row r="482" spans="1:69">
      <c r="A482" s="4">
        <v>60</v>
      </c>
      <c r="B482" s="4">
        <f>INT(VLOOKUP(A482,数值基线!$A$1:$K$206,9,0)*$B$210)</f>
        <v>184</v>
      </c>
      <c r="C482" s="4">
        <f>INT(B482/$B$2*$C$2)</f>
        <v>73</v>
      </c>
      <c r="D482" s="4">
        <f>INT(B482/$B$2*$D$2)</f>
        <v>55</v>
      </c>
      <c r="E482" s="4">
        <f>INT(B482/$B$2*$E$2)</f>
        <v>55</v>
      </c>
      <c r="F482" s="4">
        <f>INT(VLOOKUP(A482,数值基线!$A$1:$K$206,10,0)*$F$2)</f>
        <v>180</v>
      </c>
      <c r="G482" s="4">
        <f>INT(F482/$F$2*$G$2)</f>
        <v>120</v>
      </c>
      <c r="H482" s="4">
        <f>INT(F482/$F$2*$H$2)</f>
        <v>150</v>
      </c>
      <c r="I482" s="4">
        <f>INT(F482/$F$2*$I$2)</f>
        <v>150</v>
      </c>
      <c r="K482" s="106">
        <v>60</v>
      </c>
      <c r="L482" s="106">
        <f t="shared" ref="L482:S482" si="1902">INT(B482/$I$1*$S$1)</f>
        <v>230</v>
      </c>
      <c r="M482" s="106">
        <f t="shared" si="1902"/>
        <v>91</v>
      </c>
      <c r="N482" s="106">
        <f t="shared" si="1902"/>
        <v>68</v>
      </c>
      <c r="O482" s="106">
        <f t="shared" si="1902"/>
        <v>68</v>
      </c>
      <c r="P482" s="106">
        <f t="shared" si="1902"/>
        <v>225</v>
      </c>
      <c r="Q482" s="106">
        <f t="shared" si="1902"/>
        <v>150</v>
      </c>
      <c r="R482" s="106">
        <f t="shared" si="1902"/>
        <v>187</v>
      </c>
      <c r="S482" s="106">
        <f t="shared" si="1902"/>
        <v>187</v>
      </c>
      <c r="U482" s="97">
        <v>60</v>
      </c>
      <c r="V482" s="97">
        <f t="shared" ref="V482:AC482" si="1903">INT(B482/$I$1*$AC$1)</f>
        <v>285</v>
      </c>
      <c r="W482" s="97">
        <f t="shared" si="1903"/>
        <v>113</v>
      </c>
      <c r="X482" s="97">
        <f t="shared" si="1903"/>
        <v>85</v>
      </c>
      <c r="Y482" s="97">
        <f t="shared" si="1903"/>
        <v>85</v>
      </c>
      <c r="Z482" s="97">
        <f t="shared" si="1903"/>
        <v>279</v>
      </c>
      <c r="AA482" s="97">
        <f t="shared" si="1903"/>
        <v>186</v>
      </c>
      <c r="AB482" s="97">
        <f t="shared" si="1903"/>
        <v>232</v>
      </c>
      <c r="AC482" s="97">
        <f t="shared" si="1903"/>
        <v>232</v>
      </c>
      <c r="AE482" s="98">
        <v>60</v>
      </c>
      <c r="AF482" s="98">
        <f t="shared" ref="AF482:AM482" si="1904">INT(B482/$I$1*$AM$1)</f>
        <v>358</v>
      </c>
      <c r="AG482" s="98">
        <f t="shared" si="1904"/>
        <v>142</v>
      </c>
      <c r="AH482" s="98">
        <f t="shared" si="1904"/>
        <v>107</v>
      </c>
      <c r="AI482" s="98">
        <f t="shared" si="1904"/>
        <v>107</v>
      </c>
      <c r="AJ482" s="98">
        <f t="shared" si="1904"/>
        <v>351</v>
      </c>
      <c r="AK482" s="98">
        <f t="shared" si="1904"/>
        <v>234</v>
      </c>
      <c r="AL482" s="98">
        <f t="shared" si="1904"/>
        <v>292</v>
      </c>
      <c r="AM482" s="98">
        <f t="shared" si="1904"/>
        <v>292</v>
      </c>
      <c r="AO482" s="100">
        <v>60</v>
      </c>
      <c r="AP482" s="100">
        <f t="shared" ref="AP482:AW482" si="1905">INT(B482/$I$1*$AW$1)</f>
        <v>460</v>
      </c>
      <c r="AQ482" s="100">
        <f t="shared" si="1905"/>
        <v>182</v>
      </c>
      <c r="AR482" s="100">
        <f t="shared" si="1905"/>
        <v>137</v>
      </c>
      <c r="AS482" s="100">
        <f t="shared" si="1905"/>
        <v>137</v>
      </c>
      <c r="AT482" s="100">
        <f t="shared" si="1905"/>
        <v>450</v>
      </c>
      <c r="AU482" s="100">
        <f t="shared" si="1905"/>
        <v>300</v>
      </c>
      <c r="AV482" s="100">
        <f t="shared" si="1905"/>
        <v>375</v>
      </c>
      <c r="AW482" s="100">
        <f t="shared" si="1905"/>
        <v>375</v>
      </c>
      <c r="AY482" s="101">
        <v>60</v>
      </c>
      <c r="AZ482" s="101">
        <f t="shared" ref="AZ482:BG482" si="1906">INT(B482/$I$1*$BG$1)</f>
        <v>588</v>
      </c>
      <c r="BA482" s="101">
        <f t="shared" si="1906"/>
        <v>233</v>
      </c>
      <c r="BB482" s="101">
        <f t="shared" si="1906"/>
        <v>176</v>
      </c>
      <c r="BC482" s="101">
        <f t="shared" si="1906"/>
        <v>176</v>
      </c>
      <c r="BD482" s="101">
        <f t="shared" si="1906"/>
        <v>576</v>
      </c>
      <c r="BE482" s="101">
        <f t="shared" si="1906"/>
        <v>384</v>
      </c>
      <c r="BF482" s="101">
        <f t="shared" si="1906"/>
        <v>480</v>
      </c>
      <c r="BG482" s="101">
        <f t="shared" si="1906"/>
        <v>480</v>
      </c>
      <c r="BI482" s="102">
        <v>60</v>
      </c>
      <c r="BJ482" s="102">
        <f t="shared" ref="BJ482:BQ482" si="1907">INT(B482/$I$1*$BQ$1)</f>
        <v>920</v>
      </c>
      <c r="BK482" s="102">
        <f t="shared" si="1907"/>
        <v>365</v>
      </c>
      <c r="BL482" s="102">
        <f t="shared" si="1907"/>
        <v>275</v>
      </c>
      <c r="BM482" s="102">
        <f t="shared" si="1907"/>
        <v>275</v>
      </c>
      <c r="BN482" s="102">
        <f t="shared" si="1907"/>
        <v>900</v>
      </c>
      <c r="BO482" s="102">
        <f t="shared" si="1907"/>
        <v>600</v>
      </c>
      <c r="BP482" s="102">
        <f t="shared" si="1907"/>
        <v>750</v>
      </c>
      <c r="BQ482" s="102">
        <f t="shared" si="1907"/>
        <v>750</v>
      </c>
    </row>
    <row r="483" spans="1:69">
      <c r="A483" s="4">
        <v>61</v>
      </c>
      <c r="B483" s="4">
        <f>INT(VLOOKUP(A483,数值基线!$A$1:$K$206,9,0)*$B$210)</f>
        <v>190</v>
      </c>
      <c r="C483" s="4">
        <f>INT(B483/$B$2*$C$2)</f>
        <v>76</v>
      </c>
      <c r="D483" s="4">
        <f>INT(B483/$B$2*$D$2)</f>
        <v>57</v>
      </c>
      <c r="E483" s="4">
        <f>INT(B483/$B$2*$E$2)</f>
        <v>57</v>
      </c>
      <c r="F483" s="4">
        <f>INT(VLOOKUP(A483,数值基线!$A$1:$K$206,10,0)*$F$2)</f>
        <v>185</v>
      </c>
      <c r="G483" s="4">
        <f>INT(F483/$F$2*$G$2)</f>
        <v>123</v>
      </c>
      <c r="H483" s="4">
        <f>INT(F483/$F$2*$H$2)</f>
        <v>154</v>
      </c>
      <c r="I483" s="4">
        <f>INT(F483/$F$2*$I$2)</f>
        <v>154</v>
      </c>
      <c r="K483" s="106">
        <v>61</v>
      </c>
      <c r="L483" s="106">
        <f t="shared" ref="L483:S483" si="1908">INT(B483/$I$1*$S$1)</f>
        <v>237</v>
      </c>
      <c r="M483" s="106">
        <f t="shared" si="1908"/>
        <v>95</v>
      </c>
      <c r="N483" s="106">
        <f t="shared" si="1908"/>
        <v>71</v>
      </c>
      <c r="O483" s="106">
        <f t="shared" si="1908"/>
        <v>71</v>
      </c>
      <c r="P483" s="106">
        <f t="shared" si="1908"/>
        <v>231</v>
      </c>
      <c r="Q483" s="106">
        <f t="shared" si="1908"/>
        <v>153</v>
      </c>
      <c r="R483" s="106">
        <f t="shared" si="1908"/>
        <v>192</v>
      </c>
      <c r="S483" s="106">
        <f t="shared" si="1908"/>
        <v>192</v>
      </c>
      <c r="U483" s="97">
        <v>61</v>
      </c>
      <c r="V483" s="97">
        <f t="shared" ref="V483:AC483" si="1909">INT(B483/$I$1*$AC$1)</f>
        <v>294</v>
      </c>
      <c r="W483" s="97">
        <f t="shared" si="1909"/>
        <v>117</v>
      </c>
      <c r="X483" s="97">
        <f t="shared" si="1909"/>
        <v>88</v>
      </c>
      <c r="Y483" s="97">
        <f t="shared" si="1909"/>
        <v>88</v>
      </c>
      <c r="Z483" s="97">
        <f t="shared" si="1909"/>
        <v>286</v>
      </c>
      <c r="AA483" s="97">
        <f t="shared" si="1909"/>
        <v>190</v>
      </c>
      <c r="AB483" s="97">
        <f t="shared" si="1909"/>
        <v>238</v>
      </c>
      <c r="AC483" s="97">
        <f t="shared" si="1909"/>
        <v>238</v>
      </c>
      <c r="AE483" s="98">
        <v>61</v>
      </c>
      <c r="AF483" s="98">
        <f t="shared" ref="AF483:AM483" si="1910">INT(B483/$I$1*$AM$1)</f>
        <v>370</v>
      </c>
      <c r="AG483" s="98">
        <f t="shared" si="1910"/>
        <v>148</v>
      </c>
      <c r="AH483" s="98">
        <f t="shared" si="1910"/>
        <v>111</v>
      </c>
      <c r="AI483" s="98">
        <f t="shared" si="1910"/>
        <v>111</v>
      </c>
      <c r="AJ483" s="98">
        <f t="shared" si="1910"/>
        <v>360</v>
      </c>
      <c r="AK483" s="98">
        <f t="shared" si="1910"/>
        <v>239</v>
      </c>
      <c r="AL483" s="98">
        <f t="shared" si="1910"/>
        <v>300</v>
      </c>
      <c r="AM483" s="98">
        <f t="shared" si="1910"/>
        <v>300</v>
      </c>
      <c r="AO483" s="100">
        <v>61</v>
      </c>
      <c r="AP483" s="100">
        <f t="shared" ref="AP483:AW483" si="1911">INT(B483/$I$1*$AW$1)</f>
        <v>475</v>
      </c>
      <c r="AQ483" s="100">
        <f t="shared" si="1911"/>
        <v>190</v>
      </c>
      <c r="AR483" s="100">
        <f t="shared" si="1911"/>
        <v>142</v>
      </c>
      <c r="AS483" s="100">
        <f t="shared" si="1911"/>
        <v>142</v>
      </c>
      <c r="AT483" s="100">
        <f t="shared" si="1911"/>
        <v>462</v>
      </c>
      <c r="AU483" s="100">
        <f t="shared" si="1911"/>
        <v>307</v>
      </c>
      <c r="AV483" s="100">
        <f t="shared" si="1911"/>
        <v>385</v>
      </c>
      <c r="AW483" s="100">
        <f t="shared" si="1911"/>
        <v>385</v>
      </c>
      <c r="AY483" s="101">
        <v>61</v>
      </c>
      <c r="AZ483" s="101">
        <f t="shared" ref="AZ483:BG483" si="1912">INT(B483/$I$1*$BG$1)</f>
        <v>608</v>
      </c>
      <c r="BA483" s="101">
        <f t="shared" si="1912"/>
        <v>243</v>
      </c>
      <c r="BB483" s="101">
        <f t="shared" si="1912"/>
        <v>182</v>
      </c>
      <c r="BC483" s="101">
        <f t="shared" si="1912"/>
        <v>182</v>
      </c>
      <c r="BD483" s="101">
        <f t="shared" si="1912"/>
        <v>592</v>
      </c>
      <c r="BE483" s="101">
        <f t="shared" si="1912"/>
        <v>393</v>
      </c>
      <c r="BF483" s="101">
        <f t="shared" si="1912"/>
        <v>492</v>
      </c>
      <c r="BG483" s="101">
        <f t="shared" si="1912"/>
        <v>492</v>
      </c>
      <c r="BI483" s="102">
        <v>61</v>
      </c>
      <c r="BJ483" s="102">
        <f t="shared" ref="BJ483:BQ483" si="1913">INT(B483/$I$1*$BQ$1)</f>
        <v>950</v>
      </c>
      <c r="BK483" s="102">
        <f t="shared" si="1913"/>
        <v>380</v>
      </c>
      <c r="BL483" s="102">
        <f t="shared" si="1913"/>
        <v>285</v>
      </c>
      <c r="BM483" s="102">
        <f t="shared" si="1913"/>
        <v>285</v>
      </c>
      <c r="BN483" s="102">
        <f t="shared" si="1913"/>
        <v>925</v>
      </c>
      <c r="BO483" s="102">
        <f t="shared" si="1913"/>
        <v>615</v>
      </c>
      <c r="BP483" s="102">
        <f t="shared" si="1913"/>
        <v>770</v>
      </c>
      <c r="BQ483" s="102">
        <f t="shared" si="1913"/>
        <v>770</v>
      </c>
    </row>
    <row r="484" spans="1:69">
      <c r="A484" s="4">
        <v>62</v>
      </c>
      <c r="B484" s="4">
        <f>INT(VLOOKUP(A484,数值基线!$A$1:$K$206,9,0)*$B$210)</f>
        <v>195</v>
      </c>
      <c r="C484" s="4">
        <f>INT(B484/$B$2*$C$2)</f>
        <v>78</v>
      </c>
      <c r="D484" s="4">
        <f>INT(B484/$B$2*$D$2)</f>
        <v>58</v>
      </c>
      <c r="E484" s="4">
        <f>INT(B484/$B$2*$E$2)</f>
        <v>58</v>
      </c>
      <c r="F484" s="4">
        <f>INT(VLOOKUP(A484,数值基线!$A$1:$K$206,10,0)*$F$2)</f>
        <v>190</v>
      </c>
      <c r="G484" s="4">
        <f>INT(F484/$F$2*$G$2)</f>
        <v>126</v>
      </c>
      <c r="H484" s="4">
        <f>INT(F484/$F$2*$H$2)</f>
        <v>158</v>
      </c>
      <c r="I484" s="4">
        <f>INT(F484/$F$2*$I$2)</f>
        <v>158</v>
      </c>
      <c r="K484" s="106">
        <v>62</v>
      </c>
      <c r="L484" s="106">
        <f t="shared" ref="L484:S484" si="1914">INT(B484/$I$1*$S$1)</f>
        <v>243</v>
      </c>
      <c r="M484" s="106">
        <f t="shared" si="1914"/>
        <v>97</v>
      </c>
      <c r="N484" s="106">
        <f t="shared" si="1914"/>
        <v>72</v>
      </c>
      <c r="O484" s="106">
        <f t="shared" si="1914"/>
        <v>72</v>
      </c>
      <c r="P484" s="106">
        <f t="shared" si="1914"/>
        <v>237</v>
      </c>
      <c r="Q484" s="106">
        <f t="shared" si="1914"/>
        <v>157</v>
      </c>
      <c r="R484" s="106">
        <f t="shared" si="1914"/>
        <v>197</v>
      </c>
      <c r="S484" s="106">
        <f t="shared" si="1914"/>
        <v>197</v>
      </c>
      <c r="U484" s="97">
        <v>62</v>
      </c>
      <c r="V484" s="97">
        <f t="shared" ref="V484:AC484" si="1915">INT(B484/$I$1*$AC$1)</f>
        <v>302</v>
      </c>
      <c r="W484" s="97">
        <f t="shared" si="1915"/>
        <v>120</v>
      </c>
      <c r="X484" s="97">
        <f t="shared" si="1915"/>
        <v>89</v>
      </c>
      <c r="Y484" s="97">
        <f t="shared" si="1915"/>
        <v>89</v>
      </c>
      <c r="Z484" s="97">
        <f t="shared" si="1915"/>
        <v>294</v>
      </c>
      <c r="AA484" s="97">
        <f t="shared" si="1915"/>
        <v>195</v>
      </c>
      <c r="AB484" s="97">
        <f t="shared" si="1915"/>
        <v>244</v>
      </c>
      <c r="AC484" s="97">
        <f t="shared" si="1915"/>
        <v>244</v>
      </c>
      <c r="AE484" s="98">
        <v>62</v>
      </c>
      <c r="AF484" s="98">
        <f t="shared" ref="AF484:AM484" si="1916">INT(B484/$I$1*$AM$1)</f>
        <v>380</v>
      </c>
      <c r="AG484" s="98">
        <f t="shared" si="1916"/>
        <v>152</v>
      </c>
      <c r="AH484" s="98">
        <f t="shared" si="1916"/>
        <v>113</v>
      </c>
      <c r="AI484" s="98">
        <f t="shared" si="1916"/>
        <v>113</v>
      </c>
      <c r="AJ484" s="98">
        <f t="shared" si="1916"/>
        <v>370</v>
      </c>
      <c r="AK484" s="98">
        <f t="shared" si="1916"/>
        <v>245</v>
      </c>
      <c r="AL484" s="98">
        <f t="shared" si="1916"/>
        <v>308</v>
      </c>
      <c r="AM484" s="98">
        <f t="shared" si="1916"/>
        <v>308</v>
      </c>
      <c r="AO484" s="100">
        <v>62</v>
      </c>
      <c r="AP484" s="100">
        <f t="shared" ref="AP484:AW484" si="1917">INT(B484/$I$1*$AW$1)</f>
        <v>487</v>
      </c>
      <c r="AQ484" s="100">
        <f t="shared" si="1917"/>
        <v>195</v>
      </c>
      <c r="AR484" s="100">
        <f t="shared" si="1917"/>
        <v>145</v>
      </c>
      <c r="AS484" s="100">
        <f t="shared" si="1917"/>
        <v>145</v>
      </c>
      <c r="AT484" s="100">
        <f t="shared" si="1917"/>
        <v>475</v>
      </c>
      <c r="AU484" s="100">
        <f t="shared" si="1917"/>
        <v>315</v>
      </c>
      <c r="AV484" s="100">
        <f t="shared" si="1917"/>
        <v>395</v>
      </c>
      <c r="AW484" s="100">
        <f t="shared" si="1917"/>
        <v>395</v>
      </c>
      <c r="AY484" s="101">
        <v>62</v>
      </c>
      <c r="AZ484" s="101">
        <f t="shared" ref="AZ484:BG484" si="1918">INT(B484/$I$1*$BG$1)</f>
        <v>624</v>
      </c>
      <c r="BA484" s="101">
        <f t="shared" si="1918"/>
        <v>249</v>
      </c>
      <c r="BB484" s="101">
        <f t="shared" si="1918"/>
        <v>185</v>
      </c>
      <c r="BC484" s="101">
        <f t="shared" si="1918"/>
        <v>185</v>
      </c>
      <c r="BD484" s="101">
        <f t="shared" si="1918"/>
        <v>608</v>
      </c>
      <c r="BE484" s="101">
        <f t="shared" si="1918"/>
        <v>403</v>
      </c>
      <c r="BF484" s="101">
        <f t="shared" si="1918"/>
        <v>505</v>
      </c>
      <c r="BG484" s="101">
        <f t="shared" si="1918"/>
        <v>505</v>
      </c>
      <c r="BI484" s="102">
        <v>62</v>
      </c>
      <c r="BJ484" s="102">
        <f t="shared" ref="BJ484:BQ484" si="1919">INT(B484/$I$1*$BQ$1)</f>
        <v>975</v>
      </c>
      <c r="BK484" s="102">
        <f t="shared" si="1919"/>
        <v>390</v>
      </c>
      <c r="BL484" s="102">
        <f t="shared" si="1919"/>
        <v>290</v>
      </c>
      <c r="BM484" s="102">
        <f t="shared" si="1919"/>
        <v>290</v>
      </c>
      <c r="BN484" s="102">
        <f t="shared" si="1919"/>
        <v>950</v>
      </c>
      <c r="BO484" s="102">
        <f t="shared" si="1919"/>
        <v>630</v>
      </c>
      <c r="BP484" s="102">
        <f t="shared" si="1919"/>
        <v>790</v>
      </c>
      <c r="BQ484" s="102">
        <f t="shared" si="1919"/>
        <v>790</v>
      </c>
    </row>
    <row r="485" spans="1:69">
      <c r="A485" s="4">
        <v>63</v>
      </c>
      <c r="B485" s="4">
        <f>INT(VLOOKUP(A485,数值基线!$A$1:$K$206,9,0)*$B$210)</f>
        <v>201</v>
      </c>
      <c r="C485" s="4">
        <f>INT(B485/$B$2*$C$2)</f>
        <v>80</v>
      </c>
      <c r="D485" s="4">
        <f>INT(B485/$B$2*$D$2)</f>
        <v>60</v>
      </c>
      <c r="E485" s="4">
        <f>INT(B485/$B$2*$E$2)</f>
        <v>60</v>
      </c>
      <c r="F485" s="4">
        <f>INT(VLOOKUP(A485,数值基线!$A$1:$K$206,10,0)*$F$2)</f>
        <v>196</v>
      </c>
      <c r="G485" s="4">
        <f>INT(F485/$F$2*$G$2)</f>
        <v>130</v>
      </c>
      <c r="H485" s="4">
        <f>INT(F485/$F$2*$H$2)</f>
        <v>163</v>
      </c>
      <c r="I485" s="4">
        <f>INT(F485/$F$2*$I$2)</f>
        <v>163</v>
      </c>
      <c r="K485" s="106">
        <v>63</v>
      </c>
      <c r="L485" s="106">
        <f t="shared" ref="L485:S485" si="1920">INT(B485/$I$1*$S$1)</f>
        <v>251</v>
      </c>
      <c r="M485" s="106">
        <f t="shared" si="1920"/>
        <v>100</v>
      </c>
      <c r="N485" s="106">
        <f t="shared" si="1920"/>
        <v>75</v>
      </c>
      <c r="O485" s="106">
        <f t="shared" si="1920"/>
        <v>75</v>
      </c>
      <c r="P485" s="106">
        <f t="shared" si="1920"/>
        <v>245</v>
      </c>
      <c r="Q485" s="106">
        <f t="shared" si="1920"/>
        <v>162</v>
      </c>
      <c r="R485" s="106">
        <f t="shared" si="1920"/>
        <v>203</v>
      </c>
      <c r="S485" s="106">
        <f t="shared" si="1920"/>
        <v>203</v>
      </c>
      <c r="U485" s="97">
        <v>63</v>
      </c>
      <c r="V485" s="97">
        <f t="shared" ref="V485:AC485" si="1921">INT(B485/$I$1*$AC$1)</f>
        <v>311</v>
      </c>
      <c r="W485" s="97">
        <f t="shared" si="1921"/>
        <v>124</v>
      </c>
      <c r="X485" s="97">
        <f t="shared" si="1921"/>
        <v>93</v>
      </c>
      <c r="Y485" s="97">
        <f t="shared" si="1921"/>
        <v>93</v>
      </c>
      <c r="Z485" s="97">
        <f t="shared" si="1921"/>
        <v>303</v>
      </c>
      <c r="AA485" s="97">
        <f t="shared" si="1921"/>
        <v>201</v>
      </c>
      <c r="AB485" s="97">
        <f t="shared" si="1921"/>
        <v>252</v>
      </c>
      <c r="AC485" s="97">
        <f t="shared" si="1921"/>
        <v>252</v>
      </c>
      <c r="AE485" s="98">
        <v>63</v>
      </c>
      <c r="AF485" s="98">
        <f t="shared" ref="AF485:AM485" si="1922">INT(B485/$I$1*$AM$1)</f>
        <v>391</v>
      </c>
      <c r="AG485" s="98">
        <f t="shared" si="1922"/>
        <v>156</v>
      </c>
      <c r="AH485" s="98">
        <f t="shared" si="1922"/>
        <v>117</v>
      </c>
      <c r="AI485" s="98">
        <f t="shared" si="1922"/>
        <v>117</v>
      </c>
      <c r="AJ485" s="98">
        <f t="shared" si="1922"/>
        <v>382</v>
      </c>
      <c r="AK485" s="98">
        <f t="shared" si="1922"/>
        <v>253</v>
      </c>
      <c r="AL485" s="98">
        <f t="shared" si="1922"/>
        <v>317</v>
      </c>
      <c r="AM485" s="98">
        <f t="shared" si="1922"/>
        <v>317</v>
      </c>
      <c r="AO485" s="100">
        <v>63</v>
      </c>
      <c r="AP485" s="100">
        <f t="shared" ref="AP485:AW485" si="1923">INT(B485/$I$1*$AW$1)</f>
        <v>502</v>
      </c>
      <c r="AQ485" s="100">
        <f t="shared" si="1923"/>
        <v>200</v>
      </c>
      <c r="AR485" s="100">
        <f t="shared" si="1923"/>
        <v>150</v>
      </c>
      <c r="AS485" s="100">
        <f t="shared" si="1923"/>
        <v>150</v>
      </c>
      <c r="AT485" s="100">
        <f t="shared" si="1923"/>
        <v>490</v>
      </c>
      <c r="AU485" s="100">
        <f t="shared" si="1923"/>
        <v>325</v>
      </c>
      <c r="AV485" s="100">
        <f t="shared" si="1923"/>
        <v>407</v>
      </c>
      <c r="AW485" s="100">
        <f t="shared" si="1923"/>
        <v>407</v>
      </c>
      <c r="AY485" s="101">
        <v>63</v>
      </c>
      <c r="AZ485" s="101">
        <f t="shared" ref="AZ485:BG485" si="1924">INT(B485/$I$1*$BG$1)</f>
        <v>643</v>
      </c>
      <c r="BA485" s="101">
        <f t="shared" si="1924"/>
        <v>256</v>
      </c>
      <c r="BB485" s="101">
        <f t="shared" si="1924"/>
        <v>192</v>
      </c>
      <c r="BC485" s="101">
        <f t="shared" si="1924"/>
        <v>192</v>
      </c>
      <c r="BD485" s="101">
        <f t="shared" si="1924"/>
        <v>627</v>
      </c>
      <c r="BE485" s="101">
        <f t="shared" si="1924"/>
        <v>416</v>
      </c>
      <c r="BF485" s="101">
        <f t="shared" si="1924"/>
        <v>521</v>
      </c>
      <c r="BG485" s="101">
        <f t="shared" si="1924"/>
        <v>521</v>
      </c>
      <c r="BI485" s="102">
        <v>63</v>
      </c>
      <c r="BJ485" s="102">
        <f t="shared" ref="BJ485:BQ485" si="1925">INT(B485/$I$1*$BQ$1)</f>
        <v>1005</v>
      </c>
      <c r="BK485" s="102">
        <f t="shared" si="1925"/>
        <v>400</v>
      </c>
      <c r="BL485" s="102">
        <f t="shared" si="1925"/>
        <v>300</v>
      </c>
      <c r="BM485" s="102">
        <f t="shared" si="1925"/>
        <v>300</v>
      </c>
      <c r="BN485" s="102">
        <f t="shared" si="1925"/>
        <v>980</v>
      </c>
      <c r="BO485" s="102">
        <f t="shared" si="1925"/>
        <v>650</v>
      </c>
      <c r="BP485" s="102">
        <f t="shared" si="1925"/>
        <v>815</v>
      </c>
      <c r="BQ485" s="102">
        <f t="shared" si="1925"/>
        <v>815</v>
      </c>
    </row>
    <row r="486" spans="1:69">
      <c r="A486" s="4">
        <v>64</v>
      </c>
      <c r="B486" s="4">
        <f>INT(VLOOKUP(A486,数值基线!$A$1:$K$206,9,0)*$B$210)</f>
        <v>207</v>
      </c>
      <c r="C486" s="4">
        <f>INT(B486/$B$2*$C$2)</f>
        <v>82</v>
      </c>
      <c r="D486" s="4">
        <f>INT(B486/$B$2*$D$2)</f>
        <v>62</v>
      </c>
      <c r="E486" s="4">
        <f>INT(B486/$B$2*$E$2)</f>
        <v>62</v>
      </c>
      <c r="F486" s="4">
        <f>INT(VLOOKUP(A486,数值基线!$A$1:$K$206,10,0)*$F$2)</f>
        <v>202</v>
      </c>
      <c r="G486" s="4">
        <f>INT(F486/$F$2*$G$2)</f>
        <v>134</v>
      </c>
      <c r="H486" s="4">
        <f>INT(F486/$F$2*$H$2)</f>
        <v>168</v>
      </c>
      <c r="I486" s="4">
        <f>INT(F486/$F$2*$I$2)</f>
        <v>168</v>
      </c>
      <c r="K486" s="106">
        <v>64</v>
      </c>
      <c r="L486" s="106">
        <f t="shared" ref="L486:S486" si="1926">INT(B486/$I$1*$S$1)</f>
        <v>258</v>
      </c>
      <c r="M486" s="106">
        <f t="shared" si="1926"/>
        <v>102</v>
      </c>
      <c r="N486" s="106">
        <f t="shared" si="1926"/>
        <v>77</v>
      </c>
      <c r="O486" s="106">
        <f t="shared" si="1926"/>
        <v>77</v>
      </c>
      <c r="P486" s="106">
        <f t="shared" si="1926"/>
        <v>252</v>
      </c>
      <c r="Q486" s="106">
        <f t="shared" si="1926"/>
        <v>167</v>
      </c>
      <c r="R486" s="106">
        <f t="shared" si="1926"/>
        <v>210</v>
      </c>
      <c r="S486" s="106">
        <f t="shared" si="1926"/>
        <v>210</v>
      </c>
      <c r="U486" s="97">
        <v>64</v>
      </c>
      <c r="V486" s="97">
        <f t="shared" ref="V486:AC486" si="1927">INT(B486/$I$1*$AC$1)</f>
        <v>320</v>
      </c>
      <c r="W486" s="97">
        <f t="shared" si="1927"/>
        <v>127</v>
      </c>
      <c r="X486" s="97">
        <f t="shared" si="1927"/>
        <v>96</v>
      </c>
      <c r="Y486" s="97">
        <f t="shared" si="1927"/>
        <v>96</v>
      </c>
      <c r="Z486" s="97">
        <f t="shared" si="1927"/>
        <v>313</v>
      </c>
      <c r="AA486" s="97">
        <f t="shared" si="1927"/>
        <v>207</v>
      </c>
      <c r="AB486" s="97">
        <f t="shared" si="1927"/>
        <v>260</v>
      </c>
      <c r="AC486" s="97">
        <f t="shared" si="1927"/>
        <v>260</v>
      </c>
      <c r="AE486" s="98">
        <v>64</v>
      </c>
      <c r="AF486" s="98">
        <f t="shared" ref="AF486:AM486" si="1928">INT(B486/$I$1*$AM$1)</f>
        <v>403</v>
      </c>
      <c r="AG486" s="98">
        <f t="shared" si="1928"/>
        <v>159</v>
      </c>
      <c r="AH486" s="98">
        <f t="shared" si="1928"/>
        <v>120</v>
      </c>
      <c r="AI486" s="98">
        <f t="shared" si="1928"/>
        <v>120</v>
      </c>
      <c r="AJ486" s="98">
        <f t="shared" si="1928"/>
        <v>393</v>
      </c>
      <c r="AK486" s="98">
        <f t="shared" si="1928"/>
        <v>261</v>
      </c>
      <c r="AL486" s="98">
        <f t="shared" si="1928"/>
        <v>327</v>
      </c>
      <c r="AM486" s="98">
        <f t="shared" si="1928"/>
        <v>327</v>
      </c>
      <c r="AO486" s="100">
        <v>64</v>
      </c>
      <c r="AP486" s="100">
        <f t="shared" ref="AP486:AW486" si="1929">INT(B486/$I$1*$AW$1)</f>
        <v>517</v>
      </c>
      <c r="AQ486" s="100">
        <f t="shared" si="1929"/>
        <v>205</v>
      </c>
      <c r="AR486" s="100">
        <f t="shared" si="1929"/>
        <v>155</v>
      </c>
      <c r="AS486" s="100">
        <f t="shared" si="1929"/>
        <v>155</v>
      </c>
      <c r="AT486" s="100">
        <f t="shared" si="1929"/>
        <v>505</v>
      </c>
      <c r="AU486" s="100">
        <f t="shared" si="1929"/>
        <v>335</v>
      </c>
      <c r="AV486" s="100">
        <f t="shared" si="1929"/>
        <v>420</v>
      </c>
      <c r="AW486" s="100">
        <f t="shared" si="1929"/>
        <v>420</v>
      </c>
      <c r="AY486" s="101">
        <v>64</v>
      </c>
      <c r="AZ486" s="101">
        <f t="shared" ref="AZ486:BG486" si="1930">INT(B486/$I$1*$BG$1)</f>
        <v>662</v>
      </c>
      <c r="BA486" s="101">
        <f t="shared" si="1930"/>
        <v>262</v>
      </c>
      <c r="BB486" s="101">
        <f t="shared" si="1930"/>
        <v>198</v>
      </c>
      <c r="BC486" s="101">
        <f t="shared" si="1930"/>
        <v>198</v>
      </c>
      <c r="BD486" s="101">
        <f t="shared" si="1930"/>
        <v>646</v>
      </c>
      <c r="BE486" s="101">
        <f t="shared" si="1930"/>
        <v>428</v>
      </c>
      <c r="BF486" s="101">
        <f t="shared" si="1930"/>
        <v>537</v>
      </c>
      <c r="BG486" s="101">
        <f t="shared" si="1930"/>
        <v>537</v>
      </c>
      <c r="BI486" s="102">
        <v>64</v>
      </c>
      <c r="BJ486" s="102">
        <f t="shared" ref="BJ486:BQ486" si="1931">INT(B486/$I$1*$BQ$1)</f>
        <v>1035</v>
      </c>
      <c r="BK486" s="102">
        <f t="shared" si="1931"/>
        <v>410</v>
      </c>
      <c r="BL486" s="102">
        <f t="shared" si="1931"/>
        <v>310</v>
      </c>
      <c r="BM486" s="102">
        <f t="shared" si="1931"/>
        <v>310</v>
      </c>
      <c r="BN486" s="102">
        <f t="shared" si="1931"/>
        <v>1010</v>
      </c>
      <c r="BO486" s="102">
        <f t="shared" si="1931"/>
        <v>670</v>
      </c>
      <c r="BP486" s="102">
        <f t="shared" si="1931"/>
        <v>840</v>
      </c>
      <c r="BQ486" s="102">
        <f t="shared" si="1931"/>
        <v>840</v>
      </c>
    </row>
    <row r="487" spans="1:69">
      <c r="A487" s="4">
        <v>65</v>
      </c>
      <c r="B487" s="4">
        <f>INT(VLOOKUP(A487,数值基线!$A$1:$K$206,9,0)*$B$210)</f>
        <v>213</v>
      </c>
      <c r="C487" s="4">
        <f>INT(B487/$B$2*$C$2)</f>
        <v>85</v>
      </c>
      <c r="D487" s="4">
        <f>INT(B487/$B$2*$D$2)</f>
        <v>63</v>
      </c>
      <c r="E487" s="4">
        <f>INT(B487/$B$2*$E$2)</f>
        <v>63</v>
      </c>
      <c r="F487" s="4">
        <f>INT(VLOOKUP(A487,数值基线!$A$1:$K$206,10,0)*$F$2)</f>
        <v>207</v>
      </c>
      <c r="G487" s="4">
        <f>INT(F487/$F$2*$G$2)</f>
        <v>138</v>
      </c>
      <c r="H487" s="4">
        <f>INT(F487/$F$2*$H$2)</f>
        <v>172</v>
      </c>
      <c r="I487" s="4">
        <f>INT(F487/$F$2*$I$2)</f>
        <v>172</v>
      </c>
      <c r="K487" s="106">
        <v>65</v>
      </c>
      <c r="L487" s="106">
        <f t="shared" ref="L487:S487" si="1932">INT(B487/$I$1*$S$1)</f>
        <v>266</v>
      </c>
      <c r="M487" s="106">
        <f t="shared" si="1932"/>
        <v>106</v>
      </c>
      <c r="N487" s="106">
        <f t="shared" si="1932"/>
        <v>78</v>
      </c>
      <c r="O487" s="106">
        <f t="shared" si="1932"/>
        <v>78</v>
      </c>
      <c r="P487" s="106">
        <f t="shared" si="1932"/>
        <v>258</v>
      </c>
      <c r="Q487" s="106">
        <f t="shared" si="1932"/>
        <v>172</v>
      </c>
      <c r="R487" s="106">
        <f t="shared" si="1932"/>
        <v>215</v>
      </c>
      <c r="S487" s="106">
        <f t="shared" si="1932"/>
        <v>215</v>
      </c>
      <c r="U487" s="97">
        <v>65</v>
      </c>
      <c r="V487" s="97">
        <f t="shared" ref="V487:AC487" si="1933">INT(B487/$I$1*$AC$1)</f>
        <v>330</v>
      </c>
      <c r="W487" s="97">
        <f t="shared" si="1933"/>
        <v>131</v>
      </c>
      <c r="X487" s="97">
        <f t="shared" si="1933"/>
        <v>97</v>
      </c>
      <c r="Y487" s="97">
        <f t="shared" si="1933"/>
        <v>97</v>
      </c>
      <c r="Z487" s="97">
        <f t="shared" si="1933"/>
        <v>320</v>
      </c>
      <c r="AA487" s="97">
        <f t="shared" si="1933"/>
        <v>213</v>
      </c>
      <c r="AB487" s="97">
        <f t="shared" si="1933"/>
        <v>266</v>
      </c>
      <c r="AC487" s="97">
        <f t="shared" si="1933"/>
        <v>266</v>
      </c>
      <c r="AE487" s="98">
        <v>65</v>
      </c>
      <c r="AF487" s="98">
        <f t="shared" ref="AF487:AM487" si="1934">INT(B487/$I$1*$AM$1)</f>
        <v>415</v>
      </c>
      <c r="AG487" s="98">
        <f t="shared" si="1934"/>
        <v>165</v>
      </c>
      <c r="AH487" s="98">
        <f t="shared" si="1934"/>
        <v>122</v>
      </c>
      <c r="AI487" s="98">
        <f t="shared" si="1934"/>
        <v>122</v>
      </c>
      <c r="AJ487" s="98">
        <f t="shared" si="1934"/>
        <v>403</v>
      </c>
      <c r="AK487" s="98">
        <f t="shared" si="1934"/>
        <v>269</v>
      </c>
      <c r="AL487" s="98">
        <f t="shared" si="1934"/>
        <v>335</v>
      </c>
      <c r="AM487" s="98">
        <f t="shared" si="1934"/>
        <v>335</v>
      </c>
      <c r="AO487" s="100">
        <v>65</v>
      </c>
      <c r="AP487" s="100">
        <f t="shared" ref="AP487:AW487" si="1935">INT(B487/$I$1*$AW$1)</f>
        <v>532</v>
      </c>
      <c r="AQ487" s="100">
        <f t="shared" si="1935"/>
        <v>212</v>
      </c>
      <c r="AR487" s="100">
        <f t="shared" si="1935"/>
        <v>157</v>
      </c>
      <c r="AS487" s="100">
        <f t="shared" si="1935"/>
        <v>157</v>
      </c>
      <c r="AT487" s="100">
        <f t="shared" si="1935"/>
        <v>517</v>
      </c>
      <c r="AU487" s="100">
        <f t="shared" si="1935"/>
        <v>345</v>
      </c>
      <c r="AV487" s="100">
        <f t="shared" si="1935"/>
        <v>430</v>
      </c>
      <c r="AW487" s="100">
        <f t="shared" si="1935"/>
        <v>430</v>
      </c>
      <c r="AY487" s="101">
        <v>65</v>
      </c>
      <c r="AZ487" s="101">
        <f t="shared" ref="AZ487:BG487" si="1936">INT(B487/$I$1*$BG$1)</f>
        <v>681</v>
      </c>
      <c r="BA487" s="101">
        <f t="shared" si="1936"/>
        <v>272</v>
      </c>
      <c r="BB487" s="101">
        <f t="shared" si="1936"/>
        <v>201</v>
      </c>
      <c r="BC487" s="101">
        <f t="shared" si="1936"/>
        <v>201</v>
      </c>
      <c r="BD487" s="101">
        <f t="shared" si="1936"/>
        <v>662</v>
      </c>
      <c r="BE487" s="101">
        <f t="shared" si="1936"/>
        <v>441</v>
      </c>
      <c r="BF487" s="101">
        <f t="shared" si="1936"/>
        <v>550</v>
      </c>
      <c r="BG487" s="101">
        <f t="shared" si="1936"/>
        <v>550</v>
      </c>
      <c r="BI487" s="102">
        <v>65</v>
      </c>
      <c r="BJ487" s="102">
        <f t="shared" ref="BJ487:BQ487" si="1937">INT(B487/$I$1*$BQ$1)</f>
        <v>1065</v>
      </c>
      <c r="BK487" s="102">
        <f t="shared" si="1937"/>
        <v>425</v>
      </c>
      <c r="BL487" s="102">
        <f t="shared" si="1937"/>
        <v>315</v>
      </c>
      <c r="BM487" s="102">
        <f t="shared" si="1937"/>
        <v>315</v>
      </c>
      <c r="BN487" s="102">
        <f t="shared" si="1937"/>
        <v>1035</v>
      </c>
      <c r="BO487" s="102">
        <f t="shared" si="1937"/>
        <v>690</v>
      </c>
      <c r="BP487" s="102">
        <f t="shared" si="1937"/>
        <v>860</v>
      </c>
      <c r="BQ487" s="102">
        <f t="shared" si="1937"/>
        <v>860</v>
      </c>
    </row>
    <row r="488" spans="1:69">
      <c r="A488" s="4">
        <v>66</v>
      </c>
      <c r="B488" s="4">
        <f>INT(VLOOKUP(A488,数值基线!$A$1:$K$206,9,0)*$B$210)</f>
        <v>219</v>
      </c>
      <c r="C488" s="4">
        <f>INT(B488/$B$2*$C$2)</f>
        <v>87</v>
      </c>
      <c r="D488" s="4">
        <f>INT(B488/$B$2*$D$2)</f>
        <v>65</v>
      </c>
      <c r="E488" s="4">
        <f>INT(B488/$B$2*$E$2)</f>
        <v>65</v>
      </c>
      <c r="F488" s="4">
        <f>INT(VLOOKUP(A488,数值基线!$A$1:$K$206,10,0)*$F$2)</f>
        <v>213</v>
      </c>
      <c r="G488" s="4">
        <f>INT(F488/$F$2*$G$2)</f>
        <v>142</v>
      </c>
      <c r="H488" s="4">
        <f>INT(F488/$F$2*$H$2)</f>
        <v>177</v>
      </c>
      <c r="I488" s="4">
        <f>INT(F488/$F$2*$I$2)</f>
        <v>177</v>
      </c>
      <c r="K488" s="106">
        <v>66</v>
      </c>
      <c r="L488" s="106">
        <f t="shared" ref="L488:S488" si="1938">INT(B488/$I$1*$S$1)</f>
        <v>273</v>
      </c>
      <c r="M488" s="106">
        <f t="shared" si="1938"/>
        <v>108</v>
      </c>
      <c r="N488" s="106">
        <f t="shared" si="1938"/>
        <v>81</v>
      </c>
      <c r="O488" s="106">
        <f t="shared" si="1938"/>
        <v>81</v>
      </c>
      <c r="P488" s="106">
        <f t="shared" si="1938"/>
        <v>266</v>
      </c>
      <c r="Q488" s="106">
        <f t="shared" si="1938"/>
        <v>177</v>
      </c>
      <c r="R488" s="106">
        <f t="shared" si="1938"/>
        <v>221</v>
      </c>
      <c r="S488" s="106">
        <f t="shared" si="1938"/>
        <v>221</v>
      </c>
      <c r="U488" s="97">
        <v>66</v>
      </c>
      <c r="V488" s="97">
        <f t="shared" ref="V488:AC488" si="1939">INT(B488/$I$1*$AC$1)</f>
        <v>339</v>
      </c>
      <c r="W488" s="97">
        <f t="shared" si="1939"/>
        <v>134</v>
      </c>
      <c r="X488" s="97">
        <f t="shared" si="1939"/>
        <v>100</v>
      </c>
      <c r="Y488" s="97">
        <f t="shared" si="1939"/>
        <v>100</v>
      </c>
      <c r="Z488" s="97">
        <f t="shared" si="1939"/>
        <v>330</v>
      </c>
      <c r="AA488" s="97">
        <f t="shared" si="1939"/>
        <v>220</v>
      </c>
      <c r="AB488" s="97">
        <f t="shared" si="1939"/>
        <v>274</v>
      </c>
      <c r="AC488" s="97">
        <f t="shared" si="1939"/>
        <v>274</v>
      </c>
      <c r="AE488" s="98">
        <v>66</v>
      </c>
      <c r="AF488" s="98">
        <f t="shared" ref="AF488:AM488" si="1940">INT(B488/$I$1*$AM$1)</f>
        <v>427</v>
      </c>
      <c r="AG488" s="98">
        <f t="shared" si="1940"/>
        <v>169</v>
      </c>
      <c r="AH488" s="98">
        <f t="shared" si="1940"/>
        <v>126</v>
      </c>
      <c r="AI488" s="98">
        <f t="shared" si="1940"/>
        <v>126</v>
      </c>
      <c r="AJ488" s="98">
        <f t="shared" si="1940"/>
        <v>415</v>
      </c>
      <c r="AK488" s="98">
        <f t="shared" si="1940"/>
        <v>276</v>
      </c>
      <c r="AL488" s="98">
        <f t="shared" si="1940"/>
        <v>345</v>
      </c>
      <c r="AM488" s="98">
        <f t="shared" si="1940"/>
        <v>345</v>
      </c>
      <c r="AO488" s="100">
        <v>66</v>
      </c>
      <c r="AP488" s="100">
        <f t="shared" ref="AP488:AW488" si="1941">INT(B488/$I$1*$AW$1)</f>
        <v>547</v>
      </c>
      <c r="AQ488" s="100">
        <f t="shared" si="1941"/>
        <v>217</v>
      </c>
      <c r="AR488" s="100">
        <f t="shared" si="1941"/>
        <v>162</v>
      </c>
      <c r="AS488" s="100">
        <f t="shared" si="1941"/>
        <v>162</v>
      </c>
      <c r="AT488" s="100">
        <f t="shared" si="1941"/>
        <v>532</v>
      </c>
      <c r="AU488" s="100">
        <f t="shared" si="1941"/>
        <v>355</v>
      </c>
      <c r="AV488" s="100">
        <f t="shared" si="1941"/>
        <v>442</v>
      </c>
      <c r="AW488" s="100">
        <f t="shared" si="1941"/>
        <v>442</v>
      </c>
      <c r="AY488" s="101">
        <v>66</v>
      </c>
      <c r="AZ488" s="101">
        <f t="shared" ref="AZ488:BG488" si="1942">INT(B488/$I$1*$BG$1)</f>
        <v>700</v>
      </c>
      <c r="BA488" s="101">
        <f t="shared" si="1942"/>
        <v>278</v>
      </c>
      <c r="BB488" s="101">
        <f t="shared" si="1942"/>
        <v>208</v>
      </c>
      <c r="BC488" s="101">
        <f t="shared" si="1942"/>
        <v>208</v>
      </c>
      <c r="BD488" s="101">
        <f t="shared" si="1942"/>
        <v>681</v>
      </c>
      <c r="BE488" s="101">
        <f t="shared" si="1942"/>
        <v>454</v>
      </c>
      <c r="BF488" s="101">
        <f t="shared" si="1942"/>
        <v>566</v>
      </c>
      <c r="BG488" s="101">
        <f t="shared" si="1942"/>
        <v>566</v>
      </c>
      <c r="BI488" s="102">
        <v>66</v>
      </c>
      <c r="BJ488" s="102">
        <f t="shared" ref="BJ488:BQ488" si="1943">INT(B488/$I$1*$BQ$1)</f>
        <v>1095</v>
      </c>
      <c r="BK488" s="102">
        <f t="shared" si="1943"/>
        <v>435</v>
      </c>
      <c r="BL488" s="102">
        <f t="shared" si="1943"/>
        <v>325</v>
      </c>
      <c r="BM488" s="102">
        <f t="shared" si="1943"/>
        <v>325</v>
      </c>
      <c r="BN488" s="102">
        <f t="shared" si="1943"/>
        <v>1065</v>
      </c>
      <c r="BO488" s="102">
        <f t="shared" si="1943"/>
        <v>710</v>
      </c>
      <c r="BP488" s="102">
        <f t="shared" si="1943"/>
        <v>885</v>
      </c>
      <c r="BQ488" s="102">
        <f t="shared" si="1943"/>
        <v>885</v>
      </c>
    </row>
    <row r="489" spans="1:69">
      <c r="A489" s="4">
        <v>67</v>
      </c>
      <c r="B489" s="4">
        <f>INT(VLOOKUP(A489,数值基线!$A$1:$K$206,9,0)*$B$210)</f>
        <v>225</v>
      </c>
      <c r="C489" s="4">
        <f>INT(B489/$B$2*$C$2)</f>
        <v>90</v>
      </c>
      <c r="D489" s="4">
        <f>INT(B489/$B$2*$D$2)</f>
        <v>67</v>
      </c>
      <c r="E489" s="4">
        <f>INT(B489/$B$2*$E$2)</f>
        <v>67</v>
      </c>
      <c r="F489" s="4">
        <f>INT(VLOOKUP(A489,数值基线!$A$1:$K$206,10,0)*$F$2)</f>
        <v>219</v>
      </c>
      <c r="G489" s="4">
        <f>INT(F489/$F$2*$G$2)</f>
        <v>146</v>
      </c>
      <c r="H489" s="4">
        <f>INT(F489/$F$2*$H$2)</f>
        <v>182</v>
      </c>
      <c r="I489" s="4">
        <f>INT(F489/$F$2*$I$2)</f>
        <v>182</v>
      </c>
      <c r="K489" s="106">
        <v>67</v>
      </c>
      <c r="L489" s="106">
        <f t="shared" ref="L489:S489" si="1944">INT(B489/$I$1*$S$1)</f>
        <v>281</v>
      </c>
      <c r="M489" s="106">
        <f t="shared" si="1944"/>
        <v>112</v>
      </c>
      <c r="N489" s="106">
        <f t="shared" si="1944"/>
        <v>83</v>
      </c>
      <c r="O489" s="106">
        <f t="shared" si="1944"/>
        <v>83</v>
      </c>
      <c r="P489" s="106">
        <f t="shared" si="1944"/>
        <v>273</v>
      </c>
      <c r="Q489" s="106">
        <f t="shared" si="1944"/>
        <v>182</v>
      </c>
      <c r="R489" s="106">
        <f t="shared" si="1944"/>
        <v>227</v>
      </c>
      <c r="S489" s="106">
        <f t="shared" si="1944"/>
        <v>227</v>
      </c>
      <c r="U489" s="97">
        <v>67</v>
      </c>
      <c r="V489" s="97">
        <f t="shared" ref="V489:AC489" si="1945">INT(B489/$I$1*$AC$1)</f>
        <v>348</v>
      </c>
      <c r="W489" s="97">
        <f t="shared" si="1945"/>
        <v>139</v>
      </c>
      <c r="X489" s="97">
        <f t="shared" si="1945"/>
        <v>103</v>
      </c>
      <c r="Y489" s="97">
        <f t="shared" si="1945"/>
        <v>103</v>
      </c>
      <c r="Z489" s="97">
        <f t="shared" si="1945"/>
        <v>339</v>
      </c>
      <c r="AA489" s="97">
        <f t="shared" si="1945"/>
        <v>226</v>
      </c>
      <c r="AB489" s="97">
        <f t="shared" si="1945"/>
        <v>282</v>
      </c>
      <c r="AC489" s="97">
        <f t="shared" si="1945"/>
        <v>282</v>
      </c>
      <c r="AE489" s="98">
        <v>67</v>
      </c>
      <c r="AF489" s="98">
        <f t="shared" ref="AF489:AM489" si="1946">INT(B489/$I$1*$AM$1)</f>
        <v>438</v>
      </c>
      <c r="AG489" s="98">
        <f t="shared" si="1946"/>
        <v>175</v>
      </c>
      <c r="AH489" s="98">
        <f t="shared" si="1946"/>
        <v>130</v>
      </c>
      <c r="AI489" s="98">
        <f t="shared" si="1946"/>
        <v>130</v>
      </c>
      <c r="AJ489" s="98">
        <f t="shared" si="1946"/>
        <v>427</v>
      </c>
      <c r="AK489" s="98">
        <f t="shared" si="1946"/>
        <v>284</v>
      </c>
      <c r="AL489" s="98">
        <f t="shared" si="1946"/>
        <v>354</v>
      </c>
      <c r="AM489" s="98">
        <f t="shared" si="1946"/>
        <v>354</v>
      </c>
      <c r="AO489" s="100">
        <v>67</v>
      </c>
      <c r="AP489" s="100">
        <f t="shared" ref="AP489:AW489" si="1947">INT(B489/$I$1*$AW$1)</f>
        <v>562</v>
      </c>
      <c r="AQ489" s="100">
        <f t="shared" si="1947"/>
        <v>225</v>
      </c>
      <c r="AR489" s="100">
        <f t="shared" si="1947"/>
        <v>167</v>
      </c>
      <c r="AS489" s="100">
        <f t="shared" si="1947"/>
        <v>167</v>
      </c>
      <c r="AT489" s="100">
        <f t="shared" si="1947"/>
        <v>547</v>
      </c>
      <c r="AU489" s="100">
        <f t="shared" si="1947"/>
        <v>365</v>
      </c>
      <c r="AV489" s="100">
        <f t="shared" si="1947"/>
        <v>455</v>
      </c>
      <c r="AW489" s="100">
        <f t="shared" si="1947"/>
        <v>455</v>
      </c>
      <c r="AY489" s="101">
        <v>67</v>
      </c>
      <c r="AZ489" s="101">
        <f t="shared" ref="AZ489:BG489" si="1948">INT(B489/$I$1*$BG$1)</f>
        <v>720</v>
      </c>
      <c r="BA489" s="101">
        <f t="shared" si="1948"/>
        <v>288</v>
      </c>
      <c r="BB489" s="101">
        <f t="shared" si="1948"/>
        <v>214</v>
      </c>
      <c r="BC489" s="101">
        <f t="shared" si="1948"/>
        <v>214</v>
      </c>
      <c r="BD489" s="101">
        <f t="shared" si="1948"/>
        <v>700</v>
      </c>
      <c r="BE489" s="101">
        <f t="shared" si="1948"/>
        <v>467</v>
      </c>
      <c r="BF489" s="101">
        <f t="shared" si="1948"/>
        <v>582</v>
      </c>
      <c r="BG489" s="101">
        <f t="shared" si="1948"/>
        <v>582</v>
      </c>
      <c r="BI489" s="102">
        <v>67</v>
      </c>
      <c r="BJ489" s="102">
        <f t="shared" ref="BJ489:BQ489" si="1949">INT(B489/$I$1*$BQ$1)</f>
        <v>1125</v>
      </c>
      <c r="BK489" s="102">
        <f t="shared" si="1949"/>
        <v>450</v>
      </c>
      <c r="BL489" s="102">
        <f t="shared" si="1949"/>
        <v>335</v>
      </c>
      <c r="BM489" s="102">
        <f t="shared" si="1949"/>
        <v>335</v>
      </c>
      <c r="BN489" s="102">
        <f t="shared" si="1949"/>
        <v>1095</v>
      </c>
      <c r="BO489" s="102">
        <f t="shared" si="1949"/>
        <v>730</v>
      </c>
      <c r="BP489" s="102">
        <f t="shared" si="1949"/>
        <v>910</v>
      </c>
      <c r="BQ489" s="102">
        <f t="shared" si="1949"/>
        <v>910</v>
      </c>
    </row>
    <row r="490" spans="1:69">
      <c r="A490" s="4">
        <v>68</v>
      </c>
      <c r="B490" s="4">
        <f>INT(VLOOKUP(A490,数值基线!$A$1:$K$206,9,0)*$B$210)</f>
        <v>231</v>
      </c>
      <c r="C490" s="4">
        <f>INT(B490/$B$2*$C$2)</f>
        <v>92</v>
      </c>
      <c r="D490" s="4">
        <f>INT(B490/$B$2*$D$2)</f>
        <v>69</v>
      </c>
      <c r="E490" s="4">
        <f>INT(B490/$B$2*$E$2)</f>
        <v>69</v>
      </c>
      <c r="F490" s="4">
        <f>INT(VLOOKUP(A490,数值基线!$A$1:$K$206,10,0)*$F$2)</f>
        <v>225</v>
      </c>
      <c r="G490" s="4">
        <f>INT(F490/$F$2*$G$2)</f>
        <v>150</v>
      </c>
      <c r="H490" s="4">
        <f>INT(F490/$F$2*$H$2)</f>
        <v>187</v>
      </c>
      <c r="I490" s="4">
        <f>INT(F490/$F$2*$I$2)</f>
        <v>187</v>
      </c>
      <c r="K490" s="106">
        <v>68</v>
      </c>
      <c r="L490" s="106">
        <f t="shared" ref="L490:S490" si="1950">INT(B490/$I$1*$S$1)</f>
        <v>288</v>
      </c>
      <c r="M490" s="106">
        <f t="shared" si="1950"/>
        <v>115</v>
      </c>
      <c r="N490" s="106">
        <f t="shared" si="1950"/>
        <v>86</v>
      </c>
      <c r="O490" s="106">
        <f t="shared" si="1950"/>
        <v>86</v>
      </c>
      <c r="P490" s="106">
        <f t="shared" si="1950"/>
        <v>281</v>
      </c>
      <c r="Q490" s="106">
        <f t="shared" si="1950"/>
        <v>187</v>
      </c>
      <c r="R490" s="106">
        <f t="shared" si="1950"/>
        <v>233</v>
      </c>
      <c r="S490" s="106">
        <f t="shared" si="1950"/>
        <v>233</v>
      </c>
      <c r="U490" s="97">
        <v>68</v>
      </c>
      <c r="V490" s="97">
        <f t="shared" ref="V490:AC490" si="1951">INT(B490/$I$1*$AC$1)</f>
        <v>358</v>
      </c>
      <c r="W490" s="97">
        <f t="shared" si="1951"/>
        <v>142</v>
      </c>
      <c r="X490" s="97">
        <f t="shared" si="1951"/>
        <v>106</v>
      </c>
      <c r="Y490" s="97">
        <f t="shared" si="1951"/>
        <v>106</v>
      </c>
      <c r="Z490" s="97">
        <f t="shared" si="1951"/>
        <v>348</v>
      </c>
      <c r="AA490" s="97">
        <f t="shared" si="1951"/>
        <v>232</v>
      </c>
      <c r="AB490" s="97">
        <f t="shared" si="1951"/>
        <v>289</v>
      </c>
      <c r="AC490" s="97">
        <f t="shared" si="1951"/>
        <v>289</v>
      </c>
      <c r="AE490" s="98">
        <v>68</v>
      </c>
      <c r="AF490" s="98">
        <f t="shared" ref="AF490:AM490" si="1952">INT(B490/$I$1*$AM$1)</f>
        <v>450</v>
      </c>
      <c r="AG490" s="98">
        <f t="shared" si="1952"/>
        <v>179</v>
      </c>
      <c r="AH490" s="98">
        <f t="shared" si="1952"/>
        <v>134</v>
      </c>
      <c r="AI490" s="98">
        <f t="shared" si="1952"/>
        <v>134</v>
      </c>
      <c r="AJ490" s="98">
        <f t="shared" si="1952"/>
        <v>438</v>
      </c>
      <c r="AK490" s="98">
        <f t="shared" si="1952"/>
        <v>292</v>
      </c>
      <c r="AL490" s="98">
        <f t="shared" si="1952"/>
        <v>364</v>
      </c>
      <c r="AM490" s="98">
        <f t="shared" si="1952"/>
        <v>364</v>
      </c>
      <c r="AO490" s="100">
        <v>68</v>
      </c>
      <c r="AP490" s="100">
        <f t="shared" ref="AP490:AW490" si="1953">INT(B490/$I$1*$AW$1)</f>
        <v>577</v>
      </c>
      <c r="AQ490" s="100">
        <f t="shared" si="1953"/>
        <v>230</v>
      </c>
      <c r="AR490" s="100">
        <f t="shared" si="1953"/>
        <v>172</v>
      </c>
      <c r="AS490" s="100">
        <f t="shared" si="1953"/>
        <v>172</v>
      </c>
      <c r="AT490" s="100">
        <f t="shared" si="1953"/>
        <v>562</v>
      </c>
      <c r="AU490" s="100">
        <f t="shared" si="1953"/>
        <v>375</v>
      </c>
      <c r="AV490" s="100">
        <f t="shared" si="1953"/>
        <v>467</v>
      </c>
      <c r="AW490" s="100">
        <f t="shared" si="1953"/>
        <v>467</v>
      </c>
      <c r="AY490" s="101">
        <v>68</v>
      </c>
      <c r="AZ490" s="101">
        <f t="shared" ref="AZ490:BG490" si="1954">INT(B490/$I$1*$BG$1)</f>
        <v>739</v>
      </c>
      <c r="BA490" s="101">
        <f t="shared" si="1954"/>
        <v>294</v>
      </c>
      <c r="BB490" s="101">
        <f t="shared" si="1954"/>
        <v>220</v>
      </c>
      <c r="BC490" s="101">
        <f t="shared" si="1954"/>
        <v>220</v>
      </c>
      <c r="BD490" s="101">
        <f t="shared" si="1954"/>
        <v>720</v>
      </c>
      <c r="BE490" s="101">
        <f t="shared" si="1954"/>
        <v>480</v>
      </c>
      <c r="BF490" s="101">
        <f t="shared" si="1954"/>
        <v>598</v>
      </c>
      <c r="BG490" s="101">
        <f t="shared" si="1954"/>
        <v>598</v>
      </c>
      <c r="BI490" s="102">
        <v>68</v>
      </c>
      <c r="BJ490" s="102">
        <f t="shared" ref="BJ490:BQ490" si="1955">INT(B490/$I$1*$BQ$1)</f>
        <v>1155</v>
      </c>
      <c r="BK490" s="102">
        <f t="shared" si="1955"/>
        <v>460</v>
      </c>
      <c r="BL490" s="102">
        <f t="shared" si="1955"/>
        <v>345</v>
      </c>
      <c r="BM490" s="102">
        <f t="shared" si="1955"/>
        <v>345</v>
      </c>
      <c r="BN490" s="102">
        <f t="shared" si="1955"/>
        <v>1125</v>
      </c>
      <c r="BO490" s="102">
        <f t="shared" si="1955"/>
        <v>750</v>
      </c>
      <c r="BP490" s="102">
        <f t="shared" si="1955"/>
        <v>935</v>
      </c>
      <c r="BQ490" s="102">
        <f t="shared" si="1955"/>
        <v>935</v>
      </c>
    </row>
    <row r="491" spans="1:69">
      <c r="A491" s="4">
        <v>69</v>
      </c>
      <c r="B491" s="4">
        <f>INT(VLOOKUP(A491,数值基线!$A$1:$K$206,9,0)*$B$210)</f>
        <v>237</v>
      </c>
      <c r="C491" s="4">
        <f>INT(B491/$B$2*$C$2)</f>
        <v>94</v>
      </c>
      <c r="D491" s="4">
        <f>INT(B491/$B$2*$D$2)</f>
        <v>71</v>
      </c>
      <c r="E491" s="4">
        <f>INT(B491/$B$2*$E$2)</f>
        <v>71</v>
      </c>
      <c r="F491" s="4">
        <f>INT(VLOOKUP(A491,数值基线!$A$1:$K$206,10,0)*$F$2)</f>
        <v>231</v>
      </c>
      <c r="G491" s="4">
        <f>INT(F491/$F$2*$G$2)</f>
        <v>154</v>
      </c>
      <c r="H491" s="4">
        <f>INT(F491/$F$2*$H$2)</f>
        <v>192</v>
      </c>
      <c r="I491" s="4">
        <f>INT(F491/$F$2*$I$2)</f>
        <v>192</v>
      </c>
      <c r="K491" s="106">
        <v>69</v>
      </c>
      <c r="L491" s="106">
        <f t="shared" ref="L491:S491" si="1956">INT(B491/$I$1*$S$1)</f>
        <v>296</v>
      </c>
      <c r="M491" s="106">
        <f t="shared" si="1956"/>
        <v>117</v>
      </c>
      <c r="N491" s="106">
        <f t="shared" si="1956"/>
        <v>88</v>
      </c>
      <c r="O491" s="106">
        <f t="shared" si="1956"/>
        <v>88</v>
      </c>
      <c r="P491" s="106">
        <f t="shared" si="1956"/>
        <v>288</v>
      </c>
      <c r="Q491" s="106">
        <f t="shared" si="1956"/>
        <v>192</v>
      </c>
      <c r="R491" s="106">
        <f t="shared" si="1956"/>
        <v>240</v>
      </c>
      <c r="S491" s="106">
        <f t="shared" si="1956"/>
        <v>240</v>
      </c>
      <c r="U491" s="97">
        <v>69</v>
      </c>
      <c r="V491" s="97">
        <f t="shared" ref="V491:AC491" si="1957">INT(B491/$I$1*$AC$1)</f>
        <v>367</v>
      </c>
      <c r="W491" s="97">
        <f t="shared" si="1957"/>
        <v>145</v>
      </c>
      <c r="X491" s="97">
        <f t="shared" si="1957"/>
        <v>110</v>
      </c>
      <c r="Y491" s="97">
        <f t="shared" si="1957"/>
        <v>110</v>
      </c>
      <c r="Z491" s="97">
        <f t="shared" si="1957"/>
        <v>358</v>
      </c>
      <c r="AA491" s="97">
        <f t="shared" si="1957"/>
        <v>238</v>
      </c>
      <c r="AB491" s="97">
        <f t="shared" si="1957"/>
        <v>297</v>
      </c>
      <c r="AC491" s="97">
        <f t="shared" si="1957"/>
        <v>297</v>
      </c>
      <c r="AE491" s="98">
        <v>69</v>
      </c>
      <c r="AF491" s="98">
        <f t="shared" ref="AF491:AM491" si="1958">INT(B491/$I$1*$AM$1)</f>
        <v>462</v>
      </c>
      <c r="AG491" s="98">
        <f t="shared" si="1958"/>
        <v>183</v>
      </c>
      <c r="AH491" s="98">
        <f t="shared" si="1958"/>
        <v>138</v>
      </c>
      <c r="AI491" s="98">
        <f t="shared" si="1958"/>
        <v>138</v>
      </c>
      <c r="AJ491" s="98">
        <f t="shared" si="1958"/>
        <v>450</v>
      </c>
      <c r="AK491" s="98">
        <f t="shared" si="1958"/>
        <v>300</v>
      </c>
      <c r="AL491" s="98">
        <f t="shared" si="1958"/>
        <v>374</v>
      </c>
      <c r="AM491" s="98">
        <f t="shared" si="1958"/>
        <v>374</v>
      </c>
      <c r="AO491" s="100">
        <v>69</v>
      </c>
      <c r="AP491" s="100">
        <f t="shared" ref="AP491:AW491" si="1959">INT(B491/$I$1*$AW$1)</f>
        <v>592</v>
      </c>
      <c r="AQ491" s="100">
        <f t="shared" si="1959"/>
        <v>235</v>
      </c>
      <c r="AR491" s="100">
        <f t="shared" si="1959"/>
        <v>177</v>
      </c>
      <c r="AS491" s="100">
        <f t="shared" si="1959"/>
        <v>177</v>
      </c>
      <c r="AT491" s="100">
        <f t="shared" si="1959"/>
        <v>577</v>
      </c>
      <c r="AU491" s="100">
        <f t="shared" si="1959"/>
        <v>385</v>
      </c>
      <c r="AV491" s="100">
        <f t="shared" si="1959"/>
        <v>480</v>
      </c>
      <c r="AW491" s="100">
        <f t="shared" si="1959"/>
        <v>480</v>
      </c>
      <c r="AY491" s="101">
        <v>69</v>
      </c>
      <c r="AZ491" s="101">
        <f t="shared" ref="AZ491:BG491" si="1960">INT(B491/$I$1*$BG$1)</f>
        <v>758</v>
      </c>
      <c r="BA491" s="101">
        <f t="shared" si="1960"/>
        <v>300</v>
      </c>
      <c r="BB491" s="101">
        <f t="shared" si="1960"/>
        <v>227</v>
      </c>
      <c r="BC491" s="101">
        <f t="shared" si="1960"/>
        <v>227</v>
      </c>
      <c r="BD491" s="101">
        <f t="shared" si="1960"/>
        <v>739</v>
      </c>
      <c r="BE491" s="101">
        <f t="shared" si="1960"/>
        <v>492</v>
      </c>
      <c r="BF491" s="101">
        <f t="shared" si="1960"/>
        <v>614</v>
      </c>
      <c r="BG491" s="101">
        <f t="shared" si="1960"/>
        <v>614</v>
      </c>
      <c r="BI491" s="102">
        <v>69</v>
      </c>
      <c r="BJ491" s="102">
        <f t="shared" ref="BJ491:BQ491" si="1961">INT(B491/$I$1*$BQ$1)</f>
        <v>1185</v>
      </c>
      <c r="BK491" s="102">
        <f t="shared" si="1961"/>
        <v>470</v>
      </c>
      <c r="BL491" s="102">
        <f t="shared" si="1961"/>
        <v>355</v>
      </c>
      <c r="BM491" s="102">
        <f t="shared" si="1961"/>
        <v>355</v>
      </c>
      <c r="BN491" s="102">
        <f t="shared" si="1961"/>
        <v>1155</v>
      </c>
      <c r="BO491" s="102">
        <f t="shared" si="1961"/>
        <v>770</v>
      </c>
      <c r="BP491" s="102">
        <f t="shared" si="1961"/>
        <v>960</v>
      </c>
      <c r="BQ491" s="102">
        <f t="shared" si="1961"/>
        <v>960</v>
      </c>
    </row>
    <row r="492" spans="1:69">
      <c r="A492" s="4">
        <v>70</v>
      </c>
      <c r="B492" s="4">
        <f>INT(VLOOKUP(A492,数值基线!$A$1:$K$206,9,0)*$B$210)</f>
        <v>243</v>
      </c>
      <c r="C492" s="4">
        <f>INT(B492/$B$2*$C$2)</f>
        <v>97</v>
      </c>
      <c r="D492" s="4">
        <f>INT(B492/$B$2*$D$2)</f>
        <v>72</v>
      </c>
      <c r="E492" s="4">
        <f>INT(B492/$B$2*$E$2)</f>
        <v>72</v>
      </c>
      <c r="F492" s="4">
        <f>INT(VLOOKUP(A492,数值基线!$A$1:$K$206,10,0)*$F$2)</f>
        <v>237</v>
      </c>
      <c r="G492" s="4">
        <f>INT(F492/$F$2*$G$2)</f>
        <v>158</v>
      </c>
      <c r="H492" s="4">
        <f>INT(F492/$F$2*$H$2)</f>
        <v>197</v>
      </c>
      <c r="I492" s="4">
        <f>INT(F492/$F$2*$I$2)</f>
        <v>197</v>
      </c>
      <c r="K492" s="106">
        <v>70</v>
      </c>
      <c r="L492" s="106">
        <f t="shared" ref="L492:S492" si="1962">INT(B492/$I$1*$S$1)</f>
        <v>303</v>
      </c>
      <c r="M492" s="106">
        <f t="shared" si="1962"/>
        <v>121</v>
      </c>
      <c r="N492" s="106">
        <f t="shared" si="1962"/>
        <v>90</v>
      </c>
      <c r="O492" s="106">
        <f t="shared" si="1962"/>
        <v>90</v>
      </c>
      <c r="P492" s="106">
        <f t="shared" si="1962"/>
        <v>296</v>
      </c>
      <c r="Q492" s="106">
        <f t="shared" si="1962"/>
        <v>197</v>
      </c>
      <c r="R492" s="106">
        <f t="shared" si="1962"/>
        <v>246</v>
      </c>
      <c r="S492" s="106">
        <f t="shared" si="1962"/>
        <v>246</v>
      </c>
      <c r="U492" s="97">
        <v>70</v>
      </c>
      <c r="V492" s="97">
        <f t="shared" ref="V492:AC492" si="1963">INT(B492/$I$1*$AC$1)</f>
        <v>376</v>
      </c>
      <c r="W492" s="97">
        <f t="shared" si="1963"/>
        <v>150</v>
      </c>
      <c r="X492" s="97">
        <f t="shared" si="1963"/>
        <v>111</v>
      </c>
      <c r="Y492" s="97">
        <f t="shared" si="1963"/>
        <v>111</v>
      </c>
      <c r="Z492" s="97">
        <f t="shared" si="1963"/>
        <v>367</v>
      </c>
      <c r="AA492" s="97">
        <f t="shared" si="1963"/>
        <v>244</v>
      </c>
      <c r="AB492" s="97">
        <f t="shared" si="1963"/>
        <v>305</v>
      </c>
      <c r="AC492" s="97">
        <f t="shared" si="1963"/>
        <v>305</v>
      </c>
      <c r="AE492" s="98">
        <v>70</v>
      </c>
      <c r="AF492" s="98">
        <f t="shared" ref="AF492:AM492" si="1964">INT(B492/$I$1*$AM$1)</f>
        <v>473</v>
      </c>
      <c r="AG492" s="98">
        <f t="shared" si="1964"/>
        <v>189</v>
      </c>
      <c r="AH492" s="98">
        <f t="shared" si="1964"/>
        <v>140</v>
      </c>
      <c r="AI492" s="98">
        <f t="shared" si="1964"/>
        <v>140</v>
      </c>
      <c r="AJ492" s="98">
        <f t="shared" si="1964"/>
        <v>462</v>
      </c>
      <c r="AK492" s="98">
        <f t="shared" si="1964"/>
        <v>308</v>
      </c>
      <c r="AL492" s="98">
        <f t="shared" si="1964"/>
        <v>384</v>
      </c>
      <c r="AM492" s="98">
        <f t="shared" si="1964"/>
        <v>384</v>
      </c>
      <c r="AO492" s="100">
        <v>70</v>
      </c>
      <c r="AP492" s="100">
        <f t="shared" ref="AP492:AW492" si="1965">INT(B492/$I$1*$AW$1)</f>
        <v>607</v>
      </c>
      <c r="AQ492" s="100">
        <f t="shared" si="1965"/>
        <v>242</v>
      </c>
      <c r="AR492" s="100">
        <f t="shared" si="1965"/>
        <v>180</v>
      </c>
      <c r="AS492" s="100">
        <f t="shared" si="1965"/>
        <v>180</v>
      </c>
      <c r="AT492" s="100">
        <f t="shared" si="1965"/>
        <v>592</v>
      </c>
      <c r="AU492" s="100">
        <f t="shared" si="1965"/>
        <v>395</v>
      </c>
      <c r="AV492" s="100">
        <f t="shared" si="1965"/>
        <v>492</v>
      </c>
      <c r="AW492" s="100">
        <f t="shared" si="1965"/>
        <v>492</v>
      </c>
      <c r="AY492" s="101">
        <v>70</v>
      </c>
      <c r="AZ492" s="101">
        <f t="shared" ref="AZ492:BG492" si="1966">INT(B492/$I$1*$BG$1)</f>
        <v>777</v>
      </c>
      <c r="BA492" s="101">
        <f t="shared" si="1966"/>
        <v>310</v>
      </c>
      <c r="BB492" s="101">
        <f t="shared" si="1966"/>
        <v>230</v>
      </c>
      <c r="BC492" s="101">
        <f t="shared" si="1966"/>
        <v>230</v>
      </c>
      <c r="BD492" s="101">
        <f t="shared" si="1966"/>
        <v>758</v>
      </c>
      <c r="BE492" s="101">
        <f t="shared" si="1966"/>
        <v>505</v>
      </c>
      <c r="BF492" s="101">
        <f t="shared" si="1966"/>
        <v>630</v>
      </c>
      <c r="BG492" s="101">
        <f t="shared" si="1966"/>
        <v>630</v>
      </c>
      <c r="BI492" s="102">
        <v>70</v>
      </c>
      <c r="BJ492" s="102">
        <f t="shared" ref="BJ492:BQ492" si="1967">INT(B492/$I$1*$BQ$1)</f>
        <v>1215</v>
      </c>
      <c r="BK492" s="102">
        <f t="shared" si="1967"/>
        <v>485</v>
      </c>
      <c r="BL492" s="102">
        <f t="shared" si="1967"/>
        <v>360</v>
      </c>
      <c r="BM492" s="102">
        <f t="shared" si="1967"/>
        <v>360</v>
      </c>
      <c r="BN492" s="102">
        <f t="shared" si="1967"/>
        <v>1185</v>
      </c>
      <c r="BO492" s="102">
        <f t="shared" si="1967"/>
        <v>790</v>
      </c>
      <c r="BP492" s="102">
        <f t="shared" si="1967"/>
        <v>985</v>
      </c>
      <c r="BQ492" s="102">
        <f t="shared" si="1967"/>
        <v>985</v>
      </c>
    </row>
    <row r="493" spans="1:69">
      <c r="A493" s="4">
        <v>71</v>
      </c>
      <c r="B493" s="4">
        <f>INT(VLOOKUP(A493,数值基线!$A$1:$K$206,9,0)*$B$210)</f>
        <v>250</v>
      </c>
      <c r="C493" s="4">
        <f>INT(B493/$B$2*$C$2)</f>
        <v>100</v>
      </c>
      <c r="D493" s="4">
        <f>INT(B493/$B$2*$D$2)</f>
        <v>75</v>
      </c>
      <c r="E493" s="4">
        <f>INT(B493/$B$2*$E$2)</f>
        <v>75</v>
      </c>
      <c r="F493" s="4">
        <f>INT(VLOOKUP(A493,数值基线!$A$1:$K$206,10,0)*$F$2)</f>
        <v>244</v>
      </c>
      <c r="G493" s="4">
        <f>INT(F493/$F$2*$G$2)</f>
        <v>162</v>
      </c>
      <c r="H493" s="4">
        <f>INT(F493/$F$2*$H$2)</f>
        <v>203</v>
      </c>
      <c r="I493" s="4">
        <f>INT(F493/$F$2*$I$2)</f>
        <v>203</v>
      </c>
      <c r="K493" s="106">
        <v>71</v>
      </c>
      <c r="L493" s="106">
        <f t="shared" ref="L493:S493" si="1968">INT(B493/$I$1*$S$1)</f>
        <v>312</v>
      </c>
      <c r="M493" s="106">
        <f t="shared" si="1968"/>
        <v>125</v>
      </c>
      <c r="N493" s="106">
        <f t="shared" si="1968"/>
        <v>93</v>
      </c>
      <c r="O493" s="106">
        <f t="shared" si="1968"/>
        <v>93</v>
      </c>
      <c r="P493" s="106">
        <f t="shared" si="1968"/>
        <v>305</v>
      </c>
      <c r="Q493" s="106">
        <f t="shared" si="1968"/>
        <v>202</v>
      </c>
      <c r="R493" s="106">
        <f t="shared" si="1968"/>
        <v>253</v>
      </c>
      <c r="S493" s="106">
        <f t="shared" si="1968"/>
        <v>253</v>
      </c>
      <c r="U493" s="97">
        <v>71</v>
      </c>
      <c r="V493" s="97">
        <f t="shared" ref="V493:AC493" si="1969">INT(B493/$I$1*$AC$1)</f>
        <v>387</v>
      </c>
      <c r="W493" s="97">
        <f t="shared" si="1969"/>
        <v>155</v>
      </c>
      <c r="X493" s="97">
        <f t="shared" si="1969"/>
        <v>116</v>
      </c>
      <c r="Y493" s="97">
        <f t="shared" si="1969"/>
        <v>116</v>
      </c>
      <c r="Z493" s="97">
        <f t="shared" si="1969"/>
        <v>378</v>
      </c>
      <c r="AA493" s="97">
        <f t="shared" si="1969"/>
        <v>251</v>
      </c>
      <c r="AB493" s="97">
        <f t="shared" si="1969"/>
        <v>314</v>
      </c>
      <c r="AC493" s="97">
        <f t="shared" si="1969"/>
        <v>314</v>
      </c>
      <c r="AE493" s="98">
        <v>71</v>
      </c>
      <c r="AF493" s="98">
        <f t="shared" ref="AF493:AM493" si="1970">INT(B493/$I$1*$AM$1)</f>
        <v>487</v>
      </c>
      <c r="AG493" s="98">
        <f t="shared" si="1970"/>
        <v>195</v>
      </c>
      <c r="AH493" s="98">
        <f t="shared" si="1970"/>
        <v>146</v>
      </c>
      <c r="AI493" s="98">
        <f t="shared" si="1970"/>
        <v>146</v>
      </c>
      <c r="AJ493" s="98">
        <f t="shared" si="1970"/>
        <v>475</v>
      </c>
      <c r="AK493" s="98">
        <f t="shared" si="1970"/>
        <v>315</v>
      </c>
      <c r="AL493" s="98">
        <f t="shared" si="1970"/>
        <v>395</v>
      </c>
      <c r="AM493" s="98">
        <f t="shared" si="1970"/>
        <v>395</v>
      </c>
      <c r="AO493" s="100">
        <v>71</v>
      </c>
      <c r="AP493" s="100">
        <f t="shared" ref="AP493:AW493" si="1971">INT(B493/$I$1*$AW$1)</f>
        <v>625</v>
      </c>
      <c r="AQ493" s="100">
        <f t="shared" si="1971"/>
        <v>250</v>
      </c>
      <c r="AR493" s="100">
        <f t="shared" si="1971"/>
        <v>187</v>
      </c>
      <c r="AS493" s="100">
        <f t="shared" si="1971"/>
        <v>187</v>
      </c>
      <c r="AT493" s="100">
        <f t="shared" si="1971"/>
        <v>610</v>
      </c>
      <c r="AU493" s="100">
        <f t="shared" si="1971"/>
        <v>405</v>
      </c>
      <c r="AV493" s="100">
        <f t="shared" si="1971"/>
        <v>507</v>
      </c>
      <c r="AW493" s="100">
        <f t="shared" si="1971"/>
        <v>507</v>
      </c>
      <c r="AY493" s="101">
        <v>71</v>
      </c>
      <c r="AZ493" s="101">
        <f t="shared" ref="AZ493:BG493" si="1972">INT(B493/$I$1*$BG$1)</f>
        <v>800</v>
      </c>
      <c r="BA493" s="101">
        <f t="shared" si="1972"/>
        <v>320</v>
      </c>
      <c r="BB493" s="101">
        <f t="shared" si="1972"/>
        <v>240</v>
      </c>
      <c r="BC493" s="101">
        <f t="shared" si="1972"/>
        <v>240</v>
      </c>
      <c r="BD493" s="101">
        <f t="shared" si="1972"/>
        <v>780</v>
      </c>
      <c r="BE493" s="101">
        <f t="shared" si="1972"/>
        <v>518</v>
      </c>
      <c r="BF493" s="101">
        <f t="shared" si="1972"/>
        <v>649</v>
      </c>
      <c r="BG493" s="101">
        <f t="shared" si="1972"/>
        <v>649</v>
      </c>
      <c r="BI493" s="102">
        <v>71</v>
      </c>
      <c r="BJ493" s="102">
        <f t="shared" ref="BJ493:BQ493" si="1973">INT(B493/$I$1*$BQ$1)</f>
        <v>1250</v>
      </c>
      <c r="BK493" s="102">
        <f t="shared" si="1973"/>
        <v>500</v>
      </c>
      <c r="BL493" s="102">
        <f t="shared" si="1973"/>
        <v>375</v>
      </c>
      <c r="BM493" s="102">
        <f t="shared" si="1973"/>
        <v>375</v>
      </c>
      <c r="BN493" s="102">
        <f t="shared" si="1973"/>
        <v>1220</v>
      </c>
      <c r="BO493" s="102">
        <f t="shared" si="1973"/>
        <v>810</v>
      </c>
      <c r="BP493" s="102">
        <f t="shared" si="1973"/>
        <v>1015</v>
      </c>
      <c r="BQ493" s="102">
        <f t="shared" si="1973"/>
        <v>1015</v>
      </c>
    </row>
    <row r="494" spans="1:69">
      <c r="A494" s="4">
        <v>72</v>
      </c>
      <c r="B494" s="4">
        <f>INT(VLOOKUP(A494,数值基线!$A$1:$K$206,9,0)*$B$210)</f>
        <v>257</v>
      </c>
      <c r="C494" s="4">
        <f>INT(B494/$B$2*$C$2)</f>
        <v>102</v>
      </c>
      <c r="D494" s="4">
        <f>INT(B494/$B$2*$D$2)</f>
        <v>77</v>
      </c>
      <c r="E494" s="4">
        <f>INT(B494/$B$2*$E$2)</f>
        <v>77</v>
      </c>
      <c r="F494" s="4">
        <f>INT(VLOOKUP(A494,数值基线!$A$1:$K$206,10,0)*$F$2)</f>
        <v>250</v>
      </c>
      <c r="G494" s="4">
        <f>INT(F494/$F$2*$G$2)</f>
        <v>166</v>
      </c>
      <c r="H494" s="4">
        <f>INT(F494/$F$2*$H$2)</f>
        <v>208</v>
      </c>
      <c r="I494" s="4">
        <f>INT(F494/$F$2*$I$2)</f>
        <v>208</v>
      </c>
      <c r="K494" s="106">
        <v>72</v>
      </c>
      <c r="L494" s="106">
        <f t="shared" ref="L494:S494" si="1974">INT(B494/$I$1*$S$1)</f>
        <v>321</v>
      </c>
      <c r="M494" s="106">
        <f t="shared" si="1974"/>
        <v>127</v>
      </c>
      <c r="N494" s="106">
        <f t="shared" si="1974"/>
        <v>96</v>
      </c>
      <c r="O494" s="106">
        <f t="shared" si="1974"/>
        <v>96</v>
      </c>
      <c r="P494" s="106">
        <f t="shared" si="1974"/>
        <v>312</v>
      </c>
      <c r="Q494" s="106">
        <f t="shared" si="1974"/>
        <v>207</v>
      </c>
      <c r="R494" s="106">
        <f t="shared" si="1974"/>
        <v>260</v>
      </c>
      <c r="S494" s="106">
        <f t="shared" si="1974"/>
        <v>260</v>
      </c>
      <c r="U494" s="97">
        <v>72</v>
      </c>
      <c r="V494" s="97">
        <f t="shared" ref="V494:AC494" si="1975">INT(B494/$I$1*$AC$1)</f>
        <v>398</v>
      </c>
      <c r="W494" s="97">
        <f t="shared" si="1975"/>
        <v>158</v>
      </c>
      <c r="X494" s="97">
        <f t="shared" si="1975"/>
        <v>119</v>
      </c>
      <c r="Y494" s="97">
        <f t="shared" si="1975"/>
        <v>119</v>
      </c>
      <c r="Z494" s="97">
        <f t="shared" si="1975"/>
        <v>387</v>
      </c>
      <c r="AA494" s="97">
        <f t="shared" si="1975"/>
        <v>257</v>
      </c>
      <c r="AB494" s="97">
        <f t="shared" si="1975"/>
        <v>322</v>
      </c>
      <c r="AC494" s="97">
        <f t="shared" si="1975"/>
        <v>322</v>
      </c>
      <c r="AE494" s="98">
        <v>72</v>
      </c>
      <c r="AF494" s="98">
        <f t="shared" ref="AF494:AM494" si="1976">INT(B494/$I$1*$AM$1)</f>
        <v>501</v>
      </c>
      <c r="AG494" s="98">
        <f t="shared" si="1976"/>
        <v>198</v>
      </c>
      <c r="AH494" s="98">
        <f t="shared" si="1976"/>
        <v>150</v>
      </c>
      <c r="AI494" s="98">
        <f t="shared" si="1976"/>
        <v>150</v>
      </c>
      <c r="AJ494" s="98">
        <f t="shared" si="1976"/>
        <v>487</v>
      </c>
      <c r="AK494" s="98">
        <f t="shared" si="1976"/>
        <v>323</v>
      </c>
      <c r="AL494" s="98">
        <f t="shared" si="1976"/>
        <v>405</v>
      </c>
      <c r="AM494" s="98">
        <f t="shared" si="1976"/>
        <v>405</v>
      </c>
      <c r="AO494" s="100">
        <v>72</v>
      </c>
      <c r="AP494" s="100">
        <f t="shared" ref="AP494:AW494" si="1977">INT(B494/$I$1*$AW$1)</f>
        <v>642</v>
      </c>
      <c r="AQ494" s="100">
        <f t="shared" si="1977"/>
        <v>255</v>
      </c>
      <c r="AR494" s="100">
        <f t="shared" si="1977"/>
        <v>192</v>
      </c>
      <c r="AS494" s="100">
        <f t="shared" si="1977"/>
        <v>192</v>
      </c>
      <c r="AT494" s="100">
        <f t="shared" si="1977"/>
        <v>625</v>
      </c>
      <c r="AU494" s="100">
        <f t="shared" si="1977"/>
        <v>415</v>
      </c>
      <c r="AV494" s="100">
        <f t="shared" si="1977"/>
        <v>520</v>
      </c>
      <c r="AW494" s="100">
        <f t="shared" si="1977"/>
        <v>520</v>
      </c>
      <c r="AY494" s="101">
        <v>72</v>
      </c>
      <c r="AZ494" s="101">
        <f t="shared" ref="AZ494:BG494" si="1978">INT(B494/$I$1*$BG$1)</f>
        <v>822</v>
      </c>
      <c r="BA494" s="101">
        <f t="shared" si="1978"/>
        <v>326</v>
      </c>
      <c r="BB494" s="101">
        <f t="shared" si="1978"/>
        <v>246</v>
      </c>
      <c r="BC494" s="101">
        <f t="shared" si="1978"/>
        <v>246</v>
      </c>
      <c r="BD494" s="101">
        <f t="shared" si="1978"/>
        <v>800</v>
      </c>
      <c r="BE494" s="101">
        <f t="shared" si="1978"/>
        <v>531</v>
      </c>
      <c r="BF494" s="101">
        <f t="shared" si="1978"/>
        <v>665</v>
      </c>
      <c r="BG494" s="101">
        <f t="shared" si="1978"/>
        <v>665</v>
      </c>
      <c r="BI494" s="102">
        <v>72</v>
      </c>
      <c r="BJ494" s="102">
        <f t="shared" ref="BJ494:BQ494" si="1979">INT(B494/$I$1*$BQ$1)</f>
        <v>1285</v>
      </c>
      <c r="BK494" s="102">
        <f t="shared" si="1979"/>
        <v>510</v>
      </c>
      <c r="BL494" s="102">
        <f t="shared" si="1979"/>
        <v>385</v>
      </c>
      <c r="BM494" s="102">
        <f t="shared" si="1979"/>
        <v>385</v>
      </c>
      <c r="BN494" s="102">
        <f t="shared" si="1979"/>
        <v>1250</v>
      </c>
      <c r="BO494" s="102">
        <f t="shared" si="1979"/>
        <v>830</v>
      </c>
      <c r="BP494" s="102">
        <f t="shared" si="1979"/>
        <v>1040</v>
      </c>
      <c r="BQ494" s="102">
        <f t="shared" si="1979"/>
        <v>1040</v>
      </c>
    </row>
    <row r="495" spans="1:69">
      <c r="A495" s="4">
        <v>73</v>
      </c>
      <c r="B495" s="4">
        <f>INT(VLOOKUP(A495,数值基线!$A$1:$K$206,9,0)*$B$210)</f>
        <v>263</v>
      </c>
      <c r="C495" s="4">
        <f>INT(B495/$B$2*$C$2)</f>
        <v>105</v>
      </c>
      <c r="D495" s="4">
        <f>INT(B495/$B$2*$D$2)</f>
        <v>78</v>
      </c>
      <c r="E495" s="4">
        <f>INT(B495/$B$2*$E$2)</f>
        <v>78</v>
      </c>
      <c r="F495" s="4">
        <f>INT(VLOOKUP(A495,数值基线!$A$1:$K$206,10,0)*$F$2)</f>
        <v>256</v>
      </c>
      <c r="G495" s="4">
        <f>INT(F495/$F$2*$G$2)</f>
        <v>170</v>
      </c>
      <c r="H495" s="4">
        <f>INT(F495/$F$2*$H$2)</f>
        <v>213</v>
      </c>
      <c r="I495" s="4">
        <f>INT(F495/$F$2*$I$2)</f>
        <v>213</v>
      </c>
      <c r="K495" s="106">
        <v>73</v>
      </c>
      <c r="L495" s="106">
        <f t="shared" ref="L495:S495" si="1980">INT(B495/$I$1*$S$1)</f>
        <v>328</v>
      </c>
      <c r="M495" s="106">
        <f t="shared" si="1980"/>
        <v>131</v>
      </c>
      <c r="N495" s="106">
        <f t="shared" si="1980"/>
        <v>97</v>
      </c>
      <c r="O495" s="106">
        <f t="shared" si="1980"/>
        <v>97</v>
      </c>
      <c r="P495" s="106">
        <f t="shared" si="1980"/>
        <v>320</v>
      </c>
      <c r="Q495" s="106">
        <f t="shared" si="1980"/>
        <v>212</v>
      </c>
      <c r="R495" s="106">
        <f t="shared" si="1980"/>
        <v>266</v>
      </c>
      <c r="S495" s="106">
        <f t="shared" si="1980"/>
        <v>266</v>
      </c>
      <c r="U495" s="97">
        <v>73</v>
      </c>
      <c r="V495" s="97">
        <f t="shared" ref="V495:AC495" si="1981">INT(B495/$I$1*$AC$1)</f>
        <v>407</v>
      </c>
      <c r="W495" s="97">
        <f t="shared" si="1981"/>
        <v>162</v>
      </c>
      <c r="X495" s="97">
        <f t="shared" si="1981"/>
        <v>120</v>
      </c>
      <c r="Y495" s="97">
        <f t="shared" si="1981"/>
        <v>120</v>
      </c>
      <c r="Z495" s="97">
        <f t="shared" si="1981"/>
        <v>396</v>
      </c>
      <c r="AA495" s="97">
        <f t="shared" si="1981"/>
        <v>263</v>
      </c>
      <c r="AB495" s="97">
        <f t="shared" si="1981"/>
        <v>330</v>
      </c>
      <c r="AC495" s="97">
        <f t="shared" si="1981"/>
        <v>330</v>
      </c>
      <c r="AE495" s="98">
        <v>73</v>
      </c>
      <c r="AF495" s="98">
        <f t="shared" ref="AF495:AM495" si="1982">INT(B495/$I$1*$AM$1)</f>
        <v>512</v>
      </c>
      <c r="AG495" s="98">
        <f t="shared" si="1982"/>
        <v>204</v>
      </c>
      <c r="AH495" s="98">
        <f t="shared" si="1982"/>
        <v>152</v>
      </c>
      <c r="AI495" s="98">
        <f t="shared" si="1982"/>
        <v>152</v>
      </c>
      <c r="AJ495" s="98">
        <f t="shared" si="1982"/>
        <v>499</v>
      </c>
      <c r="AK495" s="98">
        <f t="shared" si="1982"/>
        <v>331</v>
      </c>
      <c r="AL495" s="98">
        <f t="shared" si="1982"/>
        <v>415</v>
      </c>
      <c r="AM495" s="98">
        <f t="shared" si="1982"/>
        <v>415</v>
      </c>
      <c r="AO495" s="100">
        <v>73</v>
      </c>
      <c r="AP495" s="100">
        <f t="shared" ref="AP495:AW495" si="1983">INT(B495/$I$1*$AW$1)</f>
        <v>657</v>
      </c>
      <c r="AQ495" s="100">
        <f t="shared" si="1983"/>
        <v>262</v>
      </c>
      <c r="AR495" s="100">
        <f t="shared" si="1983"/>
        <v>195</v>
      </c>
      <c r="AS495" s="100">
        <f t="shared" si="1983"/>
        <v>195</v>
      </c>
      <c r="AT495" s="100">
        <f t="shared" si="1983"/>
        <v>640</v>
      </c>
      <c r="AU495" s="100">
        <f t="shared" si="1983"/>
        <v>425</v>
      </c>
      <c r="AV495" s="100">
        <f t="shared" si="1983"/>
        <v>532</v>
      </c>
      <c r="AW495" s="100">
        <f t="shared" si="1983"/>
        <v>532</v>
      </c>
      <c r="AY495" s="101">
        <v>73</v>
      </c>
      <c r="AZ495" s="101">
        <f t="shared" ref="AZ495:BG495" si="1984">INT(B495/$I$1*$BG$1)</f>
        <v>841</v>
      </c>
      <c r="BA495" s="101">
        <f t="shared" si="1984"/>
        <v>336</v>
      </c>
      <c r="BB495" s="101">
        <f t="shared" si="1984"/>
        <v>249</v>
      </c>
      <c r="BC495" s="101">
        <f t="shared" si="1984"/>
        <v>249</v>
      </c>
      <c r="BD495" s="101">
        <f t="shared" si="1984"/>
        <v>819</v>
      </c>
      <c r="BE495" s="101">
        <f t="shared" si="1984"/>
        <v>544</v>
      </c>
      <c r="BF495" s="101">
        <f t="shared" si="1984"/>
        <v>681</v>
      </c>
      <c r="BG495" s="101">
        <f t="shared" si="1984"/>
        <v>681</v>
      </c>
      <c r="BI495" s="102">
        <v>73</v>
      </c>
      <c r="BJ495" s="102">
        <f t="shared" ref="BJ495:BQ495" si="1985">INT(B495/$I$1*$BQ$1)</f>
        <v>1315</v>
      </c>
      <c r="BK495" s="102">
        <f t="shared" si="1985"/>
        <v>525</v>
      </c>
      <c r="BL495" s="102">
        <f t="shared" si="1985"/>
        <v>390</v>
      </c>
      <c r="BM495" s="102">
        <f t="shared" si="1985"/>
        <v>390</v>
      </c>
      <c r="BN495" s="102">
        <f t="shared" si="1985"/>
        <v>1280</v>
      </c>
      <c r="BO495" s="102">
        <f t="shared" si="1985"/>
        <v>850</v>
      </c>
      <c r="BP495" s="102">
        <f t="shared" si="1985"/>
        <v>1065</v>
      </c>
      <c r="BQ495" s="102">
        <f t="shared" si="1985"/>
        <v>1065</v>
      </c>
    </row>
    <row r="496" spans="1:69">
      <c r="A496" s="4">
        <v>74</v>
      </c>
      <c r="B496" s="4">
        <f>INT(VLOOKUP(A496,数值基线!$A$1:$K$206,9,0)*$B$210)</f>
        <v>270</v>
      </c>
      <c r="C496" s="4">
        <f>INT(B496/$B$2*$C$2)</f>
        <v>108</v>
      </c>
      <c r="D496" s="4">
        <f>INT(B496/$B$2*$D$2)</f>
        <v>81</v>
      </c>
      <c r="E496" s="4">
        <f>INT(B496/$B$2*$E$2)</f>
        <v>81</v>
      </c>
      <c r="F496" s="4">
        <f>INT(VLOOKUP(A496,数值基线!$A$1:$K$206,10,0)*$F$2)</f>
        <v>263</v>
      </c>
      <c r="G496" s="4">
        <f>INT(F496/$F$2*$G$2)</f>
        <v>175</v>
      </c>
      <c r="H496" s="4">
        <f>INT(F496/$F$2*$H$2)</f>
        <v>219</v>
      </c>
      <c r="I496" s="4">
        <f>INT(F496/$F$2*$I$2)</f>
        <v>219</v>
      </c>
      <c r="K496" s="106">
        <v>74</v>
      </c>
      <c r="L496" s="106">
        <f t="shared" ref="L496:S496" si="1986">INT(B496/$I$1*$S$1)</f>
        <v>337</v>
      </c>
      <c r="M496" s="106">
        <f t="shared" si="1986"/>
        <v>135</v>
      </c>
      <c r="N496" s="106">
        <f t="shared" si="1986"/>
        <v>101</v>
      </c>
      <c r="O496" s="106">
        <f t="shared" si="1986"/>
        <v>101</v>
      </c>
      <c r="P496" s="106">
        <f t="shared" si="1986"/>
        <v>328</v>
      </c>
      <c r="Q496" s="106">
        <f t="shared" si="1986"/>
        <v>218</v>
      </c>
      <c r="R496" s="106">
        <f t="shared" si="1986"/>
        <v>273</v>
      </c>
      <c r="S496" s="106">
        <f t="shared" si="1986"/>
        <v>273</v>
      </c>
      <c r="U496" s="97">
        <v>74</v>
      </c>
      <c r="V496" s="97">
        <f t="shared" ref="V496:AC496" si="1987">INT(B496/$I$1*$AC$1)</f>
        <v>418</v>
      </c>
      <c r="W496" s="97">
        <f t="shared" si="1987"/>
        <v>167</v>
      </c>
      <c r="X496" s="97">
        <f t="shared" si="1987"/>
        <v>125</v>
      </c>
      <c r="Y496" s="97">
        <f t="shared" si="1987"/>
        <v>125</v>
      </c>
      <c r="Z496" s="97">
        <f t="shared" si="1987"/>
        <v>407</v>
      </c>
      <c r="AA496" s="97">
        <f t="shared" si="1987"/>
        <v>271</v>
      </c>
      <c r="AB496" s="97">
        <f t="shared" si="1987"/>
        <v>339</v>
      </c>
      <c r="AC496" s="97">
        <f t="shared" si="1987"/>
        <v>339</v>
      </c>
      <c r="AE496" s="98">
        <v>74</v>
      </c>
      <c r="AF496" s="98">
        <f t="shared" ref="AF496:AM496" si="1988">INT(B496/$I$1*$AM$1)</f>
        <v>526</v>
      </c>
      <c r="AG496" s="98">
        <f t="shared" si="1988"/>
        <v>210</v>
      </c>
      <c r="AH496" s="98">
        <f t="shared" si="1988"/>
        <v>157</v>
      </c>
      <c r="AI496" s="98">
        <f t="shared" si="1988"/>
        <v>157</v>
      </c>
      <c r="AJ496" s="98">
        <f t="shared" si="1988"/>
        <v>512</v>
      </c>
      <c r="AK496" s="98">
        <f t="shared" si="1988"/>
        <v>341</v>
      </c>
      <c r="AL496" s="98">
        <f t="shared" si="1988"/>
        <v>427</v>
      </c>
      <c r="AM496" s="98">
        <f t="shared" si="1988"/>
        <v>427</v>
      </c>
      <c r="AO496" s="100">
        <v>74</v>
      </c>
      <c r="AP496" s="100">
        <f t="shared" ref="AP496:AW496" si="1989">INT(B496/$I$1*$AW$1)</f>
        <v>675</v>
      </c>
      <c r="AQ496" s="100">
        <f t="shared" si="1989"/>
        <v>270</v>
      </c>
      <c r="AR496" s="100">
        <f t="shared" si="1989"/>
        <v>202</v>
      </c>
      <c r="AS496" s="100">
        <f t="shared" si="1989"/>
        <v>202</v>
      </c>
      <c r="AT496" s="100">
        <f t="shared" si="1989"/>
        <v>657</v>
      </c>
      <c r="AU496" s="100">
        <f t="shared" si="1989"/>
        <v>437</v>
      </c>
      <c r="AV496" s="100">
        <f t="shared" si="1989"/>
        <v>547</v>
      </c>
      <c r="AW496" s="100">
        <f t="shared" si="1989"/>
        <v>547</v>
      </c>
      <c r="AY496" s="101">
        <v>74</v>
      </c>
      <c r="AZ496" s="101">
        <f t="shared" ref="AZ496:BG496" si="1990">INT(B496/$I$1*$BG$1)</f>
        <v>864</v>
      </c>
      <c r="BA496" s="101">
        <f t="shared" si="1990"/>
        <v>345</v>
      </c>
      <c r="BB496" s="101">
        <f t="shared" si="1990"/>
        <v>259</v>
      </c>
      <c r="BC496" s="101">
        <f t="shared" si="1990"/>
        <v>259</v>
      </c>
      <c r="BD496" s="101">
        <f t="shared" si="1990"/>
        <v>841</v>
      </c>
      <c r="BE496" s="101">
        <f t="shared" si="1990"/>
        <v>560</v>
      </c>
      <c r="BF496" s="101">
        <f t="shared" si="1990"/>
        <v>700</v>
      </c>
      <c r="BG496" s="101">
        <f t="shared" si="1990"/>
        <v>700</v>
      </c>
      <c r="BI496" s="102">
        <v>74</v>
      </c>
      <c r="BJ496" s="102">
        <f t="shared" ref="BJ496:BQ496" si="1991">INT(B496/$I$1*$BQ$1)</f>
        <v>1350</v>
      </c>
      <c r="BK496" s="102">
        <f t="shared" si="1991"/>
        <v>540</v>
      </c>
      <c r="BL496" s="102">
        <f t="shared" si="1991"/>
        <v>405</v>
      </c>
      <c r="BM496" s="102">
        <f t="shared" si="1991"/>
        <v>405</v>
      </c>
      <c r="BN496" s="102">
        <f t="shared" si="1991"/>
        <v>1315</v>
      </c>
      <c r="BO496" s="102">
        <f t="shared" si="1991"/>
        <v>875</v>
      </c>
      <c r="BP496" s="102">
        <f t="shared" si="1991"/>
        <v>1095</v>
      </c>
      <c r="BQ496" s="102">
        <f t="shared" si="1991"/>
        <v>1095</v>
      </c>
    </row>
    <row r="497" spans="1:69">
      <c r="A497" s="4">
        <v>75</v>
      </c>
      <c r="B497" s="4">
        <f>INT(VLOOKUP(A497,数值基线!$A$1:$K$206,9,0)*$B$210)</f>
        <v>276</v>
      </c>
      <c r="C497" s="4">
        <f>INT(B497/$B$2*$C$2)</f>
        <v>110</v>
      </c>
      <c r="D497" s="4">
        <f>INT(B497/$B$2*$D$2)</f>
        <v>82</v>
      </c>
      <c r="E497" s="4">
        <f>INT(B497/$B$2*$E$2)</f>
        <v>82</v>
      </c>
      <c r="F497" s="4">
        <f>INT(VLOOKUP(A497,数值基线!$A$1:$K$206,10,0)*$F$2)</f>
        <v>270</v>
      </c>
      <c r="G497" s="4">
        <f>INT(F497/$F$2*$G$2)</f>
        <v>180</v>
      </c>
      <c r="H497" s="4">
        <f>INT(F497/$F$2*$H$2)</f>
        <v>225</v>
      </c>
      <c r="I497" s="4">
        <f>INT(F497/$F$2*$I$2)</f>
        <v>225</v>
      </c>
      <c r="K497" s="106">
        <v>75</v>
      </c>
      <c r="L497" s="106">
        <f t="shared" ref="L497:S497" si="1992">INT(B497/$I$1*$S$1)</f>
        <v>345</v>
      </c>
      <c r="M497" s="106">
        <f t="shared" si="1992"/>
        <v>137</v>
      </c>
      <c r="N497" s="106">
        <f t="shared" si="1992"/>
        <v>102</v>
      </c>
      <c r="O497" s="106">
        <f t="shared" si="1992"/>
        <v>102</v>
      </c>
      <c r="P497" s="106">
        <f t="shared" si="1992"/>
        <v>337</v>
      </c>
      <c r="Q497" s="106">
        <f t="shared" si="1992"/>
        <v>225</v>
      </c>
      <c r="R497" s="106">
        <f t="shared" si="1992"/>
        <v>281</v>
      </c>
      <c r="S497" s="106">
        <f t="shared" si="1992"/>
        <v>281</v>
      </c>
      <c r="U497" s="97">
        <v>75</v>
      </c>
      <c r="V497" s="97">
        <f t="shared" ref="V497:AC497" si="1993">INT(B497/$I$1*$AC$1)</f>
        <v>427</v>
      </c>
      <c r="W497" s="97">
        <f t="shared" si="1993"/>
        <v>170</v>
      </c>
      <c r="X497" s="97">
        <f t="shared" si="1993"/>
        <v>127</v>
      </c>
      <c r="Y497" s="97">
        <f t="shared" si="1993"/>
        <v>127</v>
      </c>
      <c r="Z497" s="97">
        <f t="shared" si="1993"/>
        <v>418</v>
      </c>
      <c r="AA497" s="97">
        <f t="shared" si="1993"/>
        <v>279</v>
      </c>
      <c r="AB497" s="97">
        <f t="shared" si="1993"/>
        <v>348</v>
      </c>
      <c r="AC497" s="97">
        <f t="shared" si="1993"/>
        <v>348</v>
      </c>
      <c r="AE497" s="98">
        <v>75</v>
      </c>
      <c r="AF497" s="98">
        <f t="shared" ref="AF497:AM497" si="1994">INT(B497/$I$1*$AM$1)</f>
        <v>538</v>
      </c>
      <c r="AG497" s="98">
        <f t="shared" si="1994"/>
        <v>214</v>
      </c>
      <c r="AH497" s="98">
        <f t="shared" si="1994"/>
        <v>159</v>
      </c>
      <c r="AI497" s="98">
        <f t="shared" si="1994"/>
        <v>159</v>
      </c>
      <c r="AJ497" s="98">
        <f t="shared" si="1994"/>
        <v>526</v>
      </c>
      <c r="AK497" s="98">
        <f t="shared" si="1994"/>
        <v>351</v>
      </c>
      <c r="AL497" s="98">
        <f t="shared" si="1994"/>
        <v>438</v>
      </c>
      <c r="AM497" s="98">
        <f t="shared" si="1994"/>
        <v>438</v>
      </c>
      <c r="AO497" s="100">
        <v>75</v>
      </c>
      <c r="AP497" s="100">
        <f t="shared" ref="AP497:AW497" si="1995">INT(B497/$I$1*$AW$1)</f>
        <v>690</v>
      </c>
      <c r="AQ497" s="100">
        <f t="shared" si="1995"/>
        <v>275</v>
      </c>
      <c r="AR497" s="100">
        <f t="shared" si="1995"/>
        <v>205</v>
      </c>
      <c r="AS497" s="100">
        <f t="shared" si="1995"/>
        <v>205</v>
      </c>
      <c r="AT497" s="100">
        <f t="shared" si="1995"/>
        <v>675</v>
      </c>
      <c r="AU497" s="100">
        <f t="shared" si="1995"/>
        <v>450</v>
      </c>
      <c r="AV497" s="100">
        <f t="shared" si="1995"/>
        <v>562</v>
      </c>
      <c r="AW497" s="100">
        <f t="shared" si="1995"/>
        <v>562</v>
      </c>
      <c r="AY497" s="101">
        <v>75</v>
      </c>
      <c r="AZ497" s="101">
        <f t="shared" ref="AZ497:BG497" si="1996">INT(B497/$I$1*$BG$1)</f>
        <v>883</v>
      </c>
      <c r="BA497" s="101">
        <f t="shared" si="1996"/>
        <v>352</v>
      </c>
      <c r="BB497" s="101">
        <f t="shared" si="1996"/>
        <v>262</v>
      </c>
      <c r="BC497" s="101">
        <f t="shared" si="1996"/>
        <v>262</v>
      </c>
      <c r="BD497" s="101">
        <f t="shared" si="1996"/>
        <v>864</v>
      </c>
      <c r="BE497" s="101">
        <f t="shared" si="1996"/>
        <v>576</v>
      </c>
      <c r="BF497" s="101">
        <f t="shared" si="1996"/>
        <v>720</v>
      </c>
      <c r="BG497" s="101">
        <f t="shared" si="1996"/>
        <v>720</v>
      </c>
      <c r="BI497" s="102">
        <v>75</v>
      </c>
      <c r="BJ497" s="102">
        <f t="shared" ref="BJ497:BQ497" si="1997">INT(B497/$I$1*$BQ$1)</f>
        <v>1380</v>
      </c>
      <c r="BK497" s="102">
        <f t="shared" si="1997"/>
        <v>550</v>
      </c>
      <c r="BL497" s="102">
        <f t="shared" si="1997"/>
        <v>410</v>
      </c>
      <c r="BM497" s="102">
        <f t="shared" si="1997"/>
        <v>410</v>
      </c>
      <c r="BN497" s="102">
        <f t="shared" si="1997"/>
        <v>1350</v>
      </c>
      <c r="BO497" s="102">
        <f t="shared" si="1997"/>
        <v>900</v>
      </c>
      <c r="BP497" s="102">
        <f t="shared" si="1997"/>
        <v>1125</v>
      </c>
      <c r="BQ497" s="102">
        <f t="shared" si="1997"/>
        <v>1125</v>
      </c>
    </row>
    <row r="498" spans="1:69">
      <c r="A498" s="4">
        <v>76</v>
      </c>
      <c r="B498" s="4">
        <f>INT(VLOOKUP(A498,数值基线!$A$1:$K$206,9,0)*$B$210)</f>
        <v>283</v>
      </c>
      <c r="C498" s="4">
        <f>INT(B498/$B$2*$C$2)</f>
        <v>113</v>
      </c>
      <c r="D498" s="4">
        <f>INT(B498/$B$2*$D$2)</f>
        <v>84</v>
      </c>
      <c r="E498" s="4">
        <f>INT(B498/$B$2*$E$2)</f>
        <v>84</v>
      </c>
      <c r="F498" s="4">
        <f>INT(VLOOKUP(A498,数值基线!$A$1:$K$206,10,0)*$F$2)</f>
        <v>276</v>
      </c>
      <c r="G498" s="4">
        <f>INT(F498/$F$2*$G$2)</f>
        <v>184</v>
      </c>
      <c r="H498" s="4">
        <f>INT(F498/$F$2*$H$2)</f>
        <v>230</v>
      </c>
      <c r="I498" s="4">
        <f>INT(F498/$F$2*$I$2)</f>
        <v>230</v>
      </c>
      <c r="K498" s="106">
        <v>76</v>
      </c>
      <c r="L498" s="106">
        <f t="shared" ref="L498:S498" si="1998">INT(B498/$I$1*$S$1)</f>
        <v>353</v>
      </c>
      <c r="M498" s="106">
        <f t="shared" si="1998"/>
        <v>141</v>
      </c>
      <c r="N498" s="106">
        <f t="shared" si="1998"/>
        <v>105</v>
      </c>
      <c r="O498" s="106">
        <f t="shared" si="1998"/>
        <v>105</v>
      </c>
      <c r="P498" s="106">
        <f t="shared" si="1998"/>
        <v>345</v>
      </c>
      <c r="Q498" s="106">
        <f t="shared" si="1998"/>
        <v>230</v>
      </c>
      <c r="R498" s="106">
        <f t="shared" si="1998"/>
        <v>287</v>
      </c>
      <c r="S498" s="106">
        <f t="shared" si="1998"/>
        <v>287</v>
      </c>
      <c r="U498" s="97">
        <v>76</v>
      </c>
      <c r="V498" s="97">
        <f t="shared" ref="V498:AC498" si="1999">INT(B498/$I$1*$AC$1)</f>
        <v>438</v>
      </c>
      <c r="W498" s="97">
        <f t="shared" si="1999"/>
        <v>175</v>
      </c>
      <c r="X498" s="97">
        <f t="shared" si="1999"/>
        <v>130</v>
      </c>
      <c r="Y498" s="97">
        <f t="shared" si="1999"/>
        <v>130</v>
      </c>
      <c r="Z498" s="97">
        <f t="shared" si="1999"/>
        <v>427</v>
      </c>
      <c r="AA498" s="97">
        <f t="shared" si="1999"/>
        <v>285</v>
      </c>
      <c r="AB498" s="97">
        <f t="shared" si="1999"/>
        <v>356</v>
      </c>
      <c r="AC498" s="97">
        <f t="shared" si="1999"/>
        <v>356</v>
      </c>
      <c r="AE498" s="98">
        <v>76</v>
      </c>
      <c r="AF498" s="98">
        <f t="shared" ref="AF498:AM498" si="2000">INT(B498/$I$1*$AM$1)</f>
        <v>551</v>
      </c>
      <c r="AG498" s="98">
        <f t="shared" si="2000"/>
        <v>220</v>
      </c>
      <c r="AH498" s="98">
        <f t="shared" si="2000"/>
        <v>163</v>
      </c>
      <c r="AI498" s="98">
        <f t="shared" si="2000"/>
        <v>163</v>
      </c>
      <c r="AJ498" s="98">
        <f t="shared" si="2000"/>
        <v>538</v>
      </c>
      <c r="AK498" s="98">
        <f t="shared" si="2000"/>
        <v>358</v>
      </c>
      <c r="AL498" s="98">
        <f t="shared" si="2000"/>
        <v>448</v>
      </c>
      <c r="AM498" s="98">
        <f t="shared" si="2000"/>
        <v>448</v>
      </c>
      <c r="AO498" s="100">
        <v>76</v>
      </c>
      <c r="AP498" s="100">
        <f t="shared" ref="AP498:AW498" si="2001">INT(B498/$I$1*$AW$1)</f>
        <v>707</v>
      </c>
      <c r="AQ498" s="100">
        <f t="shared" si="2001"/>
        <v>282</v>
      </c>
      <c r="AR498" s="100">
        <f t="shared" si="2001"/>
        <v>210</v>
      </c>
      <c r="AS498" s="100">
        <f t="shared" si="2001"/>
        <v>210</v>
      </c>
      <c r="AT498" s="100">
        <f t="shared" si="2001"/>
        <v>690</v>
      </c>
      <c r="AU498" s="100">
        <f t="shared" si="2001"/>
        <v>460</v>
      </c>
      <c r="AV498" s="100">
        <f t="shared" si="2001"/>
        <v>575</v>
      </c>
      <c r="AW498" s="100">
        <f t="shared" si="2001"/>
        <v>575</v>
      </c>
      <c r="AY498" s="101">
        <v>76</v>
      </c>
      <c r="AZ498" s="101">
        <f t="shared" ref="AZ498:BG498" si="2002">INT(B498/$I$1*$BG$1)</f>
        <v>905</v>
      </c>
      <c r="BA498" s="101">
        <f t="shared" si="2002"/>
        <v>361</v>
      </c>
      <c r="BB498" s="101">
        <f t="shared" si="2002"/>
        <v>268</v>
      </c>
      <c r="BC498" s="101">
        <f t="shared" si="2002"/>
        <v>268</v>
      </c>
      <c r="BD498" s="101">
        <f t="shared" si="2002"/>
        <v>883</v>
      </c>
      <c r="BE498" s="101">
        <f t="shared" si="2002"/>
        <v>588</v>
      </c>
      <c r="BF498" s="101">
        <f t="shared" si="2002"/>
        <v>736</v>
      </c>
      <c r="BG498" s="101">
        <f t="shared" si="2002"/>
        <v>736</v>
      </c>
      <c r="BI498" s="102">
        <v>76</v>
      </c>
      <c r="BJ498" s="102">
        <f t="shared" ref="BJ498:BQ498" si="2003">INT(B498/$I$1*$BQ$1)</f>
        <v>1415</v>
      </c>
      <c r="BK498" s="102">
        <f t="shared" si="2003"/>
        <v>565</v>
      </c>
      <c r="BL498" s="102">
        <f t="shared" si="2003"/>
        <v>420</v>
      </c>
      <c r="BM498" s="102">
        <f t="shared" si="2003"/>
        <v>420</v>
      </c>
      <c r="BN498" s="102">
        <f t="shared" si="2003"/>
        <v>1380</v>
      </c>
      <c r="BO498" s="102">
        <f t="shared" si="2003"/>
        <v>920</v>
      </c>
      <c r="BP498" s="102">
        <f t="shared" si="2003"/>
        <v>1150</v>
      </c>
      <c r="BQ498" s="102">
        <f t="shared" si="2003"/>
        <v>1150</v>
      </c>
    </row>
    <row r="499" spans="1:69">
      <c r="A499" s="4">
        <v>77</v>
      </c>
      <c r="B499" s="4">
        <f>INT(VLOOKUP(A499,数值基线!$A$1:$K$206,9,0)*$B$210)</f>
        <v>290</v>
      </c>
      <c r="C499" s="4">
        <f>INT(B499/$B$2*$C$2)</f>
        <v>116</v>
      </c>
      <c r="D499" s="4">
        <f>INT(B499/$B$2*$D$2)</f>
        <v>87</v>
      </c>
      <c r="E499" s="4">
        <f>INT(B499/$B$2*$E$2)</f>
        <v>87</v>
      </c>
      <c r="F499" s="4">
        <f>INT(VLOOKUP(A499,数值基线!$A$1:$K$206,10,0)*$F$2)</f>
        <v>283</v>
      </c>
      <c r="G499" s="4">
        <f>INT(F499/$F$2*$G$2)</f>
        <v>188</v>
      </c>
      <c r="H499" s="4">
        <f>INT(F499/$F$2*$H$2)</f>
        <v>235</v>
      </c>
      <c r="I499" s="4">
        <f>INT(F499/$F$2*$I$2)</f>
        <v>235</v>
      </c>
      <c r="K499" s="106">
        <v>77</v>
      </c>
      <c r="L499" s="106">
        <f t="shared" ref="L499:S499" si="2004">INT(B499/$I$1*$S$1)</f>
        <v>362</v>
      </c>
      <c r="M499" s="106">
        <f t="shared" si="2004"/>
        <v>145</v>
      </c>
      <c r="N499" s="106">
        <f t="shared" si="2004"/>
        <v>108</v>
      </c>
      <c r="O499" s="106">
        <f t="shared" si="2004"/>
        <v>108</v>
      </c>
      <c r="P499" s="106">
        <f t="shared" si="2004"/>
        <v>353</v>
      </c>
      <c r="Q499" s="106">
        <f t="shared" si="2004"/>
        <v>235</v>
      </c>
      <c r="R499" s="106">
        <f t="shared" si="2004"/>
        <v>293</v>
      </c>
      <c r="S499" s="106">
        <f t="shared" si="2004"/>
        <v>293</v>
      </c>
      <c r="U499" s="97">
        <v>77</v>
      </c>
      <c r="V499" s="97">
        <f t="shared" ref="V499:AC499" si="2005">INT(B499/$I$1*$AC$1)</f>
        <v>449</v>
      </c>
      <c r="W499" s="97">
        <f t="shared" si="2005"/>
        <v>179</v>
      </c>
      <c r="X499" s="97">
        <f t="shared" si="2005"/>
        <v>134</v>
      </c>
      <c r="Y499" s="97">
        <f t="shared" si="2005"/>
        <v>134</v>
      </c>
      <c r="Z499" s="97">
        <f t="shared" si="2005"/>
        <v>438</v>
      </c>
      <c r="AA499" s="97">
        <f t="shared" si="2005"/>
        <v>291</v>
      </c>
      <c r="AB499" s="97">
        <f t="shared" si="2005"/>
        <v>364</v>
      </c>
      <c r="AC499" s="97">
        <f t="shared" si="2005"/>
        <v>364</v>
      </c>
      <c r="AE499" s="98">
        <v>77</v>
      </c>
      <c r="AF499" s="98">
        <f t="shared" ref="AF499:AM499" si="2006">INT(B499/$I$1*$AM$1)</f>
        <v>565</v>
      </c>
      <c r="AG499" s="98">
        <f t="shared" si="2006"/>
        <v>226</v>
      </c>
      <c r="AH499" s="98">
        <f t="shared" si="2006"/>
        <v>169</v>
      </c>
      <c r="AI499" s="98">
        <f t="shared" si="2006"/>
        <v>169</v>
      </c>
      <c r="AJ499" s="98">
        <f t="shared" si="2006"/>
        <v>551</v>
      </c>
      <c r="AK499" s="98">
        <f t="shared" si="2006"/>
        <v>366</v>
      </c>
      <c r="AL499" s="98">
        <f t="shared" si="2006"/>
        <v>458</v>
      </c>
      <c r="AM499" s="98">
        <f t="shared" si="2006"/>
        <v>458</v>
      </c>
      <c r="AO499" s="100">
        <v>77</v>
      </c>
      <c r="AP499" s="100">
        <f t="shared" ref="AP499:AW499" si="2007">INT(B499/$I$1*$AW$1)</f>
        <v>725</v>
      </c>
      <c r="AQ499" s="100">
        <f t="shared" si="2007"/>
        <v>290</v>
      </c>
      <c r="AR499" s="100">
        <f t="shared" si="2007"/>
        <v>217</v>
      </c>
      <c r="AS499" s="100">
        <f t="shared" si="2007"/>
        <v>217</v>
      </c>
      <c r="AT499" s="100">
        <f t="shared" si="2007"/>
        <v>707</v>
      </c>
      <c r="AU499" s="100">
        <f t="shared" si="2007"/>
        <v>470</v>
      </c>
      <c r="AV499" s="100">
        <f t="shared" si="2007"/>
        <v>587</v>
      </c>
      <c r="AW499" s="100">
        <f t="shared" si="2007"/>
        <v>587</v>
      </c>
      <c r="AY499" s="101">
        <v>77</v>
      </c>
      <c r="AZ499" s="101">
        <f t="shared" ref="AZ499:BG499" si="2008">INT(B499/$I$1*$BG$1)</f>
        <v>928</v>
      </c>
      <c r="BA499" s="101">
        <f t="shared" si="2008"/>
        <v>371</v>
      </c>
      <c r="BB499" s="101">
        <f t="shared" si="2008"/>
        <v>278</v>
      </c>
      <c r="BC499" s="101">
        <f t="shared" si="2008"/>
        <v>278</v>
      </c>
      <c r="BD499" s="101">
        <f t="shared" si="2008"/>
        <v>905</v>
      </c>
      <c r="BE499" s="101">
        <f t="shared" si="2008"/>
        <v>601</v>
      </c>
      <c r="BF499" s="101">
        <f t="shared" si="2008"/>
        <v>752</v>
      </c>
      <c r="BG499" s="101">
        <f t="shared" si="2008"/>
        <v>752</v>
      </c>
      <c r="BI499" s="102">
        <v>77</v>
      </c>
      <c r="BJ499" s="102">
        <f t="shared" ref="BJ499:BQ499" si="2009">INT(B499/$I$1*$BQ$1)</f>
        <v>1450</v>
      </c>
      <c r="BK499" s="102">
        <f t="shared" si="2009"/>
        <v>580</v>
      </c>
      <c r="BL499" s="102">
        <f t="shared" si="2009"/>
        <v>435</v>
      </c>
      <c r="BM499" s="102">
        <f t="shared" si="2009"/>
        <v>435</v>
      </c>
      <c r="BN499" s="102">
        <f t="shared" si="2009"/>
        <v>1415</v>
      </c>
      <c r="BO499" s="102">
        <f t="shared" si="2009"/>
        <v>940</v>
      </c>
      <c r="BP499" s="102">
        <f t="shared" si="2009"/>
        <v>1175</v>
      </c>
      <c r="BQ499" s="102">
        <f t="shared" si="2009"/>
        <v>1175</v>
      </c>
    </row>
    <row r="500" spans="1:69">
      <c r="A500" s="4">
        <v>78</v>
      </c>
      <c r="B500" s="4">
        <f>INT(VLOOKUP(A500,数值基线!$A$1:$K$206,9,0)*$B$210)</f>
        <v>297</v>
      </c>
      <c r="C500" s="4">
        <f>INT(B500/$B$2*$C$2)</f>
        <v>118</v>
      </c>
      <c r="D500" s="4">
        <f>INT(B500/$B$2*$D$2)</f>
        <v>89</v>
      </c>
      <c r="E500" s="4">
        <f>INT(B500/$B$2*$E$2)</f>
        <v>89</v>
      </c>
      <c r="F500" s="4">
        <f>INT(VLOOKUP(A500,数值基线!$A$1:$K$206,10,0)*$F$2)</f>
        <v>290</v>
      </c>
      <c r="G500" s="4">
        <f>INT(F500/$F$2*$G$2)</f>
        <v>193</v>
      </c>
      <c r="H500" s="4">
        <f>INT(F500/$F$2*$H$2)</f>
        <v>241</v>
      </c>
      <c r="I500" s="4">
        <f>INT(F500/$F$2*$I$2)</f>
        <v>241</v>
      </c>
      <c r="K500" s="106">
        <v>78</v>
      </c>
      <c r="L500" s="106">
        <f t="shared" ref="L500:S500" si="2010">INT(B500/$I$1*$S$1)</f>
        <v>371</v>
      </c>
      <c r="M500" s="106">
        <f t="shared" si="2010"/>
        <v>147</v>
      </c>
      <c r="N500" s="106">
        <f t="shared" si="2010"/>
        <v>111</v>
      </c>
      <c r="O500" s="106">
        <f t="shared" si="2010"/>
        <v>111</v>
      </c>
      <c r="P500" s="106">
        <f t="shared" si="2010"/>
        <v>362</v>
      </c>
      <c r="Q500" s="106">
        <f t="shared" si="2010"/>
        <v>241</v>
      </c>
      <c r="R500" s="106">
        <f t="shared" si="2010"/>
        <v>301</v>
      </c>
      <c r="S500" s="106">
        <f t="shared" si="2010"/>
        <v>301</v>
      </c>
      <c r="U500" s="97">
        <v>78</v>
      </c>
      <c r="V500" s="97">
        <f t="shared" ref="V500:AC500" si="2011">INT(B500/$I$1*$AC$1)</f>
        <v>460</v>
      </c>
      <c r="W500" s="97">
        <f t="shared" si="2011"/>
        <v>182</v>
      </c>
      <c r="X500" s="97">
        <f t="shared" si="2011"/>
        <v>137</v>
      </c>
      <c r="Y500" s="97">
        <f t="shared" si="2011"/>
        <v>137</v>
      </c>
      <c r="Z500" s="97">
        <f t="shared" si="2011"/>
        <v>449</v>
      </c>
      <c r="AA500" s="97">
        <f t="shared" si="2011"/>
        <v>299</v>
      </c>
      <c r="AB500" s="97">
        <f t="shared" si="2011"/>
        <v>373</v>
      </c>
      <c r="AC500" s="97">
        <f t="shared" si="2011"/>
        <v>373</v>
      </c>
      <c r="AE500" s="98">
        <v>78</v>
      </c>
      <c r="AF500" s="98">
        <f t="shared" ref="AF500:AM500" si="2012">INT(B500/$I$1*$AM$1)</f>
        <v>579</v>
      </c>
      <c r="AG500" s="98">
        <f t="shared" si="2012"/>
        <v>230</v>
      </c>
      <c r="AH500" s="98">
        <f t="shared" si="2012"/>
        <v>173</v>
      </c>
      <c r="AI500" s="98">
        <f t="shared" si="2012"/>
        <v>173</v>
      </c>
      <c r="AJ500" s="98">
        <f t="shared" si="2012"/>
        <v>565</v>
      </c>
      <c r="AK500" s="98">
        <f t="shared" si="2012"/>
        <v>376</v>
      </c>
      <c r="AL500" s="98">
        <f t="shared" si="2012"/>
        <v>469</v>
      </c>
      <c r="AM500" s="98">
        <f t="shared" si="2012"/>
        <v>469</v>
      </c>
      <c r="AO500" s="100">
        <v>78</v>
      </c>
      <c r="AP500" s="100">
        <f t="shared" ref="AP500:AW500" si="2013">INT(B500/$I$1*$AW$1)</f>
        <v>742</v>
      </c>
      <c r="AQ500" s="100">
        <f t="shared" si="2013"/>
        <v>295</v>
      </c>
      <c r="AR500" s="100">
        <f t="shared" si="2013"/>
        <v>222</v>
      </c>
      <c r="AS500" s="100">
        <f t="shared" si="2013"/>
        <v>222</v>
      </c>
      <c r="AT500" s="100">
        <f t="shared" si="2013"/>
        <v>725</v>
      </c>
      <c r="AU500" s="100">
        <f t="shared" si="2013"/>
        <v>482</v>
      </c>
      <c r="AV500" s="100">
        <f t="shared" si="2013"/>
        <v>602</v>
      </c>
      <c r="AW500" s="100">
        <f t="shared" si="2013"/>
        <v>602</v>
      </c>
      <c r="AY500" s="101">
        <v>78</v>
      </c>
      <c r="AZ500" s="101">
        <f t="shared" ref="AZ500:BG500" si="2014">INT(B500/$I$1*$BG$1)</f>
        <v>950</v>
      </c>
      <c r="BA500" s="101">
        <f t="shared" si="2014"/>
        <v>377</v>
      </c>
      <c r="BB500" s="101">
        <f t="shared" si="2014"/>
        <v>284</v>
      </c>
      <c r="BC500" s="101">
        <f t="shared" si="2014"/>
        <v>284</v>
      </c>
      <c r="BD500" s="101">
        <f t="shared" si="2014"/>
        <v>928</v>
      </c>
      <c r="BE500" s="101">
        <f t="shared" si="2014"/>
        <v>617</v>
      </c>
      <c r="BF500" s="101">
        <f t="shared" si="2014"/>
        <v>771</v>
      </c>
      <c r="BG500" s="101">
        <f t="shared" si="2014"/>
        <v>771</v>
      </c>
      <c r="BI500" s="102">
        <v>78</v>
      </c>
      <c r="BJ500" s="102">
        <f t="shared" ref="BJ500:BQ500" si="2015">INT(B500/$I$1*$BQ$1)</f>
        <v>1485</v>
      </c>
      <c r="BK500" s="102">
        <f t="shared" si="2015"/>
        <v>590</v>
      </c>
      <c r="BL500" s="102">
        <f t="shared" si="2015"/>
        <v>445</v>
      </c>
      <c r="BM500" s="102">
        <f t="shared" si="2015"/>
        <v>445</v>
      </c>
      <c r="BN500" s="102">
        <f t="shared" si="2015"/>
        <v>1450</v>
      </c>
      <c r="BO500" s="102">
        <f t="shared" si="2015"/>
        <v>965</v>
      </c>
      <c r="BP500" s="102">
        <f t="shared" si="2015"/>
        <v>1205</v>
      </c>
      <c r="BQ500" s="102">
        <f t="shared" si="2015"/>
        <v>1205</v>
      </c>
    </row>
    <row r="501" spans="1:69">
      <c r="A501" s="4">
        <v>79</v>
      </c>
      <c r="B501" s="4">
        <f>INT(VLOOKUP(A501,数值基线!$A$1:$K$206,9,0)*$B$210)</f>
        <v>304</v>
      </c>
      <c r="C501" s="4">
        <f>INT(B501/$B$2*$C$2)</f>
        <v>121</v>
      </c>
      <c r="D501" s="4">
        <f>INT(B501/$B$2*$D$2)</f>
        <v>91</v>
      </c>
      <c r="E501" s="4">
        <f>INT(B501/$B$2*$E$2)</f>
        <v>91</v>
      </c>
      <c r="F501" s="4">
        <f>INT(VLOOKUP(A501,数值基线!$A$1:$K$206,10,0)*$F$2)</f>
        <v>297</v>
      </c>
      <c r="G501" s="4">
        <f>INT(F501/$F$2*$G$2)</f>
        <v>198</v>
      </c>
      <c r="H501" s="4">
        <f>INT(F501/$F$2*$H$2)</f>
        <v>247</v>
      </c>
      <c r="I501" s="4">
        <f>INT(F501/$F$2*$I$2)</f>
        <v>247</v>
      </c>
      <c r="K501" s="106">
        <v>79</v>
      </c>
      <c r="L501" s="106">
        <f t="shared" ref="L501:S501" si="2016">INT(B501/$I$1*$S$1)</f>
        <v>380</v>
      </c>
      <c r="M501" s="106">
        <f t="shared" si="2016"/>
        <v>151</v>
      </c>
      <c r="N501" s="106">
        <f t="shared" si="2016"/>
        <v>113</v>
      </c>
      <c r="O501" s="106">
        <f t="shared" si="2016"/>
        <v>113</v>
      </c>
      <c r="P501" s="106">
        <f t="shared" si="2016"/>
        <v>371</v>
      </c>
      <c r="Q501" s="106">
        <f t="shared" si="2016"/>
        <v>247</v>
      </c>
      <c r="R501" s="106">
        <f t="shared" si="2016"/>
        <v>308</v>
      </c>
      <c r="S501" s="106">
        <f t="shared" si="2016"/>
        <v>308</v>
      </c>
      <c r="U501" s="97">
        <v>79</v>
      </c>
      <c r="V501" s="97">
        <f t="shared" ref="V501:AC501" si="2017">INT(B501/$I$1*$AC$1)</f>
        <v>471</v>
      </c>
      <c r="W501" s="97">
        <f t="shared" si="2017"/>
        <v>187</v>
      </c>
      <c r="X501" s="97">
        <f t="shared" si="2017"/>
        <v>141</v>
      </c>
      <c r="Y501" s="97">
        <f t="shared" si="2017"/>
        <v>141</v>
      </c>
      <c r="Z501" s="97">
        <f t="shared" si="2017"/>
        <v>460</v>
      </c>
      <c r="AA501" s="97">
        <f t="shared" si="2017"/>
        <v>306</v>
      </c>
      <c r="AB501" s="97">
        <f t="shared" si="2017"/>
        <v>382</v>
      </c>
      <c r="AC501" s="97">
        <f t="shared" si="2017"/>
        <v>382</v>
      </c>
      <c r="AE501" s="98">
        <v>79</v>
      </c>
      <c r="AF501" s="98">
        <f t="shared" ref="AF501:AM501" si="2018">INT(B501/$I$1*$AM$1)</f>
        <v>592</v>
      </c>
      <c r="AG501" s="98">
        <f t="shared" si="2018"/>
        <v>235</v>
      </c>
      <c r="AH501" s="98">
        <f t="shared" si="2018"/>
        <v>177</v>
      </c>
      <c r="AI501" s="98">
        <f t="shared" si="2018"/>
        <v>177</v>
      </c>
      <c r="AJ501" s="98">
        <f t="shared" si="2018"/>
        <v>579</v>
      </c>
      <c r="AK501" s="98">
        <f t="shared" si="2018"/>
        <v>386</v>
      </c>
      <c r="AL501" s="98">
        <f t="shared" si="2018"/>
        <v>481</v>
      </c>
      <c r="AM501" s="98">
        <f t="shared" si="2018"/>
        <v>481</v>
      </c>
      <c r="AO501" s="100">
        <v>79</v>
      </c>
      <c r="AP501" s="100">
        <f t="shared" ref="AP501:AW501" si="2019">INT(B501/$I$1*$AW$1)</f>
        <v>760</v>
      </c>
      <c r="AQ501" s="100">
        <f t="shared" si="2019"/>
        <v>302</v>
      </c>
      <c r="AR501" s="100">
        <f t="shared" si="2019"/>
        <v>227</v>
      </c>
      <c r="AS501" s="100">
        <f t="shared" si="2019"/>
        <v>227</v>
      </c>
      <c r="AT501" s="100">
        <f t="shared" si="2019"/>
        <v>742</v>
      </c>
      <c r="AU501" s="100">
        <f t="shared" si="2019"/>
        <v>495</v>
      </c>
      <c r="AV501" s="100">
        <f t="shared" si="2019"/>
        <v>617</v>
      </c>
      <c r="AW501" s="100">
        <f t="shared" si="2019"/>
        <v>617</v>
      </c>
      <c r="AY501" s="101">
        <v>79</v>
      </c>
      <c r="AZ501" s="101">
        <f t="shared" ref="AZ501:BG501" si="2020">INT(B501/$I$1*$BG$1)</f>
        <v>972</v>
      </c>
      <c r="BA501" s="101">
        <f t="shared" si="2020"/>
        <v>387</v>
      </c>
      <c r="BB501" s="101">
        <f t="shared" si="2020"/>
        <v>291</v>
      </c>
      <c r="BC501" s="101">
        <f t="shared" si="2020"/>
        <v>291</v>
      </c>
      <c r="BD501" s="101">
        <f t="shared" si="2020"/>
        <v>950</v>
      </c>
      <c r="BE501" s="101">
        <f t="shared" si="2020"/>
        <v>633</v>
      </c>
      <c r="BF501" s="101">
        <f t="shared" si="2020"/>
        <v>790</v>
      </c>
      <c r="BG501" s="101">
        <f t="shared" si="2020"/>
        <v>790</v>
      </c>
      <c r="BI501" s="102">
        <v>79</v>
      </c>
      <c r="BJ501" s="102">
        <f t="shared" ref="BJ501:BQ501" si="2021">INT(B501/$I$1*$BQ$1)</f>
        <v>1520</v>
      </c>
      <c r="BK501" s="102">
        <f t="shared" si="2021"/>
        <v>605</v>
      </c>
      <c r="BL501" s="102">
        <f t="shared" si="2021"/>
        <v>455</v>
      </c>
      <c r="BM501" s="102">
        <f t="shared" si="2021"/>
        <v>455</v>
      </c>
      <c r="BN501" s="102">
        <f t="shared" si="2021"/>
        <v>1485</v>
      </c>
      <c r="BO501" s="102">
        <f t="shared" si="2021"/>
        <v>990</v>
      </c>
      <c r="BP501" s="102">
        <f t="shared" si="2021"/>
        <v>1235</v>
      </c>
      <c r="BQ501" s="102">
        <f t="shared" si="2021"/>
        <v>1235</v>
      </c>
    </row>
    <row r="502" spans="1:69">
      <c r="A502" s="4">
        <v>80</v>
      </c>
      <c r="B502" s="4">
        <f>INT(VLOOKUP(A502,数值基线!$A$1:$K$206,9,0)*$B$210)</f>
        <v>311</v>
      </c>
      <c r="C502" s="4">
        <f>INT(B502/$B$2*$C$2)</f>
        <v>124</v>
      </c>
      <c r="D502" s="4">
        <f>INT(B502/$B$2*$D$2)</f>
        <v>93</v>
      </c>
      <c r="E502" s="4">
        <f>INT(B502/$B$2*$E$2)</f>
        <v>93</v>
      </c>
      <c r="F502" s="4">
        <f>INT(VLOOKUP(A502,数值基线!$A$1:$K$206,10,0)*$F$2)</f>
        <v>303</v>
      </c>
      <c r="G502" s="4">
        <f>INT(F502/$F$2*$G$2)</f>
        <v>202</v>
      </c>
      <c r="H502" s="4">
        <f>INT(F502/$F$2*$H$2)</f>
        <v>252</v>
      </c>
      <c r="I502" s="4">
        <f>INT(F502/$F$2*$I$2)</f>
        <v>252</v>
      </c>
      <c r="K502" s="106">
        <v>80</v>
      </c>
      <c r="L502" s="106">
        <f t="shared" ref="L502:S502" si="2022">INT(B502/$I$1*$S$1)</f>
        <v>388</v>
      </c>
      <c r="M502" s="106">
        <f t="shared" si="2022"/>
        <v>155</v>
      </c>
      <c r="N502" s="106">
        <f t="shared" si="2022"/>
        <v>116</v>
      </c>
      <c r="O502" s="106">
        <f t="shared" si="2022"/>
        <v>116</v>
      </c>
      <c r="P502" s="106">
        <f t="shared" si="2022"/>
        <v>378</v>
      </c>
      <c r="Q502" s="106">
        <f t="shared" si="2022"/>
        <v>252</v>
      </c>
      <c r="R502" s="106">
        <f t="shared" si="2022"/>
        <v>315</v>
      </c>
      <c r="S502" s="106">
        <f t="shared" si="2022"/>
        <v>315</v>
      </c>
      <c r="U502" s="97">
        <v>80</v>
      </c>
      <c r="V502" s="97">
        <f t="shared" ref="V502:AC502" si="2023">INT(B502/$I$1*$AC$1)</f>
        <v>482</v>
      </c>
      <c r="W502" s="97">
        <f t="shared" si="2023"/>
        <v>192</v>
      </c>
      <c r="X502" s="97">
        <f t="shared" si="2023"/>
        <v>144</v>
      </c>
      <c r="Y502" s="97">
        <f t="shared" si="2023"/>
        <v>144</v>
      </c>
      <c r="Z502" s="97">
        <f t="shared" si="2023"/>
        <v>469</v>
      </c>
      <c r="AA502" s="97">
        <f t="shared" si="2023"/>
        <v>313</v>
      </c>
      <c r="AB502" s="97">
        <f t="shared" si="2023"/>
        <v>390</v>
      </c>
      <c r="AC502" s="97">
        <f t="shared" si="2023"/>
        <v>390</v>
      </c>
      <c r="AE502" s="98">
        <v>80</v>
      </c>
      <c r="AF502" s="98">
        <f t="shared" ref="AF502:AM502" si="2024">INT(B502/$I$1*$AM$1)</f>
        <v>606</v>
      </c>
      <c r="AG502" s="98">
        <f t="shared" si="2024"/>
        <v>241</v>
      </c>
      <c r="AH502" s="98">
        <f t="shared" si="2024"/>
        <v>181</v>
      </c>
      <c r="AI502" s="98">
        <f t="shared" si="2024"/>
        <v>181</v>
      </c>
      <c r="AJ502" s="98">
        <f t="shared" si="2024"/>
        <v>590</v>
      </c>
      <c r="AK502" s="98">
        <f t="shared" si="2024"/>
        <v>393</v>
      </c>
      <c r="AL502" s="98">
        <f t="shared" si="2024"/>
        <v>491</v>
      </c>
      <c r="AM502" s="98">
        <f t="shared" si="2024"/>
        <v>491</v>
      </c>
      <c r="AO502" s="100">
        <v>80</v>
      </c>
      <c r="AP502" s="100">
        <f t="shared" ref="AP502:AW502" si="2025">INT(B502/$I$1*$AW$1)</f>
        <v>777</v>
      </c>
      <c r="AQ502" s="100">
        <f t="shared" si="2025"/>
        <v>310</v>
      </c>
      <c r="AR502" s="100">
        <f t="shared" si="2025"/>
        <v>232</v>
      </c>
      <c r="AS502" s="100">
        <f t="shared" si="2025"/>
        <v>232</v>
      </c>
      <c r="AT502" s="100">
        <f t="shared" si="2025"/>
        <v>757</v>
      </c>
      <c r="AU502" s="100">
        <f t="shared" si="2025"/>
        <v>505</v>
      </c>
      <c r="AV502" s="100">
        <f t="shared" si="2025"/>
        <v>630</v>
      </c>
      <c r="AW502" s="100">
        <f t="shared" si="2025"/>
        <v>630</v>
      </c>
      <c r="AY502" s="101">
        <v>80</v>
      </c>
      <c r="AZ502" s="101">
        <f t="shared" ref="AZ502:BG502" si="2026">INT(B502/$I$1*$BG$1)</f>
        <v>995</v>
      </c>
      <c r="BA502" s="101">
        <f t="shared" si="2026"/>
        <v>396</v>
      </c>
      <c r="BB502" s="101">
        <f t="shared" si="2026"/>
        <v>297</v>
      </c>
      <c r="BC502" s="101">
        <f t="shared" si="2026"/>
        <v>297</v>
      </c>
      <c r="BD502" s="101">
        <f t="shared" si="2026"/>
        <v>969</v>
      </c>
      <c r="BE502" s="101">
        <f t="shared" si="2026"/>
        <v>646</v>
      </c>
      <c r="BF502" s="101">
        <f t="shared" si="2026"/>
        <v>806</v>
      </c>
      <c r="BG502" s="101">
        <f t="shared" si="2026"/>
        <v>806</v>
      </c>
      <c r="BI502" s="102">
        <v>80</v>
      </c>
      <c r="BJ502" s="102">
        <f t="shared" ref="BJ502:BQ502" si="2027">INT(B502/$I$1*$BQ$1)</f>
        <v>1555</v>
      </c>
      <c r="BK502" s="102">
        <f t="shared" si="2027"/>
        <v>620</v>
      </c>
      <c r="BL502" s="102">
        <f t="shared" si="2027"/>
        <v>465</v>
      </c>
      <c r="BM502" s="102">
        <f t="shared" si="2027"/>
        <v>465</v>
      </c>
      <c r="BN502" s="102">
        <f t="shared" si="2027"/>
        <v>1515</v>
      </c>
      <c r="BO502" s="102">
        <f t="shared" si="2027"/>
        <v>1010</v>
      </c>
      <c r="BP502" s="102">
        <f t="shared" si="2027"/>
        <v>1260</v>
      </c>
      <c r="BQ502" s="102">
        <f t="shared" si="2027"/>
        <v>1260</v>
      </c>
    </row>
    <row r="503" spans="1:69">
      <c r="A503" s="4">
        <v>81</v>
      </c>
      <c r="B503" s="4">
        <f>INT(VLOOKUP(A503,数值基线!$A$1:$K$206,9,0)*$B$210)</f>
        <v>318</v>
      </c>
      <c r="C503" s="4">
        <f>INT(B503/$B$2*$C$2)</f>
        <v>127</v>
      </c>
      <c r="D503" s="4">
        <f>INT(B503/$B$2*$D$2)</f>
        <v>95</v>
      </c>
      <c r="E503" s="4">
        <f>INT(B503/$B$2*$E$2)</f>
        <v>95</v>
      </c>
      <c r="F503" s="4">
        <f>INT(VLOOKUP(A503,数值基线!$A$1:$K$206,10,0)*$F$2)</f>
        <v>310</v>
      </c>
      <c r="G503" s="4">
        <f>INT(F503/$F$2*$G$2)</f>
        <v>206</v>
      </c>
      <c r="H503" s="4">
        <f>INT(F503/$F$2*$H$2)</f>
        <v>258</v>
      </c>
      <c r="I503" s="4">
        <f>INT(F503/$F$2*$I$2)</f>
        <v>258</v>
      </c>
      <c r="K503" s="106">
        <v>81</v>
      </c>
      <c r="L503" s="106">
        <f t="shared" ref="L503:S503" si="2028">INT(B503/$I$1*$S$1)</f>
        <v>397</v>
      </c>
      <c r="M503" s="106">
        <f t="shared" si="2028"/>
        <v>158</v>
      </c>
      <c r="N503" s="106">
        <f t="shared" si="2028"/>
        <v>118</v>
      </c>
      <c r="O503" s="106">
        <f t="shared" si="2028"/>
        <v>118</v>
      </c>
      <c r="P503" s="106">
        <f t="shared" si="2028"/>
        <v>387</v>
      </c>
      <c r="Q503" s="106">
        <f t="shared" si="2028"/>
        <v>257</v>
      </c>
      <c r="R503" s="106">
        <f t="shared" si="2028"/>
        <v>322</v>
      </c>
      <c r="S503" s="106">
        <f t="shared" si="2028"/>
        <v>322</v>
      </c>
      <c r="U503" s="97">
        <v>81</v>
      </c>
      <c r="V503" s="97">
        <f t="shared" ref="V503:AC503" si="2029">INT(B503/$I$1*$AC$1)</f>
        <v>492</v>
      </c>
      <c r="W503" s="97">
        <f t="shared" si="2029"/>
        <v>196</v>
      </c>
      <c r="X503" s="97">
        <f t="shared" si="2029"/>
        <v>147</v>
      </c>
      <c r="Y503" s="97">
        <f t="shared" si="2029"/>
        <v>147</v>
      </c>
      <c r="Z503" s="97">
        <f t="shared" si="2029"/>
        <v>480</v>
      </c>
      <c r="AA503" s="97">
        <f t="shared" si="2029"/>
        <v>319</v>
      </c>
      <c r="AB503" s="97">
        <f t="shared" si="2029"/>
        <v>399</v>
      </c>
      <c r="AC503" s="97">
        <f t="shared" si="2029"/>
        <v>399</v>
      </c>
      <c r="AE503" s="98">
        <v>81</v>
      </c>
      <c r="AF503" s="98">
        <f t="shared" ref="AF503:AM503" si="2030">INT(B503/$I$1*$AM$1)</f>
        <v>620</v>
      </c>
      <c r="AG503" s="98">
        <f t="shared" si="2030"/>
        <v>247</v>
      </c>
      <c r="AH503" s="98">
        <f t="shared" si="2030"/>
        <v>185</v>
      </c>
      <c r="AI503" s="98">
        <f t="shared" si="2030"/>
        <v>185</v>
      </c>
      <c r="AJ503" s="98">
        <f t="shared" si="2030"/>
        <v>604</v>
      </c>
      <c r="AK503" s="98">
        <f t="shared" si="2030"/>
        <v>401</v>
      </c>
      <c r="AL503" s="98">
        <f t="shared" si="2030"/>
        <v>503</v>
      </c>
      <c r="AM503" s="98">
        <f t="shared" si="2030"/>
        <v>503</v>
      </c>
      <c r="AO503" s="100">
        <v>81</v>
      </c>
      <c r="AP503" s="100">
        <f t="shared" ref="AP503:AW503" si="2031">INT(B503/$I$1*$AW$1)</f>
        <v>795</v>
      </c>
      <c r="AQ503" s="100">
        <f t="shared" si="2031"/>
        <v>317</v>
      </c>
      <c r="AR503" s="100">
        <f t="shared" si="2031"/>
        <v>237</v>
      </c>
      <c r="AS503" s="100">
        <f t="shared" si="2031"/>
        <v>237</v>
      </c>
      <c r="AT503" s="100">
        <f t="shared" si="2031"/>
        <v>775</v>
      </c>
      <c r="AU503" s="100">
        <f t="shared" si="2031"/>
        <v>515</v>
      </c>
      <c r="AV503" s="100">
        <f t="shared" si="2031"/>
        <v>645</v>
      </c>
      <c r="AW503" s="100">
        <f t="shared" si="2031"/>
        <v>645</v>
      </c>
      <c r="AY503" s="101">
        <v>81</v>
      </c>
      <c r="AZ503" s="101">
        <f t="shared" ref="AZ503:BG503" si="2032">INT(B503/$I$1*$BG$1)</f>
        <v>1017</v>
      </c>
      <c r="BA503" s="101">
        <f t="shared" si="2032"/>
        <v>406</v>
      </c>
      <c r="BB503" s="101">
        <f t="shared" si="2032"/>
        <v>304</v>
      </c>
      <c r="BC503" s="101">
        <f t="shared" si="2032"/>
        <v>304</v>
      </c>
      <c r="BD503" s="101">
        <f t="shared" si="2032"/>
        <v>992</v>
      </c>
      <c r="BE503" s="101">
        <f t="shared" si="2032"/>
        <v>659</v>
      </c>
      <c r="BF503" s="101">
        <f t="shared" si="2032"/>
        <v>825</v>
      </c>
      <c r="BG503" s="101">
        <f t="shared" si="2032"/>
        <v>825</v>
      </c>
      <c r="BI503" s="102">
        <v>81</v>
      </c>
      <c r="BJ503" s="102">
        <f t="shared" ref="BJ503:BQ503" si="2033">INT(B503/$I$1*$BQ$1)</f>
        <v>1590</v>
      </c>
      <c r="BK503" s="102">
        <f t="shared" si="2033"/>
        <v>635</v>
      </c>
      <c r="BL503" s="102">
        <f t="shared" si="2033"/>
        <v>475</v>
      </c>
      <c r="BM503" s="102">
        <f t="shared" si="2033"/>
        <v>475</v>
      </c>
      <c r="BN503" s="102">
        <f t="shared" si="2033"/>
        <v>1550</v>
      </c>
      <c r="BO503" s="102">
        <f t="shared" si="2033"/>
        <v>1030</v>
      </c>
      <c r="BP503" s="102">
        <f t="shared" si="2033"/>
        <v>1290</v>
      </c>
      <c r="BQ503" s="102">
        <f t="shared" si="2033"/>
        <v>1290</v>
      </c>
    </row>
    <row r="504" spans="1:69">
      <c r="A504" s="4">
        <v>82</v>
      </c>
      <c r="B504" s="4">
        <f>INT(VLOOKUP(A504,数值基线!$A$1:$K$206,9,0)*$B$210)</f>
        <v>326</v>
      </c>
      <c r="C504" s="4">
        <f>INT(B504/$B$2*$C$2)</f>
        <v>130</v>
      </c>
      <c r="D504" s="4">
        <f>INT(B504/$B$2*$D$2)</f>
        <v>97</v>
      </c>
      <c r="E504" s="4">
        <f>INT(B504/$B$2*$E$2)</f>
        <v>97</v>
      </c>
      <c r="F504" s="4">
        <f>INT(VLOOKUP(A504,数值基线!$A$1:$K$206,10,0)*$F$2)</f>
        <v>318</v>
      </c>
      <c r="G504" s="4">
        <f>INT(F504/$F$2*$G$2)</f>
        <v>212</v>
      </c>
      <c r="H504" s="4">
        <f>INT(F504/$F$2*$H$2)</f>
        <v>265</v>
      </c>
      <c r="I504" s="4">
        <f>INT(F504/$F$2*$I$2)</f>
        <v>265</v>
      </c>
      <c r="K504" s="106">
        <v>82</v>
      </c>
      <c r="L504" s="106">
        <f t="shared" ref="L504:S504" si="2034">INT(B504/$I$1*$S$1)</f>
        <v>407</v>
      </c>
      <c r="M504" s="106">
        <f t="shared" si="2034"/>
        <v>162</v>
      </c>
      <c r="N504" s="106">
        <f t="shared" si="2034"/>
        <v>121</v>
      </c>
      <c r="O504" s="106">
        <f t="shared" si="2034"/>
        <v>121</v>
      </c>
      <c r="P504" s="106">
        <f t="shared" si="2034"/>
        <v>397</v>
      </c>
      <c r="Q504" s="106">
        <f t="shared" si="2034"/>
        <v>265</v>
      </c>
      <c r="R504" s="106">
        <f t="shared" si="2034"/>
        <v>331</v>
      </c>
      <c r="S504" s="106">
        <f t="shared" si="2034"/>
        <v>331</v>
      </c>
      <c r="U504" s="97">
        <v>82</v>
      </c>
      <c r="V504" s="97">
        <f t="shared" ref="V504:AC504" si="2035">INT(B504/$I$1*$AC$1)</f>
        <v>505</v>
      </c>
      <c r="W504" s="97">
        <f t="shared" si="2035"/>
        <v>201</v>
      </c>
      <c r="X504" s="97">
        <f t="shared" si="2035"/>
        <v>150</v>
      </c>
      <c r="Y504" s="97">
        <f t="shared" si="2035"/>
        <v>150</v>
      </c>
      <c r="Z504" s="97">
        <f t="shared" si="2035"/>
        <v>492</v>
      </c>
      <c r="AA504" s="97">
        <f t="shared" si="2035"/>
        <v>328</v>
      </c>
      <c r="AB504" s="97">
        <f t="shared" si="2035"/>
        <v>410</v>
      </c>
      <c r="AC504" s="97">
        <f t="shared" si="2035"/>
        <v>410</v>
      </c>
      <c r="AE504" s="98">
        <v>82</v>
      </c>
      <c r="AF504" s="98">
        <f t="shared" ref="AF504:AM504" si="2036">INT(B504/$I$1*$AM$1)</f>
        <v>635</v>
      </c>
      <c r="AG504" s="98">
        <f t="shared" si="2036"/>
        <v>253</v>
      </c>
      <c r="AH504" s="98">
        <f t="shared" si="2036"/>
        <v>189</v>
      </c>
      <c r="AI504" s="98">
        <f t="shared" si="2036"/>
        <v>189</v>
      </c>
      <c r="AJ504" s="98">
        <f t="shared" si="2036"/>
        <v>620</v>
      </c>
      <c r="AK504" s="98">
        <f t="shared" si="2036"/>
        <v>413</v>
      </c>
      <c r="AL504" s="98">
        <f t="shared" si="2036"/>
        <v>516</v>
      </c>
      <c r="AM504" s="98">
        <f t="shared" si="2036"/>
        <v>516</v>
      </c>
      <c r="AO504" s="100">
        <v>82</v>
      </c>
      <c r="AP504" s="100">
        <f t="shared" ref="AP504:AW504" si="2037">INT(B504/$I$1*$AW$1)</f>
        <v>815</v>
      </c>
      <c r="AQ504" s="100">
        <f t="shared" si="2037"/>
        <v>325</v>
      </c>
      <c r="AR504" s="100">
        <f t="shared" si="2037"/>
        <v>242</v>
      </c>
      <c r="AS504" s="100">
        <f t="shared" si="2037"/>
        <v>242</v>
      </c>
      <c r="AT504" s="100">
        <f t="shared" si="2037"/>
        <v>795</v>
      </c>
      <c r="AU504" s="100">
        <f t="shared" si="2037"/>
        <v>530</v>
      </c>
      <c r="AV504" s="100">
        <f t="shared" si="2037"/>
        <v>662</v>
      </c>
      <c r="AW504" s="100">
        <f t="shared" si="2037"/>
        <v>662</v>
      </c>
      <c r="AY504" s="101">
        <v>82</v>
      </c>
      <c r="AZ504" s="101">
        <f t="shared" ref="AZ504:BG504" si="2038">INT(B504/$I$1*$BG$1)</f>
        <v>1043</v>
      </c>
      <c r="BA504" s="101">
        <f t="shared" si="2038"/>
        <v>416</v>
      </c>
      <c r="BB504" s="101">
        <f t="shared" si="2038"/>
        <v>310</v>
      </c>
      <c r="BC504" s="101">
        <f t="shared" si="2038"/>
        <v>310</v>
      </c>
      <c r="BD504" s="101">
        <f t="shared" si="2038"/>
        <v>1017</v>
      </c>
      <c r="BE504" s="101">
        <f t="shared" si="2038"/>
        <v>678</v>
      </c>
      <c r="BF504" s="101">
        <f t="shared" si="2038"/>
        <v>848</v>
      </c>
      <c r="BG504" s="101">
        <f t="shared" si="2038"/>
        <v>848</v>
      </c>
      <c r="BI504" s="102">
        <v>82</v>
      </c>
      <c r="BJ504" s="102">
        <f t="shared" ref="BJ504:BQ504" si="2039">INT(B504/$I$1*$BQ$1)</f>
        <v>1630</v>
      </c>
      <c r="BK504" s="102">
        <f t="shared" si="2039"/>
        <v>650</v>
      </c>
      <c r="BL504" s="102">
        <f t="shared" si="2039"/>
        <v>485</v>
      </c>
      <c r="BM504" s="102">
        <f t="shared" si="2039"/>
        <v>485</v>
      </c>
      <c r="BN504" s="102">
        <f t="shared" si="2039"/>
        <v>1590</v>
      </c>
      <c r="BO504" s="102">
        <f t="shared" si="2039"/>
        <v>1060</v>
      </c>
      <c r="BP504" s="102">
        <f t="shared" si="2039"/>
        <v>1325</v>
      </c>
      <c r="BQ504" s="102">
        <f t="shared" si="2039"/>
        <v>1325</v>
      </c>
    </row>
    <row r="505" spans="1:69">
      <c r="A505" s="4">
        <v>83</v>
      </c>
      <c r="B505" s="4">
        <f>INT(VLOOKUP(A505,数值基线!$A$1:$K$206,9,0)*$B$210)</f>
        <v>333</v>
      </c>
      <c r="C505" s="4">
        <f>INT(B505/$B$2*$C$2)</f>
        <v>133</v>
      </c>
      <c r="D505" s="4">
        <f>INT(B505/$B$2*$D$2)</f>
        <v>99</v>
      </c>
      <c r="E505" s="4">
        <f>INT(B505/$B$2*$E$2)</f>
        <v>99</v>
      </c>
      <c r="F505" s="4">
        <f>INT(VLOOKUP(A505,数值基线!$A$1:$K$206,10,0)*$F$2)</f>
        <v>325</v>
      </c>
      <c r="G505" s="4">
        <f>INT(F505/$F$2*$G$2)</f>
        <v>216</v>
      </c>
      <c r="H505" s="4">
        <f>INT(F505/$F$2*$H$2)</f>
        <v>270</v>
      </c>
      <c r="I505" s="4">
        <f>INT(F505/$F$2*$I$2)</f>
        <v>270</v>
      </c>
      <c r="K505" s="106">
        <v>83</v>
      </c>
      <c r="L505" s="106">
        <f t="shared" ref="L505:S505" si="2040">INT(B505/$I$1*$S$1)</f>
        <v>416</v>
      </c>
      <c r="M505" s="106">
        <f t="shared" si="2040"/>
        <v>166</v>
      </c>
      <c r="N505" s="106">
        <f t="shared" si="2040"/>
        <v>123</v>
      </c>
      <c r="O505" s="106">
        <f t="shared" si="2040"/>
        <v>123</v>
      </c>
      <c r="P505" s="106">
        <f t="shared" si="2040"/>
        <v>406</v>
      </c>
      <c r="Q505" s="106">
        <f t="shared" si="2040"/>
        <v>270</v>
      </c>
      <c r="R505" s="106">
        <f t="shared" si="2040"/>
        <v>337</v>
      </c>
      <c r="S505" s="106">
        <f t="shared" si="2040"/>
        <v>337</v>
      </c>
      <c r="U505" s="97">
        <v>83</v>
      </c>
      <c r="V505" s="97">
        <f t="shared" ref="V505:AC505" si="2041">INT(B505/$I$1*$AC$1)</f>
        <v>516</v>
      </c>
      <c r="W505" s="97">
        <f t="shared" si="2041"/>
        <v>206</v>
      </c>
      <c r="X505" s="97">
        <f t="shared" si="2041"/>
        <v>153</v>
      </c>
      <c r="Y505" s="97">
        <f t="shared" si="2041"/>
        <v>153</v>
      </c>
      <c r="Z505" s="97">
        <f t="shared" si="2041"/>
        <v>503</v>
      </c>
      <c r="AA505" s="97">
        <f t="shared" si="2041"/>
        <v>334</v>
      </c>
      <c r="AB505" s="97">
        <f t="shared" si="2041"/>
        <v>418</v>
      </c>
      <c r="AC505" s="97">
        <f t="shared" si="2041"/>
        <v>418</v>
      </c>
      <c r="AE505" s="98">
        <v>83</v>
      </c>
      <c r="AF505" s="98">
        <f t="shared" ref="AF505:AM505" si="2042">INT(B505/$I$1*$AM$1)</f>
        <v>649</v>
      </c>
      <c r="AG505" s="98">
        <f t="shared" si="2042"/>
        <v>259</v>
      </c>
      <c r="AH505" s="98">
        <f t="shared" si="2042"/>
        <v>193</v>
      </c>
      <c r="AI505" s="98">
        <f t="shared" si="2042"/>
        <v>193</v>
      </c>
      <c r="AJ505" s="98">
        <f t="shared" si="2042"/>
        <v>633</v>
      </c>
      <c r="AK505" s="98">
        <f t="shared" si="2042"/>
        <v>421</v>
      </c>
      <c r="AL505" s="98">
        <f t="shared" si="2042"/>
        <v>526</v>
      </c>
      <c r="AM505" s="98">
        <f t="shared" si="2042"/>
        <v>526</v>
      </c>
      <c r="AO505" s="100">
        <v>83</v>
      </c>
      <c r="AP505" s="100">
        <f t="shared" ref="AP505:AW505" si="2043">INT(B505/$I$1*$AW$1)</f>
        <v>832</v>
      </c>
      <c r="AQ505" s="100">
        <f t="shared" si="2043"/>
        <v>332</v>
      </c>
      <c r="AR505" s="100">
        <f t="shared" si="2043"/>
        <v>247</v>
      </c>
      <c r="AS505" s="100">
        <f t="shared" si="2043"/>
        <v>247</v>
      </c>
      <c r="AT505" s="100">
        <f t="shared" si="2043"/>
        <v>812</v>
      </c>
      <c r="AU505" s="100">
        <f t="shared" si="2043"/>
        <v>540</v>
      </c>
      <c r="AV505" s="100">
        <f t="shared" si="2043"/>
        <v>675</v>
      </c>
      <c r="AW505" s="100">
        <f t="shared" si="2043"/>
        <v>675</v>
      </c>
      <c r="AY505" s="101">
        <v>83</v>
      </c>
      <c r="AZ505" s="101">
        <f t="shared" ref="AZ505:BG505" si="2044">INT(B505/$I$1*$BG$1)</f>
        <v>1065</v>
      </c>
      <c r="BA505" s="101">
        <f t="shared" si="2044"/>
        <v>425</v>
      </c>
      <c r="BB505" s="101">
        <f t="shared" si="2044"/>
        <v>316</v>
      </c>
      <c r="BC505" s="101">
        <f t="shared" si="2044"/>
        <v>316</v>
      </c>
      <c r="BD505" s="101">
        <f t="shared" si="2044"/>
        <v>1040</v>
      </c>
      <c r="BE505" s="101">
        <f t="shared" si="2044"/>
        <v>691</v>
      </c>
      <c r="BF505" s="101">
        <f t="shared" si="2044"/>
        <v>864</v>
      </c>
      <c r="BG505" s="101">
        <f t="shared" si="2044"/>
        <v>864</v>
      </c>
      <c r="BI505" s="102">
        <v>83</v>
      </c>
      <c r="BJ505" s="102">
        <f t="shared" ref="BJ505:BQ505" si="2045">INT(B505/$I$1*$BQ$1)</f>
        <v>1665</v>
      </c>
      <c r="BK505" s="102">
        <f t="shared" si="2045"/>
        <v>665</v>
      </c>
      <c r="BL505" s="102">
        <f t="shared" si="2045"/>
        <v>495</v>
      </c>
      <c r="BM505" s="102">
        <f t="shared" si="2045"/>
        <v>495</v>
      </c>
      <c r="BN505" s="102">
        <f t="shared" si="2045"/>
        <v>1625</v>
      </c>
      <c r="BO505" s="102">
        <f t="shared" si="2045"/>
        <v>1080</v>
      </c>
      <c r="BP505" s="102">
        <f t="shared" si="2045"/>
        <v>1350</v>
      </c>
      <c r="BQ505" s="102">
        <f t="shared" si="2045"/>
        <v>1350</v>
      </c>
    </row>
    <row r="506" spans="1:69">
      <c r="A506" s="4">
        <v>84</v>
      </c>
      <c r="B506" s="4">
        <f>INT(VLOOKUP(A506,数值基线!$A$1:$K$206,9,0)*$B$210)</f>
        <v>341</v>
      </c>
      <c r="C506" s="4">
        <f>INT(B506/$B$2*$C$2)</f>
        <v>136</v>
      </c>
      <c r="D506" s="4">
        <f>INT(B506/$B$2*$D$2)</f>
        <v>102</v>
      </c>
      <c r="E506" s="4">
        <f>INT(B506/$B$2*$E$2)</f>
        <v>102</v>
      </c>
      <c r="F506" s="4">
        <f>INT(VLOOKUP(A506,数值基线!$A$1:$K$206,10,0)*$F$2)</f>
        <v>332</v>
      </c>
      <c r="G506" s="4">
        <f>INT(F506/$F$2*$G$2)</f>
        <v>221</v>
      </c>
      <c r="H506" s="4">
        <f>INT(F506/$F$2*$H$2)</f>
        <v>276</v>
      </c>
      <c r="I506" s="4">
        <f>INT(F506/$F$2*$I$2)</f>
        <v>276</v>
      </c>
      <c r="K506" s="106">
        <v>84</v>
      </c>
      <c r="L506" s="106">
        <f t="shared" ref="L506:S506" si="2046">INT(B506/$I$1*$S$1)</f>
        <v>426</v>
      </c>
      <c r="M506" s="106">
        <f t="shared" si="2046"/>
        <v>170</v>
      </c>
      <c r="N506" s="106">
        <f t="shared" si="2046"/>
        <v>127</v>
      </c>
      <c r="O506" s="106">
        <f t="shared" si="2046"/>
        <v>127</v>
      </c>
      <c r="P506" s="106">
        <f t="shared" si="2046"/>
        <v>415</v>
      </c>
      <c r="Q506" s="106">
        <f t="shared" si="2046"/>
        <v>276</v>
      </c>
      <c r="R506" s="106">
        <f t="shared" si="2046"/>
        <v>345</v>
      </c>
      <c r="S506" s="106">
        <f t="shared" si="2046"/>
        <v>345</v>
      </c>
      <c r="U506" s="97">
        <v>84</v>
      </c>
      <c r="V506" s="97">
        <f t="shared" ref="V506:AC506" si="2047">INT(B506/$I$1*$AC$1)</f>
        <v>528</v>
      </c>
      <c r="W506" s="97">
        <f t="shared" si="2047"/>
        <v>210</v>
      </c>
      <c r="X506" s="97">
        <f t="shared" si="2047"/>
        <v>158</v>
      </c>
      <c r="Y506" s="97">
        <f t="shared" si="2047"/>
        <v>158</v>
      </c>
      <c r="Z506" s="97">
        <f t="shared" si="2047"/>
        <v>514</v>
      </c>
      <c r="AA506" s="97">
        <f t="shared" si="2047"/>
        <v>342</v>
      </c>
      <c r="AB506" s="97">
        <f t="shared" si="2047"/>
        <v>427</v>
      </c>
      <c r="AC506" s="97">
        <f t="shared" si="2047"/>
        <v>427</v>
      </c>
      <c r="AE506" s="98">
        <v>84</v>
      </c>
      <c r="AF506" s="98">
        <f t="shared" ref="AF506:AM506" si="2048">INT(B506/$I$1*$AM$1)</f>
        <v>664</v>
      </c>
      <c r="AG506" s="98">
        <f t="shared" si="2048"/>
        <v>265</v>
      </c>
      <c r="AH506" s="98">
        <f t="shared" si="2048"/>
        <v>198</v>
      </c>
      <c r="AI506" s="98">
        <f t="shared" si="2048"/>
        <v>198</v>
      </c>
      <c r="AJ506" s="98">
        <f t="shared" si="2048"/>
        <v>647</v>
      </c>
      <c r="AK506" s="98">
        <f t="shared" si="2048"/>
        <v>430</v>
      </c>
      <c r="AL506" s="98">
        <f t="shared" si="2048"/>
        <v>538</v>
      </c>
      <c r="AM506" s="98">
        <f t="shared" si="2048"/>
        <v>538</v>
      </c>
      <c r="AO506" s="100">
        <v>84</v>
      </c>
      <c r="AP506" s="100">
        <f t="shared" ref="AP506:AW506" si="2049">INT(B506/$I$1*$AW$1)</f>
        <v>852</v>
      </c>
      <c r="AQ506" s="100">
        <f t="shared" si="2049"/>
        <v>340</v>
      </c>
      <c r="AR506" s="100">
        <f t="shared" si="2049"/>
        <v>255</v>
      </c>
      <c r="AS506" s="100">
        <f t="shared" si="2049"/>
        <v>255</v>
      </c>
      <c r="AT506" s="100">
        <f t="shared" si="2049"/>
        <v>830</v>
      </c>
      <c r="AU506" s="100">
        <f t="shared" si="2049"/>
        <v>552</v>
      </c>
      <c r="AV506" s="100">
        <f t="shared" si="2049"/>
        <v>690</v>
      </c>
      <c r="AW506" s="100">
        <f t="shared" si="2049"/>
        <v>690</v>
      </c>
      <c r="AY506" s="101">
        <v>84</v>
      </c>
      <c r="AZ506" s="101">
        <f t="shared" ref="AZ506:BG506" si="2050">INT(B506/$I$1*$BG$1)</f>
        <v>1091</v>
      </c>
      <c r="BA506" s="101">
        <f t="shared" si="2050"/>
        <v>435</v>
      </c>
      <c r="BB506" s="101">
        <f t="shared" si="2050"/>
        <v>326</v>
      </c>
      <c r="BC506" s="101">
        <f t="shared" si="2050"/>
        <v>326</v>
      </c>
      <c r="BD506" s="101">
        <f t="shared" si="2050"/>
        <v>1062</v>
      </c>
      <c r="BE506" s="101">
        <f t="shared" si="2050"/>
        <v>707</v>
      </c>
      <c r="BF506" s="101">
        <f t="shared" si="2050"/>
        <v>883</v>
      </c>
      <c r="BG506" s="101">
        <f t="shared" si="2050"/>
        <v>883</v>
      </c>
      <c r="BI506" s="102">
        <v>84</v>
      </c>
      <c r="BJ506" s="102">
        <f t="shared" ref="BJ506:BQ506" si="2051">INT(B506/$I$1*$BQ$1)</f>
        <v>1705</v>
      </c>
      <c r="BK506" s="102">
        <f t="shared" si="2051"/>
        <v>680</v>
      </c>
      <c r="BL506" s="102">
        <f t="shared" si="2051"/>
        <v>510</v>
      </c>
      <c r="BM506" s="102">
        <f t="shared" si="2051"/>
        <v>510</v>
      </c>
      <c r="BN506" s="102">
        <f t="shared" si="2051"/>
        <v>1660</v>
      </c>
      <c r="BO506" s="102">
        <f t="shared" si="2051"/>
        <v>1105</v>
      </c>
      <c r="BP506" s="102">
        <f t="shared" si="2051"/>
        <v>1380</v>
      </c>
      <c r="BQ506" s="102">
        <f t="shared" si="2051"/>
        <v>1380</v>
      </c>
    </row>
    <row r="507" spans="1:69">
      <c r="A507" s="4">
        <v>85</v>
      </c>
      <c r="B507" s="4">
        <f>INT(VLOOKUP(A507,数值基线!$A$1:$K$206,9,0)*$B$210)</f>
        <v>348</v>
      </c>
      <c r="C507" s="4">
        <f>INT(B507/$B$2*$C$2)</f>
        <v>139</v>
      </c>
      <c r="D507" s="4">
        <f>INT(B507/$B$2*$D$2)</f>
        <v>104</v>
      </c>
      <c r="E507" s="4">
        <f>INT(B507/$B$2*$E$2)</f>
        <v>104</v>
      </c>
      <c r="F507" s="4">
        <f>INT(VLOOKUP(A507,数值基线!$A$1:$K$206,10,0)*$F$2)</f>
        <v>339</v>
      </c>
      <c r="G507" s="4">
        <f>INT(F507/$F$2*$G$2)</f>
        <v>226</v>
      </c>
      <c r="H507" s="4">
        <f>INT(F507/$F$2*$H$2)</f>
        <v>282</v>
      </c>
      <c r="I507" s="4">
        <f>INT(F507/$F$2*$I$2)</f>
        <v>282</v>
      </c>
      <c r="K507" s="106">
        <v>85</v>
      </c>
      <c r="L507" s="106">
        <f t="shared" ref="L507:S507" si="2052">INT(B507/$I$1*$S$1)</f>
        <v>435</v>
      </c>
      <c r="M507" s="106">
        <f t="shared" si="2052"/>
        <v>173</v>
      </c>
      <c r="N507" s="106">
        <f t="shared" si="2052"/>
        <v>130</v>
      </c>
      <c r="O507" s="106">
        <f t="shared" si="2052"/>
        <v>130</v>
      </c>
      <c r="P507" s="106">
        <f t="shared" si="2052"/>
        <v>423</v>
      </c>
      <c r="Q507" s="106">
        <f t="shared" si="2052"/>
        <v>282</v>
      </c>
      <c r="R507" s="106">
        <f t="shared" si="2052"/>
        <v>352</v>
      </c>
      <c r="S507" s="106">
        <f t="shared" si="2052"/>
        <v>352</v>
      </c>
      <c r="U507" s="97">
        <v>85</v>
      </c>
      <c r="V507" s="97">
        <f t="shared" ref="V507:AC507" si="2053">INT(B507/$I$1*$AC$1)</f>
        <v>539</v>
      </c>
      <c r="W507" s="97">
        <f t="shared" si="2053"/>
        <v>215</v>
      </c>
      <c r="X507" s="97">
        <f t="shared" si="2053"/>
        <v>161</v>
      </c>
      <c r="Y507" s="97">
        <f t="shared" si="2053"/>
        <v>161</v>
      </c>
      <c r="Z507" s="97">
        <f t="shared" si="2053"/>
        <v>525</v>
      </c>
      <c r="AA507" s="97">
        <f t="shared" si="2053"/>
        <v>350</v>
      </c>
      <c r="AB507" s="97">
        <f t="shared" si="2053"/>
        <v>437</v>
      </c>
      <c r="AC507" s="97">
        <f t="shared" si="2053"/>
        <v>437</v>
      </c>
      <c r="AE507" s="98">
        <v>85</v>
      </c>
      <c r="AF507" s="98">
        <f t="shared" ref="AF507:AM507" si="2054">INT(B507/$I$1*$AM$1)</f>
        <v>678</v>
      </c>
      <c r="AG507" s="98">
        <f t="shared" si="2054"/>
        <v>271</v>
      </c>
      <c r="AH507" s="98">
        <f t="shared" si="2054"/>
        <v>202</v>
      </c>
      <c r="AI507" s="98">
        <f t="shared" si="2054"/>
        <v>202</v>
      </c>
      <c r="AJ507" s="98">
        <f t="shared" si="2054"/>
        <v>661</v>
      </c>
      <c r="AK507" s="98">
        <f t="shared" si="2054"/>
        <v>440</v>
      </c>
      <c r="AL507" s="98">
        <f t="shared" si="2054"/>
        <v>549</v>
      </c>
      <c r="AM507" s="98">
        <f t="shared" si="2054"/>
        <v>549</v>
      </c>
      <c r="AO507" s="100">
        <v>85</v>
      </c>
      <c r="AP507" s="100">
        <f t="shared" ref="AP507:AW507" si="2055">INT(B507/$I$1*$AW$1)</f>
        <v>870</v>
      </c>
      <c r="AQ507" s="100">
        <f t="shared" si="2055"/>
        <v>347</v>
      </c>
      <c r="AR507" s="100">
        <f t="shared" si="2055"/>
        <v>260</v>
      </c>
      <c r="AS507" s="100">
        <f t="shared" si="2055"/>
        <v>260</v>
      </c>
      <c r="AT507" s="100">
        <f t="shared" si="2055"/>
        <v>847</v>
      </c>
      <c r="AU507" s="100">
        <f t="shared" si="2055"/>
        <v>565</v>
      </c>
      <c r="AV507" s="100">
        <f t="shared" si="2055"/>
        <v>705</v>
      </c>
      <c r="AW507" s="100">
        <f t="shared" si="2055"/>
        <v>705</v>
      </c>
      <c r="AY507" s="101">
        <v>85</v>
      </c>
      <c r="AZ507" s="101">
        <f t="shared" ref="AZ507:BG507" si="2056">INT(B507/$I$1*$BG$1)</f>
        <v>1113</v>
      </c>
      <c r="BA507" s="101">
        <f t="shared" si="2056"/>
        <v>444</v>
      </c>
      <c r="BB507" s="101">
        <f t="shared" si="2056"/>
        <v>332</v>
      </c>
      <c r="BC507" s="101">
        <f t="shared" si="2056"/>
        <v>332</v>
      </c>
      <c r="BD507" s="101">
        <f t="shared" si="2056"/>
        <v>1084</v>
      </c>
      <c r="BE507" s="101">
        <f t="shared" si="2056"/>
        <v>723</v>
      </c>
      <c r="BF507" s="101">
        <f t="shared" si="2056"/>
        <v>902</v>
      </c>
      <c r="BG507" s="101">
        <f t="shared" si="2056"/>
        <v>902</v>
      </c>
      <c r="BI507" s="102">
        <v>85</v>
      </c>
      <c r="BJ507" s="102">
        <f t="shared" ref="BJ507:BQ507" si="2057">INT(B507/$I$1*$BQ$1)</f>
        <v>1740</v>
      </c>
      <c r="BK507" s="102">
        <f t="shared" si="2057"/>
        <v>695</v>
      </c>
      <c r="BL507" s="102">
        <f t="shared" si="2057"/>
        <v>520</v>
      </c>
      <c r="BM507" s="102">
        <f t="shared" si="2057"/>
        <v>520</v>
      </c>
      <c r="BN507" s="102">
        <f t="shared" si="2057"/>
        <v>1695</v>
      </c>
      <c r="BO507" s="102">
        <f t="shared" si="2057"/>
        <v>1130</v>
      </c>
      <c r="BP507" s="102">
        <f t="shared" si="2057"/>
        <v>1410</v>
      </c>
      <c r="BQ507" s="102">
        <f t="shared" si="2057"/>
        <v>1410</v>
      </c>
    </row>
    <row r="508" spans="1:69">
      <c r="A508" s="4">
        <v>86</v>
      </c>
      <c r="B508" s="4">
        <f>INT(VLOOKUP(A508,数值基线!$A$1:$K$206,9,0)*$B$210)</f>
        <v>356</v>
      </c>
      <c r="C508" s="4">
        <f>INT(B508/$B$2*$C$2)</f>
        <v>142</v>
      </c>
      <c r="D508" s="4">
        <f>INT(B508/$B$2*$D$2)</f>
        <v>106</v>
      </c>
      <c r="E508" s="4">
        <f>INT(B508/$B$2*$E$2)</f>
        <v>106</v>
      </c>
      <c r="F508" s="4">
        <f>INT(VLOOKUP(A508,数值基线!$A$1:$K$206,10,0)*$F$2)</f>
        <v>347</v>
      </c>
      <c r="G508" s="4">
        <f>INT(F508/$F$2*$G$2)</f>
        <v>231</v>
      </c>
      <c r="H508" s="4">
        <f>INT(F508/$F$2*$H$2)</f>
        <v>289</v>
      </c>
      <c r="I508" s="4">
        <f>INT(F508/$F$2*$I$2)</f>
        <v>289</v>
      </c>
      <c r="K508" s="106">
        <v>86</v>
      </c>
      <c r="L508" s="106">
        <f t="shared" ref="L508:S508" si="2058">INT(B508/$I$1*$S$1)</f>
        <v>445</v>
      </c>
      <c r="M508" s="106">
        <f t="shared" si="2058"/>
        <v>177</v>
      </c>
      <c r="N508" s="106">
        <f t="shared" si="2058"/>
        <v>132</v>
      </c>
      <c r="O508" s="106">
        <f t="shared" si="2058"/>
        <v>132</v>
      </c>
      <c r="P508" s="106">
        <f t="shared" si="2058"/>
        <v>433</v>
      </c>
      <c r="Q508" s="106">
        <f t="shared" si="2058"/>
        <v>288</v>
      </c>
      <c r="R508" s="106">
        <f t="shared" si="2058"/>
        <v>361</v>
      </c>
      <c r="S508" s="106">
        <f t="shared" si="2058"/>
        <v>361</v>
      </c>
      <c r="U508" s="97">
        <v>86</v>
      </c>
      <c r="V508" s="97">
        <f t="shared" ref="V508:AC508" si="2059">INT(B508/$I$1*$AC$1)</f>
        <v>551</v>
      </c>
      <c r="W508" s="97">
        <f t="shared" si="2059"/>
        <v>220</v>
      </c>
      <c r="X508" s="97">
        <f t="shared" si="2059"/>
        <v>164</v>
      </c>
      <c r="Y508" s="97">
        <f t="shared" si="2059"/>
        <v>164</v>
      </c>
      <c r="Z508" s="97">
        <f t="shared" si="2059"/>
        <v>537</v>
      </c>
      <c r="AA508" s="97">
        <f t="shared" si="2059"/>
        <v>358</v>
      </c>
      <c r="AB508" s="97">
        <f t="shared" si="2059"/>
        <v>447</v>
      </c>
      <c r="AC508" s="97">
        <f t="shared" si="2059"/>
        <v>447</v>
      </c>
      <c r="AE508" s="98">
        <v>86</v>
      </c>
      <c r="AF508" s="98">
        <f t="shared" ref="AF508:AM508" si="2060">INT(B508/$I$1*$AM$1)</f>
        <v>694</v>
      </c>
      <c r="AG508" s="98">
        <f t="shared" si="2060"/>
        <v>276</v>
      </c>
      <c r="AH508" s="98">
        <f t="shared" si="2060"/>
        <v>206</v>
      </c>
      <c r="AI508" s="98">
        <f t="shared" si="2060"/>
        <v>206</v>
      </c>
      <c r="AJ508" s="98">
        <f t="shared" si="2060"/>
        <v>676</v>
      </c>
      <c r="AK508" s="98">
        <f t="shared" si="2060"/>
        <v>450</v>
      </c>
      <c r="AL508" s="98">
        <f t="shared" si="2060"/>
        <v>563</v>
      </c>
      <c r="AM508" s="98">
        <f t="shared" si="2060"/>
        <v>563</v>
      </c>
      <c r="AO508" s="100">
        <v>86</v>
      </c>
      <c r="AP508" s="100">
        <f t="shared" ref="AP508:AW508" si="2061">INT(B508/$I$1*$AW$1)</f>
        <v>890</v>
      </c>
      <c r="AQ508" s="100">
        <f t="shared" si="2061"/>
        <v>355</v>
      </c>
      <c r="AR508" s="100">
        <f t="shared" si="2061"/>
        <v>265</v>
      </c>
      <c r="AS508" s="100">
        <f t="shared" si="2061"/>
        <v>265</v>
      </c>
      <c r="AT508" s="100">
        <f t="shared" si="2061"/>
        <v>867</v>
      </c>
      <c r="AU508" s="100">
        <f t="shared" si="2061"/>
        <v>577</v>
      </c>
      <c r="AV508" s="100">
        <f t="shared" si="2061"/>
        <v>722</v>
      </c>
      <c r="AW508" s="100">
        <f t="shared" si="2061"/>
        <v>722</v>
      </c>
      <c r="AY508" s="101">
        <v>86</v>
      </c>
      <c r="AZ508" s="101">
        <f t="shared" ref="AZ508:BG508" si="2062">INT(B508/$I$1*$BG$1)</f>
        <v>1139</v>
      </c>
      <c r="BA508" s="101">
        <f t="shared" si="2062"/>
        <v>454</v>
      </c>
      <c r="BB508" s="101">
        <f t="shared" si="2062"/>
        <v>339</v>
      </c>
      <c r="BC508" s="101">
        <f t="shared" si="2062"/>
        <v>339</v>
      </c>
      <c r="BD508" s="101">
        <f t="shared" si="2062"/>
        <v>1110</v>
      </c>
      <c r="BE508" s="101">
        <f t="shared" si="2062"/>
        <v>739</v>
      </c>
      <c r="BF508" s="101">
        <f t="shared" si="2062"/>
        <v>924</v>
      </c>
      <c r="BG508" s="101">
        <f t="shared" si="2062"/>
        <v>924</v>
      </c>
      <c r="BI508" s="102">
        <v>86</v>
      </c>
      <c r="BJ508" s="102">
        <f t="shared" ref="BJ508:BQ508" si="2063">INT(B508/$I$1*$BQ$1)</f>
        <v>1780</v>
      </c>
      <c r="BK508" s="102">
        <f t="shared" si="2063"/>
        <v>710</v>
      </c>
      <c r="BL508" s="102">
        <f t="shared" si="2063"/>
        <v>530</v>
      </c>
      <c r="BM508" s="102">
        <f t="shared" si="2063"/>
        <v>530</v>
      </c>
      <c r="BN508" s="102">
        <f t="shared" si="2063"/>
        <v>1735</v>
      </c>
      <c r="BO508" s="102">
        <f t="shared" si="2063"/>
        <v>1155</v>
      </c>
      <c r="BP508" s="102">
        <f t="shared" si="2063"/>
        <v>1445</v>
      </c>
      <c r="BQ508" s="102">
        <f t="shared" si="2063"/>
        <v>1445</v>
      </c>
    </row>
    <row r="509" spans="1:69">
      <c r="A509" s="4">
        <v>87</v>
      </c>
      <c r="B509" s="4">
        <f>INT(VLOOKUP(A509,数值基线!$A$1:$K$206,9,0)*$B$210)</f>
        <v>364</v>
      </c>
      <c r="C509" s="4">
        <f>INT(B509/$B$2*$C$2)</f>
        <v>145</v>
      </c>
      <c r="D509" s="4">
        <f>INT(B509/$B$2*$D$2)</f>
        <v>109</v>
      </c>
      <c r="E509" s="4">
        <f>INT(B509/$B$2*$E$2)</f>
        <v>109</v>
      </c>
      <c r="F509" s="4">
        <f>INT(VLOOKUP(A509,数值基线!$A$1:$K$206,10,0)*$F$2)</f>
        <v>355</v>
      </c>
      <c r="G509" s="4">
        <f>INT(F509/$F$2*$G$2)</f>
        <v>236</v>
      </c>
      <c r="H509" s="4">
        <f>INT(F509/$F$2*$H$2)</f>
        <v>295</v>
      </c>
      <c r="I509" s="4">
        <f>INT(F509/$F$2*$I$2)</f>
        <v>295</v>
      </c>
      <c r="K509" s="106">
        <v>87</v>
      </c>
      <c r="L509" s="106">
        <f t="shared" ref="L509:S509" si="2064">INT(B509/$I$1*$S$1)</f>
        <v>455</v>
      </c>
      <c r="M509" s="106">
        <f t="shared" si="2064"/>
        <v>181</v>
      </c>
      <c r="N509" s="106">
        <f t="shared" si="2064"/>
        <v>136</v>
      </c>
      <c r="O509" s="106">
        <f t="shared" si="2064"/>
        <v>136</v>
      </c>
      <c r="P509" s="106">
        <f t="shared" si="2064"/>
        <v>443</v>
      </c>
      <c r="Q509" s="106">
        <f t="shared" si="2064"/>
        <v>295</v>
      </c>
      <c r="R509" s="106">
        <f t="shared" si="2064"/>
        <v>368</v>
      </c>
      <c r="S509" s="106">
        <f t="shared" si="2064"/>
        <v>368</v>
      </c>
      <c r="U509" s="97">
        <v>87</v>
      </c>
      <c r="V509" s="97">
        <f t="shared" ref="V509:AC509" si="2065">INT(B509/$I$1*$AC$1)</f>
        <v>564</v>
      </c>
      <c r="W509" s="97">
        <f t="shared" si="2065"/>
        <v>224</v>
      </c>
      <c r="X509" s="97">
        <f t="shared" si="2065"/>
        <v>168</v>
      </c>
      <c r="Y509" s="97">
        <f t="shared" si="2065"/>
        <v>168</v>
      </c>
      <c r="Z509" s="97">
        <f t="shared" si="2065"/>
        <v>550</v>
      </c>
      <c r="AA509" s="97">
        <f t="shared" si="2065"/>
        <v>365</v>
      </c>
      <c r="AB509" s="97">
        <f t="shared" si="2065"/>
        <v>457</v>
      </c>
      <c r="AC509" s="97">
        <f t="shared" si="2065"/>
        <v>457</v>
      </c>
      <c r="AE509" s="98">
        <v>87</v>
      </c>
      <c r="AF509" s="98">
        <f t="shared" ref="AF509:AM509" si="2066">INT(B509/$I$1*$AM$1)</f>
        <v>709</v>
      </c>
      <c r="AG509" s="98">
        <f t="shared" si="2066"/>
        <v>282</v>
      </c>
      <c r="AH509" s="98">
        <f t="shared" si="2066"/>
        <v>212</v>
      </c>
      <c r="AI509" s="98">
        <f t="shared" si="2066"/>
        <v>212</v>
      </c>
      <c r="AJ509" s="98">
        <f t="shared" si="2066"/>
        <v>692</v>
      </c>
      <c r="AK509" s="98">
        <f t="shared" si="2066"/>
        <v>460</v>
      </c>
      <c r="AL509" s="98">
        <f t="shared" si="2066"/>
        <v>575</v>
      </c>
      <c r="AM509" s="98">
        <f t="shared" si="2066"/>
        <v>575</v>
      </c>
      <c r="AO509" s="100">
        <v>87</v>
      </c>
      <c r="AP509" s="100">
        <f t="shared" ref="AP509:AW509" si="2067">INT(B509/$I$1*$AW$1)</f>
        <v>910</v>
      </c>
      <c r="AQ509" s="100">
        <f t="shared" si="2067"/>
        <v>362</v>
      </c>
      <c r="AR509" s="100">
        <f t="shared" si="2067"/>
        <v>272</v>
      </c>
      <c r="AS509" s="100">
        <f t="shared" si="2067"/>
        <v>272</v>
      </c>
      <c r="AT509" s="100">
        <f t="shared" si="2067"/>
        <v>887</v>
      </c>
      <c r="AU509" s="100">
        <f t="shared" si="2067"/>
        <v>590</v>
      </c>
      <c r="AV509" s="100">
        <f t="shared" si="2067"/>
        <v>737</v>
      </c>
      <c r="AW509" s="100">
        <f t="shared" si="2067"/>
        <v>737</v>
      </c>
      <c r="AY509" s="101">
        <v>87</v>
      </c>
      <c r="AZ509" s="101">
        <f t="shared" ref="AZ509:BG509" si="2068">INT(B509/$I$1*$BG$1)</f>
        <v>1164</v>
      </c>
      <c r="BA509" s="101">
        <f t="shared" si="2068"/>
        <v>464</v>
      </c>
      <c r="BB509" s="101">
        <f t="shared" si="2068"/>
        <v>348</v>
      </c>
      <c r="BC509" s="101">
        <f t="shared" si="2068"/>
        <v>348</v>
      </c>
      <c r="BD509" s="101">
        <f t="shared" si="2068"/>
        <v>1136</v>
      </c>
      <c r="BE509" s="101">
        <f t="shared" si="2068"/>
        <v>755</v>
      </c>
      <c r="BF509" s="101">
        <f t="shared" si="2068"/>
        <v>944</v>
      </c>
      <c r="BG509" s="101">
        <f t="shared" si="2068"/>
        <v>944</v>
      </c>
      <c r="BI509" s="102">
        <v>87</v>
      </c>
      <c r="BJ509" s="102">
        <f t="shared" ref="BJ509:BQ509" si="2069">INT(B509/$I$1*$BQ$1)</f>
        <v>1820</v>
      </c>
      <c r="BK509" s="102">
        <f t="shared" si="2069"/>
        <v>725</v>
      </c>
      <c r="BL509" s="102">
        <f t="shared" si="2069"/>
        <v>545</v>
      </c>
      <c r="BM509" s="102">
        <f t="shared" si="2069"/>
        <v>545</v>
      </c>
      <c r="BN509" s="102">
        <f t="shared" si="2069"/>
        <v>1775</v>
      </c>
      <c r="BO509" s="102">
        <f t="shared" si="2069"/>
        <v>1180</v>
      </c>
      <c r="BP509" s="102">
        <f t="shared" si="2069"/>
        <v>1475</v>
      </c>
      <c r="BQ509" s="102">
        <f t="shared" si="2069"/>
        <v>1475</v>
      </c>
    </row>
    <row r="510" spans="1:69">
      <c r="A510" s="4">
        <v>88</v>
      </c>
      <c r="B510" s="4">
        <f>INT(VLOOKUP(A510,数值基线!$A$1:$K$206,9,0)*$B$210)</f>
        <v>371</v>
      </c>
      <c r="C510" s="4">
        <f>INT(B510/$B$2*$C$2)</f>
        <v>148</v>
      </c>
      <c r="D510" s="4">
        <f>INT(B510/$B$2*$D$2)</f>
        <v>111</v>
      </c>
      <c r="E510" s="4">
        <f>INT(B510/$B$2*$E$2)</f>
        <v>111</v>
      </c>
      <c r="F510" s="4">
        <f>INT(VLOOKUP(A510,数值基线!$A$1:$K$206,10,0)*$F$2)</f>
        <v>362</v>
      </c>
      <c r="G510" s="4">
        <f>INT(F510/$F$2*$G$2)</f>
        <v>241</v>
      </c>
      <c r="H510" s="4">
        <f>INT(F510/$F$2*$H$2)</f>
        <v>301</v>
      </c>
      <c r="I510" s="4">
        <f>INT(F510/$F$2*$I$2)</f>
        <v>301</v>
      </c>
      <c r="K510" s="106">
        <v>88</v>
      </c>
      <c r="L510" s="106">
        <f t="shared" ref="L510:S510" si="2070">INT(B510/$I$1*$S$1)</f>
        <v>463</v>
      </c>
      <c r="M510" s="106">
        <f t="shared" si="2070"/>
        <v>185</v>
      </c>
      <c r="N510" s="106">
        <f t="shared" si="2070"/>
        <v>138</v>
      </c>
      <c r="O510" s="106">
        <f t="shared" si="2070"/>
        <v>138</v>
      </c>
      <c r="P510" s="106">
        <f t="shared" si="2070"/>
        <v>452</v>
      </c>
      <c r="Q510" s="106">
        <f t="shared" si="2070"/>
        <v>301</v>
      </c>
      <c r="R510" s="106">
        <f t="shared" si="2070"/>
        <v>376</v>
      </c>
      <c r="S510" s="106">
        <f t="shared" si="2070"/>
        <v>376</v>
      </c>
      <c r="U510" s="97">
        <v>88</v>
      </c>
      <c r="V510" s="97">
        <f t="shared" ref="V510:AC510" si="2071">INT(B510/$I$1*$AC$1)</f>
        <v>575</v>
      </c>
      <c r="W510" s="97">
        <f t="shared" si="2071"/>
        <v>229</v>
      </c>
      <c r="X510" s="97">
        <f t="shared" si="2071"/>
        <v>172</v>
      </c>
      <c r="Y510" s="97">
        <f t="shared" si="2071"/>
        <v>172</v>
      </c>
      <c r="Z510" s="97">
        <f t="shared" si="2071"/>
        <v>561</v>
      </c>
      <c r="AA510" s="97">
        <f t="shared" si="2071"/>
        <v>373</v>
      </c>
      <c r="AB510" s="97">
        <f t="shared" si="2071"/>
        <v>466</v>
      </c>
      <c r="AC510" s="97">
        <f t="shared" si="2071"/>
        <v>466</v>
      </c>
      <c r="AE510" s="98">
        <v>88</v>
      </c>
      <c r="AF510" s="98">
        <f t="shared" ref="AF510:AM510" si="2072">INT(B510/$I$1*$AM$1)</f>
        <v>723</v>
      </c>
      <c r="AG510" s="98">
        <f t="shared" si="2072"/>
        <v>288</v>
      </c>
      <c r="AH510" s="98">
        <f t="shared" si="2072"/>
        <v>216</v>
      </c>
      <c r="AI510" s="98">
        <f t="shared" si="2072"/>
        <v>216</v>
      </c>
      <c r="AJ510" s="98">
        <f t="shared" si="2072"/>
        <v>705</v>
      </c>
      <c r="AK510" s="98">
        <f t="shared" si="2072"/>
        <v>469</v>
      </c>
      <c r="AL510" s="98">
        <f t="shared" si="2072"/>
        <v>586</v>
      </c>
      <c r="AM510" s="98">
        <f t="shared" si="2072"/>
        <v>586</v>
      </c>
      <c r="AO510" s="100">
        <v>88</v>
      </c>
      <c r="AP510" s="100">
        <f t="shared" ref="AP510:AW510" si="2073">INT(B510/$I$1*$AW$1)</f>
        <v>927</v>
      </c>
      <c r="AQ510" s="100">
        <f t="shared" si="2073"/>
        <v>370</v>
      </c>
      <c r="AR510" s="100">
        <f t="shared" si="2073"/>
        <v>277</v>
      </c>
      <c r="AS510" s="100">
        <f t="shared" si="2073"/>
        <v>277</v>
      </c>
      <c r="AT510" s="100">
        <f t="shared" si="2073"/>
        <v>905</v>
      </c>
      <c r="AU510" s="100">
        <f t="shared" si="2073"/>
        <v>602</v>
      </c>
      <c r="AV510" s="100">
        <f t="shared" si="2073"/>
        <v>752</v>
      </c>
      <c r="AW510" s="100">
        <f t="shared" si="2073"/>
        <v>752</v>
      </c>
      <c r="AY510" s="101">
        <v>88</v>
      </c>
      <c r="AZ510" s="101">
        <f t="shared" ref="AZ510:BG510" si="2074">INT(B510/$I$1*$BG$1)</f>
        <v>1187</v>
      </c>
      <c r="BA510" s="101">
        <f t="shared" si="2074"/>
        <v>473</v>
      </c>
      <c r="BB510" s="101">
        <f t="shared" si="2074"/>
        <v>355</v>
      </c>
      <c r="BC510" s="101">
        <f t="shared" si="2074"/>
        <v>355</v>
      </c>
      <c r="BD510" s="101">
        <f t="shared" si="2074"/>
        <v>1158</v>
      </c>
      <c r="BE510" s="101">
        <f t="shared" si="2074"/>
        <v>771</v>
      </c>
      <c r="BF510" s="101">
        <f t="shared" si="2074"/>
        <v>963</v>
      </c>
      <c r="BG510" s="101">
        <f t="shared" si="2074"/>
        <v>963</v>
      </c>
      <c r="BI510" s="102">
        <v>88</v>
      </c>
      <c r="BJ510" s="102">
        <f t="shared" ref="BJ510:BQ510" si="2075">INT(B510/$I$1*$BQ$1)</f>
        <v>1855</v>
      </c>
      <c r="BK510" s="102">
        <f t="shared" si="2075"/>
        <v>740</v>
      </c>
      <c r="BL510" s="102">
        <f t="shared" si="2075"/>
        <v>555</v>
      </c>
      <c r="BM510" s="102">
        <f t="shared" si="2075"/>
        <v>555</v>
      </c>
      <c r="BN510" s="102">
        <f t="shared" si="2075"/>
        <v>1810</v>
      </c>
      <c r="BO510" s="102">
        <f t="shared" si="2075"/>
        <v>1205</v>
      </c>
      <c r="BP510" s="102">
        <f t="shared" si="2075"/>
        <v>1505</v>
      </c>
      <c r="BQ510" s="102">
        <f t="shared" si="2075"/>
        <v>1505</v>
      </c>
    </row>
    <row r="511" spans="1:69">
      <c r="A511" s="4">
        <v>89</v>
      </c>
      <c r="B511" s="4">
        <f>INT(VLOOKUP(A511,数值基线!$A$1:$K$206,9,0)*$B$210)</f>
        <v>379</v>
      </c>
      <c r="C511" s="4">
        <f>INT(B511/$B$2*$C$2)</f>
        <v>151</v>
      </c>
      <c r="D511" s="4">
        <f>INT(B511/$B$2*$D$2)</f>
        <v>113</v>
      </c>
      <c r="E511" s="4">
        <f>INT(B511/$B$2*$E$2)</f>
        <v>113</v>
      </c>
      <c r="F511" s="4">
        <f>INT(VLOOKUP(A511,数值基线!$A$1:$K$206,10,0)*$F$2)</f>
        <v>370</v>
      </c>
      <c r="G511" s="4">
        <f>INT(F511/$F$2*$G$2)</f>
        <v>246</v>
      </c>
      <c r="H511" s="4">
        <f>INT(F511/$F$2*$H$2)</f>
        <v>308</v>
      </c>
      <c r="I511" s="4">
        <f>INT(F511/$F$2*$I$2)</f>
        <v>308</v>
      </c>
      <c r="K511" s="106">
        <v>89</v>
      </c>
      <c r="L511" s="106">
        <f t="shared" ref="L511:S511" si="2076">INT(B511/$I$1*$S$1)</f>
        <v>473</v>
      </c>
      <c r="M511" s="106">
        <f t="shared" si="2076"/>
        <v>188</v>
      </c>
      <c r="N511" s="106">
        <f t="shared" si="2076"/>
        <v>141</v>
      </c>
      <c r="O511" s="106">
        <f t="shared" si="2076"/>
        <v>141</v>
      </c>
      <c r="P511" s="106">
        <f t="shared" si="2076"/>
        <v>462</v>
      </c>
      <c r="Q511" s="106">
        <f t="shared" si="2076"/>
        <v>307</v>
      </c>
      <c r="R511" s="106">
        <f t="shared" si="2076"/>
        <v>385</v>
      </c>
      <c r="S511" s="106">
        <f t="shared" si="2076"/>
        <v>385</v>
      </c>
      <c r="U511" s="97">
        <v>89</v>
      </c>
      <c r="V511" s="97">
        <f t="shared" ref="V511:AC511" si="2077">INT(B511/$I$1*$AC$1)</f>
        <v>587</v>
      </c>
      <c r="W511" s="97">
        <f t="shared" si="2077"/>
        <v>234</v>
      </c>
      <c r="X511" s="97">
        <f t="shared" si="2077"/>
        <v>175</v>
      </c>
      <c r="Y511" s="97">
        <f t="shared" si="2077"/>
        <v>175</v>
      </c>
      <c r="Z511" s="97">
        <f t="shared" si="2077"/>
        <v>573</v>
      </c>
      <c r="AA511" s="97">
        <f t="shared" si="2077"/>
        <v>381</v>
      </c>
      <c r="AB511" s="97">
        <f t="shared" si="2077"/>
        <v>477</v>
      </c>
      <c r="AC511" s="97">
        <f t="shared" si="2077"/>
        <v>477</v>
      </c>
      <c r="AE511" s="98">
        <v>89</v>
      </c>
      <c r="AF511" s="98">
        <f t="shared" ref="AF511:AM511" si="2078">INT(B511/$I$1*$AM$1)</f>
        <v>739</v>
      </c>
      <c r="AG511" s="98">
        <f t="shared" si="2078"/>
        <v>294</v>
      </c>
      <c r="AH511" s="98">
        <f t="shared" si="2078"/>
        <v>220</v>
      </c>
      <c r="AI511" s="98">
        <f t="shared" si="2078"/>
        <v>220</v>
      </c>
      <c r="AJ511" s="98">
        <f t="shared" si="2078"/>
        <v>721</v>
      </c>
      <c r="AK511" s="98">
        <f t="shared" si="2078"/>
        <v>479</v>
      </c>
      <c r="AL511" s="98">
        <f t="shared" si="2078"/>
        <v>600</v>
      </c>
      <c r="AM511" s="98">
        <f t="shared" si="2078"/>
        <v>600</v>
      </c>
      <c r="AO511" s="100">
        <v>89</v>
      </c>
      <c r="AP511" s="100">
        <f t="shared" ref="AP511:AW511" si="2079">INT(B511/$I$1*$AW$1)</f>
        <v>947</v>
      </c>
      <c r="AQ511" s="100">
        <f t="shared" si="2079"/>
        <v>377</v>
      </c>
      <c r="AR511" s="100">
        <f t="shared" si="2079"/>
        <v>282</v>
      </c>
      <c r="AS511" s="100">
        <f t="shared" si="2079"/>
        <v>282</v>
      </c>
      <c r="AT511" s="100">
        <f t="shared" si="2079"/>
        <v>925</v>
      </c>
      <c r="AU511" s="100">
        <f t="shared" si="2079"/>
        <v>615</v>
      </c>
      <c r="AV511" s="100">
        <f t="shared" si="2079"/>
        <v>770</v>
      </c>
      <c r="AW511" s="100">
        <f t="shared" si="2079"/>
        <v>770</v>
      </c>
      <c r="AY511" s="101">
        <v>89</v>
      </c>
      <c r="AZ511" s="101">
        <f t="shared" ref="AZ511:BG511" si="2080">INT(B511/$I$1*$BG$1)</f>
        <v>1212</v>
      </c>
      <c r="BA511" s="101">
        <f t="shared" si="2080"/>
        <v>483</v>
      </c>
      <c r="BB511" s="101">
        <f t="shared" si="2080"/>
        <v>361</v>
      </c>
      <c r="BC511" s="101">
        <f t="shared" si="2080"/>
        <v>361</v>
      </c>
      <c r="BD511" s="101">
        <f t="shared" si="2080"/>
        <v>1184</v>
      </c>
      <c r="BE511" s="101">
        <f t="shared" si="2080"/>
        <v>787</v>
      </c>
      <c r="BF511" s="101">
        <f t="shared" si="2080"/>
        <v>985</v>
      </c>
      <c r="BG511" s="101">
        <f t="shared" si="2080"/>
        <v>985</v>
      </c>
      <c r="BI511" s="102">
        <v>89</v>
      </c>
      <c r="BJ511" s="102">
        <f t="shared" ref="BJ511:BQ511" si="2081">INT(B511/$I$1*$BQ$1)</f>
        <v>1895</v>
      </c>
      <c r="BK511" s="102">
        <f t="shared" si="2081"/>
        <v>755</v>
      </c>
      <c r="BL511" s="102">
        <f t="shared" si="2081"/>
        <v>565</v>
      </c>
      <c r="BM511" s="102">
        <f t="shared" si="2081"/>
        <v>565</v>
      </c>
      <c r="BN511" s="102">
        <f t="shared" si="2081"/>
        <v>1850</v>
      </c>
      <c r="BO511" s="102">
        <f t="shared" si="2081"/>
        <v>1230</v>
      </c>
      <c r="BP511" s="102">
        <f t="shared" si="2081"/>
        <v>1540</v>
      </c>
      <c r="BQ511" s="102">
        <f t="shared" si="2081"/>
        <v>1540</v>
      </c>
    </row>
    <row r="512" spans="1:69">
      <c r="A512" s="4">
        <v>90</v>
      </c>
      <c r="B512" s="4">
        <f>INT(VLOOKUP(A512,数值基线!$A$1:$K$206,9,0)*$B$210)</f>
        <v>387</v>
      </c>
      <c r="C512" s="4">
        <f>INT(B512/$B$2*$C$2)</f>
        <v>154</v>
      </c>
      <c r="D512" s="4">
        <f>INT(B512/$B$2*$D$2)</f>
        <v>116</v>
      </c>
      <c r="E512" s="4">
        <f>INT(B512/$B$2*$E$2)</f>
        <v>116</v>
      </c>
      <c r="F512" s="4">
        <f>INT(VLOOKUP(A512,数值基线!$A$1:$K$206,10,0)*$F$2)</f>
        <v>378</v>
      </c>
      <c r="G512" s="4">
        <f>INT(F512/$F$2*$G$2)</f>
        <v>252</v>
      </c>
      <c r="H512" s="4">
        <f>INT(F512/$F$2*$H$2)</f>
        <v>315</v>
      </c>
      <c r="I512" s="4">
        <f>INT(F512/$F$2*$I$2)</f>
        <v>315</v>
      </c>
      <c r="K512" s="106">
        <v>90</v>
      </c>
      <c r="L512" s="106">
        <f t="shared" ref="L512:S512" si="2082">INT(B512/$I$1*$S$1)</f>
        <v>483</v>
      </c>
      <c r="M512" s="106">
        <f t="shared" si="2082"/>
        <v>192</v>
      </c>
      <c r="N512" s="106">
        <f t="shared" si="2082"/>
        <v>145</v>
      </c>
      <c r="O512" s="106">
        <f t="shared" si="2082"/>
        <v>145</v>
      </c>
      <c r="P512" s="106">
        <f t="shared" si="2082"/>
        <v>472</v>
      </c>
      <c r="Q512" s="106">
        <f t="shared" si="2082"/>
        <v>315</v>
      </c>
      <c r="R512" s="106">
        <f t="shared" si="2082"/>
        <v>393</v>
      </c>
      <c r="S512" s="106">
        <f t="shared" si="2082"/>
        <v>393</v>
      </c>
      <c r="U512" s="97">
        <v>90</v>
      </c>
      <c r="V512" s="97">
        <f t="shared" ref="V512:AC512" si="2083">INT(B512/$I$1*$AC$1)</f>
        <v>599</v>
      </c>
      <c r="W512" s="97">
        <f t="shared" si="2083"/>
        <v>238</v>
      </c>
      <c r="X512" s="97">
        <f t="shared" si="2083"/>
        <v>179</v>
      </c>
      <c r="Y512" s="97">
        <f t="shared" si="2083"/>
        <v>179</v>
      </c>
      <c r="Z512" s="97">
        <f t="shared" si="2083"/>
        <v>585</v>
      </c>
      <c r="AA512" s="97">
        <f t="shared" si="2083"/>
        <v>390</v>
      </c>
      <c r="AB512" s="97">
        <f t="shared" si="2083"/>
        <v>488</v>
      </c>
      <c r="AC512" s="97">
        <f t="shared" si="2083"/>
        <v>488</v>
      </c>
      <c r="AE512" s="98">
        <v>90</v>
      </c>
      <c r="AF512" s="98">
        <f t="shared" ref="AF512:AM512" si="2084">INT(B512/$I$1*$AM$1)</f>
        <v>754</v>
      </c>
      <c r="AG512" s="98">
        <f t="shared" si="2084"/>
        <v>300</v>
      </c>
      <c r="AH512" s="98">
        <f t="shared" si="2084"/>
        <v>226</v>
      </c>
      <c r="AI512" s="98">
        <f t="shared" si="2084"/>
        <v>226</v>
      </c>
      <c r="AJ512" s="98">
        <f t="shared" si="2084"/>
        <v>737</v>
      </c>
      <c r="AK512" s="98">
        <f t="shared" si="2084"/>
        <v>491</v>
      </c>
      <c r="AL512" s="98">
        <f t="shared" si="2084"/>
        <v>614</v>
      </c>
      <c r="AM512" s="98">
        <f t="shared" si="2084"/>
        <v>614</v>
      </c>
      <c r="AO512" s="100">
        <v>90</v>
      </c>
      <c r="AP512" s="100">
        <f t="shared" ref="AP512:AW512" si="2085">INT(B512/$I$1*$AW$1)</f>
        <v>967</v>
      </c>
      <c r="AQ512" s="100">
        <f t="shared" si="2085"/>
        <v>385</v>
      </c>
      <c r="AR512" s="100">
        <f t="shared" si="2085"/>
        <v>290</v>
      </c>
      <c r="AS512" s="100">
        <f t="shared" si="2085"/>
        <v>290</v>
      </c>
      <c r="AT512" s="100">
        <f t="shared" si="2085"/>
        <v>945</v>
      </c>
      <c r="AU512" s="100">
        <f t="shared" si="2085"/>
        <v>630</v>
      </c>
      <c r="AV512" s="100">
        <f t="shared" si="2085"/>
        <v>787</v>
      </c>
      <c r="AW512" s="100">
        <f t="shared" si="2085"/>
        <v>787</v>
      </c>
      <c r="AY512" s="101">
        <v>90</v>
      </c>
      <c r="AZ512" s="101">
        <f t="shared" ref="AZ512:BG512" si="2086">INT(B512/$I$1*$BG$1)</f>
        <v>1238</v>
      </c>
      <c r="BA512" s="101">
        <f t="shared" si="2086"/>
        <v>492</v>
      </c>
      <c r="BB512" s="101">
        <f t="shared" si="2086"/>
        <v>371</v>
      </c>
      <c r="BC512" s="101">
        <f t="shared" si="2086"/>
        <v>371</v>
      </c>
      <c r="BD512" s="101">
        <f t="shared" si="2086"/>
        <v>1209</v>
      </c>
      <c r="BE512" s="101">
        <f t="shared" si="2086"/>
        <v>806</v>
      </c>
      <c r="BF512" s="101">
        <f t="shared" si="2086"/>
        <v>1008</v>
      </c>
      <c r="BG512" s="101">
        <f t="shared" si="2086"/>
        <v>1008</v>
      </c>
      <c r="BI512" s="102">
        <v>90</v>
      </c>
      <c r="BJ512" s="102">
        <f t="shared" ref="BJ512:BQ512" si="2087">INT(B512/$I$1*$BQ$1)</f>
        <v>1935</v>
      </c>
      <c r="BK512" s="102">
        <f t="shared" si="2087"/>
        <v>770</v>
      </c>
      <c r="BL512" s="102">
        <f t="shared" si="2087"/>
        <v>580</v>
      </c>
      <c r="BM512" s="102">
        <f t="shared" si="2087"/>
        <v>580</v>
      </c>
      <c r="BN512" s="102">
        <f t="shared" si="2087"/>
        <v>1890</v>
      </c>
      <c r="BO512" s="102">
        <f t="shared" si="2087"/>
        <v>1260</v>
      </c>
      <c r="BP512" s="102">
        <f t="shared" si="2087"/>
        <v>1575</v>
      </c>
      <c r="BQ512" s="102">
        <f t="shared" si="2087"/>
        <v>1575</v>
      </c>
    </row>
    <row r="513" spans="1:69">
      <c r="A513" s="4">
        <v>91</v>
      </c>
      <c r="B513" s="4">
        <f>INT(VLOOKUP(A513,数值基线!$A$1:$K$206,9,0)*$B$210)</f>
        <v>395</v>
      </c>
      <c r="C513" s="4">
        <f>INT(B513/$B$2*$C$2)</f>
        <v>158</v>
      </c>
      <c r="D513" s="4">
        <f>INT(B513/$B$2*$D$2)</f>
        <v>118</v>
      </c>
      <c r="E513" s="4">
        <f>INT(B513/$B$2*$E$2)</f>
        <v>118</v>
      </c>
      <c r="F513" s="4">
        <f>INT(VLOOKUP(A513,数值基线!$A$1:$K$206,10,0)*$F$2)</f>
        <v>385</v>
      </c>
      <c r="G513" s="4">
        <f>INT(F513/$F$2*$G$2)</f>
        <v>256</v>
      </c>
      <c r="H513" s="4">
        <f>INT(F513/$F$2*$H$2)</f>
        <v>320</v>
      </c>
      <c r="I513" s="4">
        <f>INT(F513/$F$2*$I$2)</f>
        <v>320</v>
      </c>
      <c r="K513" s="106">
        <v>91</v>
      </c>
      <c r="L513" s="106">
        <f t="shared" ref="L513:S513" si="2088">INT(B513/$I$1*$S$1)</f>
        <v>493</v>
      </c>
      <c r="M513" s="106">
        <f t="shared" si="2088"/>
        <v>197</v>
      </c>
      <c r="N513" s="106">
        <f t="shared" si="2088"/>
        <v>147</v>
      </c>
      <c r="O513" s="106">
        <f t="shared" si="2088"/>
        <v>147</v>
      </c>
      <c r="P513" s="106">
        <f t="shared" si="2088"/>
        <v>481</v>
      </c>
      <c r="Q513" s="106">
        <f t="shared" si="2088"/>
        <v>320</v>
      </c>
      <c r="R513" s="106">
        <f t="shared" si="2088"/>
        <v>400</v>
      </c>
      <c r="S513" s="106">
        <f t="shared" si="2088"/>
        <v>400</v>
      </c>
      <c r="U513" s="97">
        <v>91</v>
      </c>
      <c r="V513" s="97">
        <f t="shared" ref="V513:AC513" si="2089">INT(B513/$I$1*$AC$1)</f>
        <v>612</v>
      </c>
      <c r="W513" s="97">
        <f t="shared" si="2089"/>
        <v>244</v>
      </c>
      <c r="X513" s="97">
        <f t="shared" si="2089"/>
        <v>182</v>
      </c>
      <c r="Y513" s="97">
        <f t="shared" si="2089"/>
        <v>182</v>
      </c>
      <c r="Z513" s="97">
        <f t="shared" si="2089"/>
        <v>596</v>
      </c>
      <c r="AA513" s="97">
        <f t="shared" si="2089"/>
        <v>396</v>
      </c>
      <c r="AB513" s="97">
        <f t="shared" si="2089"/>
        <v>496</v>
      </c>
      <c r="AC513" s="97">
        <f t="shared" si="2089"/>
        <v>496</v>
      </c>
      <c r="AE513" s="98">
        <v>91</v>
      </c>
      <c r="AF513" s="98">
        <f t="shared" ref="AF513:AM513" si="2090">INT(B513/$I$1*$AM$1)</f>
        <v>770</v>
      </c>
      <c r="AG513" s="98">
        <f t="shared" si="2090"/>
        <v>308</v>
      </c>
      <c r="AH513" s="98">
        <f t="shared" si="2090"/>
        <v>230</v>
      </c>
      <c r="AI513" s="98">
        <f t="shared" si="2090"/>
        <v>230</v>
      </c>
      <c r="AJ513" s="98">
        <f t="shared" si="2090"/>
        <v>750</v>
      </c>
      <c r="AK513" s="98">
        <f t="shared" si="2090"/>
        <v>499</v>
      </c>
      <c r="AL513" s="98">
        <f t="shared" si="2090"/>
        <v>624</v>
      </c>
      <c r="AM513" s="98">
        <f t="shared" si="2090"/>
        <v>624</v>
      </c>
      <c r="AO513" s="100">
        <v>91</v>
      </c>
      <c r="AP513" s="100">
        <f t="shared" ref="AP513:AW513" si="2091">INT(B513/$I$1*$AW$1)</f>
        <v>987</v>
      </c>
      <c r="AQ513" s="100">
        <f t="shared" si="2091"/>
        <v>395</v>
      </c>
      <c r="AR513" s="100">
        <f t="shared" si="2091"/>
        <v>295</v>
      </c>
      <c r="AS513" s="100">
        <f t="shared" si="2091"/>
        <v>295</v>
      </c>
      <c r="AT513" s="100">
        <f t="shared" si="2091"/>
        <v>962</v>
      </c>
      <c r="AU513" s="100">
        <f t="shared" si="2091"/>
        <v>640</v>
      </c>
      <c r="AV513" s="100">
        <f t="shared" si="2091"/>
        <v>800</v>
      </c>
      <c r="AW513" s="100">
        <f t="shared" si="2091"/>
        <v>800</v>
      </c>
      <c r="AY513" s="101">
        <v>91</v>
      </c>
      <c r="AZ513" s="101">
        <f t="shared" ref="AZ513:BG513" si="2092">INT(B513/$I$1*$BG$1)</f>
        <v>1264</v>
      </c>
      <c r="BA513" s="101">
        <f t="shared" si="2092"/>
        <v>505</v>
      </c>
      <c r="BB513" s="101">
        <f t="shared" si="2092"/>
        <v>377</v>
      </c>
      <c r="BC513" s="101">
        <f t="shared" si="2092"/>
        <v>377</v>
      </c>
      <c r="BD513" s="101">
        <f t="shared" si="2092"/>
        <v>1232</v>
      </c>
      <c r="BE513" s="101">
        <f t="shared" si="2092"/>
        <v>819</v>
      </c>
      <c r="BF513" s="101">
        <f t="shared" si="2092"/>
        <v>1024</v>
      </c>
      <c r="BG513" s="101">
        <f t="shared" si="2092"/>
        <v>1024</v>
      </c>
      <c r="BI513" s="102">
        <v>91</v>
      </c>
      <c r="BJ513" s="102">
        <f t="shared" ref="BJ513:BQ513" si="2093">INT(B513/$I$1*$BQ$1)</f>
        <v>1975</v>
      </c>
      <c r="BK513" s="102">
        <f t="shared" si="2093"/>
        <v>790</v>
      </c>
      <c r="BL513" s="102">
        <f t="shared" si="2093"/>
        <v>590</v>
      </c>
      <c r="BM513" s="102">
        <f t="shared" si="2093"/>
        <v>590</v>
      </c>
      <c r="BN513" s="102">
        <f t="shared" si="2093"/>
        <v>1925</v>
      </c>
      <c r="BO513" s="102">
        <f t="shared" si="2093"/>
        <v>1280</v>
      </c>
      <c r="BP513" s="102">
        <f t="shared" si="2093"/>
        <v>1600</v>
      </c>
      <c r="BQ513" s="102">
        <f t="shared" si="2093"/>
        <v>1600</v>
      </c>
    </row>
    <row r="514" spans="1:69">
      <c r="A514" s="4">
        <v>92</v>
      </c>
      <c r="B514" s="4">
        <f>INT(VLOOKUP(A514,数值基线!$A$1:$K$206,9,0)*$B$210)</f>
        <v>403</v>
      </c>
      <c r="C514" s="4">
        <f>INT(B514/$B$2*$C$2)</f>
        <v>161</v>
      </c>
      <c r="D514" s="4">
        <f>INT(B514/$B$2*$D$2)</f>
        <v>120</v>
      </c>
      <c r="E514" s="4">
        <f>INT(B514/$B$2*$E$2)</f>
        <v>120</v>
      </c>
      <c r="F514" s="4">
        <f>INT(VLOOKUP(A514,数值基线!$A$1:$K$206,10,0)*$F$2)</f>
        <v>393</v>
      </c>
      <c r="G514" s="4">
        <f>INT(F514/$F$2*$G$2)</f>
        <v>262</v>
      </c>
      <c r="H514" s="4">
        <f>INT(F514/$F$2*$H$2)</f>
        <v>327</v>
      </c>
      <c r="I514" s="4">
        <f>INT(F514/$F$2*$I$2)</f>
        <v>327</v>
      </c>
      <c r="K514" s="106">
        <v>92</v>
      </c>
      <c r="L514" s="106">
        <f t="shared" ref="L514:S514" si="2094">INT(B514/$I$1*$S$1)</f>
        <v>503</v>
      </c>
      <c r="M514" s="106">
        <f t="shared" si="2094"/>
        <v>201</v>
      </c>
      <c r="N514" s="106">
        <f t="shared" si="2094"/>
        <v>150</v>
      </c>
      <c r="O514" s="106">
        <f t="shared" si="2094"/>
        <v>150</v>
      </c>
      <c r="P514" s="106">
        <f t="shared" si="2094"/>
        <v>491</v>
      </c>
      <c r="Q514" s="106">
        <f t="shared" si="2094"/>
        <v>327</v>
      </c>
      <c r="R514" s="106">
        <f t="shared" si="2094"/>
        <v>408</v>
      </c>
      <c r="S514" s="106">
        <f t="shared" si="2094"/>
        <v>408</v>
      </c>
      <c r="U514" s="97">
        <v>92</v>
      </c>
      <c r="V514" s="97">
        <f t="shared" ref="V514:AC514" si="2095">INT(B514/$I$1*$AC$1)</f>
        <v>624</v>
      </c>
      <c r="W514" s="97">
        <f t="shared" si="2095"/>
        <v>249</v>
      </c>
      <c r="X514" s="97">
        <f t="shared" si="2095"/>
        <v>186</v>
      </c>
      <c r="Y514" s="97">
        <f t="shared" si="2095"/>
        <v>186</v>
      </c>
      <c r="Z514" s="97">
        <f t="shared" si="2095"/>
        <v>609</v>
      </c>
      <c r="AA514" s="97">
        <f t="shared" si="2095"/>
        <v>406</v>
      </c>
      <c r="AB514" s="97">
        <f t="shared" si="2095"/>
        <v>506</v>
      </c>
      <c r="AC514" s="97">
        <f t="shared" si="2095"/>
        <v>506</v>
      </c>
      <c r="AE514" s="98">
        <v>92</v>
      </c>
      <c r="AF514" s="98">
        <f t="shared" ref="AF514:AM514" si="2096">INT(B514/$I$1*$AM$1)</f>
        <v>785</v>
      </c>
      <c r="AG514" s="98">
        <f t="shared" si="2096"/>
        <v>313</v>
      </c>
      <c r="AH514" s="98">
        <f t="shared" si="2096"/>
        <v>234</v>
      </c>
      <c r="AI514" s="98">
        <f t="shared" si="2096"/>
        <v>234</v>
      </c>
      <c r="AJ514" s="98">
        <f t="shared" si="2096"/>
        <v>766</v>
      </c>
      <c r="AK514" s="98">
        <f t="shared" si="2096"/>
        <v>510</v>
      </c>
      <c r="AL514" s="98">
        <f t="shared" si="2096"/>
        <v>637</v>
      </c>
      <c r="AM514" s="98">
        <f t="shared" si="2096"/>
        <v>637</v>
      </c>
      <c r="AO514" s="100">
        <v>92</v>
      </c>
      <c r="AP514" s="100">
        <f t="shared" ref="AP514:AW514" si="2097">INT(B514/$I$1*$AW$1)</f>
        <v>1007</v>
      </c>
      <c r="AQ514" s="100">
        <f t="shared" si="2097"/>
        <v>402</v>
      </c>
      <c r="AR514" s="100">
        <f t="shared" si="2097"/>
        <v>300</v>
      </c>
      <c r="AS514" s="100">
        <f t="shared" si="2097"/>
        <v>300</v>
      </c>
      <c r="AT514" s="100">
        <f t="shared" si="2097"/>
        <v>982</v>
      </c>
      <c r="AU514" s="100">
        <f t="shared" si="2097"/>
        <v>655</v>
      </c>
      <c r="AV514" s="100">
        <f t="shared" si="2097"/>
        <v>817</v>
      </c>
      <c r="AW514" s="100">
        <f t="shared" si="2097"/>
        <v>817</v>
      </c>
      <c r="AY514" s="101">
        <v>92</v>
      </c>
      <c r="AZ514" s="101">
        <f t="shared" ref="AZ514:BG514" si="2098">INT(B514/$I$1*$BG$1)</f>
        <v>1289</v>
      </c>
      <c r="BA514" s="101">
        <f t="shared" si="2098"/>
        <v>515</v>
      </c>
      <c r="BB514" s="101">
        <f t="shared" si="2098"/>
        <v>384</v>
      </c>
      <c r="BC514" s="101">
        <f t="shared" si="2098"/>
        <v>384</v>
      </c>
      <c r="BD514" s="101">
        <f t="shared" si="2098"/>
        <v>1257</v>
      </c>
      <c r="BE514" s="101">
        <f t="shared" si="2098"/>
        <v>838</v>
      </c>
      <c r="BF514" s="101">
        <f t="shared" si="2098"/>
        <v>1046</v>
      </c>
      <c r="BG514" s="101">
        <f t="shared" si="2098"/>
        <v>1046</v>
      </c>
      <c r="BI514" s="102">
        <v>92</v>
      </c>
      <c r="BJ514" s="102">
        <f t="shared" ref="BJ514:BQ514" si="2099">INT(B514/$I$1*$BQ$1)</f>
        <v>2015</v>
      </c>
      <c r="BK514" s="102">
        <f t="shared" si="2099"/>
        <v>805</v>
      </c>
      <c r="BL514" s="102">
        <f t="shared" si="2099"/>
        <v>600</v>
      </c>
      <c r="BM514" s="102">
        <f t="shared" si="2099"/>
        <v>600</v>
      </c>
      <c r="BN514" s="102">
        <f t="shared" si="2099"/>
        <v>1965</v>
      </c>
      <c r="BO514" s="102">
        <f t="shared" si="2099"/>
        <v>1310</v>
      </c>
      <c r="BP514" s="102">
        <f t="shared" si="2099"/>
        <v>1635</v>
      </c>
      <c r="BQ514" s="102">
        <f t="shared" si="2099"/>
        <v>1635</v>
      </c>
    </row>
    <row r="515" spans="1:69">
      <c r="A515" s="4">
        <v>93</v>
      </c>
      <c r="B515" s="4">
        <f>INT(VLOOKUP(A515,数值基线!$A$1:$K$206,9,0)*$B$210)</f>
        <v>412</v>
      </c>
      <c r="C515" s="4">
        <f>INT(B515/$B$2*$C$2)</f>
        <v>164</v>
      </c>
      <c r="D515" s="4">
        <f>INT(B515/$B$2*$D$2)</f>
        <v>123</v>
      </c>
      <c r="E515" s="4">
        <f>INT(B515/$B$2*$E$2)</f>
        <v>123</v>
      </c>
      <c r="F515" s="4">
        <f>INT(VLOOKUP(A515,数值基线!$A$1:$K$206,10,0)*$F$2)</f>
        <v>402</v>
      </c>
      <c r="G515" s="4">
        <f>INT(F515/$F$2*$G$2)</f>
        <v>268</v>
      </c>
      <c r="H515" s="4">
        <f>INT(F515/$F$2*$H$2)</f>
        <v>335</v>
      </c>
      <c r="I515" s="4">
        <f>INT(F515/$F$2*$I$2)</f>
        <v>335</v>
      </c>
      <c r="K515" s="106">
        <v>93</v>
      </c>
      <c r="L515" s="106">
        <f t="shared" ref="L515:S515" si="2100">INT(B515/$I$1*$S$1)</f>
        <v>515</v>
      </c>
      <c r="M515" s="106">
        <f t="shared" si="2100"/>
        <v>205</v>
      </c>
      <c r="N515" s="106">
        <f t="shared" si="2100"/>
        <v>153</v>
      </c>
      <c r="O515" s="106">
        <f t="shared" si="2100"/>
        <v>153</v>
      </c>
      <c r="P515" s="106">
        <f t="shared" si="2100"/>
        <v>502</v>
      </c>
      <c r="Q515" s="106">
        <f t="shared" si="2100"/>
        <v>335</v>
      </c>
      <c r="R515" s="106">
        <f t="shared" si="2100"/>
        <v>418</v>
      </c>
      <c r="S515" s="106">
        <f t="shared" si="2100"/>
        <v>418</v>
      </c>
      <c r="U515" s="97">
        <v>93</v>
      </c>
      <c r="V515" s="97">
        <f t="shared" ref="V515:AC515" si="2101">INT(B515/$I$1*$AC$1)</f>
        <v>638</v>
      </c>
      <c r="W515" s="97">
        <f t="shared" si="2101"/>
        <v>254</v>
      </c>
      <c r="X515" s="97">
        <f t="shared" si="2101"/>
        <v>190</v>
      </c>
      <c r="Y515" s="97">
        <f t="shared" si="2101"/>
        <v>190</v>
      </c>
      <c r="Z515" s="97">
        <f t="shared" si="2101"/>
        <v>623</v>
      </c>
      <c r="AA515" s="97">
        <f t="shared" si="2101"/>
        <v>415</v>
      </c>
      <c r="AB515" s="97">
        <f t="shared" si="2101"/>
        <v>519</v>
      </c>
      <c r="AC515" s="97">
        <f t="shared" si="2101"/>
        <v>519</v>
      </c>
      <c r="AE515" s="98">
        <v>93</v>
      </c>
      <c r="AF515" s="98">
        <f t="shared" ref="AF515:AM515" si="2102">INT(B515/$I$1*$AM$1)</f>
        <v>803</v>
      </c>
      <c r="AG515" s="98">
        <f t="shared" si="2102"/>
        <v>319</v>
      </c>
      <c r="AH515" s="98">
        <f t="shared" si="2102"/>
        <v>239</v>
      </c>
      <c r="AI515" s="98">
        <f t="shared" si="2102"/>
        <v>239</v>
      </c>
      <c r="AJ515" s="98">
        <f t="shared" si="2102"/>
        <v>783</v>
      </c>
      <c r="AK515" s="98">
        <f t="shared" si="2102"/>
        <v>522</v>
      </c>
      <c r="AL515" s="98">
        <f t="shared" si="2102"/>
        <v>653</v>
      </c>
      <c r="AM515" s="98">
        <f t="shared" si="2102"/>
        <v>653</v>
      </c>
      <c r="AO515" s="100">
        <v>93</v>
      </c>
      <c r="AP515" s="100">
        <f t="shared" ref="AP515:AW515" si="2103">INT(B515/$I$1*$AW$1)</f>
        <v>1030</v>
      </c>
      <c r="AQ515" s="100">
        <f t="shared" si="2103"/>
        <v>410</v>
      </c>
      <c r="AR515" s="100">
        <f t="shared" si="2103"/>
        <v>307</v>
      </c>
      <c r="AS515" s="100">
        <f t="shared" si="2103"/>
        <v>307</v>
      </c>
      <c r="AT515" s="100">
        <f t="shared" si="2103"/>
        <v>1005</v>
      </c>
      <c r="AU515" s="100">
        <f t="shared" si="2103"/>
        <v>670</v>
      </c>
      <c r="AV515" s="100">
        <f t="shared" si="2103"/>
        <v>837</v>
      </c>
      <c r="AW515" s="100">
        <f t="shared" si="2103"/>
        <v>837</v>
      </c>
      <c r="AY515" s="101">
        <v>93</v>
      </c>
      <c r="AZ515" s="101">
        <f t="shared" ref="AZ515:BG515" si="2104">INT(B515/$I$1*$BG$1)</f>
        <v>1318</v>
      </c>
      <c r="BA515" s="101">
        <f t="shared" si="2104"/>
        <v>524</v>
      </c>
      <c r="BB515" s="101">
        <f t="shared" si="2104"/>
        <v>393</v>
      </c>
      <c r="BC515" s="101">
        <f t="shared" si="2104"/>
        <v>393</v>
      </c>
      <c r="BD515" s="101">
        <f t="shared" si="2104"/>
        <v>1286</v>
      </c>
      <c r="BE515" s="101">
        <f t="shared" si="2104"/>
        <v>857</v>
      </c>
      <c r="BF515" s="101">
        <f t="shared" si="2104"/>
        <v>1072</v>
      </c>
      <c r="BG515" s="101">
        <f t="shared" si="2104"/>
        <v>1072</v>
      </c>
      <c r="BI515" s="102">
        <v>93</v>
      </c>
      <c r="BJ515" s="102">
        <f t="shared" ref="BJ515:BQ515" si="2105">INT(B515/$I$1*$BQ$1)</f>
        <v>2060</v>
      </c>
      <c r="BK515" s="102">
        <f t="shared" si="2105"/>
        <v>820</v>
      </c>
      <c r="BL515" s="102">
        <f t="shared" si="2105"/>
        <v>615</v>
      </c>
      <c r="BM515" s="102">
        <f t="shared" si="2105"/>
        <v>615</v>
      </c>
      <c r="BN515" s="102">
        <f t="shared" si="2105"/>
        <v>2010</v>
      </c>
      <c r="BO515" s="102">
        <f t="shared" si="2105"/>
        <v>1340</v>
      </c>
      <c r="BP515" s="102">
        <f t="shared" si="2105"/>
        <v>1675</v>
      </c>
      <c r="BQ515" s="102">
        <f t="shared" si="2105"/>
        <v>1675</v>
      </c>
    </row>
    <row r="516" spans="1:69">
      <c r="A516" s="4">
        <v>94</v>
      </c>
      <c r="B516" s="4">
        <f>INT(VLOOKUP(A516,数值基线!$A$1:$K$206,9,0)*$B$210)</f>
        <v>420</v>
      </c>
      <c r="C516" s="4">
        <f>INT(B516/$B$2*$C$2)</f>
        <v>168</v>
      </c>
      <c r="D516" s="4">
        <f>INT(B516/$B$2*$D$2)</f>
        <v>126</v>
      </c>
      <c r="E516" s="4">
        <f>INT(B516/$B$2*$E$2)</f>
        <v>126</v>
      </c>
      <c r="F516" s="4">
        <f>INT(VLOOKUP(A516,数值基线!$A$1:$K$206,10,0)*$F$2)</f>
        <v>409</v>
      </c>
      <c r="G516" s="4">
        <f>INT(F516/$F$2*$G$2)</f>
        <v>272</v>
      </c>
      <c r="H516" s="4">
        <f>INT(F516/$F$2*$H$2)</f>
        <v>340</v>
      </c>
      <c r="I516" s="4">
        <f>INT(F516/$F$2*$I$2)</f>
        <v>340</v>
      </c>
      <c r="K516" s="106">
        <v>94</v>
      </c>
      <c r="L516" s="106">
        <f t="shared" ref="L516:S516" si="2106">INT(B516/$I$1*$S$1)</f>
        <v>525</v>
      </c>
      <c r="M516" s="106">
        <f t="shared" si="2106"/>
        <v>210</v>
      </c>
      <c r="N516" s="106">
        <f t="shared" si="2106"/>
        <v>157</v>
      </c>
      <c r="O516" s="106">
        <f t="shared" si="2106"/>
        <v>157</v>
      </c>
      <c r="P516" s="106">
        <f t="shared" si="2106"/>
        <v>511</v>
      </c>
      <c r="Q516" s="106">
        <f t="shared" si="2106"/>
        <v>340</v>
      </c>
      <c r="R516" s="106">
        <f t="shared" si="2106"/>
        <v>425</v>
      </c>
      <c r="S516" s="106">
        <f t="shared" si="2106"/>
        <v>425</v>
      </c>
      <c r="U516" s="97">
        <v>94</v>
      </c>
      <c r="V516" s="97">
        <f t="shared" ref="V516:AC516" si="2107">INT(B516/$I$1*$AC$1)</f>
        <v>651</v>
      </c>
      <c r="W516" s="97">
        <f t="shared" si="2107"/>
        <v>260</v>
      </c>
      <c r="X516" s="97">
        <f t="shared" si="2107"/>
        <v>195</v>
      </c>
      <c r="Y516" s="97">
        <f t="shared" si="2107"/>
        <v>195</v>
      </c>
      <c r="Z516" s="97">
        <f t="shared" si="2107"/>
        <v>633</v>
      </c>
      <c r="AA516" s="97">
        <f t="shared" si="2107"/>
        <v>421</v>
      </c>
      <c r="AB516" s="97">
        <f t="shared" si="2107"/>
        <v>527</v>
      </c>
      <c r="AC516" s="97">
        <f t="shared" si="2107"/>
        <v>527</v>
      </c>
      <c r="AE516" s="98">
        <v>94</v>
      </c>
      <c r="AF516" s="98">
        <f t="shared" ref="AF516:AM516" si="2108">INT(B516/$I$1*$AM$1)</f>
        <v>819</v>
      </c>
      <c r="AG516" s="98">
        <f t="shared" si="2108"/>
        <v>327</v>
      </c>
      <c r="AH516" s="98">
        <f t="shared" si="2108"/>
        <v>245</v>
      </c>
      <c r="AI516" s="98">
        <f t="shared" si="2108"/>
        <v>245</v>
      </c>
      <c r="AJ516" s="98">
        <f t="shared" si="2108"/>
        <v>797</v>
      </c>
      <c r="AK516" s="98">
        <f t="shared" si="2108"/>
        <v>530</v>
      </c>
      <c r="AL516" s="98">
        <f t="shared" si="2108"/>
        <v>663</v>
      </c>
      <c r="AM516" s="98">
        <f t="shared" si="2108"/>
        <v>663</v>
      </c>
      <c r="AO516" s="100">
        <v>94</v>
      </c>
      <c r="AP516" s="100">
        <f t="shared" ref="AP516:AW516" si="2109">INT(B516/$I$1*$AW$1)</f>
        <v>1050</v>
      </c>
      <c r="AQ516" s="100">
        <f t="shared" si="2109"/>
        <v>420</v>
      </c>
      <c r="AR516" s="100">
        <f t="shared" si="2109"/>
        <v>315</v>
      </c>
      <c r="AS516" s="100">
        <f t="shared" si="2109"/>
        <v>315</v>
      </c>
      <c r="AT516" s="100">
        <f t="shared" si="2109"/>
        <v>1022</v>
      </c>
      <c r="AU516" s="100">
        <f t="shared" si="2109"/>
        <v>680</v>
      </c>
      <c r="AV516" s="100">
        <f t="shared" si="2109"/>
        <v>850</v>
      </c>
      <c r="AW516" s="100">
        <f t="shared" si="2109"/>
        <v>850</v>
      </c>
      <c r="AY516" s="101">
        <v>94</v>
      </c>
      <c r="AZ516" s="101">
        <f t="shared" ref="AZ516:BG516" si="2110">INT(B516/$I$1*$BG$1)</f>
        <v>1344</v>
      </c>
      <c r="BA516" s="101">
        <f t="shared" si="2110"/>
        <v>537</v>
      </c>
      <c r="BB516" s="101">
        <f t="shared" si="2110"/>
        <v>403</v>
      </c>
      <c r="BC516" s="101">
        <f t="shared" si="2110"/>
        <v>403</v>
      </c>
      <c r="BD516" s="101">
        <f t="shared" si="2110"/>
        <v>1308</v>
      </c>
      <c r="BE516" s="101">
        <f t="shared" si="2110"/>
        <v>870</v>
      </c>
      <c r="BF516" s="101">
        <f t="shared" si="2110"/>
        <v>1088</v>
      </c>
      <c r="BG516" s="101">
        <f t="shared" si="2110"/>
        <v>1088</v>
      </c>
      <c r="BI516" s="102">
        <v>94</v>
      </c>
      <c r="BJ516" s="102">
        <f t="shared" ref="BJ516:BQ516" si="2111">INT(B516/$I$1*$BQ$1)</f>
        <v>2100</v>
      </c>
      <c r="BK516" s="102">
        <f t="shared" si="2111"/>
        <v>840</v>
      </c>
      <c r="BL516" s="102">
        <f t="shared" si="2111"/>
        <v>630</v>
      </c>
      <c r="BM516" s="102">
        <f t="shared" si="2111"/>
        <v>630</v>
      </c>
      <c r="BN516" s="102">
        <f t="shared" si="2111"/>
        <v>2045</v>
      </c>
      <c r="BO516" s="102">
        <f t="shared" si="2111"/>
        <v>1360</v>
      </c>
      <c r="BP516" s="102">
        <f t="shared" si="2111"/>
        <v>1700</v>
      </c>
      <c r="BQ516" s="102">
        <f t="shared" si="2111"/>
        <v>1700</v>
      </c>
    </row>
    <row r="517" spans="1:69">
      <c r="A517" s="4">
        <v>95</v>
      </c>
      <c r="B517" s="4">
        <f>INT(VLOOKUP(A517,数值基线!$A$1:$K$206,9,0)*$B$210)</f>
        <v>428</v>
      </c>
      <c r="C517" s="4">
        <f>INT(B517/$B$2*$C$2)</f>
        <v>171</v>
      </c>
      <c r="D517" s="4">
        <f>INT(B517/$B$2*$D$2)</f>
        <v>128</v>
      </c>
      <c r="E517" s="4">
        <f>INT(B517/$B$2*$E$2)</f>
        <v>128</v>
      </c>
      <c r="F517" s="4">
        <f>INT(VLOOKUP(A517,数值基线!$A$1:$K$206,10,0)*$F$2)</f>
        <v>417</v>
      </c>
      <c r="G517" s="4">
        <f>INT(F517/$F$2*$G$2)</f>
        <v>278</v>
      </c>
      <c r="H517" s="4">
        <f>INT(F517/$F$2*$H$2)</f>
        <v>347</v>
      </c>
      <c r="I517" s="4">
        <f>INT(F517/$F$2*$I$2)</f>
        <v>347</v>
      </c>
      <c r="K517" s="106">
        <v>95</v>
      </c>
      <c r="L517" s="106">
        <f t="shared" ref="L517:S517" si="2112">INT(B517/$I$1*$S$1)</f>
        <v>535</v>
      </c>
      <c r="M517" s="106">
        <f t="shared" si="2112"/>
        <v>213</v>
      </c>
      <c r="N517" s="106">
        <f t="shared" si="2112"/>
        <v>160</v>
      </c>
      <c r="O517" s="106">
        <f t="shared" si="2112"/>
        <v>160</v>
      </c>
      <c r="P517" s="106">
        <f t="shared" si="2112"/>
        <v>521</v>
      </c>
      <c r="Q517" s="106">
        <f t="shared" si="2112"/>
        <v>347</v>
      </c>
      <c r="R517" s="106">
        <f t="shared" si="2112"/>
        <v>433</v>
      </c>
      <c r="S517" s="106">
        <f t="shared" si="2112"/>
        <v>433</v>
      </c>
      <c r="U517" s="97">
        <v>95</v>
      </c>
      <c r="V517" s="97">
        <f t="shared" ref="V517:AC517" si="2113">INT(B517/$I$1*$AC$1)</f>
        <v>663</v>
      </c>
      <c r="W517" s="97">
        <f t="shared" si="2113"/>
        <v>265</v>
      </c>
      <c r="X517" s="97">
        <f t="shared" si="2113"/>
        <v>198</v>
      </c>
      <c r="Y517" s="97">
        <f t="shared" si="2113"/>
        <v>198</v>
      </c>
      <c r="Z517" s="97">
        <f t="shared" si="2113"/>
        <v>646</v>
      </c>
      <c r="AA517" s="97">
        <f t="shared" si="2113"/>
        <v>430</v>
      </c>
      <c r="AB517" s="97">
        <f t="shared" si="2113"/>
        <v>537</v>
      </c>
      <c r="AC517" s="97">
        <f t="shared" si="2113"/>
        <v>537</v>
      </c>
      <c r="AE517" s="98">
        <v>95</v>
      </c>
      <c r="AF517" s="98">
        <f t="shared" ref="AF517:AM517" si="2114">INT(B517/$I$1*$AM$1)</f>
        <v>834</v>
      </c>
      <c r="AG517" s="98">
        <f t="shared" si="2114"/>
        <v>333</v>
      </c>
      <c r="AH517" s="98">
        <f t="shared" si="2114"/>
        <v>249</v>
      </c>
      <c r="AI517" s="98">
        <f t="shared" si="2114"/>
        <v>249</v>
      </c>
      <c r="AJ517" s="98">
        <f t="shared" si="2114"/>
        <v>813</v>
      </c>
      <c r="AK517" s="98">
        <f t="shared" si="2114"/>
        <v>542</v>
      </c>
      <c r="AL517" s="98">
        <f t="shared" si="2114"/>
        <v>676</v>
      </c>
      <c r="AM517" s="98">
        <f t="shared" si="2114"/>
        <v>676</v>
      </c>
      <c r="AO517" s="100">
        <v>95</v>
      </c>
      <c r="AP517" s="100">
        <f t="shared" ref="AP517:AW517" si="2115">INT(B517/$I$1*$AW$1)</f>
        <v>1070</v>
      </c>
      <c r="AQ517" s="100">
        <f t="shared" si="2115"/>
        <v>427</v>
      </c>
      <c r="AR517" s="100">
        <f t="shared" si="2115"/>
        <v>320</v>
      </c>
      <c r="AS517" s="100">
        <f t="shared" si="2115"/>
        <v>320</v>
      </c>
      <c r="AT517" s="100">
        <f t="shared" si="2115"/>
        <v>1042</v>
      </c>
      <c r="AU517" s="100">
        <f t="shared" si="2115"/>
        <v>695</v>
      </c>
      <c r="AV517" s="100">
        <f t="shared" si="2115"/>
        <v>867</v>
      </c>
      <c r="AW517" s="100">
        <f t="shared" si="2115"/>
        <v>867</v>
      </c>
      <c r="AY517" s="101">
        <v>95</v>
      </c>
      <c r="AZ517" s="101">
        <f t="shared" ref="AZ517:BG517" si="2116">INT(B517/$I$1*$BG$1)</f>
        <v>1369</v>
      </c>
      <c r="BA517" s="101">
        <f t="shared" si="2116"/>
        <v>547</v>
      </c>
      <c r="BB517" s="101">
        <f t="shared" si="2116"/>
        <v>409</v>
      </c>
      <c r="BC517" s="101">
        <f t="shared" si="2116"/>
        <v>409</v>
      </c>
      <c r="BD517" s="101">
        <f t="shared" si="2116"/>
        <v>1334</v>
      </c>
      <c r="BE517" s="101">
        <f t="shared" si="2116"/>
        <v>889</v>
      </c>
      <c r="BF517" s="101">
        <f t="shared" si="2116"/>
        <v>1110</v>
      </c>
      <c r="BG517" s="101">
        <f t="shared" si="2116"/>
        <v>1110</v>
      </c>
      <c r="BI517" s="102">
        <v>95</v>
      </c>
      <c r="BJ517" s="102">
        <f t="shared" ref="BJ517:BQ517" si="2117">INT(B517/$I$1*$BQ$1)</f>
        <v>2140</v>
      </c>
      <c r="BK517" s="102">
        <f t="shared" si="2117"/>
        <v>855</v>
      </c>
      <c r="BL517" s="102">
        <f t="shared" si="2117"/>
        <v>640</v>
      </c>
      <c r="BM517" s="102">
        <f t="shared" si="2117"/>
        <v>640</v>
      </c>
      <c r="BN517" s="102">
        <f t="shared" si="2117"/>
        <v>2085</v>
      </c>
      <c r="BO517" s="102">
        <f t="shared" si="2117"/>
        <v>1390</v>
      </c>
      <c r="BP517" s="102">
        <f t="shared" si="2117"/>
        <v>1735</v>
      </c>
      <c r="BQ517" s="102">
        <f t="shared" si="2117"/>
        <v>1735</v>
      </c>
    </row>
    <row r="518" spans="1:69">
      <c r="A518" s="4">
        <v>96</v>
      </c>
      <c r="B518" s="4">
        <f>INT(VLOOKUP(A518,数值基线!$A$1:$K$206,9,0)*$B$210)</f>
        <v>437</v>
      </c>
      <c r="C518" s="4">
        <f>INT(B518/$B$2*$C$2)</f>
        <v>174</v>
      </c>
      <c r="D518" s="4">
        <f>INT(B518/$B$2*$D$2)</f>
        <v>131</v>
      </c>
      <c r="E518" s="4">
        <f>INT(B518/$B$2*$E$2)</f>
        <v>131</v>
      </c>
      <c r="F518" s="4">
        <f>INT(VLOOKUP(A518,数值基线!$A$1:$K$206,10,0)*$F$2)</f>
        <v>426</v>
      </c>
      <c r="G518" s="4">
        <f>INT(F518/$F$2*$G$2)</f>
        <v>284</v>
      </c>
      <c r="H518" s="4">
        <f>INT(F518/$F$2*$H$2)</f>
        <v>355</v>
      </c>
      <c r="I518" s="4">
        <f>INT(F518/$F$2*$I$2)</f>
        <v>355</v>
      </c>
      <c r="K518" s="106">
        <v>96</v>
      </c>
      <c r="L518" s="106">
        <f t="shared" ref="L518:S518" si="2118">INT(B518/$I$1*$S$1)</f>
        <v>546</v>
      </c>
      <c r="M518" s="106">
        <f t="shared" si="2118"/>
        <v>217</v>
      </c>
      <c r="N518" s="106">
        <f t="shared" si="2118"/>
        <v>163</v>
      </c>
      <c r="O518" s="106">
        <f t="shared" si="2118"/>
        <v>163</v>
      </c>
      <c r="P518" s="106">
        <f t="shared" si="2118"/>
        <v>532</v>
      </c>
      <c r="Q518" s="106">
        <f t="shared" si="2118"/>
        <v>355</v>
      </c>
      <c r="R518" s="106">
        <f t="shared" si="2118"/>
        <v>443</v>
      </c>
      <c r="S518" s="106">
        <f t="shared" si="2118"/>
        <v>443</v>
      </c>
      <c r="U518" s="97">
        <v>96</v>
      </c>
      <c r="V518" s="97">
        <f t="shared" ref="V518:AC518" si="2119">INT(B518/$I$1*$AC$1)</f>
        <v>677</v>
      </c>
      <c r="W518" s="97">
        <f t="shared" si="2119"/>
        <v>269</v>
      </c>
      <c r="X518" s="97">
        <f t="shared" si="2119"/>
        <v>203</v>
      </c>
      <c r="Y518" s="97">
        <f t="shared" si="2119"/>
        <v>203</v>
      </c>
      <c r="Z518" s="97">
        <f t="shared" si="2119"/>
        <v>660</v>
      </c>
      <c r="AA518" s="97">
        <f t="shared" si="2119"/>
        <v>440</v>
      </c>
      <c r="AB518" s="97">
        <f t="shared" si="2119"/>
        <v>550</v>
      </c>
      <c r="AC518" s="97">
        <f t="shared" si="2119"/>
        <v>550</v>
      </c>
      <c r="AE518" s="98">
        <v>96</v>
      </c>
      <c r="AF518" s="98">
        <f t="shared" ref="AF518:AM518" si="2120">INT(B518/$I$1*$AM$1)</f>
        <v>852</v>
      </c>
      <c r="AG518" s="98">
        <f t="shared" si="2120"/>
        <v>339</v>
      </c>
      <c r="AH518" s="98">
        <f t="shared" si="2120"/>
        <v>255</v>
      </c>
      <c r="AI518" s="98">
        <f t="shared" si="2120"/>
        <v>255</v>
      </c>
      <c r="AJ518" s="98">
        <f t="shared" si="2120"/>
        <v>830</v>
      </c>
      <c r="AK518" s="98">
        <f t="shared" si="2120"/>
        <v>553</v>
      </c>
      <c r="AL518" s="98">
        <f t="shared" si="2120"/>
        <v>692</v>
      </c>
      <c r="AM518" s="98">
        <f t="shared" si="2120"/>
        <v>692</v>
      </c>
      <c r="AO518" s="100">
        <v>96</v>
      </c>
      <c r="AP518" s="100">
        <f t="shared" ref="AP518:AW518" si="2121">INT(B518/$I$1*$AW$1)</f>
        <v>1092</v>
      </c>
      <c r="AQ518" s="100">
        <f t="shared" si="2121"/>
        <v>435</v>
      </c>
      <c r="AR518" s="100">
        <f t="shared" si="2121"/>
        <v>327</v>
      </c>
      <c r="AS518" s="100">
        <f t="shared" si="2121"/>
        <v>327</v>
      </c>
      <c r="AT518" s="100">
        <f t="shared" si="2121"/>
        <v>1065</v>
      </c>
      <c r="AU518" s="100">
        <f t="shared" si="2121"/>
        <v>710</v>
      </c>
      <c r="AV518" s="100">
        <f t="shared" si="2121"/>
        <v>887</v>
      </c>
      <c r="AW518" s="100">
        <f t="shared" si="2121"/>
        <v>887</v>
      </c>
      <c r="AY518" s="101">
        <v>96</v>
      </c>
      <c r="AZ518" s="101">
        <f t="shared" ref="AZ518:BG518" si="2122">INT(B518/$I$1*$BG$1)</f>
        <v>1398</v>
      </c>
      <c r="BA518" s="101">
        <f t="shared" si="2122"/>
        <v>556</v>
      </c>
      <c r="BB518" s="101">
        <f t="shared" si="2122"/>
        <v>419</v>
      </c>
      <c r="BC518" s="101">
        <f t="shared" si="2122"/>
        <v>419</v>
      </c>
      <c r="BD518" s="101">
        <f t="shared" si="2122"/>
        <v>1363</v>
      </c>
      <c r="BE518" s="101">
        <f t="shared" si="2122"/>
        <v>908</v>
      </c>
      <c r="BF518" s="101">
        <f t="shared" si="2122"/>
        <v>1136</v>
      </c>
      <c r="BG518" s="101">
        <f t="shared" si="2122"/>
        <v>1136</v>
      </c>
      <c r="BI518" s="102">
        <v>96</v>
      </c>
      <c r="BJ518" s="102">
        <f t="shared" ref="BJ518:BQ518" si="2123">INT(B518/$I$1*$BQ$1)</f>
        <v>2185</v>
      </c>
      <c r="BK518" s="102">
        <f t="shared" si="2123"/>
        <v>870</v>
      </c>
      <c r="BL518" s="102">
        <f t="shared" si="2123"/>
        <v>655</v>
      </c>
      <c r="BM518" s="102">
        <f t="shared" si="2123"/>
        <v>655</v>
      </c>
      <c r="BN518" s="102">
        <f t="shared" si="2123"/>
        <v>2130</v>
      </c>
      <c r="BO518" s="102">
        <f t="shared" si="2123"/>
        <v>1420</v>
      </c>
      <c r="BP518" s="102">
        <f t="shared" si="2123"/>
        <v>1775</v>
      </c>
      <c r="BQ518" s="102">
        <f t="shared" si="2123"/>
        <v>1775</v>
      </c>
    </row>
    <row r="519" spans="1:69">
      <c r="A519" s="4">
        <v>97</v>
      </c>
      <c r="B519" s="4">
        <f>INT(VLOOKUP(A519,数值基线!$A$1:$K$206,9,0)*$B$210)</f>
        <v>445</v>
      </c>
      <c r="C519" s="4">
        <f>INT(B519/$B$2*$C$2)</f>
        <v>178</v>
      </c>
      <c r="D519" s="4">
        <f>INT(B519/$B$2*$D$2)</f>
        <v>133</v>
      </c>
      <c r="E519" s="4">
        <f>INT(B519/$B$2*$E$2)</f>
        <v>133</v>
      </c>
      <c r="F519" s="4">
        <f>INT(VLOOKUP(A519,数值基线!$A$1:$K$206,10,0)*$F$2)</f>
        <v>434</v>
      </c>
      <c r="G519" s="4">
        <f>INT(F519/$F$2*$G$2)</f>
        <v>289</v>
      </c>
      <c r="H519" s="4">
        <f>INT(F519/$F$2*$H$2)</f>
        <v>361</v>
      </c>
      <c r="I519" s="4">
        <f>INT(F519/$F$2*$I$2)</f>
        <v>361</v>
      </c>
      <c r="K519" s="106">
        <v>97</v>
      </c>
      <c r="L519" s="106">
        <f t="shared" ref="L519:S519" si="2124">INT(B519/$I$1*$S$1)</f>
        <v>556</v>
      </c>
      <c r="M519" s="106">
        <f t="shared" si="2124"/>
        <v>222</v>
      </c>
      <c r="N519" s="106">
        <f t="shared" si="2124"/>
        <v>166</v>
      </c>
      <c r="O519" s="106">
        <f t="shared" si="2124"/>
        <v>166</v>
      </c>
      <c r="P519" s="106">
        <f t="shared" si="2124"/>
        <v>542</v>
      </c>
      <c r="Q519" s="106">
        <f t="shared" si="2124"/>
        <v>361</v>
      </c>
      <c r="R519" s="106">
        <f t="shared" si="2124"/>
        <v>451</v>
      </c>
      <c r="S519" s="106">
        <f t="shared" si="2124"/>
        <v>451</v>
      </c>
      <c r="U519" s="97">
        <v>97</v>
      </c>
      <c r="V519" s="97">
        <f t="shared" ref="V519:AC519" si="2125">INT(B519/$I$1*$AC$1)</f>
        <v>689</v>
      </c>
      <c r="W519" s="97">
        <f t="shared" si="2125"/>
        <v>275</v>
      </c>
      <c r="X519" s="97">
        <f t="shared" si="2125"/>
        <v>206</v>
      </c>
      <c r="Y519" s="97">
        <f t="shared" si="2125"/>
        <v>206</v>
      </c>
      <c r="Z519" s="97">
        <f t="shared" si="2125"/>
        <v>672</v>
      </c>
      <c r="AA519" s="97">
        <f t="shared" si="2125"/>
        <v>447</v>
      </c>
      <c r="AB519" s="97">
        <f t="shared" si="2125"/>
        <v>559</v>
      </c>
      <c r="AC519" s="97">
        <f t="shared" si="2125"/>
        <v>559</v>
      </c>
      <c r="AE519" s="98">
        <v>97</v>
      </c>
      <c r="AF519" s="98">
        <f t="shared" ref="AF519:AM519" si="2126">INT(B519/$I$1*$AM$1)</f>
        <v>867</v>
      </c>
      <c r="AG519" s="98">
        <f t="shared" si="2126"/>
        <v>347</v>
      </c>
      <c r="AH519" s="98">
        <f t="shared" si="2126"/>
        <v>259</v>
      </c>
      <c r="AI519" s="98">
        <f t="shared" si="2126"/>
        <v>259</v>
      </c>
      <c r="AJ519" s="98">
        <f t="shared" si="2126"/>
        <v>846</v>
      </c>
      <c r="AK519" s="98">
        <f t="shared" si="2126"/>
        <v>563</v>
      </c>
      <c r="AL519" s="98">
        <f t="shared" si="2126"/>
        <v>703</v>
      </c>
      <c r="AM519" s="98">
        <f t="shared" si="2126"/>
        <v>703</v>
      </c>
      <c r="AO519" s="100">
        <v>97</v>
      </c>
      <c r="AP519" s="100">
        <f t="shared" ref="AP519:AW519" si="2127">INT(B519/$I$1*$AW$1)</f>
        <v>1112</v>
      </c>
      <c r="AQ519" s="100">
        <f t="shared" si="2127"/>
        <v>445</v>
      </c>
      <c r="AR519" s="100">
        <f t="shared" si="2127"/>
        <v>332</v>
      </c>
      <c r="AS519" s="100">
        <f t="shared" si="2127"/>
        <v>332</v>
      </c>
      <c r="AT519" s="100">
        <f t="shared" si="2127"/>
        <v>1085</v>
      </c>
      <c r="AU519" s="100">
        <f t="shared" si="2127"/>
        <v>722</v>
      </c>
      <c r="AV519" s="100">
        <f t="shared" si="2127"/>
        <v>902</v>
      </c>
      <c r="AW519" s="100">
        <f t="shared" si="2127"/>
        <v>902</v>
      </c>
      <c r="AY519" s="101">
        <v>97</v>
      </c>
      <c r="AZ519" s="101">
        <f t="shared" ref="AZ519:BG519" si="2128">INT(B519/$I$1*$BG$1)</f>
        <v>1424</v>
      </c>
      <c r="BA519" s="101">
        <f t="shared" si="2128"/>
        <v>569</v>
      </c>
      <c r="BB519" s="101">
        <f t="shared" si="2128"/>
        <v>425</v>
      </c>
      <c r="BC519" s="101">
        <f t="shared" si="2128"/>
        <v>425</v>
      </c>
      <c r="BD519" s="101">
        <f t="shared" si="2128"/>
        <v>1388</v>
      </c>
      <c r="BE519" s="101">
        <f t="shared" si="2128"/>
        <v>924</v>
      </c>
      <c r="BF519" s="101">
        <f t="shared" si="2128"/>
        <v>1155</v>
      </c>
      <c r="BG519" s="101">
        <f t="shared" si="2128"/>
        <v>1155</v>
      </c>
      <c r="BI519" s="102">
        <v>97</v>
      </c>
      <c r="BJ519" s="102">
        <f t="shared" ref="BJ519:BQ519" si="2129">INT(B519/$I$1*$BQ$1)</f>
        <v>2225</v>
      </c>
      <c r="BK519" s="102">
        <f t="shared" si="2129"/>
        <v>890</v>
      </c>
      <c r="BL519" s="102">
        <f t="shared" si="2129"/>
        <v>665</v>
      </c>
      <c r="BM519" s="102">
        <f t="shared" si="2129"/>
        <v>665</v>
      </c>
      <c r="BN519" s="102">
        <f t="shared" si="2129"/>
        <v>2170</v>
      </c>
      <c r="BO519" s="102">
        <f t="shared" si="2129"/>
        <v>1445</v>
      </c>
      <c r="BP519" s="102">
        <f t="shared" si="2129"/>
        <v>1805</v>
      </c>
      <c r="BQ519" s="102">
        <f t="shared" si="2129"/>
        <v>1805</v>
      </c>
    </row>
    <row r="520" spans="1:69">
      <c r="A520" s="4">
        <v>98</v>
      </c>
      <c r="B520" s="4">
        <f>INT(VLOOKUP(A520,数值基线!$A$1:$K$206,9,0)*$B$210)</f>
        <v>454</v>
      </c>
      <c r="C520" s="4">
        <f>INT(B520/$B$2*$C$2)</f>
        <v>181</v>
      </c>
      <c r="D520" s="4">
        <f>INT(B520/$B$2*$D$2)</f>
        <v>136</v>
      </c>
      <c r="E520" s="4">
        <f>INT(B520/$B$2*$E$2)</f>
        <v>136</v>
      </c>
      <c r="F520" s="4">
        <f>INT(VLOOKUP(A520,数值基线!$A$1:$K$206,10,0)*$F$2)</f>
        <v>442</v>
      </c>
      <c r="G520" s="4">
        <f>INT(F520/$F$2*$G$2)</f>
        <v>294</v>
      </c>
      <c r="H520" s="4">
        <f>INT(F520/$F$2*$H$2)</f>
        <v>368</v>
      </c>
      <c r="I520" s="4">
        <f>INT(F520/$F$2*$I$2)</f>
        <v>368</v>
      </c>
      <c r="K520" s="106">
        <v>98</v>
      </c>
      <c r="L520" s="106">
        <f t="shared" ref="L520:S520" si="2130">INT(B520/$I$1*$S$1)</f>
        <v>567</v>
      </c>
      <c r="M520" s="106">
        <f t="shared" si="2130"/>
        <v>226</v>
      </c>
      <c r="N520" s="106">
        <f t="shared" si="2130"/>
        <v>170</v>
      </c>
      <c r="O520" s="106">
        <f t="shared" si="2130"/>
        <v>170</v>
      </c>
      <c r="P520" s="106">
        <f t="shared" si="2130"/>
        <v>552</v>
      </c>
      <c r="Q520" s="106">
        <f t="shared" si="2130"/>
        <v>367</v>
      </c>
      <c r="R520" s="106">
        <f t="shared" si="2130"/>
        <v>460</v>
      </c>
      <c r="S520" s="106">
        <f t="shared" si="2130"/>
        <v>460</v>
      </c>
      <c r="U520" s="97">
        <v>98</v>
      </c>
      <c r="V520" s="97">
        <f t="shared" ref="V520:AC520" si="2131">INT(B520/$I$1*$AC$1)</f>
        <v>703</v>
      </c>
      <c r="W520" s="97">
        <f t="shared" si="2131"/>
        <v>280</v>
      </c>
      <c r="X520" s="97">
        <f t="shared" si="2131"/>
        <v>210</v>
      </c>
      <c r="Y520" s="97">
        <f t="shared" si="2131"/>
        <v>210</v>
      </c>
      <c r="Z520" s="97">
        <f t="shared" si="2131"/>
        <v>685</v>
      </c>
      <c r="AA520" s="97">
        <f t="shared" si="2131"/>
        <v>455</v>
      </c>
      <c r="AB520" s="97">
        <f t="shared" si="2131"/>
        <v>570</v>
      </c>
      <c r="AC520" s="97">
        <f t="shared" si="2131"/>
        <v>570</v>
      </c>
      <c r="AE520" s="98">
        <v>98</v>
      </c>
      <c r="AF520" s="98">
        <f t="shared" ref="AF520:AM520" si="2132">INT(B520/$I$1*$AM$1)</f>
        <v>885</v>
      </c>
      <c r="AG520" s="98">
        <f t="shared" si="2132"/>
        <v>352</v>
      </c>
      <c r="AH520" s="98">
        <f t="shared" si="2132"/>
        <v>265</v>
      </c>
      <c r="AI520" s="98">
        <f t="shared" si="2132"/>
        <v>265</v>
      </c>
      <c r="AJ520" s="98">
        <f t="shared" si="2132"/>
        <v>861</v>
      </c>
      <c r="AK520" s="98">
        <f t="shared" si="2132"/>
        <v>573</v>
      </c>
      <c r="AL520" s="98">
        <f t="shared" si="2132"/>
        <v>717</v>
      </c>
      <c r="AM520" s="98">
        <f t="shared" si="2132"/>
        <v>717</v>
      </c>
      <c r="AO520" s="100">
        <v>98</v>
      </c>
      <c r="AP520" s="100">
        <f t="shared" ref="AP520:AW520" si="2133">INT(B520/$I$1*$AW$1)</f>
        <v>1135</v>
      </c>
      <c r="AQ520" s="100">
        <f t="shared" si="2133"/>
        <v>452</v>
      </c>
      <c r="AR520" s="100">
        <f t="shared" si="2133"/>
        <v>340</v>
      </c>
      <c r="AS520" s="100">
        <f t="shared" si="2133"/>
        <v>340</v>
      </c>
      <c r="AT520" s="100">
        <f t="shared" si="2133"/>
        <v>1105</v>
      </c>
      <c r="AU520" s="100">
        <f t="shared" si="2133"/>
        <v>735</v>
      </c>
      <c r="AV520" s="100">
        <f t="shared" si="2133"/>
        <v>920</v>
      </c>
      <c r="AW520" s="100">
        <f t="shared" si="2133"/>
        <v>920</v>
      </c>
      <c r="AY520" s="101">
        <v>98</v>
      </c>
      <c r="AZ520" s="101">
        <f t="shared" ref="AZ520:BG520" si="2134">INT(B520/$I$1*$BG$1)</f>
        <v>1452</v>
      </c>
      <c r="BA520" s="101">
        <f t="shared" si="2134"/>
        <v>579</v>
      </c>
      <c r="BB520" s="101">
        <f t="shared" si="2134"/>
        <v>435</v>
      </c>
      <c r="BC520" s="101">
        <f t="shared" si="2134"/>
        <v>435</v>
      </c>
      <c r="BD520" s="101">
        <f t="shared" si="2134"/>
        <v>1414</v>
      </c>
      <c r="BE520" s="101">
        <f t="shared" si="2134"/>
        <v>940</v>
      </c>
      <c r="BF520" s="101">
        <f t="shared" si="2134"/>
        <v>1177</v>
      </c>
      <c r="BG520" s="101">
        <f t="shared" si="2134"/>
        <v>1177</v>
      </c>
      <c r="BI520" s="102">
        <v>98</v>
      </c>
      <c r="BJ520" s="102">
        <f t="shared" ref="BJ520:BQ520" si="2135">INT(B520/$I$1*$BQ$1)</f>
        <v>2270</v>
      </c>
      <c r="BK520" s="102">
        <f t="shared" si="2135"/>
        <v>905</v>
      </c>
      <c r="BL520" s="102">
        <f t="shared" si="2135"/>
        <v>680</v>
      </c>
      <c r="BM520" s="102">
        <f t="shared" si="2135"/>
        <v>680</v>
      </c>
      <c r="BN520" s="102">
        <f t="shared" si="2135"/>
        <v>2210</v>
      </c>
      <c r="BO520" s="102">
        <f t="shared" si="2135"/>
        <v>1470</v>
      </c>
      <c r="BP520" s="102">
        <f t="shared" si="2135"/>
        <v>1840</v>
      </c>
      <c r="BQ520" s="102">
        <f t="shared" si="2135"/>
        <v>1840</v>
      </c>
    </row>
    <row r="521" spans="1:69">
      <c r="A521" s="4">
        <v>99</v>
      </c>
      <c r="B521" s="4">
        <f>INT(VLOOKUP(A521,数值基线!$A$1:$K$206,9,0)*$B$210)</f>
        <v>462</v>
      </c>
      <c r="C521" s="4">
        <f>INT(B521/$B$2*$C$2)</f>
        <v>184</v>
      </c>
      <c r="D521" s="4">
        <f>INT(B521/$B$2*$D$2)</f>
        <v>138</v>
      </c>
      <c r="E521" s="4">
        <f>INT(B521/$B$2*$E$2)</f>
        <v>138</v>
      </c>
      <c r="F521" s="4">
        <f>INT(VLOOKUP(A521,数值基线!$A$1:$K$206,10,0)*$F$2)</f>
        <v>451</v>
      </c>
      <c r="G521" s="4">
        <f>INT(F521/$F$2*$G$2)</f>
        <v>300</v>
      </c>
      <c r="H521" s="4">
        <f>INT(F521/$F$2*$H$2)</f>
        <v>375</v>
      </c>
      <c r="I521" s="4">
        <f>INT(F521/$F$2*$I$2)</f>
        <v>375</v>
      </c>
      <c r="K521" s="106">
        <v>99</v>
      </c>
      <c r="L521" s="106">
        <f t="shared" ref="L521:S521" si="2136">INT(B521/$I$1*$S$1)</f>
        <v>577</v>
      </c>
      <c r="M521" s="106">
        <f t="shared" si="2136"/>
        <v>230</v>
      </c>
      <c r="N521" s="106">
        <f t="shared" si="2136"/>
        <v>172</v>
      </c>
      <c r="O521" s="106">
        <f t="shared" si="2136"/>
        <v>172</v>
      </c>
      <c r="P521" s="106">
        <f t="shared" si="2136"/>
        <v>563</v>
      </c>
      <c r="Q521" s="106">
        <f t="shared" si="2136"/>
        <v>375</v>
      </c>
      <c r="R521" s="106">
        <f t="shared" si="2136"/>
        <v>468</v>
      </c>
      <c r="S521" s="106">
        <f t="shared" si="2136"/>
        <v>468</v>
      </c>
      <c r="U521" s="97">
        <v>99</v>
      </c>
      <c r="V521" s="97">
        <f t="shared" ref="V521:AC521" si="2137">INT(B521/$I$1*$AC$1)</f>
        <v>716</v>
      </c>
      <c r="W521" s="97">
        <f t="shared" si="2137"/>
        <v>285</v>
      </c>
      <c r="X521" s="97">
        <f t="shared" si="2137"/>
        <v>213</v>
      </c>
      <c r="Y521" s="97">
        <f t="shared" si="2137"/>
        <v>213</v>
      </c>
      <c r="Z521" s="97">
        <f t="shared" si="2137"/>
        <v>699</v>
      </c>
      <c r="AA521" s="97">
        <f t="shared" si="2137"/>
        <v>465</v>
      </c>
      <c r="AB521" s="97">
        <f t="shared" si="2137"/>
        <v>581</v>
      </c>
      <c r="AC521" s="97">
        <f t="shared" si="2137"/>
        <v>581</v>
      </c>
      <c r="AE521" s="98">
        <v>99</v>
      </c>
      <c r="AF521" s="98">
        <f t="shared" ref="AF521:AM521" si="2138">INT(B521/$I$1*$AM$1)</f>
        <v>900</v>
      </c>
      <c r="AG521" s="98">
        <f t="shared" si="2138"/>
        <v>358</v>
      </c>
      <c r="AH521" s="98">
        <f t="shared" si="2138"/>
        <v>269</v>
      </c>
      <c r="AI521" s="98">
        <f t="shared" si="2138"/>
        <v>269</v>
      </c>
      <c r="AJ521" s="98">
        <f t="shared" si="2138"/>
        <v>879</v>
      </c>
      <c r="AK521" s="98">
        <f t="shared" si="2138"/>
        <v>585</v>
      </c>
      <c r="AL521" s="98">
        <f t="shared" si="2138"/>
        <v>731</v>
      </c>
      <c r="AM521" s="98">
        <f t="shared" si="2138"/>
        <v>731</v>
      </c>
      <c r="AO521" s="100">
        <v>99</v>
      </c>
      <c r="AP521" s="100">
        <f t="shared" ref="AP521:AW521" si="2139">INT(B521/$I$1*$AW$1)</f>
        <v>1155</v>
      </c>
      <c r="AQ521" s="100">
        <f t="shared" si="2139"/>
        <v>460</v>
      </c>
      <c r="AR521" s="100">
        <f t="shared" si="2139"/>
        <v>345</v>
      </c>
      <c r="AS521" s="100">
        <f t="shared" si="2139"/>
        <v>345</v>
      </c>
      <c r="AT521" s="100">
        <f t="shared" si="2139"/>
        <v>1127</v>
      </c>
      <c r="AU521" s="100">
        <f t="shared" si="2139"/>
        <v>750</v>
      </c>
      <c r="AV521" s="100">
        <f t="shared" si="2139"/>
        <v>937</v>
      </c>
      <c r="AW521" s="100">
        <f t="shared" si="2139"/>
        <v>937</v>
      </c>
      <c r="AY521" s="101">
        <v>99</v>
      </c>
      <c r="AZ521" s="101">
        <f t="shared" ref="AZ521:BG521" si="2140">INT(B521/$I$1*$BG$1)</f>
        <v>1478</v>
      </c>
      <c r="BA521" s="101">
        <f t="shared" si="2140"/>
        <v>588</v>
      </c>
      <c r="BB521" s="101">
        <f t="shared" si="2140"/>
        <v>441</v>
      </c>
      <c r="BC521" s="101">
        <f t="shared" si="2140"/>
        <v>441</v>
      </c>
      <c r="BD521" s="101">
        <f t="shared" si="2140"/>
        <v>1443</v>
      </c>
      <c r="BE521" s="101">
        <f t="shared" si="2140"/>
        <v>960</v>
      </c>
      <c r="BF521" s="101">
        <f t="shared" si="2140"/>
        <v>1200</v>
      </c>
      <c r="BG521" s="101">
        <f t="shared" si="2140"/>
        <v>1200</v>
      </c>
      <c r="BI521" s="102">
        <v>99</v>
      </c>
      <c r="BJ521" s="102">
        <f t="shared" ref="BJ521:BQ521" si="2141">INT(B521/$I$1*$BQ$1)</f>
        <v>2310</v>
      </c>
      <c r="BK521" s="102">
        <f t="shared" si="2141"/>
        <v>920</v>
      </c>
      <c r="BL521" s="102">
        <f t="shared" si="2141"/>
        <v>690</v>
      </c>
      <c r="BM521" s="102">
        <f t="shared" si="2141"/>
        <v>690</v>
      </c>
      <c r="BN521" s="102">
        <f t="shared" si="2141"/>
        <v>2255</v>
      </c>
      <c r="BO521" s="102">
        <f t="shared" si="2141"/>
        <v>1500</v>
      </c>
      <c r="BP521" s="102">
        <f t="shared" si="2141"/>
        <v>1875</v>
      </c>
      <c r="BQ521" s="102">
        <f t="shared" si="2141"/>
        <v>1875</v>
      </c>
    </row>
    <row r="522" spans="1:69">
      <c r="A522" s="4">
        <v>100</v>
      </c>
      <c r="B522" s="4">
        <f>INT(VLOOKUP(A522,数值基线!$A$1:$K$206,9,0)*$B$210)</f>
        <v>471</v>
      </c>
      <c r="C522" s="4">
        <f>INT(B522/$B$2*$C$2)</f>
        <v>188</v>
      </c>
      <c r="D522" s="4">
        <f>INT(B522/$B$2*$D$2)</f>
        <v>141</v>
      </c>
      <c r="E522" s="4">
        <f>INT(B522/$B$2*$E$2)</f>
        <v>141</v>
      </c>
      <c r="F522" s="4">
        <f>INT(VLOOKUP(A522,数值基线!$A$1:$K$206,10,0)*$F$2)</f>
        <v>459</v>
      </c>
      <c r="G522" s="4">
        <f>INT(F522/$F$2*$G$2)</f>
        <v>306</v>
      </c>
      <c r="H522" s="4">
        <f>INT(F522/$F$2*$H$2)</f>
        <v>382</v>
      </c>
      <c r="I522" s="4">
        <f>INT(F522/$F$2*$I$2)</f>
        <v>382</v>
      </c>
      <c r="K522" s="106">
        <v>100</v>
      </c>
      <c r="L522" s="106">
        <f t="shared" ref="L522:S522" si="2142">INT(B522/$I$1*$S$1)</f>
        <v>588</v>
      </c>
      <c r="M522" s="106">
        <f t="shared" si="2142"/>
        <v>235</v>
      </c>
      <c r="N522" s="106">
        <f t="shared" si="2142"/>
        <v>176</v>
      </c>
      <c r="O522" s="106">
        <f t="shared" si="2142"/>
        <v>176</v>
      </c>
      <c r="P522" s="106">
        <f t="shared" si="2142"/>
        <v>573</v>
      </c>
      <c r="Q522" s="106">
        <f t="shared" si="2142"/>
        <v>382</v>
      </c>
      <c r="R522" s="106">
        <f t="shared" si="2142"/>
        <v>477</v>
      </c>
      <c r="S522" s="106">
        <f t="shared" si="2142"/>
        <v>477</v>
      </c>
      <c r="U522" s="97">
        <v>100</v>
      </c>
      <c r="V522" s="97">
        <f t="shared" ref="V522:AC522" si="2143">INT(B522/$I$1*$AC$1)</f>
        <v>730</v>
      </c>
      <c r="W522" s="97">
        <f t="shared" si="2143"/>
        <v>291</v>
      </c>
      <c r="X522" s="97">
        <f t="shared" si="2143"/>
        <v>218</v>
      </c>
      <c r="Y522" s="97">
        <f t="shared" si="2143"/>
        <v>218</v>
      </c>
      <c r="Z522" s="97">
        <f t="shared" si="2143"/>
        <v>711</v>
      </c>
      <c r="AA522" s="97">
        <f t="shared" si="2143"/>
        <v>474</v>
      </c>
      <c r="AB522" s="97">
        <f t="shared" si="2143"/>
        <v>592</v>
      </c>
      <c r="AC522" s="97">
        <f t="shared" si="2143"/>
        <v>592</v>
      </c>
      <c r="AE522" s="98">
        <v>100</v>
      </c>
      <c r="AF522" s="98">
        <f t="shared" ref="AF522:AM522" si="2144">INT(B522/$I$1*$AM$1)</f>
        <v>918</v>
      </c>
      <c r="AG522" s="98">
        <f t="shared" si="2144"/>
        <v>366</v>
      </c>
      <c r="AH522" s="98">
        <f t="shared" si="2144"/>
        <v>274</v>
      </c>
      <c r="AI522" s="98">
        <f t="shared" si="2144"/>
        <v>274</v>
      </c>
      <c r="AJ522" s="98">
        <f t="shared" si="2144"/>
        <v>895</v>
      </c>
      <c r="AK522" s="98">
        <f t="shared" si="2144"/>
        <v>596</v>
      </c>
      <c r="AL522" s="98">
        <f t="shared" si="2144"/>
        <v>744</v>
      </c>
      <c r="AM522" s="98">
        <f t="shared" si="2144"/>
        <v>744</v>
      </c>
      <c r="AO522" s="100">
        <v>100</v>
      </c>
      <c r="AP522" s="100">
        <f t="shared" ref="AP522:AW522" si="2145">INT(B522/$I$1*$AW$1)</f>
        <v>1177</v>
      </c>
      <c r="AQ522" s="100">
        <f t="shared" si="2145"/>
        <v>470</v>
      </c>
      <c r="AR522" s="100">
        <f t="shared" si="2145"/>
        <v>352</v>
      </c>
      <c r="AS522" s="100">
        <f t="shared" si="2145"/>
        <v>352</v>
      </c>
      <c r="AT522" s="100">
        <f t="shared" si="2145"/>
        <v>1147</v>
      </c>
      <c r="AU522" s="100">
        <f t="shared" si="2145"/>
        <v>765</v>
      </c>
      <c r="AV522" s="100">
        <f t="shared" si="2145"/>
        <v>955</v>
      </c>
      <c r="AW522" s="100">
        <f t="shared" si="2145"/>
        <v>955</v>
      </c>
      <c r="AY522" s="101">
        <v>100</v>
      </c>
      <c r="AZ522" s="101">
        <f t="shared" ref="AZ522:BG522" si="2146">INT(B522/$I$1*$BG$1)</f>
        <v>1507</v>
      </c>
      <c r="BA522" s="101">
        <f t="shared" si="2146"/>
        <v>601</v>
      </c>
      <c r="BB522" s="101">
        <f t="shared" si="2146"/>
        <v>451</v>
      </c>
      <c r="BC522" s="101">
        <f t="shared" si="2146"/>
        <v>451</v>
      </c>
      <c r="BD522" s="101">
        <f t="shared" si="2146"/>
        <v>1468</v>
      </c>
      <c r="BE522" s="101">
        <f t="shared" si="2146"/>
        <v>979</v>
      </c>
      <c r="BF522" s="101">
        <f t="shared" si="2146"/>
        <v>1222</v>
      </c>
      <c r="BG522" s="101">
        <f t="shared" si="2146"/>
        <v>1222</v>
      </c>
      <c r="BI522" s="102">
        <v>100</v>
      </c>
      <c r="BJ522" s="102">
        <f t="shared" ref="BJ522:BQ522" si="2147">INT(B522/$I$1*$BQ$1)</f>
        <v>2355</v>
      </c>
      <c r="BK522" s="102">
        <f t="shared" si="2147"/>
        <v>940</v>
      </c>
      <c r="BL522" s="102">
        <f t="shared" si="2147"/>
        <v>705</v>
      </c>
      <c r="BM522" s="102">
        <f t="shared" si="2147"/>
        <v>705</v>
      </c>
      <c r="BN522" s="102">
        <f t="shared" si="2147"/>
        <v>2295</v>
      </c>
      <c r="BO522" s="102">
        <f t="shared" si="2147"/>
        <v>1530</v>
      </c>
      <c r="BP522" s="102">
        <f t="shared" si="2147"/>
        <v>1910</v>
      </c>
      <c r="BQ522" s="102">
        <f t="shared" si="2147"/>
        <v>1910</v>
      </c>
    </row>
    <row r="523" spans="1:69">
      <c r="A523" s="4">
        <v>101</v>
      </c>
      <c r="B523" s="4">
        <f>INT(VLOOKUP(A523,数值基线!$A$1:$K$206,9,0)*$B$210)</f>
        <v>480</v>
      </c>
      <c r="C523" s="4">
        <f>INT(B523/$B$2*$C$2)</f>
        <v>192</v>
      </c>
      <c r="D523" s="4">
        <f>INT(B523/$B$2*$D$2)</f>
        <v>144</v>
      </c>
      <c r="E523" s="4">
        <f>INT(B523/$B$2*$E$2)</f>
        <v>144</v>
      </c>
      <c r="F523" s="4">
        <f>INT(VLOOKUP(A523,数值基线!$A$1:$K$206,10,0)*$F$2)</f>
        <v>468</v>
      </c>
      <c r="G523" s="4">
        <f>INT(F523/$F$2*$G$2)</f>
        <v>312</v>
      </c>
      <c r="H523" s="4">
        <f>INT(F523/$F$2*$H$2)</f>
        <v>390</v>
      </c>
      <c r="I523" s="4">
        <f>INT(F523/$F$2*$I$2)</f>
        <v>390</v>
      </c>
      <c r="K523" s="106">
        <v>101</v>
      </c>
      <c r="L523" s="106">
        <f t="shared" ref="L523:S523" si="2148">INT(B523/$I$1*$S$1)</f>
        <v>600</v>
      </c>
      <c r="M523" s="106">
        <f t="shared" si="2148"/>
        <v>240</v>
      </c>
      <c r="N523" s="106">
        <f t="shared" si="2148"/>
        <v>180</v>
      </c>
      <c r="O523" s="106">
        <f t="shared" si="2148"/>
        <v>180</v>
      </c>
      <c r="P523" s="106">
        <f t="shared" si="2148"/>
        <v>585</v>
      </c>
      <c r="Q523" s="106">
        <f t="shared" si="2148"/>
        <v>390</v>
      </c>
      <c r="R523" s="106">
        <f t="shared" si="2148"/>
        <v>487</v>
      </c>
      <c r="S523" s="106">
        <f t="shared" si="2148"/>
        <v>487</v>
      </c>
      <c r="U523" s="97">
        <v>101</v>
      </c>
      <c r="V523" s="97">
        <f t="shared" ref="V523:AC523" si="2149">INT(B523/$I$1*$AC$1)</f>
        <v>744</v>
      </c>
      <c r="W523" s="97">
        <f t="shared" si="2149"/>
        <v>297</v>
      </c>
      <c r="X523" s="97">
        <f t="shared" si="2149"/>
        <v>223</v>
      </c>
      <c r="Y523" s="97">
        <f t="shared" si="2149"/>
        <v>223</v>
      </c>
      <c r="Z523" s="97">
        <f t="shared" si="2149"/>
        <v>725</v>
      </c>
      <c r="AA523" s="97">
        <f t="shared" si="2149"/>
        <v>483</v>
      </c>
      <c r="AB523" s="97">
        <f t="shared" si="2149"/>
        <v>604</v>
      </c>
      <c r="AC523" s="97">
        <f t="shared" si="2149"/>
        <v>604</v>
      </c>
      <c r="AE523" s="98">
        <v>101</v>
      </c>
      <c r="AF523" s="98">
        <f t="shared" ref="AF523:AM523" si="2150">INT(B523/$I$1*$AM$1)</f>
        <v>936</v>
      </c>
      <c r="AG523" s="98">
        <f t="shared" si="2150"/>
        <v>374</v>
      </c>
      <c r="AH523" s="98">
        <f t="shared" si="2150"/>
        <v>280</v>
      </c>
      <c r="AI523" s="98">
        <f t="shared" si="2150"/>
        <v>280</v>
      </c>
      <c r="AJ523" s="98">
        <f t="shared" si="2150"/>
        <v>912</v>
      </c>
      <c r="AK523" s="98">
        <f t="shared" si="2150"/>
        <v>608</v>
      </c>
      <c r="AL523" s="98">
        <f t="shared" si="2150"/>
        <v>760</v>
      </c>
      <c r="AM523" s="98">
        <f t="shared" si="2150"/>
        <v>760</v>
      </c>
      <c r="AO523" s="100">
        <v>101</v>
      </c>
      <c r="AP523" s="100">
        <f t="shared" ref="AP523:AW523" si="2151">INT(B523/$I$1*$AW$1)</f>
        <v>1200</v>
      </c>
      <c r="AQ523" s="100">
        <f t="shared" si="2151"/>
        <v>480</v>
      </c>
      <c r="AR523" s="100">
        <f t="shared" si="2151"/>
        <v>360</v>
      </c>
      <c r="AS523" s="100">
        <f t="shared" si="2151"/>
        <v>360</v>
      </c>
      <c r="AT523" s="100">
        <f t="shared" si="2151"/>
        <v>1170</v>
      </c>
      <c r="AU523" s="100">
        <f t="shared" si="2151"/>
        <v>780</v>
      </c>
      <c r="AV523" s="100">
        <f t="shared" si="2151"/>
        <v>975</v>
      </c>
      <c r="AW523" s="100">
        <f t="shared" si="2151"/>
        <v>975</v>
      </c>
      <c r="AY523" s="101">
        <v>101</v>
      </c>
      <c r="AZ523" s="101">
        <f t="shared" ref="AZ523:BG523" si="2152">INT(B523/$I$1*$BG$1)</f>
        <v>1536</v>
      </c>
      <c r="BA523" s="101">
        <f t="shared" si="2152"/>
        <v>614</v>
      </c>
      <c r="BB523" s="101">
        <f t="shared" si="2152"/>
        <v>460</v>
      </c>
      <c r="BC523" s="101">
        <f t="shared" si="2152"/>
        <v>460</v>
      </c>
      <c r="BD523" s="101">
        <f t="shared" si="2152"/>
        <v>1497</v>
      </c>
      <c r="BE523" s="101">
        <f t="shared" si="2152"/>
        <v>998</v>
      </c>
      <c r="BF523" s="101">
        <f t="shared" si="2152"/>
        <v>1248</v>
      </c>
      <c r="BG523" s="101">
        <f t="shared" si="2152"/>
        <v>1248</v>
      </c>
      <c r="BI523" s="102">
        <v>101</v>
      </c>
      <c r="BJ523" s="102">
        <f t="shared" ref="BJ523:BQ523" si="2153">INT(B523/$I$1*$BQ$1)</f>
        <v>2400</v>
      </c>
      <c r="BK523" s="102">
        <f t="shared" si="2153"/>
        <v>960</v>
      </c>
      <c r="BL523" s="102">
        <f t="shared" si="2153"/>
        <v>720</v>
      </c>
      <c r="BM523" s="102">
        <f t="shared" si="2153"/>
        <v>720</v>
      </c>
      <c r="BN523" s="102">
        <f t="shared" si="2153"/>
        <v>2340</v>
      </c>
      <c r="BO523" s="102">
        <f t="shared" si="2153"/>
        <v>1560</v>
      </c>
      <c r="BP523" s="102">
        <f t="shared" si="2153"/>
        <v>1950</v>
      </c>
      <c r="BQ523" s="102">
        <f t="shared" si="2153"/>
        <v>1950</v>
      </c>
    </row>
    <row r="524" spans="1:69">
      <c r="A524" s="4">
        <v>102</v>
      </c>
      <c r="B524" s="4">
        <f>INT(VLOOKUP(A524,数值基线!$A$1:$K$206,9,0)*$B$210)</f>
        <v>489</v>
      </c>
      <c r="C524" s="4">
        <f>INT(B524/$B$2*$C$2)</f>
        <v>195</v>
      </c>
      <c r="D524" s="4">
        <f>INT(B524/$B$2*$D$2)</f>
        <v>146</v>
      </c>
      <c r="E524" s="4">
        <f>INT(B524/$B$2*$E$2)</f>
        <v>146</v>
      </c>
      <c r="F524" s="4">
        <f>INT(VLOOKUP(A524,数值基线!$A$1:$K$206,10,0)*$F$2)</f>
        <v>477</v>
      </c>
      <c r="G524" s="4">
        <f>INT(F524/$F$2*$G$2)</f>
        <v>318</v>
      </c>
      <c r="H524" s="4">
        <f>INT(F524/$F$2*$H$2)</f>
        <v>397</v>
      </c>
      <c r="I524" s="4">
        <f>INT(F524/$F$2*$I$2)</f>
        <v>397</v>
      </c>
      <c r="K524" s="106">
        <v>102</v>
      </c>
      <c r="L524" s="106">
        <f t="shared" ref="L524:S524" si="2154">INT(B524/$I$1*$S$1)</f>
        <v>611</v>
      </c>
      <c r="M524" s="106">
        <f t="shared" si="2154"/>
        <v>243</v>
      </c>
      <c r="N524" s="106">
        <f t="shared" si="2154"/>
        <v>182</v>
      </c>
      <c r="O524" s="106">
        <f t="shared" si="2154"/>
        <v>182</v>
      </c>
      <c r="P524" s="106">
        <f t="shared" si="2154"/>
        <v>596</v>
      </c>
      <c r="Q524" s="106">
        <f t="shared" si="2154"/>
        <v>397</v>
      </c>
      <c r="R524" s="106">
        <f t="shared" si="2154"/>
        <v>496</v>
      </c>
      <c r="S524" s="106">
        <f t="shared" si="2154"/>
        <v>496</v>
      </c>
      <c r="U524" s="97">
        <v>102</v>
      </c>
      <c r="V524" s="97">
        <f t="shared" ref="V524:AC524" si="2155">INT(B524/$I$1*$AC$1)</f>
        <v>757</v>
      </c>
      <c r="W524" s="97">
        <f t="shared" si="2155"/>
        <v>302</v>
      </c>
      <c r="X524" s="97">
        <f t="shared" si="2155"/>
        <v>226</v>
      </c>
      <c r="Y524" s="97">
        <f t="shared" si="2155"/>
        <v>226</v>
      </c>
      <c r="Z524" s="97">
        <f t="shared" si="2155"/>
        <v>739</v>
      </c>
      <c r="AA524" s="97">
        <f t="shared" si="2155"/>
        <v>492</v>
      </c>
      <c r="AB524" s="97">
        <f t="shared" si="2155"/>
        <v>615</v>
      </c>
      <c r="AC524" s="97">
        <f t="shared" si="2155"/>
        <v>615</v>
      </c>
      <c r="AE524" s="98">
        <v>102</v>
      </c>
      <c r="AF524" s="98">
        <f t="shared" ref="AF524:AM524" si="2156">INT(B524/$I$1*$AM$1)</f>
        <v>953</v>
      </c>
      <c r="AG524" s="98">
        <f t="shared" si="2156"/>
        <v>380</v>
      </c>
      <c r="AH524" s="98">
        <f t="shared" si="2156"/>
        <v>284</v>
      </c>
      <c r="AI524" s="98">
        <f t="shared" si="2156"/>
        <v>284</v>
      </c>
      <c r="AJ524" s="98">
        <f t="shared" si="2156"/>
        <v>930</v>
      </c>
      <c r="AK524" s="98">
        <f t="shared" si="2156"/>
        <v>620</v>
      </c>
      <c r="AL524" s="98">
        <f t="shared" si="2156"/>
        <v>774</v>
      </c>
      <c r="AM524" s="98">
        <f t="shared" si="2156"/>
        <v>774</v>
      </c>
      <c r="AO524" s="100">
        <v>102</v>
      </c>
      <c r="AP524" s="100">
        <f t="shared" ref="AP524:AW524" si="2157">INT(B524/$I$1*$AW$1)</f>
        <v>1222</v>
      </c>
      <c r="AQ524" s="100">
        <f t="shared" si="2157"/>
        <v>487</v>
      </c>
      <c r="AR524" s="100">
        <f t="shared" si="2157"/>
        <v>365</v>
      </c>
      <c r="AS524" s="100">
        <f t="shared" si="2157"/>
        <v>365</v>
      </c>
      <c r="AT524" s="100">
        <f t="shared" si="2157"/>
        <v>1192</v>
      </c>
      <c r="AU524" s="100">
        <f t="shared" si="2157"/>
        <v>795</v>
      </c>
      <c r="AV524" s="100">
        <f t="shared" si="2157"/>
        <v>992</v>
      </c>
      <c r="AW524" s="100">
        <f t="shared" si="2157"/>
        <v>992</v>
      </c>
      <c r="AY524" s="101">
        <v>102</v>
      </c>
      <c r="AZ524" s="101">
        <f t="shared" ref="AZ524:BG524" si="2158">INT(B524/$I$1*$BG$1)</f>
        <v>1564</v>
      </c>
      <c r="BA524" s="101">
        <f t="shared" si="2158"/>
        <v>624</v>
      </c>
      <c r="BB524" s="101">
        <f t="shared" si="2158"/>
        <v>467</v>
      </c>
      <c r="BC524" s="101">
        <f t="shared" si="2158"/>
        <v>467</v>
      </c>
      <c r="BD524" s="101">
        <f t="shared" si="2158"/>
        <v>1526</v>
      </c>
      <c r="BE524" s="101">
        <f t="shared" si="2158"/>
        <v>1017</v>
      </c>
      <c r="BF524" s="101">
        <f t="shared" si="2158"/>
        <v>1270</v>
      </c>
      <c r="BG524" s="101">
        <f t="shared" si="2158"/>
        <v>1270</v>
      </c>
      <c r="BI524" s="102">
        <v>102</v>
      </c>
      <c r="BJ524" s="102">
        <f t="shared" ref="BJ524:BQ524" si="2159">INT(B524/$I$1*$BQ$1)</f>
        <v>2445</v>
      </c>
      <c r="BK524" s="102">
        <f t="shared" si="2159"/>
        <v>975</v>
      </c>
      <c r="BL524" s="102">
        <f t="shared" si="2159"/>
        <v>730</v>
      </c>
      <c r="BM524" s="102">
        <f t="shared" si="2159"/>
        <v>730</v>
      </c>
      <c r="BN524" s="102">
        <f t="shared" si="2159"/>
        <v>2385</v>
      </c>
      <c r="BO524" s="102">
        <f t="shared" si="2159"/>
        <v>1590</v>
      </c>
      <c r="BP524" s="102">
        <f t="shared" si="2159"/>
        <v>1985</v>
      </c>
      <c r="BQ524" s="102">
        <f t="shared" si="2159"/>
        <v>1985</v>
      </c>
    </row>
    <row r="525" spans="1:69">
      <c r="A525" s="4">
        <v>103</v>
      </c>
      <c r="B525" s="4">
        <f>INT(VLOOKUP(A525,数值基线!$A$1:$K$206,9,0)*$B$210)</f>
        <v>498</v>
      </c>
      <c r="C525" s="4">
        <f>INT(B525/$B$2*$C$2)</f>
        <v>199</v>
      </c>
      <c r="D525" s="4">
        <f>INT(B525/$B$2*$D$2)</f>
        <v>149</v>
      </c>
      <c r="E525" s="4">
        <f>INT(B525/$B$2*$E$2)</f>
        <v>149</v>
      </c>
      <c r="F525" s="4">
        <f>INT(VLOOKUP(A525,数值基线!$A$1:$K$206,10,0)*$F$2)</f>
        <v>486</v>
      </c>
      <c r="G525" s="4">
        <f>INT(F525/$F$2*$G$2)</f>
        <v>324</v>
      </c>
      <c r="H525" s="4">
        <f>INT(F525/$F$2*$H$2)</f>
        <v>405</v>
      </c>
      <c r="I525" s="4">
        <f>INT(F525/$F$2*$I$2)</f>
        <v>405</v>
      </c>
      <c r="K525" s="106">
        <v>103</v>
      </c>
      <c r="L525" s="106">
        <f t="shared" ref="L525:S525" si="2160">INT(B525/$I$1*$S$1)</f>
        <v>622</v>
      </c>
      <c r="M525" s="106">
        <f t="shared" si="2160"/>
        <v>248</v>
      </c>
      <c r="N525" s="106">
        <f t="shared" si="2160"/>
        <v>186</v>
      </c>
      <c r="O525" s="106">
        <f t="shared" si="2160"/>
        <v>186</v>
      </c>
      <c r="P525" s="106">
        <f t="shared" si="2160"/>
        <v>607</v>
      </c>
      <c r="Q525" s="106">
        <f t="shared" si="2160"/>
        <v>405</v>
      </c>
      <c r="R525" s="106">
        <f t="shared" si="2160"/>
        <v>506</v>
      </c>
      <c r="S525" s="106">
        <f t="shared" si="2160"/>
        <v>506</v>
      </c>
      <c r="U525" s="97">
        <v>103</v>
      </c>
      <c r="V525" s="97">
        <f t="shared" ref="V525:AC525" si="2161">INT(B525/$I$1*$AC$1)</f>
        <v>771</v>
      </c>
      <c r="W525" s="97">
        <f t="shared" si="2161"/>
        <v>308</v>
      </c>
      <c r="X525" s="97">
        <f t="shared" si="2161"/>
        <v>230</v>
      </c>
      <c r="Y525" s="97">
        <f t="shared" si="2161"/>
        <v>230</v>
      </c>
      <c r="Z525" s="97">
        <f t="shared" si="2161"/>
        <v>753</v>
      </c>
      <c r="AA525" s="97">
        <f t="shared" si="2161"/>
        <v>502</v>
      </c>
      <c r="AB525" s="97">
        <f t="shared" si="2161"/>
        <v>627</v>
      </c>
      <c r="AC525" s="97">
        <f t="shared" si="2161"/>
        <v>627</v>
      </c>
      <c r="AE525" s="98">
        <v>103</v>
      </c>
      <c r="AF525" s="98">
        <f t="shared" ref="AF525:AM525" si="2162">INT(B525/$I$1*$AM$1)</f>
        <v>971</v>
      </c>
      <c r="AG525" s="98">
        <f t="shared" si="2162"/>
        <v>388</v>
      </c>
      <c r="AH525" s="98">
        <f t="shared" si="2162"/>
        <v>290</v>
      </c>
      <c r="AI525" s="98">
        <f t="shared" si="2162"/>
        <v>290</v>
      </c>
      <c r="AJ525" s="98">
        <f t="shared" si="2162"/>
        <v>947</v>
      </c>
      <c r="AK525" s="98">
        <f t="shared" si="2162"/>
        <v>631</v>
      </c>
      <c r="AL525" s="98">
        <f t="shared" si="2162"/>
        <v>789</v>
      </c>
      <c r="AM525" s="98">
        <f t="shared" si="2162"/>
        <v>789</v>
      </c>
      <c r="AO525" s="100">
        <v>103</v>
      </c>
      <c r="AP525" s="100">
        <f t="shared" ref="AP525:AW525" si="2163">INT(B525/$I$1*$AW$1)</f>
        <v>1245</v>
      </c>
      <c r="AQ525" s="100">
        <f t="shared" si="2163"/>
        <v>497</v>
      </c>
      <c r="AR525" s="100">
        <f t="shared" si="2163"/>
        <v>372</v>
      </c>
      <c r="AS525" s="100">
        <f t="shared" si="2163"/>
        <v>372</v>
      </c>
      <c r="AT525" s="100">
        <f t="shared" si="2163"/>
        <v>1215</v>
      </c>
      <c r="AU525" s="100">
        <f t="shared" si="2163"/>
        <v>810</v>
      </c>
      <c r="AV525" s="100">
        <f t="shared" si="2163"/>
        <v>1012</v>
      </c>
      <c r="AW525" s="100">
        <f t="shared" si="2163"/>
        <v>1012</v>
      </c>
      <c r="AY525" s="101">
        <v>103</v>
      </c>
      <c r="AZ525" s="101">
        <f t="shared" ref="AZ525:BG525" si="2164">INT(B525/$I$1*$BG$1)</f>
        <v>1593</v>
      </c>
      <c r="BA525" s="101">
        <f t="shared" si="2164"/>
        <v>636</v>
      </c>
      <c r="BB525" s="101">
        <f t="shared" si="2164"/>
        <v>476</v>
      </c>
      <c r="BC525" s="101">
        <f t="shared" si="2164"/>
        <v>476</v>
      </c>
      <c r="BD525" s="101">
        <f t="shared" si="2164"/>
        <v>1555</v>
      </c>
      <c r="BE525" s="101">
        <f t="shared" si="2164"/>
        <v>1036</v>
      </c>
      <c r="BF525" s="101">
        <f t="shared" si="2164"/>
        <v>1296</v>
      </c>
      <c r="BG525" s="101">
        <f t="shared" si="2164"/>
        <v>1296</v>
      </c>
      <c r="BI525" s="102">
        <v>103</v>
      </c>
      <c r="BJ525" s="102">
        <f t="shared" ref="BJ525:BQ525" si="2165">INT(B525/$I$1*$BQ$1)</f>
        <v>2490</v>
      </c>
      <c r="BK525" s="102">
        <f t="shared" si="2165"/>
        <v>995</v>
      </c>
      <c r="BL525" s="102">
        <f t="shared" si="2165"/>
        <v>745</v>
      </c>
      <c r="BM525" s="102">
        <f t="shared" si="2165"/>
        <v>745</v>
      </c>
      <c r="BN525" s="102">
        <f t="shared" si="2165"/>
        <v>2430</v>
      </c>
      <c r="BO525" s="102">
        <f t="shared" si="2165"/>
        <v>1620</v>
      </c>
      <c r="BP525" s="102">
        <f t="shared" si="2165"/>
        <v>2025</v>
      </c>
      <c r="BQ525" s="102">
        <f t="shared" si="2165"/>
        <v>2025</v>
      </c>
    </row>
    <row r="526" spans="1:69">
      <c r="A526" s="4">
        <v>104</v>
      </c>
      <c r="B526" s="4">
        <f>INT(VLOOKUP(A526,数值基线!$A$1:$K$206,9,0)*$B$210)</f>
        <v>507</v>
      </c>
      <c r="C526" s="4">
        <f>INT(B526/$B$2*$C$2)</f>
        <v>202</v>
      </c>
      <c r="D526" s="4">
        <f>INT(B526/$B$2*$D$2)</f>
        <v>152</v>
      </c>
      <c r="E526" s="4">
        <f>INT(B526/$B$2*$E$2)</f>
        <v>152</v>
      </c>
      <c r="F526" s="4">
        <f>INT(VLOOKUP(A526,数值基线!$A$1:$K$206,10,0)*$F$2)</f>
        <v>495</v>
      </c>
      <c r="G526" s="4">
        <f>INT(F526/$F$2*$G$2)</f>
        <v>330</v>
      </c>
      <c r="H526" s="4">
        <f>INT(F526/$F$2*$H$2)</f>
        <v>412</v>
      </c>
      <c r="I526" s="4">
        <f>INT(F526/$F$2*$I$2)</f>
        <v>412</v>
      </c>
      <c r="K526" s="106">
        <v>104</v>
      </c>
      <c r="L526" s="106">
        <f t="shared" ref="L526:S526" si="2166">INT(B526/$I$1*$S$1)</f>
        <v>633</v>
      </c>
      <c r="M526" s="106">
        <f t="shared" si="2166"/>
        <v>252</v>
      </c>
      <c r="N526" s="106">
        <f t="shared" si="2166"/>
        <v>190</v>
      </c>
      <c r="O526" s="106">
        <f t="shared" si="2166"/>
        <v>190</v>
      </c>
      <c r="P526" s="106">
        <f t="shared" si="2166"/>
        <v>618</v>
      </c>
      <c r="Q526" s="106">
        <f t="shared" si="2166"/>
        <v>412</v>
      </c>
      <c r="R526" s="106">
        <f t="shared" si="2166"/>
        <v>515</v>
      </c>
      <c r="S526" s="106">
        <f t="shared" si="2166"/>
        <v>515</v>
      </c>
      <c r="U526" s="97">
        <v>104</v>
      </c>
      <c r="V526" s="97">
        <f t="shared" ref="V526:AC526" si="2167">INT(B526/$I$1*$AC$1)</f>
        <v>785</v>
      </c>
      <c r="W526" s="97">
        <f t="shared" si="2167"/>
        <v>313</v>
      </c>
      <c r="X526" s="97">
        <f t="shared" si="2167"/>
        <v>235</v>
      </c>
      <c r="Y526" s="97">
        <f t="shared" si="2167"/>
        <v>235</v>
      </c>
      <c r="Z526" s="97">
        <f t="shared" si="2167"/>
        <v>767</v>
      </c>
      <c r="AA526" s="97">
        <f t="shared" si="2167"/>
        <v>511</v>
      </c>
      <c r="AB526" s="97">
        <f t="shared" si="2167"/>
        <v>638</v>
      </c>
      <c r="AC526" s="97">
        <f t="shared" si="2167"/>
        <v>638</v>
      </c>
      <c r="AE526" s="98">
        <v>104</v>
      </c>
      <c r="AF526" s="98">
        <f t="shared" ref="AF526:AM526" si="2168">INT(B526/$I$1*$AM$1)</f>
        <v>988</v>
      </c>
      <c r="AG526" s="98">
        <f t="shared" si="2168"/>
        <v>393</v>
      </c>
      <c r="AH526" s="98">
        <f t="shared" si="2168"/>
        <v>296</v>
      </c>
      <c r="AI526" s="98">
        <f t="shared" si="2168"/>
        <v>296</v>
      </c>
      <c r="AJ526" s="98">
        <f t="shared" si="2168"/>
        <v>965</v>
      </c>
      <c r="AK526" s="98">
        <f t="shared" si="2168"/>
        <v>643</v>
      </c>
      <c r="AL526" s="98">
        <f t="shared" si="2168"/>
        <v>803</v>
      </c>
      <c r="AM526" s="98">
        <f t="shared" si="2168"/>
        <v>803</v>
      </c>
      <c r="AO526" s="100">
        <v>104</v>
      </c>
      <c r="AP526" s="100">
        <f t="shared" ref="AP526:AW526" si="2169">INT(B526/$I$1*$AW$1)</f>
        <v>1267</v>
      </c>
      <c r="AQ526" s="100">
        <f t="shared" si="2169"/>
        <v>505</v>
      </c>
      <c r="AR526" s="100">
        <f t="shared" si="2169"/>
        <v>380</v>
      </c>
      <c r="AS526" s="100">
        <f t="shared" si="2169"/>
        <v>380</v>
      </c>
      <c r="AT526" s="100">
        <f t="shared" si="2169"/>
        <v>1237</v>
      </c>
      <c r="AU526" s="100">
        <f t="shared" si="2169"/>
        <v>825</v>
      </c>
      <c r="AV526" s="100">
        <f t="shared" si="2169"/>
        <v>1030</v>
      </c>
      <c r="AW526" s="100">
        <f t="shared" si="2169"/>
        <v>1030</v>
      </c>
      <c r="AY526" s="101">
        <v>104</v>
      </c>
      <c r="AZ526" s="101">
        <f t="shared" ref="AZ526:BG526" si="2170">INT(B526/$I$1*$BG$1)</f>
        <v>1622</v>
      </c>
      <c r="BA526" s="101">
        <f t="shared" si="2170"/>
        <v>646</v>
      </c>
      <c r="BB526" s="101">
        <f t="shared" si="2170"/>
        <v>486</v>
      </c>
      <c r="BC526" s="101">
        <f t="shared" si="2170"/>
        <v>486</v>
      </c>
      <c r="BD526" s="101">
        <f t="shared" si="2170"/>
        <v>1584</v>
      </c>
      <c r="BE526" s="101">
        <f t="shared" si="2170"/>
        <v>1056</v>
      </c>
      <c r="BF526" s="101">
        <f t="shared" si="2170"/>
        <v>1318</v>
      </c>
      <c r="BG526" s="101">
        <f t="shared" si="2170"/>
        <v>1318</v>
      </c>
      <c r="BI526" s="102">
        <v>104</v>
      </c>
      <c r="BJ526" s="102">
        <f t="shared" ref="BJ526:BQ526" si="2171">INT(B526/$I$1*$BQ$1)</f>
        <v>2535</v>
      </c>
      <c r="BK526" s="102">
        <f t="shared" si="2171"/>
        <v>1010</v>
      </c>
      <c r="BL526" s="102">
        <f t="shared" si="2171"/>
        <v>760</v>
      </c>
      <c r="BM526" s="102">
        <f t="shared" si="2171"/>
        <v>760</v>
      </c>
      <c r="BN526" s="102">
        <f t="shared" si="2171"/>
        <v>2475</v>
      </c>
      <c r="BO526" s="102">
        <f t="shared" si="2171"/>
        <v>1650</v>
      </c>
      <c r="BP526" s="102">
        <f t="shared" si="2171"/>
        <v>2060</v>
      </c>
      <c r="BQ526" s="102">
        <f t="shared" si="2171"/>
        <v>2060</v>
      </c>
    </row>
    <row r="527" spans="1:69">
      <c r="A527" s="4">
        <v>105</v>
      </c>
      <c r="B527" s="4">
        <f>INT(VLOOKUP(A527,数值基线!$A$1:$K$206,9,0)*$B$210)</f>
        <v>516</v>
      </c>
      <c r="C527" s="4">
        <f>INT(B527/$B$2*$C$2)</f>
        <v>206</v>
      </c>
      <c r="D527" s="4">
        <f>INT(B527/$B$2*$D$2)</f>
        <v>154</v>
      </c>
      <c r="E527" s="4">
        <f>INT(B527/$B$2*$E$2)</f>
        <v>154</v>
      </c>
      <c r="F527" s="4">
        <f>INT(VLOOKUP(A527,数值基线!$A$1:$K$206,10,0)*$F$2)</f>
        <v>504</v>
      </c>
      <c r="G527" s="4">
        <f>INT(F527/$F$2*$G$2)</f>
        <v>336</v>
      </c>
      <c r="H527" s="4">
        <f>INT(F527/$F$2*$H$2)</f>
        <v>420</v>
      </c>
      <c r="I527" s="4">
        <f>INT(F527/$F$2*$I$2)</f>
        <v>420</v>
      </c>
      <c r="K527" s="106">
        <v>105</v>
      </c>
      <c r="L527" s="106">
        <f t="shared" ref="L527:S527" si="2172">INT(B527/$I$1*$S$1)</f>
        <v>645</v>
      </c>
      <c r="M527" s="106">
        <f t="shared" si="2172"/>
        <v>257</v>
      </c>
      <c r="N527" s="106">
        <f t="shared" si="2172"/>
        <v>192</v>
      </c>
      <c r="O527" s="106">
        <f t="shared" si="2172"/>
        <v>192</v>
      </c>
      <c r="P527" s="106">
        <f t="shared" si="2172"/>
        <v>630</v>
      </c>
      <c r="Q527" s="106">
        <f t="shared" si="2172"/>
        <v>420</v>
      </c>
      <c r="R527" s="106">
        <f t="shared" si="2172"/>
        <v>525</v>
      </c>
      <c r="S527" s="106">
        <f t="shared" si="2172"/>
        <v>525</v>
      </c>
      <c r="U527" s="97">
        <v>105</v>
      </c>
      <c r="V527" s="97">
        <f t="shared" ref="V527:AC527" si="2173">INT(B527/$I$1*$AC$1)</f>
        <v>799</v>
      </c>
      <c r="W527" s="97">
        <f t="shared" si="2173"/>
        <v>319</v>
      </c>
      <c r="X527" s="97">
        <f t="shared" si="2173"/>
        <v>238</v>
      </c>
      <c r="Y527" s="97">
        <f t="shared" si="2173"/>
        <v>238</v>
      </c>
      <c r="Z527" s="97">
        <f t="shared" si="2173"/>
        <v>781</v>
      </c>
      <c r="AA527" s="97">
        <f t="shared" si="2173"/>
        <v>520</v>
      </c>
      <c r="AB527" s="97">
        <f t="shared" si="2173"/>
        <v>651</v>
      </c>
      <c r="AC527" s="97">
        <f t="shared" si="2173"/>
        <v>651</v>
      </c>
      <c r="AE527" s="98">
        <v>105</v>
      </c>
      <c r="AF527" s="98">
        <f t="shared" ref="AF527:AM527" si="2174">INT(B527/$I$1*$AM$1)</f>
        <v>1006</v>
      </c>
      <c r="AG527" s="98">
        <f t="shared" si="2174"/>
        <v>401</v>
      </c>
      <c r="AH527" s="98">
        <f t="shared" si="2174"/>
        <v>300</v>
      </c>
      <c r="AI527" s="98">
        <f t="shared" si="2174"/>
        <v>300</v>
      </c>
      <c r="AJ527" s="98">
        <f t="shared" si="2174"/>
        <v>982</v>
      </c>
      <c r="AK527" s="98">
        <f t="shared" si="2174"/>
        <v>655</v>
      </c>
      <c r="AL527" s="98">
        <f t="shared" si="2174"/>
        <v>819</v>
      </c>
      <c r="AM527" s="98">
        <f t="shared" si="2174"/>
        <v>819</v>
      </c>
      <c r="AO527" s="100">
        <v>105</v>
      </c>
      <c r="AP527" s="100">
        <f t="shared" ref="AP527:AW527" si="2175">INT(B527/$I$1*$AW$1)</f>
        <v>1290</v>
      </c>
      <c r="AQ527" s="100">
        <f t="shared" si="2175"/>
        <v>515</v>
      </c>
      <c r="AR527" s="100">
        <f t="shared" si="2175"/>
        <v>385</v>
      </c>
      <c r="AS527" s="100">
        <f t="shared" si="2175"/>
        <v>385</v>
      </c>
      <c r="AT527" s="100">
        <f t="shared" si="2175"/>
        <v>1260</v>
      </c>
      <c r="AU527" s="100">
        <f t="shared" si="2175"/>
        <v>840</v>
      </c>
      <c r="AV527" s="100">
        <f t="shared" si="2175"/>
        <v>1050</v>
      </c>
      <c r="AW527" s="100">
        <f t="shared" si="2175"/>
        <v>1050</v>
      </c>
      <c r="AY527" s="101">
        <v>105</v>
      </c>
      <c r="AZ527" s="101">
        <f t="shared" ref="AZ527:BG527" si="2176">INT(B527/$I$1*$BG$1)</f>
        <v>1651</v>
      </c>
      <c r="BA527" s="101">
        <f t="shared" si="2176"/>
        <v>659</v>
      </c>
      <c r="BB527" s="101">
        <f t="shared" si="2176"/>
        <v>492</v>
      </c>
      <c r="BC527" s="101">
        <f t="shared" si="2176"/>
        <v>492</v>
      </c>
      <c r="BD527" s="101">
        <f t="shared" si="2176"/>
        <v>1612</v>
      </c>
      <c r="BE527" s="101">
        <f t="shared" si="2176"/>
        <v>1075</v>
      </c>
      <c r="BF527" s="101">
        <f t="shared" si="2176"/>
        <v>1344</v>
      </c>
      <c r="BG527" s="101">
        <f t="shared" si="2176"/>
        <v>1344</v>
      </c>
      <c r="BI527" s="102">
        <v>105</v>
      </c>
      <c r="BJ527" s="102">
        <f t="shared" ref="BJ527:BQ527" si="2177">INT(B527/$I$1*$BQ$1)</f>
        <v>2580</v>
      </c>
      <c r="BK527" s="102">
        <f t="shared" si="2177"/>
        <v>1030</v>
      </c>
      <c r="BL527" s="102">
        <f t="shared" si="2177"/>
        <v>770</v>
      </c>
      <c r="BM527" s="102">
        <f t="shared" si="2177"/>
        <v>770</v>
      </c>
      <c r="BN527" s="102">
        <f t="shared" si="2177"/>
        <v>2520</v>
      </c>
      <c r="BO527" s="102">
        <f t="shared" si="2177"/>
        <v>1680</v>
      </c>
      <c r="BP527" s="102">
        <f t="shared" si="2177"/>
        <v>2100</v>
      </c>
      <c r="BQ527" s="102">
        <f t="shared" si="2177"/>
        <v>2100</v>
      </c>
    </row>
    <row r="528" spans="1:69">
      <c r="A528" s="4">
        <v>106</v>
      </c>
      <c r="B528" s="4">
        <f>INT(VLOOKUP(A528,数值基线!$A$1:$K$206,9,0)*$B$210)</f>
        <v>526</v>
      </c>
      <c r="C528" s="4">
        <f>INT(B528/$B$2*$C$2)</f>
        <v>210</v>
      </c>
      <c r="D528" s="4">
        <f>INT(B528/$B$2*$D$2)</f>
        <v>157</v>
      </c>
      <c r="E528" s="4">
        <f>INT(B528/$B$2*$E$2)</f>
        <v>157</v>
      </c>
      <c r="F528" s="4">
        <f>INT(VLOOKUP(A528,数值基线!$A$1:$K$206,10,0)*$F$2)</f>
        <v>513</v>
      </c>
      <c r="G528" s="4">
        <f>INT(F528/$F$2*$G$2)</f>
        <v>342</v>
      </c>
      <c r="H528" s="4">
        <f>INT(F528/$F$2*$H$2)</f>
        <v>427</v>
      </c>
      <c r="I528" s="4">
        <f>INT(F528/$F$2*$I$2)</f>
        <v>427</v>
      </c>
      <c r="K528" s="106">
        <v>106</v>
      </c>
      <c r="L528" s="106">
        <f t="shared" ref="L528:S528" si="2178">INT(B528/$I$1*$S$1)</f>
        <v>657</v>
      </c>
      <c r="M528" s="106">
        <f t="shared" si="2178"/>
        <v>262</v>
      </c>
      <c r="N528" s="106">
        <f t="shared" si="2178"/>
        <v>196</v>
      </c>
      <c r="O528" s="106">
        <f t="shared" si="2178"/>
        <v>196</v>
      </c>
      <c r="P528" s="106">
        <f t="shared" si="2178"/>
        <v>641</v>
      </c>
      <c r="Q528" s="106">
        <f t="shared" si="2178"/>
        <v>427</v>
      </c>
      <c r="R528" s="106">
        <f t="shared" si="2178"/>
        <v>533</v>
      </c>
      <c r="S528" s="106">
        <f t="shared" si="2178"/>
        <v>533</v>
      </c>
      <c r="U528" s="97">
        <v>106</v>
      </c>
      <c r="V528" s="97">
        <f t="shared" ref="V528:AC528" si="2179">INT(B528/$I$1*$AC$1)</f>
        <v>815</v>
      </c>
      <c r="W528" s="97">
        <f t="shared" si="2179"/>
        <v>325</v>
      </c>
      <c r="X528" s="97">
        <f t="shared" si="2179"/>
        <v>243</v>
      </c>
      <c r="Y528" s="97">
        <f t="shared" si="2179"/>
        <v>243</v>
      </c>
      <c r="Z528" s="97">
        <f t="shared" si="2179"/>
        <v>795</v>
      </c>
      <c r="AA528" s="97">
        <f t="shared" si="2179"/>
        <v>530</v>
      </c>
      <c r="AB528" s="97">
        <f t="shared" si="2179"/>
        <v>661</v>
      </c>
      <c r="AC528" s="97">
        <f t="shared" si="2179"/>
        <v>661</v>
      </c>
      <c r="AE528" s="98">
        <v>106</v>
      </c>
      <c r="AF528" s="98">
        <f t="shared" ref="AF528:AM528" si="2180">INT(B528/$I$1*$AM$1)</f>
        <v>1025</v>
      </c>
      <c r="AG528" s="98">
        <f t="shared" si="2180"/>
        <v>409</v>
      </c>
      <c r="AH528" s="98">
        <f t="shared" si="2180"/>
        <v>306</v>
      </c>
      <c r="AI528" s="98">
        <f t="shared" si="2180"/>
        <v>306</v>
      </c>
      <c r="AJ528" s="98">
        <f t="shared" si="2180"/>
        <v>1000</v>
      </c>
      <c r="AK528" s="98">
        <f t="shared" si="2180"/>
        <v>666</v>
      </c>
      <c r="AL528" s="98">
        <f t="shared" si="2180"/>
        <v>832</v>
      </c>
      <c r="AM528" s="98">
        <f t="shared" si="2180"/>
        <v>832</v>
      </c>
      <c r="AO528" s="100">
        <v>106</v>
      </c>
      <c r="AP528" s="100">
        <f t="shared" ref="AP528:AW528" si="2181">INT(B528/$I$1*$AW$1)</f>
        <v>1315</v>
      </c>
      <c r="AQ528" s="100">
        <f t="shared" si="2181"/>
        <v>525</v>
      </c>
      <c r="AR528" s="100">
        <f t="shared" si="2181"/>
        <v>392</v>
      </c>
      <c r="AS528" s="100">
        <f t="shared" si="2181"/>
        <v>392</v>
      </c>
      <c r="AT528" s="100">
        <f t="shared" si="2181"/>
        <v>1282</v>
      </c>
      <c r="AU528" s="100">
        <f t="shared" si="2181"/>
        <v>855</v>
      </c>
      <c r="AV528" s="100">
        <f t="shared" si="2181"/>
        <v>1067</v>
      </c>
      <c r="AW528" s="100">
        <f t="shared" si="2181"/>
        <v>1067</v>
      </c>
      <c r="AY528" s="101">
        <v>106</v>
      </c>
      <c r="AZ528" s="101">
        <f t="shared" ref="AZ528:BG528" si="2182">INT(B528/$I$1*$BG$1)</f>
        <v>1683</v>
      </c>
      <c r="BA528" s="101">
        <f t="shared" si="2182"/>
        <v>672</v>
      </c>
      <c r="BB528" s="101">
        <f t="shared" si="2182"/>
        <v>502</v>
      </c>
      <c r="BC528" s="101">
        <f t="shared" si="2182"/>
        <v>502</v>
      </c>
      <c r="BD528" s="101">
        <f t="shared" si="2182"/>
        <v>1641</v>
      </c>
      <c r="BE528" s="101">
        <f t="shared" si="2182"/>
        <v>1094</v>
      </c>
      <c r="BF528" s="101">
        <f t="shared" si="2182"/>
        <v>1366</v>
      </c>
      <c r="BG528" s="101">
        <f t="shared" si="2182"/>
        <v>1366</v>
      </c>
      <c r="BI528" s="102">
        <v>106</v>
      </c>
      <c r="BJ528" s="102">
        <f t="shared" ref="BJ528:BQ528" si="2183">INT(B528/$I$1*$BQ$1)</f>
        <v>2630</v>
      </c>
      <c r="BK528" s="102">
        <f t="shared" si="2183"/>
        <v>1050</v>
      </c>
      <c r="BL528" s="102">
        <f t="shared" si="2183"/>
        <v>785</v>
      </c>
      <c r="BM528" s="102">
        <f t="shared" si="2183"/>
        <v>785</v>
      </c>
      <c r="BN528" s="102">
        <f t="shared" si="2183"/>
        <v>2565</v>
      </c>
      <c r="BO528" s="102">
        <f t="shared" si="2183"/>
        <v>1710</v>
      </c>
      <c r="BP528" s="102">
        <f t="shared" si="2183"/>
        <v>2135</v>
      </c>
      <c r="BQ528" s="102">
        <f t="shared" si="2183"/>
        <v>2135</v>
      </c>
    </row>
    <row r="529" spans="1:69">
      <c r="A529" s="4">
        <v>107</v>
      </c>
      <c r="B529" s="4">
        <f>INT(VLOOKUP(A529,数值基线!$A$1:$K$206,9,0)*$B$210)</f>
        <v>535</v>
      </c>
      <c r="C529" s="4">
        <f>INT(B529/$B$2*$C$2)</f>
        <v>214</v>
      </c>
      <c r="D529" s="4">
        <f>INT(B529/$B$2*$D$2)</f>
        <v>160</v>
      </c>
      <c r="E529" s="4">
        <f>INT(B529/$B$2*$E$2)</f>
        <v>160</v>
      </c>
      <c r="F529" s="4">
        <f>INT(VLOOKUP(A529,数值基线!$A$1:$K$206,10,0)*$F$2)</f>
        <v>522</v>
      </c>
      <c r="G529" s="4">
        <f>INT(F529/$F$2*$G$2)</f>
        <v>348</v>
      </c>
      <c r="H529" s="4">
        <f>INT(F529/$F$2*$H$2)</f>
        <v>435</v>
      </c>
      <c r="I529" s="4">
        <f>INT(F529/$F$2*$I$2)</f>
        <v>435</v>
      </c>
      <c r="K529" s="106">
        <v>107</v>
      </c>
      <c r="L529" s="106">
        <f t="shared" ref="L529:S529" si="2184">INT(B529/$I$1*$S$1)</f>
        <v>668</v>
      </c>
      <c r="M529" s="106">
        <f t="shared" si="2184"/>
        <v>267</v>
      </c>
      <c r="N529" s="106">
        <f t="shared" si="2184"/>
        <v>200</v>
      </c>
      <c r="O529" s="106">
        <f t="shared" si="2184"/>
        <v>200</v>
      </c>
      <c r="P529" s="106">
        <f t="shared" si="2184"/>
        <v>652</v>
      </c>
      <c r="Q529" s="106">
        <f t="shared" si="2184"/>
        <v>435</v>
      </c>
      <c r="R529" s="106">
        <f t="shared" si="2184"/>
        <v>543</v>
      </c>
      <c r="S529" s="106">
        <f t="shared" si="2184"/>
        <v>543</v>
      </c>
      <c r="U529" s="97">
        <v>107</v>
      </c>
      <c r="V529" s="97">
        <f t="shared" ref="V529:AC529" si="2185">INT(B529/$I$1*$AC$1)</f>
        <v>829</v>
      </c>
      <c r="W529" s="97">
        <f t="shared" si="2185"/>
        <v>331</v>
      </c>
      <c r="X529" s="97">
        <f t="shared" si="2185"/>
        <v>248</v>
      </c>
      <c r="Y529" s="97">
        <f t="shared" si="2185"/>
        <v>248</v>
      </c>
      <c r="Z529" s="97">
        <f t="shared" si="2185"/>
        <v>809</v>
      </c>
      <c r="AA529" s="97">
        <f t="shared" si="2185"/>
        <v>539</v>
      </c>
      <c r="AB529" s="97">
        <f t="shared" si="2185"/>
        <v>674</v>
      </c>
      <c r="AC529" s="97">
        <f t="shared" si="2185"/>
        <v>674</v>
      </c>
      <c r="AE529" s="98">
        <v>107</v>
      </c>
      <c r="AF529" s="98">
        <f t="shared" ref="AF529:AM529" si="2186">INT(B529/$I$1*$AM$1)</f>
        <v>1043</v>
      </c>
      <c r="AG529" s="98">
        <f t="shared" si="2186"/>
        <v>417</v>
      </c>
      <c r="AH529" s="98">
        <f t="shared" si="2186"/>
        <v>312</v>
      </c>
      <c r="AI529" s="98">
        <f t="shared" si="2186"/>
        <v>312</v>
      </c>
      <c r="AJ529" s="98">
        <f t="shared" si="2186"/>
        <v>1017</v>
      </c>
      <c r="AK529" s="98">
        <f t="shared" si="2186"/>
        <v>678</v>
      </c>
      <c r="AL529" s="98">
        <f t="shared" si="2186"/>
        <v>848</v>
      </c>
      <c r="AM529" s="98">
        <f t="shared" si="2186"/>
        <v>848</v>
      </c>
      <c r="AO529" s="100">
        <v>107</v>
      </c>
      <c r="AP529" s="100">
        <f t="shared" ref="AP529:AW529" si="2187">INT(B529/$I$1*$AW$1)</f>
        <v>1337</v>
      </c>
      <c r="AQ529" s="100">
        <f t="shared" si="2187"/>
        <v>535</v>
      </c>
      <c r="AR529" s="100">
        <f t="shared" si="2187"/>
        <v>400</v>
      </c>
      <c r="AS529" s="100">
        <f t="shared" si="2187"/>
        <v>400</v>
      </c>
      <c r="AT529" s="100">
        <f t="shared" si="2187"/>
        <v>1305</v>
      </c>
      <c r="AU529" s="100">
        <f t="shared" si="2187"/>
        <v>870</v>
      </c>
      <c r="AV529" s="100">
        <f t="shared" si="2187"/>
        <v>1087</v>
      </c>
      <c r="AW529" s="100">
        <f t="shared" si="2187"/>
        <v>1087</v>
      </c>
      <c r="AY529" s="101">
        <v>107</v>
      </c>
      <c r="AZ529" s="101">
        <f t="shared" ref="AZ529:BG529" si="2188">INT(B529/$I$1*$BG$1)</f>
        <v>1712</v>
      </c>
      <c r="BA529" s="101">
        <f t="shared" si="2188"/>
        <v>684</v>
      </c>
      <c r="BB529" s="101">
        <f t="shared" si="2188"/>
        <v>512</v>
      </c>
      <c r="BC529" s="101">
        <f t="shared" si="2188"/>
        <v>512</v>
      </c>
      <c r="BD529" s="101">
        <f t="shared" si="2188"/>
        <v>1670</v>
      </c>
      <c r="BE529" s="101">
        <f t="shared" si="2188"/>
        <v>1113</v>
      </c>
      <c r="BF529" s="101">
        <f t="shared" si="2188"/>
        <v>1392</v>
      </c>
      <c r="BG529" s="101">
        <f t="shared" si="2188"/>
        <v>1392</v>
      </c>
      <c r="BI529" s="102">
        <v>107</v>
      </c>
      <c r="BJ529" s="102">
        <f t="shared" ref="BJ529:BQ529" si="2189">INT(B529/$I$1*$BQ$1)</f>
        <v>2675</v>
      </c>
      <c r="BK529" s="102">
        <f t="shared" si="2189"/>
        <v>1070</v>
      </c>
      <c r="BL529" s="102">
        <f t="shared" si="2189"/>
        <v>800</v>
      </c>
      <c r="BM529" s="102">
        <f t="shared" si="2189"/>
        <v>800</v>
      </c>
      <c r="BN529" s="102">
        <f t="shared" si="2189"/>
        <v>2610</v>
      </c>
      <c r="BO529" s="102">
        <f t="shared" si="2189"/>
        <v>1740</v>
      </c>
      <c r="BP529" s="102">
        <f t="shared" si="2189"/>
        <v>2175</v>
      </c>
      <c r="BQ529" s="102">
        <f t="shared" si="2189"/>
        <v>2175</v>
      </c>
    </row>
    <row r="530" spans="1:69">
      <c r="A530" s="4">
        <v>108</v>
      </c>
      <c r="B530" s="4">
        <f>INT(VLOOKUP(A530,数值基线!$A$1:$K$206,9,0)*$B$210)</f>
        <v>544</v>
      </c>
      <c r="C530" s="4">
        <f>INT(B530/$B$2*$C$2)</f>
        <v>217</v>
      </c>
      <c r="D530" s="4">
        <f>INT(B530/$B$2*$D$2)</f>
        <v>163</v>
      </c>
      <c r="E530" s="4">
        <f>INT(B530/$B$2*$E$2)</f>
        <v>163</v>
      </c>
      <c r="F530" s="4">
        <f>INT(VLOOKUP(A530,数值基线!$A$1:$K$206,10,0)*$F$2)</f>
        <v>531</v>
      </c>
      <c r="G530" s="4">
        <f>INT(F530/$F$2*$G$2)</f>
        <v>354</v>
      </c>
      <c r="H530" s="4">
        <f>INT(F530/$F$2*$H$2)</f>
        <v>442</v>
      </c>
      <c r="I530" s="4">
        <f>INT(F530/$F$2*$I$2)</f>
        <v>442</v>
      </c>
      <c r="K530" s="106">
        <v>108</v>
      </c>
      <c r="L530" s="106">
        <f t="shared" ref="L530:S530" si="2190">INT(B530/$I$1*$S$1)</f>
        <v>680</v>
      </c>
      <c r="M530" s="106">
        <f t="shared" si="2190"/>
        <v>271</v>
      </c>
      <c r="N530" s="106">
        <f t="shared" si="2190"/>
        <v>203</v>
      </c>
      <c r="O530" s="106">
        <f t="shared" si="2190"/>
        <v>203</v>
      </c>
      <c r="P530" s="106">
        <f t="shared" si="2190"/>
        <v>663</v>
      </c>
      <c r="Q530" s="106">
        <f t="shared" si="2190"/>
        <v>442</v>
      </c>
      <c r="R530" s="106">
        <f t="shared" si="2190"/>
        <v>552</v>
      </c>
      <c r="S530" s="106">
        <f t="shared" si="2190"/>
        <v>552</v>
      </c>
      <c r="U530" s="97">
        <v>108</v>
      </c>
      <c r="V530" s="97">
        <f t="shared" ref="V530:AC530" si="2191">INT(B530/$I$1*$AC$1)</f>
        <v>843</v>
      </c>
      <c r="W530" s="97">
        <f t="shared" si="2191"/>
        <v>336</v>
      </c>
      <c r="X530" s="97">
        <f t="shared" si="2191"/>
        <v>252</v>
      </c>
      <c r="Y530" s="97">
        <f t="shared" si="2191"/>
        <v>252</v>
      </c>
      <c r="Z530" s="97">
        <f t="shared" si="2191"/>
        <v>823</v>
      </c>
      <c r="AA530" s="97">
        <f t="shared" si="2191"/>
        <v>548</v>
      </c>
      <c r="AB530" s="97">
        <f t="shared" si="2191"/>
        <v>685</v>
      </c>
      <c r="AC530" s="97">
        <f t="shared" si="2191"/>
        <v>685</v>
      </c>
      <c r="AE530" s="98">
        <v>108</v>
      </c>
      <c r="AF530" s="98">
        <f t="shared" ref="AF530:AM530" si="2192">INT(B530/$I$1*$AM$1)</f>
        <v>1060</v>
      </c>
      <c r="AG530" s="98">
        <f t="shared" si="2192"/>
        <v>423</v>
      </c>
      <c r="AH530" s="98">
        <f t="shared" si="2192"/>
        <v>317</v>
      </c>
      <c r="AI530" s="98">
        <f t="shared" si="2192"/>
        <v>317</v>
      </c>
      <c r="AJ530" s="98">
        <f t="shared" si="2192"/>
        <v>1035</v>
      </c>
      <c r="AK530" s="98">
        <f t="shared" si="2192"/>
        <v>690</v>
      </c>
      <c r="AL530" s="98">
        <f t="shared" si="2192"/>
        <v>861</v>
      </c>
      <c r="AM530" s="98">
        <f t="shared" si="2192"/>
        <v>861</v>
      </c>
      <c r="AO530" s="100">
        <v>108</v>
      </c>
      <c r="AP530" s="100">
        <f t="shared" ref="AP530:AW530" si="2193">INT(B530/$I$1*$AW$1)</f>
        <v>1360</v>
      </c>
      <c r="AQ530" s="100">
        <f t="shared" si="2193"/>
        <v>542</v>
      </c>
      <c r="AR530" s="100">
        <f t="shared" si="2193"/>
        <v>407</v>
      </c>
      <c r="AS530" s="100">
        <f t="shared" si="2193"/>
        <v>407</v>
      </c>
      <c r="AT530" s="100">
        <f t="shared" si="2193"/>
        <v>1327</v>
      </c>
      <c r="AU530" s="100">
        <f t="shared" si="2193"/>
        <v>885</v>
      </c>
      <c r="AV530" s="100">
        <f t="shared" si="2193"/>
        <v>1105</v>
      </c>
      <c r="AW530" s="100">
        <f t="shared" si="2193"/>
        <v>1105</v>
      </c>
      <c r="AY530" s="101">
        <v>108</v>
      </c>
      <c r="AZ530" s="101">
        <f t="shared" ref="AZ530:BG530" si="2194">INT(B530/$I$1*$BG$1)</f>
        <v>1740</v>
      </c>
      <c r="BA530" s="101">
        <f t="shared" si="2194"/>
        <v>694</v>
      </c>
      <c r="BB530" s="101">
        <f t="shared" si="2194"/>
        <v>521</v>
      </c>
      <c r="BC530" s="101">
        <f t="shared" si="2194"/>
        <v>521</v>
      </c>
      <c r="BD530" s="101">
        <f t="shared" si="2194"/>
        <v>1699</v>
      </c>
      <c r="BE530" s="101">
        <f t="shared" si="2194"/>
        <v>1132</v>
      </c>
      <c r="BF530" s="101">
        <f t="shared" si="2194"/>
        <v>1414</v>
      </c>
      <c r="BG530" s="101">
        <f t="shared" si="2194"/>
        <v>1414</v>
      </c>
      <c r="BI530" s="102">
        <v>108</v>
      </c>
      <c r="BJ530" s="102">
        <f t="shared" ref="BJ530:BQ530" si="2195">INT(B530/$I$1*$BQ$1)</f>
        <v>2720</v>
      </c>
      <c r="BK530" s="102">
        <f t="shared" si="2195"/>
        <v>1085</v>
      </c>
      <c r="BL530" s="102">
        <f t="shared" si="2195"/>
        <v>815</v>
      </c>
      <c r="BM530" s="102">
        <f t="shared" si="2195"/>
        <v>815</v>
      </c>
      <c r="BN530" s="102">
        <f t="shared" si="2195"/>
        <v>2655</v>
      </c>
      <c r="BO530" s="102">
        <f t="shared" si="2195"/>
        <v>1770</v>
      </c>
      <c r="BP530" s="102">
        <f t="shared" si="2195"/>
        <v>2210</v>
      </c>
      <c r="BQ530" s="102">
        <f t="shared" si="2195"/>
        <v>2210</v>
      </c>
    </row>
    <row r="531" spans="1:69">
      <c r="A531" s="4">
        <v>109</v>
      </c>
      <c r="B531" s="4">
        <f>INT(VLOOKUP(A531,数值基线!$A$1:$K$206,9,0)*$B$210)</f>
        <v>554</v>
      </c>
      <c r="C531" s="4">
        <f>INT(B531/$B$2*$C$2)</f>
        <v>221</v>
      </c>
      <c r="D531" s="4">
        <f>INT(B531/$B$2*$D$2)</f>
        <v>166</v>
      </c>
      <c r="E531" s="4">
        <f>INT(B531/$B$2*$E$2)</f>
        <v>166</v>
      </c>
      <c r="F531" s="4">
        <f>INT(VLOOKUP(A531,数值基线!$A$1:$K$206,10,0)*$F$2)</f>
        <v>540</v>
      </c>
      <c r="G531" s="4">
        <f>INT(F531/$F$2*$G$2)</f>
        <v>360</v>
      </c>
      <c r="H531" s="4">
        <f>INT(F531/$F$2*$H$2)</f>
        <v>450</v>
      </c>
      <c r="I531" s="4">
        <f>INT(F531/$F$2*$I$2)</f>
        <v>450</v>
      </c>
      <c r="K531" s="106">
        <v>109</v>
      </c>
      <c r="L531" s="106">
        <f t="shared" ref="L531:S531" si="2196">INT(B531/$I$1*$S$1)</f>
        <v>692</v>
      </c>
      <c r="M531" s="106">
        <f t="shared" si="2196"/>
        <v>276</v>
      </c>
      <c r="N531" s="106">
        <f t="shared" si="2196"/>
        <v>207</v>
      </c>
      <c r="O531" s="106">
        <f t="shared" si="2196"/>
        <v>207</v>
      </c>
      <c r="P531" s="106">
        <f t="shared" si="2196"/>
        <v>675</v>
      </c>
      <c r="Q531" s="106">
        <f t="shared" si="2196"/>
        <v>450</v>
      </c>
      <c r="R531" s="106">
        <f t="shared" si="2196"/>
        <v>562</v>
      </c>
      <c r="S531" s="106">
        <f t="shared" si="2196"/>
        <v>562</v>
      </c>
      <c r="U531" s="97">
        <v>109</v>
      </c>
      <c r="V531" s="97">
        <f t="shared" ref="V531:AC531" si="2197">INT(B531/$I$1*$AC$1)</f>
        <v>858</v>
      </c>
      <c r="W531" s="97">
        <f t="shared" si="2197"/>
        <v>342</v>
      </c>
      <c r="X531" s="97">
        <f t="shared" si="2197"/>
        <v>257</v>
      </c>
      <c r="Y531" s="97">
        <f t="shared" si="2197"/>
        <v>257</v>
      </c>
      <c r="Z531" s="97">
        <f t="shared" si="2197"/>
        <v>837</v>
      </c>
      <c r="AA531" s="97">
        <f t="shared" si="2197"/>
        <v>558</v>
      </c>
      <c r="AB531" s="97">
        <f t="shared" si="2197"/>
        <v>697</v>
      </c>
      <c r="AC531" s="97">
        <f t="shared" si="2197"/>
        <v>697</v>
      </c>
      <c r="AE531" s="98">
        <v>109</v>
      </c>
      <c r="AF531" s="98">
        <f t="shared" ref="AF531:AM531" si="2198">INT(B531/$I$1*$AM$1)</f>
        <v>1080</v>
      </c>
      <c r="AG531" s="98">
        <f t="shared" si="2198"/>
        <v>430</v>
      </c>
      <c r="AH531" s="98">
        <f t="shared" si="2198"/>
        <v>323</v>
      </c>
      <c r="AI531" s="98">
        <f t="shared" si="2198"/>
        <v>323</v>
      </c>
      <c r="AJ531" s="98">
        <f t="shared" si="2198"/>
        <v>1053</v>
      </c>
      <c r="AK531" s="98">
        <f t="shared" si="2198"/>
        <v>702</v>
      </c>
      <c r="AL531" s="98">
        <f t="shared" si="2198"/>
        <v>877</v>
      </c>
      <c r="AM531" s="98">
        <f t="shared" si="2198"/>
        <v>877</v>
      </c>
      <c r="AO531" s="100">
        <v>109</v>
      </c>
      <c r="AP531" s="100">
        <f t="shared" ref="AP531:AW531" si="2199">INT(B531/$I$1*$AW$1)</f>
        <v>1385</v>
      </c>
      <c r="AQ531" s="100">
        <f t="shared" si="2199"/>
        <v>552</v>
      </c>
      <c r="AR531" s="100">
        <f t="shared" si="2199"/>
        <v>415</v>
      </c>
      <c r="AS531" s="100">
        <f t="shared" si="2199"/>
        <v>415</v>
      </c>
      <c r="AT531" s="100">
        <f t="shared" si="2199"/>
        <v>1350</v>
      </c>
      <c r="AU531" s="100">
        <f t="shared" si="2199"/>
        <v>900</v>
      </c>
      <c r="AV531" s="100">
        <f t="shared" si="2199"/>
        <v>1125</v>
      </c>
      <c r="AW531" s="100">
        <f t="shared" si="2199"/>
        <v>1125</v>
      </c>
      <c r="AY531" s="101">
        <v>109</v>
      </c>
      <c r="AZ531" s="101">
        <f t="shared" ref="AZ531:BG531" si="2200">INT(B531/$I$1*$BG$1)</f>
        <v>1772</v>
      </c>
      <c r="BA531" s="101">
        <f t="shared" si="2200"/>
        <v>707</v>
      </c>
      <c r="BB531" s="101">
        <f t="shared" si="2200"/>
        <v>531</v>
      </c>
      <c r="BC531" s="101">
        <f t="shared" si="2200"/>
        <v>531</v>
      </c>
      <c r="BD531" s="101">
        <f t="shared" si="2200"/>
        <v>1728</v>
      </c>
      <c r="BE531" s="101">
        <f t="shared" si="2200"/>
        <v>1152</v>
      </c>
      <c r="BF531" s="101">
        <f t="shared" si="2200"/>
        <v>1440</v>
      </c>
      <c r="BG531" s="101">
        <f t="shared" si="2200"/>
        <v>1440</v>
      </c>
      <c r="BI531" s="102">
        <v>109</v>
      </c>
      <c r="BJ531" s="102">
        <f t="shared" ref="BJ531:BQ531" si="2201">INT(B531/$I$1*$BQ$1)</f>
        <v>2770</v>
      </c>
      <c r="BK531" s="102">
        <f t="shared" si="2201"/>
        <v>1105</v>
      </c>
      <c r="BL531" s="102">
        <f t="shared" si="2201"/>
        <v>830</v>
      </c>
      <c r="BM531" s="102">
        <f t="shared" si="2201"/>
        <v>830</v>
      </c>
      <c r="BN531" s="102">
        <f t="shared" si="2201"/>
        <v>2700</v>
      </c>
      <c r="BO531" s="102">
        <f t="shared" si="2201"/>
        <v>1800</v>
      </c>
      <c r="BP531" s="102">
        <f t="shared" si="2201"/>
        <v>2250</v>
      </c>
      <c r="BQ531" s="102">
        <f t="shared" si="2201"/>
        <v>2250</v>
      </c>
    </row>
    <row r="532" spans="1:69">
      <c r="A532" s="4">
        <v>110</v>
      </c>
      <c r="B532" s="4">
        <f>INT(VLOOKUP(A532,数值基线!$A$1:$K$206,9,0)*$B$210)</f>
        <v>563</v>
      </c>
      <c r="C532" s="4">
        <f>INT(B532/$B$2*$C$2)</f>
        <v>225</v>
      </c>
      <c r="D532" s="4">
        <f>INT(B532/$B$2*$D$2)</f>
        <v>168</v>
      </c>
      <c r="E532" s="4">
        <f>INT(B532/$B$2*$E$2)</f>
        <v>168</v>
      </c>
      <c r="F532" s="4">
        <f>INT(VLOOKUP(A532,数值基线!$A$1:$K$206,10,0)*$F$2)</f>
        <v>549</v>
      </c>
      <c r="G532" s="4">
        <f>INT(F532/$F$2*$G$2)</f>
        <v>366</v>
      </c>
      <c r="H532" s="4">
        <f>INT(F532/$F$2*$H$2)</f>
        <v>457</v>
      </c>
      <c r="I532" s="4">
        <f>INT(F532/$F$2*$I$2)</f>
        <v>457</v>
      </c>
      <c r="K532" s="106">
        <v>110</v>
      </c>
      <c r="L532" s="106">
        <f t="shared" ref="L532:S532" si="2202">INT(B532/$I$1*$S$1)</f>
        <v>703</v>
      </c>
      <c r="M532" s="106">
        <f t="shared" si="2202"/>
        <v>281</v>
      </c>
      <c r="N532" s="106">
        <f t="shared" si="2202"/>
        <v>210</v>
      </c>
      <c r="O532" s="106">
        <f t="shared" si="2202"/>
        <v>210</v>
      </c>
      <c r="P532" s="106">
        <f t="shared" si="2202"/>
        <v>686</v>
      </c>
      <c r="Q532" s="106">
        <f t="shared" si="2202"/>
        <v>457</v>
      </c>
      <c r="R532" s="106">
        <f t="shared" si="2202"/>
        <v>571</v>
      </c>
      <c r="S532" s="106">
        <f t="shared" si="2202"/>
        <v>571</v>
      </c>
      <c r="U532" s="97">
        <v>110</v>
      </c>
      <c r="V532" s="97">
        <f t="shared" ref="V532:AC532" si="2203">INT(B532/$I$1*$AC$1)</f>
        <v>872</v>
      </c>
      <c r="W532" s="97">
        <f t="shared" si="2203"/>
        <v>348</v>
      </c>
      <c r="X532" s="97">
        <f t="shared" si="2203"/>
        <v>260</v>
      </c>
      <c r="Y532" s="97">
        <f t="shared" si="2203"/>
        <v>260</v>
      </c>
      <c r="Z532" s="97">
        <f t="shared" si="2203"/>
        <v>850</v>
      </c>
      <c r="AA532" s="97">
        <f t="shared" si="2203"/>
        <v>567</v>
      </c>
      <c r="AB532" s="97">
        <f t="shared" si="2203"/>
        <v>708</v>
      </c>
      <c r="AC532" s="97">
        <f t="shared" si="2203"/>
        <v>708</v>
      </c>
      <c r="AE532" s="98">
        <v>110</v>
      </c>
      <c r="AF532" s="98">
        <f t="shared" ref="AF532:AM532" si="2204">INT(B532/$I$1*$AM$1)</f>
        <v>1097</v>
      </c>
      <c r="AG532" s="98">
        <f t="shared" si="2204"/>
        <v>438</v>
      </c>
      <c r="AH532" s="98">
        <f t="shared" si="2204"/>
        <v>327</v>
      </c>
      <c r="AI532" s="98">
        <f t="shared" si="2204"/>
        <v>327</v>
      </c>
      <c r="AJ532" s="98">
        <f t="shared" si="2204"/>
        <v>1070</v>
      </c>
      <c r="AK532" s="98">
        <f t="shared" si="2204"/>
        <v>713</v>
      </c>
      <c r="AL532" s="98">
        <f t="shared" si="2204"/>
        <v>891</v>
      </c>
      <c r="AM532" s="98">
        <f t="shared" si="2204"/>
        <v>891</v>
      </c>
      <c r="AO532" s="100">
        <v>110</v>
      </c>
      <c r="AP532" s="100">
        <f t="shared" ref="AP532:AW532" si="2205">INT(B532/$I$1*$AW$1)</f>
        <v>1407</v>
      </c>
      <c r="AQ532" s="100">
        <f t="shared" si="2205"/>
        <v>562</v>
      </c>
      <c r="AR532" s="100">
        <f t="shared" si="2205"/>
        <v>420</v>
      </c>
      <c r="AS532" s="100">
        <f t="shared" si="2205"/>
        <v>420</v>
      </c>
      <c r="AT532" s="100">
        <f t="shared" si="2205"/>
        <v>1372</v>
      </c>
      <c r="AU532" s="100">
        <f t="shared" si="2205"/>
        <v>915</v>
      </c>
      <c r="AV532" s="100">
        <f t="shared" si="2205"/>
        <v>1142</v>
      </c>
      <c r="AW532" s="100">
        <f t="shared" si="2205"/>
        <v>1142</v>
      </c>
      <c r="AY532" s="101">
        <v>110</v>
      </c>
      <c r="AZ532" s="101">
        <f t="shared" ref="AZ532:BG532" si="2206">INT(B532/$I$1*$BG$1)</f>
        <v>1801</v>
      </c>
      <c r="BA532" s="101">
        <f t="shared" si="2206"/>
        <v>720</v>
      </c>
      <c r="BB532" s="101">
        <f t="shared" si="2206"/>
        <v>537</v>
      </c>
      <c r="BC532" s="101">
        <f t="shared" si="2206"/>
        <v>537</v>
      </c>
      <c r="BD532" s="101">
        <f t="shared" si="2206"/>
        <v>1756</v>
      </c>
      <c r="BE532" s="101">
        <f t="shared" si="2206"/>
        <v>1171</v>
      </c>
      <c r="BF532" s="101">
        <f t="shared" si="2206"/>
        <v>1462</v>
      </c>
      <c r="BG532" s="101">
        <f t="shared" si="2206"/>
        <v>1462</v>
      </c>
      <c r="BI532" s="102">
        <v>110</v>
      </c>
      <c r="BJ532" s="102">
        <f t="shared" ref="BJ532:BQ532" si="2207">INT(B532/$I$1*$BQ$1)</f>
        <v>2815</v>
      </c>
      <c r="BK532" s="102">
        <f t="shared" si="2207"/>
        <v>1125</v>
      </c>
      <c r="BL532" s="102">
        <f t="shared" si="2207"/>
        <v>840</v>
      </c>
      <c r="BM532" s="102">
        <f t="shared" si="2207"/>
        <v>840</v>
      </c>
      <c r="BN532" s="102">
        <f t="shared" si="2207"/>
        <v>2745</v>
      </c>
      <c r="BO532" s="102">
        <f t="shared" si="2207"/>
        <v>1830</v>
      </c>
      <c r="BP532" s="102">
        <f t="shared" si="2207"/>
        <v>2285</v>
      </c>
      <c r="BQ532" s="102">
        <f t="shared" si="2207"/>
        <v>2285</v>
      </c>
    </row>
    <row r="533" spans="1:69">
      <c r="A533" s="4">
        <v>111</v>
      </c>
      <c r="B533" s="4">
        <f>INT(VLOOKUP(A533,数值基线!$A$1:$K$206,9,0)*$B$210)</f>
        <v>573</v>
      </c>
      <c r="C533" s="4">
        <f>INT(B533/$B$2*$C$2)</f>
        <v>229</v>
      </c>
      <c r="D533" s="4">
        <f>INT(B533/$B$2*$D$2)</f>
        <v>171</v>
      </c>
      <c r="E533" s="4">
        <f>INT(B533/$B$2*$E$2)</f>
        <v>171</v>
      </c>
      <c r="F533" s="4">
        <f>INT(VLOOKUP(A533,数值基线!$A$1:$K$206,10,0)*$F$2)</f>
        <v>559</v>
      </c>
      <c r="G533" s="4">
        <f>INT(F533/$F$2*$G$2)</f>
        <v>372</v>
      </c>
      <c r="H533" s="4">
        <f>INT(F533/$F$2*$H$2)</f>
        <v>465</v>
      </c>
      <c r="I533" s="4">
        <f>INT(F533/$F$2*$I$2)</f>
        <v>465</v>
      </c>
      <c r="K533" s="106">
        <v>111</v>
      </c>
      <c r="L533" s="106">
        <f t="shared" ref="L533:S533" si="2208">INT(B533/$I$1*$S$1)</f>
        <v>716</v>
      </c>
      <c r="M533" s="106">
        <f t="shared" si="2208"/>
        <v>286</v>
      </c>
      <c r="N533" s="106">
        <f t="shared" si="2208"/>
        <v>213</v>
      </c>
      <c r="O533" s="106">
        <f t="shared" si="2208"/>
        <v>213</v>
      </c>
      <c r="P533" s="106">
        <f t="shared" si="2208"/>
        <v>698</v>
      </c>
      <c r="Q533" s="106">
        <f t="shared" si="2208"/>
        <v>465</v>
      </c>
      <c r="R533" s="106">
        <f t="shared" si="2208"/>
        <v>581</v>
      </c>
      <c r="S533" s="106">
        <f t="shared" si="2208"/>
        <v>581</v>
      </c>
      <c r="U533" s="97">
        <v>111</v>
      </c>
      <c r="V533" s="97">
        <f t="shared" ref="V533:AC533" si="2209">INT(B533/$I$1*$AC$1)</f>
        <v>888</v>
      </c>
      <c r="W533" s="97">
        <f t="shared" si="2209"/>
        <v>354</v>
      </c>
      <c r="X533" s="97">
        <f t="shared" si="2209"/>
        <v>265</v>
      </c>
      <c r="Y533" s="97">
        <f t="shared" si="2209"/>
        <v>265</v>
      </c>
      <c r="Z533" s="97">
        <f t="shared" si="2209"/>
        <v>866</v>
      </c>
      <c r="AA533" s="97">
        <f t="shared" si="2209"/>
        <v>576</v>
      </c>
      <c r="AB533" s="97">
        <f t="shared" si="2209"/>
        <v>720</v>
      </c>
      <c r="AC533" s="97">
        <f t="shared" si="2209"/>
        <v>720</v>
      </c>
      <c r="AE533" s="98">
        <v>111</v>
      </c>
      <c r="AF533" s="98">
        <f t="shared" ref="AF533:AM533" si="2210">INT(B533/$I$1*$AM$1)</f>
        <v>1117</v>
      </c>
      <c r="AG533" s="98">
        <f t="shared" si="2210"/>
        <v>446</v>
      </c>
      <c r="AH533" s="98">
        <f t="shared" si="2210"/>
        <v>333</v>
      </c>
      <c r="AI533" s="98">
        <f t="shared" si="2210"/>
        <v>333</v>
      </c>
      <c r="AJ533" s="98">
        <f t="shared" si="2210"/>
        <v>1090</v>
      </c>
      <c r="AK533" s="98">
        <f t="shared" si="2210"/>
        <v>725</v>
      </c>
      <c r="AL533" s="98">
        <f t="shared" si="2210"/>
        <v>906</v>
      </c>
      <c r="AM533" s="98">
        <f t="shared" si="2210"/>
        <v>906</v>
      </c>
      <c r="AO533" s="100">
        <v>111</v>
      </c>
      <c r="AP533" s="100">
        <f t="shared" ref="AP533:AW533" si="2211">INT(B533/$I$1*$AW$1)</f>
        <v>1432</v>
      </c>
      <c r="AQ533" s="100">
        <f t="shared" si="2211"/>
        <v>572</v>
      </c>
      <c r="AR533" s="100">
        <f t="shared" si="2211"/>
        <v>427</v>
      </c>
      <c r="AS533" s="100">
        <f t="shared" si="2211"/>
        <v>427</v>
      </c>
      <c r="AT533" s="100">
        <f t="shared" si="2211"/>
        <v>1397</v>
      </c>
      <c r="AU533" s="100">
        <f t="shared" si="2211"/>
        <v>930</v>
      </c>
      <c r="AV533" s="100">
        <f t="shared" si="2211"/>
        <v>1162</v>
      </c>
      <c r="AW533" s="100">
        <f t="shared" si="2211"/>
        <v>1162</v>
      </c>
      <c r="AY533" s="101">
        <v>111</v>
      </c>
      <c r="AZ533" s="101">
        <f t="shared" ref="AZ533:BG533" si="2212">INT(B533/$I$1*$BG$1)</f>
        <v>1833</v>
      </c>
      <c r="BA533" s="101">
        <f t="shared" si="2212"/>
        <v>732</v>
      </c>
      <c r="BB533" s="101">
        <f t="shared" si="2212"/>
        <v>547</v>
      </c>
      <c r="BC533" s="101">
        <f t="shared" si="2212"/>
        <v>547</v>
      </c>
      <c r="BD533" s="101">
        <f t="shared" si="2212"/>
        <v>1788</v>
      </c>
      <c r="BE533" s="101">
        <f t="shared" si="2212"/>
        <v>1190</v>
      </c>
      <c r="BF533" s="101">
        <f t="shared" si="2212"/>
        <v>1488</v>
      </c>
      <c r="BG533" s="101">
        <f t="shared" si="2212"/>
        <v>1488</v>
      </c>
      <c r="BI533" s="102">
        <v>111</v>
      </c>
      <c r="BJ533" s="102">
        <f t="shared" ref="BJ533:BQ533" si="2213">INT(B533/$I$1*$BQ$1)</f>
        <v>2865</v>
      </c>
      <c r="BK533" s="102">
        <f t="shared" si="2213"/>
        <v>1145</v>
      </c>
      <c r="BL533" s="102">
        <f t="shared" si="2213"/>
        <v>855</v>
      </c>
      <c r="BM533" s="102">
        <f t="shared" si="2213"/>
        <v>855</v>
      </c>
      <c r="BN533" s="102">
        <f t="shared" si="2213"/>
        <v>2795</v>
      </c>
      <c r="BO533" s="102">
        <f t="shared" si="2213"/>
        <v>1860</v>
      </c>
      <c r="BP533" s="102">
        <f t="shared" si="2213"/>
        <v>2325</v>
      </c>
      <c r="BQ533" s="102">
        <f t="shared" si="2213"/>
        <v>2325</v>
      </c>
    </row>
    <row r="534" spans="1:69">
      <c r="A534" s="4">
        <v>112</v>
      </c>
      <c r="B534" s="4">
        <f>INT(VLOOKUP(A534,数值基线!$A$1:$K$206,9,0)*$B$210)</f>
        <v>583</v>
      </c>
      <c r="C534" s="4">
        <f>INT(B534/$B$2*$C$2)</f>
        <v>233</v>
      </c>
      <c r="D534" s="4">
        <f>INT(B534/$B$2*$D$2)</f>
        <v>174</v>
      </c>
      <c r="E534" s="4">
        <f>INT(B534/$B$2*$E$2)</f>
        <v>174</v>
      </c>
      <c r="F534" s="4">
        <f>INT(VLOOKUP(A534,数值基线!$A$1:$K$206,10,0)*$F$2)</f>
        <v>568</v>
      </c>
      <c r="G534" s="4">
        <f>INT(F534/$F$2*$G$2)</f>
        <v>378</v>
      </c>
      <c r="H534" s="4">
        <f>INT(F534/$F$2*$H$2)</f>
        <v>473</v>
      </c>
      <c r="I534" s="4">
        <f>INT(F534/$F$2*$I$2)</f>
        <v>473</v>
      </c>
      <c r="K534" s="106">
        <v>112</v>
      </c>
      <c r="L534" s="106">
        <f t="shared" ref="L534:S534" si="2214">INT(B534/$I$1*$S$1)</f>
        <v>728</v>
      </c>
      <c r="M534" s="106">
        <f t="shared" si="2214"/>
        <v>291</v>
      </c>
      <c r="N534" s="106">
        <f t="shared" si="2214"/>
        <v>217</v>
      </c>
      <c r="O534" s="106">
        <f t="shared" si="2214"/>
        <v>217</v>
      </c>
      <c r="P534" s="106">
        <f t="shared" si="2214"/>
        <v>710</v>
      </c>
      <c r="Q534" s="106">
        <f t="shared" si="2214"/>
        <v>472</v>
      </c>
      <c r="R534" s="106">
        <f t="shared" si="2214"/>
        <v>591</v>
      </c>
      <c r="S534" s="106">
        <f t="shared" si="2214"/>
        <v>591</v>
      </c>
      <c r="U534" s="97">
        <v>112</v>
      </c>
      <c r="V534" s="97">
        <f t="shared" ref="V534:AC534" si="2215">INT(B534/$I$1*$AC$1)</f>
        <v>903</v>
      </c>
      <c r="W534" s="97">
        <f t="shared" si="2215"/>
        <v>361</v>
      </c>
      <c r="X534" s="97">
        <f t="shared" si="2215"/>
        <v>269</v>
      </c>
      <c r="Y534" s="97">
        <f t="shared" si="2215"/>
        <v>269</v>
      </c>
      <c r="Z534" s="97">
        <f t="shared" si="2215"/>
        <v>880</v>
      </c>
      <c r="AA534" s="97">
        <f t="shared" si="2215"/>
        <v>585</v>
      </c>
      <c r="AB534" s="97">
        <f t="shared" si="2215"/>
        <v>733</v>
      </c>
      <c r="AC534" s="97">
        <f t="shared" si="2215"/>
        <v>733</v>
      </c>
      <c r="AE534" s="98">
        <v>112</v>
      </c>
      <c r="AF534" s="98">
        <f t="shared" ref="AF534:AM534" si="2216">INT(B534/$I$1*$AM$1)</f>
        <v>1136</v>
      </c>
      <c r="AG534" s="98">
        <f t="shared" si="2216"/>
        <v>454</v>
      </c>
      <c r="AH534" s="98">
        <f t="shared" si="2216"/>
        <v>339</v>
      </c>
      <c r="AI534" s="98">
        <f t="shared" si="2216"/>
        <v>339</v>
      </c>
      <c r="AJ534" s="98">
        <f t="shared" si="2216"/>
        <v>1107</v>
      </c>
      <c r="AK534" s="98">
        <f t="shared" si="2216"/>
        <v>737</v>
      </c>
      <c r="AL534" s="98">
        <f t="shared" si="2216"/>
        <v>922</v>
      </c>
      <c r="AM534" s="98">
        <f t="shared" si="2216"/>
        <v>922</v>
      </c>
      <c r="AO534" s="100">
        <v>112</v>
      </c>
      <c r="AP534" s="100">
        <f t="shared" ref="AP534:AW534" si="2217">INT(B534/$I$1*$AW$1)</f>
        <v>1457</v>
      </c>
      <c r="AQ534" s="100">
        <f t="shared" si="2217"/>
        <v>582</v>
      </c>
      <c r="AR534" s="100">
        <f t="shared" si="2217"/>
        <v>435</v>
      </c>
      <c r="AS534" s="100">
        <f t="shared" si="2217"/>
        <v>435</v>
      </c>
      <c r="AT534" s="100">
        <f t="shared" si="2217"/>
        <v>1420</v>
      </c>
      <c r="AU534" s="100">
        <f t="shared" si="2217"/>
        <v>945</v>
      </c>
      <c r="AV534" s="100">
        <f t="shared" si="2217"/>
        <v>1182</v>
      </c>
      <c r="AW534" s="100">
        <f t="shared" si="2217"/>
        <v>1182</v>
      </c>
      <c r="AY534" s="101">
        <v>112</v>
      </c>
      <c r="AZ534" s="101">
        <f t="shared" ref="AZ534:BG534" si="2218">INT(B534/$I$1*$BG$1)</f>
        <v>1865</v>
      </c>
      <c r="BA534" s="101">
        <f t="shared" si="2218"/>
        <v>745</v>
      </c>
      <c r="BB534" s="101">
        <f t="shared" si="2218"/>
        <v>556</v>
      </c>
      <c r="BC534" s="101">
        <f t="shared" si="2218"/>
        <v>556</v>
      </c>
      <c r="BD534" s="101">
        <f t="shared" si="2218"/>
        <v>1817</v>
      </c>
      <c r="BE534" s="101">
        <f t="shared" si="2218"/>
        <v>1209</v>
      </c>
      <c r="BF534" s="101">
        <f t="shared" si="2218"/>
        <v>1513</v>
      </c>
      <c r="BG534" s="101">
        <f t="shared" si="2218"/>
        <v>1513</v>
      </c>
      <c r="BI534" s="102">
        <v>112</v>
      </c>
      <c r="BJ534" s="102">
        <f t="shared" ref="BJ534:BQ534" si="2219">INT(B534/$I$1*$BQ$1)</f>
        <v>2915</v>
      </c>
      <c r="BK534" s="102">
        <f t="shared" si="2219"/>
        <v>1165</v>
      </c>
      <c r="BL534" s="102">
        <f t="shared" si="2219"/>
        <v>870</v>
      </c>
      <c r="BM534" s="102">
        <f t="shared" si="2219"/>
        <v>870</v>
      </c>
      <c r="BN534" s="102">
        <f t="shared" si="2219"/>
        <v>2840</v>
      </c>
      <c r="BO534" s="102">
        <f t="shared" si="2219"/>
        <v>1890</v>
      </c>
      <c r="BP534" s="102">
        <f t="shared" si="2219"/>
        <v>2365</v>
      </c>
      <c r="BQ534" s="102">
        <f t="shared" si="2219"/>
        <v>2365</v>
      </c>
    </row>
    <row r="535" spans="1:69">
      <c r="A535" s="4">
        <v>113</v>
      </c>
      <c r="B535" s="4">
        <f>INT(VLOOKUP(A535,数值基线!$A$1:$K$206,9,0)*$B$210)</f>
        <v>593</v>
      </c>
      <c r="C535" s="4">
        <f>INT(B535/$B$2*$C$2)</f>
        <v>237</v>
      </c>
      <c r="D535" s="4">
        <f>INT(B535/$B$2*$D$2)</f>
        <v>177</v>
      </c>
      <c r="E535" s="4">
        <f>INT(B535/$B$2*$E$2)</f>
        <v>177</v>
      </c>
      <c r="F535" s="4">
        <f>INT(VLOOKUP(A535,数值基线!$A$1:$K$206,10,0)*$F$2)</f>
        <v>578</v>
      </c>
      <c r="G535" s="4">
        <f>INT(F535/$F$2*$G$2)</f>
        <v>385</v>
      </c>
      <c r="H535" s="4">
        <f>INT(F535/$F$2*$H$2)</f>
        <v>481</v>
      </c>
      <c r="I535" s="4">
        <f>INT(F535/$F$2*$I$2)</f>
        <v>481</v>
      </c>
      <c r="K535" s="106">
        <v>113</v>
      </c>
      <c r="L535" s="106">
        <f t="shared" ref="L535:S535" si="2220">INT(B535/$I$1*$S$1)</f>
        <v>741</v>
      </c>
      <c r="M535" s="106">
        <f t="shared" si="2220"/>
        <v>296</v>
      </c>
      <c r="N535" s="106">
        <f t="shared" si="2220"/>
        <v>221</v>
      </c>
      <c r="O535" s="106">
        <f t="shared" si="2220"/>
        <v>221</v>
      </c>
      <c r="P535" s="106">
        <f t="shared" si="2220"/>
        <v>722</v>
      </c>
      <c r="Q535" s="106">
        <f t="shared" si="2220"/>
        <v>481</v>
      </c>
      <c r="R535" s="106">
        <f t="shared" si="2220"/>
        <v>601</v>
      </c>
      <c r="S535" s="106">
        <f t="shared" si="2220"/>
        <v>601</v>
      </c>
      <c r="U535" s="97">
        <v>113</v>
      </c>
      <c r="V535" s="97">
        <f t="shared" ref="V535:AC535" si="2221">INT(B535/$I$1*$AC$1)</f>
        <v>919</v>
      </c>
      <c r="W535" s="97">
        <f t="shared" si="2221"/>
        <v>367</v>
      </c>
      <c r="X535" s="97">
        <f t="shared" si="2221"/>
        <v>274</v>
      </c>
      <c r="Y535" s="97">
        <f t="shared" si="2221"/>
        <v>274</v>
      </c>
      <c r="Z535" s="97">
        <f t="shared" si="2221"/>
        <v>895</v>
      </c>
      <c r="AA535" s="97">
        <f t="shared" si="2221"/>
        <v>596</v>
      </c>
      <c r="AB535" s="97">
        <f t="shared" si="2221"/>
        <v>745</v>
      </c>
      <c r="AC535" s="97">
        <f t="shared" si="2221"/>
        <v>745</v>
      </c>
      <c r="AE535" s="98">
        <v>113</v>
      </c>
      <c r="AF535" s="98">
        <f t="shared" ref="AF535:AM535" si="2222">INT(B535/$I$1*$AM$1)</f>
        <v>1156</v>
      </c>
      <c r="AG535" s="98">
        <f t="shared" si="2222"/>
        <v>462</v>
      </c>
      <c r="AH535" s="98">
        <f t="shared" si="2222"/>
        <v>345</v>
      </c>
      <c r="AI535" s="98">
        <f t="shared" si="2222"/>
        <v>345</v>
      </c>
      <c r="AJ535" s="98">
        <f t="shared" si="2222"/>
        <v>1127</v>
      </c>
      <c r="AK535" s="98">
        <f t="shared" si="2222"/>
        <v>750</v>
      </c>
      <c r="AL535" s="98">
        <f t="shared" si="2222"/>
        <v>937</v>
      </c>
      <c r="AM535" s="98">
        <f t="shared" si="2222"/>
        <v>937</v>
      </c>
      <c r="AO535" s="100">
        <v>113</v>
      </c>
      <c r="AP535" s="100">
        <f t="shared" ref="AP535:AW535" si="2223">INT(B535/$I$1*$AW$1)</f>
        <v>1482</v>
      </c>
      <c r="AQ535" s="100">
        <f t="shared" si="2223"/>
        <v>592</v>
      </c>
      <c r="AR535" s="100">
        <f t="shared" si="2223"/>
        <v>442</v>
      </c>
      <c r="AS535" s="100">
        <f t="shared" si="2223"/>
        <v>442</v>
      </c>
      <c r="AT535" s="100">
        <f t="shared" si="2223"/>
        <v>1445</v>
      </c>
      <c r="AU535" s="100">
        <f t="shared" si="2223"/>
        <v>962</v>
      </c>
      <c r="AV535" s="100">
        <f t="shared" si="2223"/>
        <v>1202</v>
      </c>
      <c r="AW535" s="100">
        <f t="shared" si="2223"/>
        <v>1202</v>
      </c>
      <c r="AY535" s="101">
        <v>113</v>
      </c>
      <c r="AZ535" s="101">
        <f t="shared" ref="AZ535:BG535" si="2224">INT(B535/$I$1*$BG$1)</f>
        <v>1897</v>
      </c>
      <c r="BA535" s="101">
        <f t="shared" si="2224"/>
        <v>758</v>
      </c>
      <c r="BB535" s="101">
        <f t="shared" si="2224"/>
        <v>566</v>
      </c>
      <c r="BC535" s="101">
        <f t="shared" si="2224"/>
        <v>566</v>
      </c>
      <c r="BD535" s="101">
        <f t="shared" si="2224"/>
        <v>1849</v>
      </c>
      <c r="BE535" s="101">
        <f t="shared" si="2224"/>
        <v>1232</v>
      </c>
      <c r="BF535" s="101">
        <f t="shared" si="2224"/>
        <v>1539</v>
      </c>
      <c r="BG535" s="101">
        <f t="shared" si="2224"/>
        <v>1539</v>
      </c>
      <c r="BI535" s="102">
        <v>113</v>
      </c>
      <c r="BJ535" s="102">
        <f t="shared" ref="BJ535:BQ535" si="2225">INT(B535/$I$1*$BQ$1)</f>
        <v>2965</v>
      </c>
      <c r="BK535" s="102">
        <f t="shared" si="2225"/>
        <v>1185</v>
      </c>
      <c r="BL535" s="102">
        <f t="shared" si="2225"/>
        <v>885</v>
      </c>
      <c r="BM535" s="102">
        <f t="shared" si="2225"/>
        <v>885</v>
      </c>
      <c r="BN535" s="102">
        <f t="shared" si="2225"/>
        <v>2890</v>
      </c>
      <c r="BO535" s="102">
        <f t="shared" si="2225"/>
        <v>1925</v>
      </c>
      <c r="BP535" s="102">
        <f t="shared" si="2225"/>
        <v>2405</v>
      </c>
      <c r="BQ535" s="102">
        <f t="shared" si="2225"/>
        <v>2405</v>
      </c>
    </row>
    <row r="536" spans="1:69">
      <c r="A536" s="4">
        <v>114</v>
      </c>
      <c r="B536" s="4">
        <f>INT(VLOOKUP(A536,数值基线!$A$1:$K$206,9,0)*$B$210)</f>
        <v>603</v>
      </c>
      <c r="C536" s="4">
        <f>INT(B536/$B$2*$C$2)</f>
        <v>241</v>
      </c>
      <c r="D536" s="4">
        <f>INT(B536/$B$2*$D$2)</f>
        <v>180</v>
      </c>
      <c r="E536" s="4">
        <f>INT(B536/$B$2*$E$2)</f>
        <v>180</v>
      </c>
      <c r="F536" s="4">
        <f>INT(VLOOKUP(A536,数值基线!$A$1:$K$206,10,0)*$F$2)</f>
        <v>588</v>
      </c>
      <c r="G536" s="4">
        <f>INT(F536/$F$2*$G$2)</f>
        <v>392</v>
      </c>
      <c r="H536" s="4">
        <f>INT(F536/$F$2*$H$2)</f>
        <v>490</v>
      </c>
      <c r="I536" s="4">
        <f>INT(F536/$F$2*$I$2)</f>
        <v>490</v>
      </c>
      <c r="K536" s="106">
        <v>114</v>
      </c>
      <c r="L536" s="106">
        <f t="shared" ref="L536:S536" si="2226">INT(B536/$I$1*$S$1)</f>
        <v>753</v>
      </c>
      <c r="M536" s="106">
        <f t="shared" si="2226"/>
        <v>301</v>
      </c>
      <c r="N536" s="106">
        <f t="shared" si="2226"/>
        <v>225</v>
      </c>
      <c r="O536" s="106">
        <f t="shared" si="2226"/>
        <v>225</v>
      </c>
      <c r="P536" s="106">
        <f t="shared" si="2226"/>
        <v>735</v>
      </c>
      <c r="Q536" s="106">
        <f t="shared" si="2226"/>
        <v>490</v>
      </c>
      <c r="R536" s="106">
        <f t="shared" si="2226"/>
        <v>612</v>
      </c>
      <c r="S536" s="106">
        <f t="shared" si="2226"/>
        <v>612</v>
      </c>
      <c r="U536" s="97">
        <v>114</v>
      </c>
      <c r="V536" s="97">
        <f t="shared" ref="V536:AC536" si="2227">INT(B536/$I$1*$AC$1)</f>
        <v>934</v>
      </c>
      <c r="W536" s="97">
        <f t="shared" si="2227"/>
        <v>373</v>
      </c>
      <c r="X536" s="97">
        <f t="shared" si="2227"/>
        <v>279</v>
      </c>
      <c r="Y536" s="97">
        <f t="shared" si="2227"/>
        <v>279</v>
      </c>
      <c r="Z536" s="97">
        <f t="shared" si="2227"/>
        <v>911</v>
      </c>
      <c r="AA536" s="97">
        <f t="shared" si="2227"/>
        <v>607</v>
      </c>
      <c r="AB536" s="97">
        <f t="shared" si="2227"/>
        <v>759</v>
      </c>
      <c r="AC536" s="97">
        <f t="shared" si="2227"/>
        <v>759</v>
      </c>
      <c r="AE536" s="98">
        <v>114</v>
      </c>
      <c r="AF536" s="98">
        <f t="shared" ref="AF536:AM536" si="2228">INT(B536/$I$1*$AM$1)</f>
        <v>1175</v>
      </c>
      <c r="AG536" s="98">
        <f t="shared" si="2228"/>
        <v>469</v>
      </c>
      <c r="AH536" s="98">
        <f t="shared" si="2228"/>
        <v>351</v>
      </c>
      <c r="AI536" s="98">
        <f t="shared" si="2228"/>
        <v>351</v>
      </c>
      <c r="AJ536" s="98">
        <f t="shared" si="2228"/>
        <v>1146</v>
      </c>
      <c r="AK536" s="98">
        <f t="shared" si="2228"/>
        <v>764</v>
      </c>
      <c r="AL536" s="98">
        <f t="shared" si="2228"/>
        <v>955</v>
      </c>
      <c r="AM536" s="98">
        <f t="shared" si="2228"/>
        <v>955</v>
      </c>
      <c r="AO536" s="100">
        <v>114</v>
      </c>
      <c r="AP536" s="100">
        <f t="shared" ref="AP536:AW536" si="2229">INT(B536/$I$1*$AW$1)</f>
        <v>1507</v>
      </c>
      <c r="AQ536" s="100">
        <f t="shared" si="2229"/>
        <v>602</v>
      </c>
      <c r="AR536" s="100">
        <f t="shared" si="2229"/>
        <v>450</v>
      </c>
      <c r="AS536" s="100">
        <f t="shared" si="2229"/>
        <v>450</v>
      </c>
      <c r="AT536" s="100">
        <f t="shared" si="2229"/>
        <v>1470</v>
      </c>
      <c r="AU536" s="100">
        <f t="shared" si="2229"/>
        <v>980</v>
      </c>
      <c r="AV536" s="100">
        <f t="shared" si="2229"/>
        <v>1225</v>
      </c>
      <c r="AW536" s="100">
        <f t="shared" si="2229"/>
        <v>1225</v>
      </c>
      <c r="AY536" s="101">
        <v>114</v>
      </c>
      <c r="AZ536" s="101">
        <f t="shared" ref="AZ536:BG536" si="2230">INT(B536/$I$1*$BG$1)</f>
        <v>1929</v>
      </c>
      <c r="BA536" s="101">
        <f t="shared" si="2230"/>
        <v>771</v>
      </c>
      <c r="BB536" s="101">
        <f t="shared" si="2230"/>
        <v>576</v>
      </c>
      <c r="BC536" s="101">
        <f t="shared" si="2230"/>
        <v>576</v>
      </c>
      <c r="BD536" s="101">
        <f t="shared" si="2230"/>
        <v>1881</v>
      </c>
      <c r="BE536" s="101">
        <f t="shared" si="2230"/>
        <v>1254</v>
      </c>
      <c r="BF536" s="101">
        <f t="shared" si="2230"/>
        <v>1568</v>
      </c>
      <c r="BG536" s="101">
        <f t="shared" si="2230"/>
        <v>1568</v>
      </c>
      <c r="BI536" s="102">
        <v>114</v>
      </c>
      <c r="BJ536" s="102">
        <f t="shared" ref="BJ536:BQ536" si="2231">INT(B536/$I$1*$BQ$1)</f>
        <v>3015</v>
      </c>
      <c r="BK536" s="102">
        <f t="shared" si="2231"/>
        <v>1205</v>
      </c>
      <c r="BL536" s="102">
        <f t="shared" si="2231"/>
        <v>900</v>
      </c>
      <c r="BM536" s="102">
        <f t="shared" si="2231"/>
        <v>900</v>
      </c>
      <c r="BN536" s="102">
        <f t="shared" si="2231"/>
        <v>2940</v>
      </c>
      <c r="BO536" s="102">
        <f t="shared" si="2231"/>
        <v>1960</v>
      </c>
      <c r="BP536" s="102">
        <f t="shared" si="2231"/>
        <v>2450</v>
      </c>
      <c r="BQ536" s="102">
        <f t="shared" si="2231"/>
        <v>2450</v>
      </c>
    </row>
    <row r="537" spans="1:69">
      <c r="A537" s="4">
        <v>115</v>
      </c>
      <c r="B537" s="4">
        <f>INT(VLOOKUP(A537,数值基线!$A$1:$K$206,9,0)*$B$210)</f>
        <v>612</v>
      </c>
      <c r="C537" s="4">
        <f>INT(B537/$B$2*$C$2)</f>
        <v>244</v>
      </c>
      <c r="D537" s="4">
        <f>INT(B537/$B$2*$D$2)</f>
        <v>183</v>
      </c>
      <c r="E537" s="4">
        <f>INT(B537/$B$2*$E$2)</f>
        <v>183</v>
      </c>
      <c r="F537" s="4">
        <f>INT(VLOOKUP(A537,数值基线!$A$1:$K$206,10,0)*$F$2)</f>
        <v>597</v>
      </c>
      <c r="G537" s="4">
        <f>INT(F537/$F$2*$G$2)</f>
        <v>398</v>
      </c>
      <c r="H537" s="4">
        <f>INT(F537/$F$2*$H$2)</f>
        <v>497</v>
      </c>
      <c r="I537" s="4">
        <f>INT(F537/$F$2*$I$2)</f>
        <v>497</v>
      </c>
      <c r="K537" s="106">
        <v>115</v>
      </c>
      <c r="L537" s="106">
        <f t="shared" ref="L537:S537" si="2232">INT(B537/$I$1*$S$1)</f>
        <v>765</v>
      </c>
      <c r="M537" s="106">
        <f t="shared" si="2232"/>
        <v>305</v>
      </c>
      <c r="N537" s="106">
        <f t="shared" si="2232"/>
        <v>228</v>
      </c>
      <c r="O537" s="106">
        <f t="shared" si="2232"/>
        <v>228</v>
      </c>
      <c r="P537" s="106">
        <f t="shared" si="2232"/>
        <v>746</v>
      </c>
      <c r="Q537" s="106">
        <f t="shared" si="2232"/>
        <v>497</v>
      </c>
      <c r="R537" s="106">
        <f t="shared" si="2232"/>
        <v>621</v>
      </c>
      <c r="S537" s="106">
        <f t="shared" si="2232"/>
        <v>621</v>
      </c>
      <c r="U537" s="97">
        <v>115</v>
      </c>
      <c r="V537" s="97">
        <f t="shared" ref="V537:AC537" si="2233">INT(B537/$I$1*$AC$1)</f>
        <v>948</v>
      </c>
      <c r="W537" s="97">
        <f t="shared" si="2233"/>
        <v>378</v>
      </c>
      <c r="X537" s="97">
        <f t="shared" si="2233"/>
        <v>283</v>
      </c>
      <c r="Y537" s="97">
        <f t="shared" si="2233"/>
        <v>283</v>
      </c>
      <c r="Z537" s="97">
        <f t="shared" si="2233"/>
        <v>925</v>
      </c>
      <c r="AA537" s="97">
        <f t="shared" si="2233"/>
        <v>616</v>
      </c>
      <c r="AB537" s="97">
        <f t="shared" si="2233"/>
        <v>770</v>
      </c>
      <c r="AC537" s="97">
        <f t="shared" si="2233"/>
        <v>770</v>
      </c>
      <c r="AE537" s="98">
        <v>115</v>
      </c>
      <c r="AF537" s="98">
        <f t="shared" ref="AF537:AM537" si="2234">INT(B537/$I$1*$AM$1)</f>
        <v>1193</v>
      </c>
      <c r="AG537" s="98">
        <f t="shared" si="2234"/>
        <v>475</v>
      </c>
      <c r="AH537" s="98">
        <f t="shared" si="2234"/>
        <v>356</v>
      </c>
      <c r="AI537" s="98">
        <f t="shared" si="2234"/>
        <v>356</v>
      </c>
      <c r="AJ537" s="98">
        <f t="shared" si="2234"/>
        <v>1164</v>
      </c>
      <c r="AK537" s="98">
        <f t="shared" si="2234"/>
        <v>776</v>
      </c>
      <c r="AL537" s="98">
        <f t="shared" si="2234"/>
        <v>969</v>
      </c>
      <c r="AM537" s="98">
        <f t="shared" si="2234"/>
        <v>969</v>
      </c>
      <c r="AO537" s="100">
        <v>115</v>
      </c>
      <c r="AP537" s="100">
        <f t="shared" ref="AP537:AW537" si="2235">INT(B537/$I$1*$AW$1)</f>
        <v>1530</v>
      </c>
      <c r="AQ537" s="100">
        <f t="shared" si="2235"/>
        <v>610</v>
      </c>
      <c r="AR537" s="100">
        <f t="shared" si="2235"/>
        <v>457</v>
      </c>
      <c r="AS537" s="100">
        <f t="shared" si="2235"/>
        <v>457</v>
      </c>
      <c r="AT537" s="100">
        <f t="shared" si="2235"/>
        <v>1492</v>
      </c>
      <c r="AU537" s="100">
        <f t="shared" si="2235"/>
        <v>995</v>
      </c>
      <c r="AV537" s="100">
        <f t="shared" si="2235"/>
        <v>1242</v>
      </c>
      <c r="AW537" s="100">
        <f t="shared" si="2235"/>
        <v>1242</v>
      </c>
      <c r="AY537" s="101">
        <v>115</v>
      </c>
      <c r="AZ537" s="101">
        <f t="shared" ref="AZ537:BG537" si="2236">INT(B537/$I$1*$BG$1)</f>
        <v>1958</v>
      </c>
      <c r="BA537" s="101">
        <f t="shared" si="2236"/>
        <v>780</v>
      </c>
      <c r="BB537" s="101">
        <f t="shared" si="2236"/>
        <v>585</v>
      </c>
      <c r="BC537" s="101">
        <f t="shared" si="2236"/>
        <v>585</v>
      </c>
      <c r="BD537" s="101">
        <f t="shared" si="2236"/>
        <v>1910</v>
      </c>
      <c r="BE537" s="101">
        <f t="shared" si="2236"/>
        <v>1273</v>
      </c>
      <c r="BF537" s="101">
        <f t="shared" si="2236"/>
        <v>1590</v>
      </c>
      <c r="BG537" s="101">
        <f t="shared" si="2236"/>
        <v>1590</v>
      </c>
      <c r="BI537" s="102">
        <v>115</v>
      </c>
      <c r="BJ537" s="102">
        <f t="shared" ref="BJ537:BQ537" si="2237">INT(B537/$I$1*$BQ$1)</f>
        <v>3060</v>
      </c>
      <c r="BK537" s="102">
        <f t="shared" si="2237"/>
        <v>1220</v>
      </c>
      <c r="BL537" s="102">
        <f t="shared" si="2237"/>
        <v>915</v>
      </c>
      <c r="BM537" s="102">
        <f t="shared" si="2237"/>
        <v>915</v>
      </c>
      <c r="BN537" s="102">
        <f t="shared" si="2237"/>
        <v>2985</v>
      </c>
      <c r="BO537" s="102">
        <f t="shared" si="2237"/>
        <v>1990</v>
      </c>
      <c r="BP537" s="102">
        <f t="shared" si="2237"/>
        <v>2485</v>
      </c>
      <c r="BQ537" s="102">
        <f t="shared" si="2237"/>
        <v>2485</v>
      </c>
    </row>
    <row r="538" spans="1:69">
      <c r="A538" s="4">
        <v>116</v>
      </c>
      <c r="B538" s="4">
        <f>INT(VLOOKUP(A538,数值基线!$A$1:$K$206,9,0)*$B$210)</f>
        <v>623</v>
      </c>
      <c r="C538" s="4">
        <f>INT(B538/$B$2*$C$2)</f>
        <v>249</v>
      </c>
      <c r="D538" s="4">
        <f>INT(B538/$B$2*$D$2)</f>
        <v>186</v>
      </c>
      <c r="E538" s="4">
        <f>INT(B538/$B$2*$E$2)</f>
        <v>186</v>
      </c>
      <c r="F538" s="4">
        <f>INT(VLOOKUP(A538,数值基线!$A$1:$K$206,10,0)*$F$2)</f>
        <v>607</v>
      </c>
      <c r="G538" s="4">
        <f>INT(F538/$F$2*$G$2)</f>
        <v>404</v>
      </c>
      <c r="H538" s="4">
        <f>INT(F538/$F$2*$H$2)</f>
        <v>505</v>
      </c>
      <c r="I538" s="4">
        <f>INT(F538/$F$2*$I$2)</f>
        <v>505</v>
      </c>
      <c r="K538" s="106">
        <v>116</v>
      </c>
      <c r="L538" s="106">
        <f t="shared" ref="L538:S538" si="2238">INT(B538/$I$1*$S$1)</f>
        <v>778</v>
      </c>
      <c r="M538" s="106">
        <f t="shared" si="2238"/>
        <v>311</v>
      </c>
      <c r="N538" s="106">
        <f t="shared" si="2238"/>
        <v>232</v>
      </c>
      <c r="O538" s="106">
        <f t="shared" si="2238"/>
        <v>232</v>
      </c>
      <c r="P538" s="106">
        <f t="shared" si="2238"/>
        <v>758</v>
      </c>
      <c r="Q538" s="106">
        <f t="shared" si="2238"/>
        <v>505</v>
      </c>
      <c r="R538" s="106">
        <f t="shared" si="2238"/>
        <v>631</v>
      </c>
      <c r="S538" s="106">
        <f t="shared" si="2238"/>
        <v>631</v>
      </c>
      <c r="U538" s="97">
        <v>116</v>
      </c>
      <c r="V538" s="97">
        <f t="shared" ref="V538:AC538" si="2239">INT(B538/$I$1*$AC$1)</f>
        <v>965</v>
      </c>
      <c r="W538" s="97">
        <f t="shared" si="2239"/>
        <v>385</v>
      </c>
      <c r="X538" s="97">
        <f t="shared" si="2239"/>
        <v>288</v>
      </c>
      <c r="Y538" s="97">
        <f t="shared" si="2239"/>
        <v>288</v>
      </c>
      <c r="Z538" s="97">
        <f t="shared" si="2239"/>
        <v>940</v>
      </c>
      <c r="AA538" s="97">
        <f t="shared" si="2239"/>
        <v>626</v>
      </c>
      <c r="AB538" s="97">
        <f t="shared" si="2239"/>
        <v>782</v>
      </c>
      <c r="AC538" s="97">
        <f t="shared" si="2239"/>
        <v>782</v>
      </c>
      <c r="AE538" s="98">
        <v>116</v>
      </c>
      <c r="AF538" s="98">
        <f t="shared" ref="AF538:AM538" si="2240">INT(B538/$I$1*$AM$1)</f>
        <v>1214</v>
      </c>
      <c r="AG538" s="98">
        <f t="shared" si="2240"/>
        <v>485</v>
      </c>
      <c r="AH538" s="98">
        <f t="shared" si="2240"/>
        <v>362</v>
      </c>
      <c r="AI538" s="98">
        <f t="shared" si="2240"/>
        <v>362</v>
      </c>
      <c r="AJ538" s="98">
        <f t="shared" si="2240"/>
        <v>1183</v>
      </c>
      <c r="AK538" s="98">
        <f t="shared" si="2240"/>
        <v>787</v>
      </c>
      <c r="AL538" s="98">
        <f t="shared" si="2240"/>
        <v>984</v>
      </c>
      <c r="AM538" s="98">
        <f t="shared" si="2240"/>
        <v>984</v>
      </c>
      <c r="AO538" s="100">
        <v>116</v>
      </c>
      <c r="AP538" s="100">
        <f t="shared" ref="AP538:AW538" si="2241">INT(B538/$I$1*$AW$1)</f>
        <v>1557</v>
      </c>
      <c r="AQ538" s="100">
        <f t="shared" si="2241"/>
        <v>622</v>
      </c>
      <c r="AR538" s="100">
        <f t="shared" si="2241"/>
        <v>465</v>
      </c>
      <c r="AS538" s="100">
        <f t="shared" si="2241"/>
        <v>465</v>
      </c>
      <c r="AT538" s="100">
        <f t="shared" si="2241"/>
        <v>1517</v>
      </c>
      <c r="AU538" s="100">
        <f t="shared" si="2241"/>
        <v>1010</v>
      </c>
      <c r="AV538" s="100">
        <f t="shared" si="2241"/>
        <v>1262</v>
      </c>
      <c r="AW538" s="100">
        <f t="shared" si="2241"/>
        <v>1262</v>
      </c>
      <c r="AY538" s="101">
        <v>116</v>
      </c>
      <c r="AZ538" s="101">
        <f t="shared" ref="AZ538:BG538" si="2242">INT(B538/$I$1*$BG$1)</f>
        <v>1993</v>
      </c>
      <c r="BA538" s="101">
        <f t="shared" si="2242"/>
        <v>796</v>
      </c>
      <c r="BB538" s="101">
        <f t="shared" si="2242"/>
        <v>595</v>
      </c>
      <c r="BC538" s="101">
        <f t="shared" si="2242"/>
        <v>595</v>
      </c>
      <c r="BD538" s="101">
        <f t="shared" si="2242"/>
        <v>1942</v>
      </c>
      <c r="BE538" s="101">
        <f t="shared" si="2242"/>
        <v>1292</v>
      </c>
      <c r="BF538" s="101">
        <f t="shared" si="2242"/>
        <v>1616</v>
      </c>
      <c r="BG538" s="101">
        <f t="shared" si="2242"/>
        <v>1616</v>
      </c>
      <c r="BI538" s="102">
        <v>116</v>
      </c>
      <c r="BJ538" s="102">
        <f t="shared" ref="BJ538:BQ538" si="2243">INT(B538/$I$1*$BQ$1)</f>
        <v>3115</v>
      </c>
      <c r="BK538" s="102">
        <f t="shared" si="2243"/>
        <v>1245</v>
      </c>
      <c r="BL538" s="102">
        <f t="shared" si="2243"/>
        <v>930</v>
      </c>
      <c r="BM538" s="102">
        <f t="shared" si="2243"/>
        <v>930</v>
      </c>
      <c r="BN538" s="102">
        <f t="shared" si="2243"/>
        <v>3035</v>
      </c>
      <c r="BO538" s="102">
        <f t="shared" si="2243"/>
        <v>2020</v>
      </c>
      <c r="BP538" s="102">
        <f t="shared" si="2243"/>
        <v>2525</v>
      </c>
      <c r="BQ538" s="102">
        <f t="shared" si="2243"/>
        <v>2525</v>
      </c>
    </row>
    <row r="539" spans="1:69">
      <c r="A539" s="4">
        <v>117</v>
      </c>
      <c r="B539" s="4">
        <f>INT(VLOOKUP(A539,数值基线!$A$1:$K$206,9,0)*$B$210)</f>
        <v>633</v>
      </c>
      <c r="C539" s="4">
        <f>INT(B539/$B$2*$C$2)</f>
        <v>253</v>
      </c>
      <c r="D539" s="4">
        <f>INT(B539/$B$2*$D$2)</f>
        <v>189</v>
      </c>
      <c r="E539" s="4">
        <f>INT(B539/$B$2*$E$2)</f>
        <v>189</v>
      </c>
      <c r="F539" s="4">
        <f>INT(VLOOKUP(A539,数值基线!$A$1:$K$206,10,0)*$F$2)</f>
        <v>618</v>
      </c>
      <c r="G539" s="4">
        <f>INT(F539/$F$2*$G$2)</f>
        <v>412</v>
      </c>
      <c r="H539" s="4">
        <f>INT(F539/$F$2*$H$2)</f>
        <v>515</v>
      </c>
      <c r="I539" s="4">
        <f>INT(F539/$F$2*$I$2)</f>
        <v>515</v>
      </c>
      <c r="K539" s="106">
        <v>117</v>
      </c>
      <c r="L539" s="106">
        <f t="shared" ref="L539:S539" si="2244">INT(B539/$I$1*$S$1)</f>
        <v>791</v>
      </c>
      <c r="M539" s="106">
        <f t="shared" si="2244"/>
        <v>316</v>
      </c>
      <c r="N539" s="106">
        <f t="shared" si="2244"/>
        <v>236</v>
      </c>
      <c r="O539" s="106">
        <f t="shared" si="2244"/>
        <v>236</v>
      </c>
      <c r="P539" s="106">
        <f t="shared" si="2244"/>
        <v>772</v>
      </c>
      <c r="Q539" s="106">
        <f t="shared" si="2244"/>
        <v>515</v>
      </c>
      <c r="R539" s="106">
        <f t="shared" si="2244"/>
        <v>643</v>
      </c>
      <c r="S539" s="106">
        <f t="shared" si="2244"/>
        <v>643</v>
      </c>
      <c r="U539" s="97">
        <v>117</v>
      </c>
      <c r="V539" s="97">
        <f t="shared" ref="V539:AC539" si="2245">INT(B539/$I$1*$AC$1)</f>
        <v>981</v>
      </c>
      <c r="W539" s="97">
        <f t="shared" si="2245"/>
        <v>392</v>
      </c>
      <c r="X539" s="97">
        <f t="shared" si="2245"/>
        <v>292</v>
      </c>
      <c r="Y539" s="97">
        <f t="shared" si="2245"/>
        <v>292</v>
      </c>
      <c r="Z539" s="97">
        <f t="shared" si="2245"/>
        <v>957</v>
      </c>
      <c r="AA539" s="97">
        <f t="shared" si="2245"/>
        <v>638</v>
      </c>
      <c r="AB539" s="97">
        <f t="shared" si="2245"/>
        <v>798</v>
      </c>
      <c r="AC539" s="97">
        <f t="shared" si="2245"/>
        <v>798</v>
      </c>
      <c r="AE539" s="98">
        <v>117</v>
      </c>
      <c r="AF539" s="98">
        <f t="shared" ref="AF539:AM539" si="2246">INT(B539/$I$1*$AM$1)</f>
        <v>1234</v>
      </c>
      <c r="AG539" s="98">
        <f t="shared" si="2246"/>
        <v>493</v>
      </c>
      <c r="AH539" s="98">
        <f t="shared" si="2246"/>
        <v>368</v>
      </c>
      <c r="AI539" s="98">
        <f t="shared" si="2246"/>
        <v>368</v>
      </c>
      <c r="AJ539" s="98">
        <f t="shared" si="2246"/>
        <v>1205</v>
      </c>
      <c r="AK539" s="98">
        <f t="shared" si="2246"/>
        <v>803</v>
      </c>
      <c r="AL539" s="98">
        <f t="shared" si="2246"/>
        <v>1004</v>
      </c>
      <c r="AM539" s="98">
        <f t="shared" si="2246"/>
        <v>1004</v>
      </c>
      <c r="AO539" s="100">
        <v>117</v>
      </c>
      <c r="AP539" s="100">
        <f t="shared" ref="AP539:AW539" si="2247">INT(B539/$I$1*$AW$1)</f>
        <v>1582</v>
      </c>
      <c r="AQ539" s="100">
        <f t="shared" si="2247"/>
        <v>632</v>
      </c>
      <c r="AR539" s="100">
        <f t="shared" si="2247"/>
        <v>472</v>
      </c>
      <c r="AS539" s="100">
        <f t="shared" si="2247"/>
        <v>472</v>
      </c>
      <c r="AT539" s="100">
        <f t="shared" si="2247"/>
        <v>1545</v>
      </c>
      <c r="AU539" s="100">
        <f t="shared" si="2247"/>
        <v>1030</v>
      </c>
      <c r="AV539" s="100">
        <f t="shared" si="2247"/>
        <v>1287</v>
      </c>
      <c r="AW539" s="100">
        <f t="shared" si="2247"/>
        <v>1287</v>
      </c>
      <c r="AY539" s="101">
        <v>117</v>
      </c>
      <c r="AZ539" s="101">
        <f t="shared" ref="AZ539:BG539" si="2248">INT(B539/$I$1*$BG$1)</f>
        <v>2025</v>
      </c>
      <c r="BA539" s="101">
        <f t="shared" si="2248"/>
        <v>809</v>
      </c>
      <c r="BB539" s="101">
        <f t="shared" si="2248"/>
        <v>604</v>
      </c>
      <c r="BC539" s="101">
        <f t="shared" si="2248"/>
        <v>604</v>
      </c>
      <c r="BD539" s="101">
        <f t="shared" si="2248"/>
        <v>1977</v>
      </c>
      <c r="BE539" s="101">
        <f t="shared" si="2248"/>
        <v>1318</v>
      </c>
      <c r="BF539" s="101">
        <f t="shared" si="2248"/>
        <v>1648</v>
      </c>
      <c r="BG539" s="101">
        <f t="shared" si="2248"/>
        <v>1648</v>
      </c>
      <c r="BI539" s="102">
        <v>117</v>
      </c>
      <c r="BJ539" s="102">
        <f t="shared" ref="BJ539:BQ539" si="2249">INT(B539/$I$1*$BQ$1)</f>
        <v>3165</v>
      </c>
      <c r="BK539" s="102">
        <f t="shared" si="2249"/>
        <v>1265</v>
      </c>
      <c r="BL539" s="102">
        <f t="shared" si="2249"/>
        <v>945</v>
      </c>
      <c r="BM539" s="102">
        <f t="shared" si="2249"/>
        <v>945</v>
      </c>
      <c r="BN539" s="102">
        <f t="shared" si="2249"/>
        <v>3090</v>
      </c>
      <c r="BO539" s="102">
        <f t="shared" si="2249"/>
        <v>2060</v>
      </c>
      <c r="BP539" s="102">
        <f t="shared" si="2249"/>
        <v>2575</v>
      </c>
      <c r="BQ539" s="102">
        <f t="shared" si="2249"/>
        <v>2575</v>
      </c>
    </row>
    <row r="540" spans="1:69">
      <c r="A540" s="4">
        <v>118</v>
      </c>
      <c r="B540" s="4">
        <f>INT(VLOOKUP(A540,数值基线!$A$1:$K$206,9,0)*$B$210)</f>
        <v>643</v>
      </c>
      <c r="C540" s="4">
        <f>INT(B540/$B$2*$C$2)</f>
        <v>257</v>
      </c>
      <c r="D540" s="4">
        <f>INT(B540/$B$2*$D$2)</f>
        <v>192</v>
      </c>
      <c r="E540" s="4">
        <f>INT(B540/$B$2*$E$2)</f>
        <v>192</v>
      </c>
      <c r="F540" s="4">
        <f>INT(VLOOKUP(A540,数值基线!$A$1:$K$206,10,0)*$F$2)</f>
        <v>627</v>
      </c>
      <c r="G540" s="4">
        <f>INT(F540/$F$2*$G$2)</f>
        <v>418</v>
      </c>
      <c r="H540" s="4">
        <f>INT(F540/$F$2*$H$2)</f>
        <v>522</v>
      </c>
      <c r="I540" s="4">
        <f>INT(F540/$F$2*$I$2)</f>
        <v>522</v>
      </c>
      <c r="K540" s="106">
        <v>118</v>
      </c>
      <c r="L540" s="106">
        <f t="shared" ref="L540:S540" si="2250">INT(B540/$I$1*$S$1)</f>
        <v>803</v>
      </c>
      <c r="M540" s="106">
        <f t="shared" si="2250"/>
        <v>321</v>
      </c>
      <c r="N540" s="106">
        <f t="shared" si="2250"/>
        <v>240</v>
      </c>
      <c r="O540" s="106">
        <f t="shared" si="2250"/>
        <v>240</v>
      </c>
      <c r="P540" s="106">
        <f t="shared" si="2250"/>
        <v>783</v>
      </c>
      <c r="Q540" s="106">
        <f t="shared" si="2250"/>
        <v>522</v>
      </c>
      <c r="R540" s="106">
        <f t="shared" si="2250"/>
        <v>652</v>
      </c>
      <c r="S540" s="106">
        <f t="shared" si="2250"/>
        <v>652</v>
      </c>
      <c r="U540" s="97">
        <v>118</v>
      </c>
      <c r="V540" s="97">
        <f t="shared" ref="V540:AC540" si="2251">INT(B540/$I$1*$AC$1)</f>
        <v>996</v>
      </c>
      <c r="W540" s="97">
        <f t="shared" si="2251"/>
        <v>398</v>
      </c>
      <c r="X540" s="97">
        <f t="shared" si="2251"/>
        <v>297</v>
      </c>
      <c r="Y540" s="97">
        <f t="shared" si="2251"/>
        <v>297</v>
      </c>
      <c r="Z540" s="97">
        <f t="shared" si="2251"/>
        <v>971</v>
      </c>
      <c r="AA540" s="97">
        <f t="shared" si="2251"/>
        <v>647</v>
      </c>
      <c r="AB540" s="97">
        <f t="shared" si="2251"/>
        <v>809</v>
      </c>
      <c r="AC540" s="97">
        <f t="shared" si="2251"/>
        <v>809</v>
      </c>
      <c r="AE540" s="98">
        <v>118</v>
      </c>
      <c r="AF540" s="98">
        <f t="shared" ref="AF540:AM540" si="2252">INT(B540/$I$1*$AM$1)</f>
        <v>1253</v>
      </c>
      <c r="AG540" s="98">
        <f t="shared" si="2252"/>
        <v>501</v>
      </c>
      <c r="AH540" s="98">
        <f t="shared" si="2252"/>
        <v>374</v>
      </c>
      <c r="AI540" s="98">
        <f t="shared" si="2252"/>
        <v>374</v>
      </c>
      <c r="AJ540" s="98">
        <f t="shared" si="2252"/>
        <v>1222</v>
      </c>
      <c r="AK540" s="98">
        <f t="shared" si="2252"/>
        <v>815</v>
      </c>
      <c r="AL540" s="98">
        <f t="shared" si="2252"/>
        <v>1017</v>
      </c>
      <c r="AM540" s="98">
        <f t="shared" si="2252"/>
        <v>1017</v>
      </c>
      <c r="AO540" s="100">
        <v>118</v>
      </c>
      <c r="AP540" s="100">
        <f t="shared" ref="AP540:AW540" si="2253">INT(B540/$I$1*$AW$1)</f>
        <v>1607</v>
      </c>
      <c r="AQ540" s="100">
        <f t="shared" si="2253"/>
        <v>642</v>
      </c>
      <c r="AR540" s="100">
        <f t="shared" si="2253"/>
        <v>480</v>
      </c>
      <c r="AS540" s="100">
        <f t="shared" si="2253"/>
        <v>480</v>
      </c>
      <c r="AT540" s="100">
        <f t="shared" si="2253"/>
        <v>1567</v>
      </c>
      <c r="AU540" s="100">
        <f t="shared" si="2253"/>
        <v>1045</v>
      </c>
      <c r="AV540" s="100">
        <f t="shared" si="2253"/>
        <v>1305</v>
      </c>
      <c r="AW540" s="100">
        <f t="shared" si="2253"/>
        <v>1305</v>
      </c>
      <c r="AY540" s="101">
        <v>118</v>
      </c>
      <c r="AZ540" s="101">
        <f t="shared" ref="AZ540:BG540" si="2254">INT(B540/$I$1*$BG$1)</f>
        <v>2057</v>
      </c>
      <c r="BA540" s="101">
        <f t="shared" si="2254"/>
        <v>822</v>
      </c>
      <c r="BB540" s="101">
        <f t="shared" si="2254"/>
        <v>614</v>
      </c>
      <c r="BC540" s="101">
        <f t="shared" si="2254"/>
        <v>614</v>
      </c>
      <c r="BD540" s="101">
        <f t="shared" si="2254"/>
        <v>2006</v>
      </c>
      <c r="BE540" s="101">
        <f t="shared" si="2254"/>
        <v>1337</v>
      </c>
      <c r="BF540" s="101">
        <f t="shared" si="2254"/>
        <v>1670</v>
      </c>
      <c r="BG540" s="101">
        <f t="shared" si="2254"/>
        <v>1670</v>
      </c>
      <c r="BI540" s="102">
        <v>118</v>
      </c>
      <c r="BJ540" s="102">
        <f t="shared" ref="BJ540:BQ540" si="2255">INT(B540/$I$1*$BQ$1)</f>
        <v>3215</v>
      </c>
      <c r="BK540" s="102">
        <f t="shared" si="2255"/>
        <v>1285</v>
      </c>
      <c r="BL540" s="102">
        <f t="shared" si="2255"/>
        <v>960</v>
      </c>
      <c r="BM540" s="102">
        <f t="shared" si="2255"/>
        <v>960</v>
      </c>
      <c r="BN540" s="102">
        <f t="shared" si="2255"/>
        <v>3135</v>
      </c>
      <c r="BO540" s="102">
        <f t="shared" si="2255"/>
        <v>2090</v>
      </c>
      <c r="BP540" s="102">
        <f t="shared" si="2255"/>
        <v>2610</v>
      </c>
      <c r="BQ540" s="102">
        <f t="shared" si="2255"/>
        <v>2610</v>
      </c>
    </row>
    <row r="541" spans="1:69">
      <c r="A541" s="4">
        <v>119</v>
      </c>
      <c r="B541" s="4">
        <f>INT(VLOOKUP(A541,数值基线!$A$1:$K$206,9,0)*$B$210)</f>
        <v>653</v>
      </c>
      <c r="C541" s="4">
        <f>INT(B541/$B$2*$C$2)</f>
        <v>261</v>
      </c>
      <c r="D541" s="4">
        <f>INT(B541/$B$2*$D$2)</f>
        <v>195</v>
      </c>
      <c r="E541" s="4">
        <f>INT(B541/$B$2*$E$2)</f>
        <v>195</v>
      </c>
      <c r="F541" s="4">
        <f>INT(VLOOKUP(A541,数值基线!$A$1:$K$206,10,0)*$F$2)</f>
        <v>637</v>
      </c>
      <c r="G541" s="4">
        <f>INT(F541/$F$2*$G$2)</f>
        <v>424</v>
      </c>
      <c r="H541" s="4">
        <f>INT(F541/$F$2*$H$2)</f>
        <v>530</v>
      </c>
      <c r="I541" s="4">
        <f>INT(F541/$F$2*$I$2)</f>
        <v>530</v>
      </c>
      <c r="K541" s="106">
        <v>119</v>
      </c>
      <c r="L541" s="106">
        <f t="shared" ref="L541:S541" si="2256">INT(B541/$I$1*$S$1)</f>
        <v>816</v>
      </c>
      <c r="M541" s="106">
        <f t="shared" si="2256"/>
        <v>326</v>
      </c>
      <c r="N541" s="106">
        <f t="shared" si="2256"/>
        <v>243</v>
      </c>
      <c r="O541" s="106">
        <f t="shared" si="2256"/>
        <v>243</v>
      </c>
      <c r="P541" s="106">
        <f t="shared" si="2256"/>
        <v>796</v>
      </c>
      <c r="Q541" s="106">
        <f t="shared" si="2256"/>
        <v>530</v>
      </c>
      <c r="R541" s="106">
        <f t="shared" si="2256"/>
        <v>662</v>
      </c>
      <c r="S541" s="106">
        <f t="shared" si="2256"/>
        <v>662</v>
      </c>
      <c r="U541" s="97">
        <v>119</v>
      </c>
      <c r="V541" s="97">
        <f t="shared" ref="V541:AC541" si="2257">INT(B541/$I$1*$AC$1)</f>
        <v>1012</v>
      </c>
      <c r="W541" s="97">
        <f t="shared" si="2257"/>
        <v>404</v>
      </c>
      <c r="X541" s="97">
        <f t="shared" si="2257"/>
        <v>302</v>
      </c>
      <c r="Y541" s="97">
        <f t="shared" si="2257"/>
        <v>302</v>
      </c>
      <c r="Z541" s="97">
        <f t="shared" si="2257"/>
        <v>987</v>
      </c>
      <c r="AA541" s="97">
        <f t="shared" si="2257"/>
        <v>657</v>
      </c>
      <c r="AB541" s="97">
        <f t="shared" si="2257"/>
        <v>821</v>
      </c>
      <c r="AC541" s="97">
        <f t="shared" si="2257"/>
        <v>821</v>
      </c>
      <c r="AE541" s="98">
        <v>119</v>
      </c>
      <c r="AF541" s="98">
        <f t="shared" ref="AF541:AM541" si="2258">INT(B541/$I$1*$AM$1)</f>
        <v>1273</v>
      </c>
      <c r="AG541" s="98">
        <f t="shared" si="2258"/>
        <v>508</v>
      </c>
      <c r="AH541" s="98">
        <f t="shared" si="2258"/>
        <v>380</v>
      </c>
      <c r="AI541" s="98">
        <f t="shared" si="2258"/>
        <v>380</v>
      </c>
      <c r="AJ541" s="98">
        <f t="shared" si="2258"/>
        <v>1242</v>
      </c>
      <c r="AK541" s="98">
        <f t="shared" si="2258"/>
        <v>826</v>
      </c>
      <c r="AL541" s="98">
        <f t="shared" si="2258"/>
        <v>1033</v>
      </c>
      <c r="AM541" s="98">
        <f t="shared" si="2258"/>
        <v>1033</v>
      </c>
      <c r="AO541" s="100">
        <v>119</v>
      </c>
      <c r="AP541" s="100">
        <f t="shared" ref="AP541:AW541" si="2259">INT(B541/$I$1*$AW$1)</f>
        <v>1632</v>
      </c>
      <c r="AQ541" s="100">
        <f t="shared" si="2259"/>
        <v>652</v>
      </c>
      <c r="AR541" s="100">
        <f t="shared" si="2259"/>
        <v>487</v>
      </c>
      <c r="AS541" s="100">
        <f t="shared" si="2259"/>
        <v>487</v>
      </c>
      <c r="AT541" s="100">
        <f t="shared" si="2259"/>
        <v>1592</v>
      </c>
      <c r="AU541" s="100">
        <f t="shared" si="2259"/>
        <v>1060</v>
      </c>
      <c r="AV541" s="100">
        <f t="shared" si="2259"/>
        <v>1325</v>
      </c>
      <c r="AW541" s="100">
        <f t="shared" si="2259"/>
        <v>1325</v>
      </c>
      <c r="AY541" s="101">
        <v>119</v>
      </c>
      <c r="AZ541" s="101">
        <f t="shared" ref="AZ541:BG541" si="2260">INT(B541/$I$1*$BG$1)</f>
        <v>2089</v>
      </c>
      <c r="BA541" s="101">
        <f t="shared" si="2260"/>
        <v>835</v>
      </c>
      <c r="BB541" s="101">
        <f t="shared" si="2260"/>
        <v>624</v>
      </c>
      <c r="BC541" s="101">
        <f t="shared" si="2260"/>
        <v>624</v>
      </c>
      <c r="BD541" s="101">
        <f t="shared" si="2260"/>
        <v>2038</v>
      </c>
      <c r="BE541" s="101">
        <f t="shared" si="2260"/>
        <v>1356</v>
      </c>
      <c r="BF541" s="101">
        <f t="shared" si="2260"/>
        <v>1696</v>
      </c>
      <c r="BG541" s="101">
        <f t="shared" si="2260"/>
        <v>1696</v>
      </c>
      <c r="BI541" s="102">
        <v>119</v>
      </c>
      <c r="BJ541" s="102">
        <f t="shared" ref="BJ541:BQ541" si="2261">INT(B541/$I$1*$BQ$1)</f>
        <v>3265</v>
      </c>
      <c r="BK541" s="102">
        <f t="shared" si="2261"/>
        <v>1305</v>
      </c>
      <c r="BL541" s="102">
        <f t="shared" si="2261"/>
        <v>975</v>
      </c>
      <c r="BM541" s="102">
        <f t="shared" si="2261"/>
        <v>975</v>
      </c>
      <c r="BN541" s="102">
        <f t="shared" si="2261"/>
        <v>3185</v>
      </c>
      <c r="BO541" s="102">
        <f t="shared" si="2261"/>
        <v>2120</v>
      </c>
      <c r="BP541" s="102">
        <f t="shared" si="2261"/>
        <v>2650</v>
      </c>
      <c r="BQ541" s="102">
        <f t="shared" si="2261"/>
        <v>2650</v>
      </c>
    </row>
    <row r="542" spans="1:69">
      <c r="A542" s="4">
        <v>120</v>
      </c>
      <c r="B542" s="4">
        <f>INT(VLOOKUP(A542,数值基线!$A$1:$K$206,9,0)*$B$210)</f>
        <v>664</v>
      </c>
      <c r="C542" s="4">
        <f>INT(B542/$B$2*$C$2)</f>
        <v>265</v>
      </c>
      <c r="D542" s="4">
        <f>INT(B542/$B$2*$D$2)</f>
        <v>199</v>
      </c>
      <c r="E542" s="4">
        <f>INT(B542/$B$2*$E$2)</f>
        <v>199</v>
      </c>
      <c r="F542" s="4">
        <f>INT(VLOOKUP(A542,数值基线!$A$1:$K$206,10,0)*$F$2)</f>
        <v>648</v>
      </c>
      <c r="G542" s="4">
        <f>INT(F542/$F$2*$G$2)</f>
        <v>432</v>
      </c>
      <c r="H542" s="4">
        <f>INT(F542/$F$2*$H$2)</f>
        <v>540</v>
      </c>
      <c r="I542" s="4">
        <f>INT(F542/$F$2*$I$2)</f>
        <v>540</v>
      </c>
      <c r="K542" s="106">
        <v>120</v>
      </c>
      <c r="L542" s="106">
        <f t="shared" ref="L542:S542" si="2262">INT(B542/$I$1*$S$1)</f>
        <v>830</v>
      </c>
      <c r="M542" s="106">
        <f t="shared" si="2262"/>
        <v>331</v>
      </c>
      <c r="N542" s="106">
        <f t="shared" si="2262"/>
        <v>248</v>
      </c>
      <c r="O542" s="106">
        <f t="shared" si="2262"/>
        <v>248</v>
      </c>
      <c r="P542" s="106">
        <f t="shared" si="2262"/>
        <v>810</v>
      </c>
      <c r="Q542" s="106">
        <f t="shared" si="2262"/>
        <v>540</v>
      </c>
      <c r="R542" s="106">
        <f t="shared" si="2262"/>
        <v>675</v>
      </c>
      <c r="S542" s="106">
        <f t="shared" si="2262"/>
        <v>675</v>
      </c>
      <c r="U542" s="97">
        <v>120</v>
      </c>
      <c r="V542" s="97">
        <f t="shared" ref="V542:AC542" si="2263">INT(B542/$I$1*$AC$1)</f>
        <v>1029</v>
      </c>
      <c r="W542" s="97">
        <f t="shared" si="2263"/>
        <v>410</v>
      </c>
      <c r="X542" s="97">
        <f t="shared" si="2263"/>
        <v>308</v>
      </c>
      <c r="Y542" s="97">
        <f t="shared" si="2263"/>
        <v>308</v>
      </c>
      <c r="Z542" s="97">
        <f t="shared" si="2263"/>
        <v>1004</v>
      </c>
      <c r="AA542" s="97">
        <f t="shared" si="2263"/>
        <v>669</v>
      </c>
      <c r="AB542" s="97">
        <f t="shared" si="2263"/>
        <v>837</v>
      </c>
      <c r="AC542" s="97">
        <f t="shared" si="2263"/>
        <v>837</v>
      </c>
      <c r="AE542" s="98">
        <v>120</v>
      </c>
      <c r="AF542" s="98">
        <f t="shared" ref="AF542:AM542" si="2264">INT(B542/$I$1*$AM$1)</f>
        <v>1294</v>
      </c>
      <c r="AG542" s="98">
        <f t="shared" si="2264"/>
        <v>516</v>
      </c>
      <c r="AH542" s="98">
        <f t="shared" si="2264"/>
        <v>388</v>
      </c>
      <c r="AI542" s="98">
        <f t="shared" si="2264"/>
        <v>388</v>
      </c>
      <c r="AJ542" s="98">
        <f t="shared" si="2264"/>
        <v>1263</v>
      </c>
      <c r="AK542" s="98">
        <f t="shared" si="2264"/>
        <v>842</v>
      </c>
      <c r="AL542" s="98">
        <f t="shared" si="2264"/>
        <v>1053</v>
      </c>
      <c r="AM542" s="98">
        <f t="shared" si="2264"/>
        <v>1053</v>
      </c>
      <c r="AO542" s="100">
        <v>120</v>
      </c>
      <c r="AP542" s="100">
        <f t="shared" ref="AP542:AW542" si="2265">INT(B542/$I$1*$AW$1)</f>
        <v>1660</v>
      </c>
      <c r="AQ542" s="100">
        <f t="shared" si="2265"/>
        <v>662</v>
      </c>
      <c r="AR542" s="100">
        <f t="shared" si="2265"/>
        <v>497</v>
      </c>
      <c r="AS542" s="100">
        <f t="shared" si="2265"/>
        <v>497</v>
      </c>
      <c r="AT542" s="100">
        <f t="shared" si="2265"/>
        <v>1620</v>
      </c>
      <c r="AU542" s="100">
        <f t="shared" si="2265"/>
        <v>1080</v>
      </c>
      <c r="AV542" s="100">
        <f t="shared" si="2265"/>
        <v>1350</v>
      </c>
      <c r="AW542" s="100">
        <f t="shared" si="2265"/>
        <v>1350</v>
      </c>
      <c r="AY542" s="101">
        <v>120</v>
      </c>
      <c r="AZ542" s="101">
        <f t="shared" ref="AZ542:BG542" si="2266">INT(B542/$I$1*$BG$1)</f>
        <v>2124</v>
      </c>
      <c r="BA542" s="101">
        <f t="shared" si="2266"/>
        <v>848</v>
      </c>
      <c r="BB542" s="101">
        <f t="shared" si="2266"/>
        <v>636</v>
      </c>
      <c r="BC542" s="101">
        <f t="shared" si="2266"/>
        <v>636</v>
      </c>
      <c r="BD542" s="101">
        <f t="shared" si="2266"/>
        <v>2073</v>
      </c>
      <c r="BE542" s="101">
        <f t="shared" si="2266"/>
        <v>1382</v>
      </c>
      <c r="BF542" s="101">
        <f t="shared" si="2266"/>
        <v>1728</v>
      </c>
      <c r="BG542" s="101">
        <f t="shared" si="2266"/>
        <v>1728</v>
      </c>
      <c r="BI542" s="102">
        <v>120</v>
      </c>
      <c r="BJ542" s="102">
        <f t="shared" ref="BJ542:BQ542" si="2267">INT(B542/$I$1*$BQ$1)</f>
        <v>3320</v>
      </c>
      <c r="BK542" s="102">
        <f t="shared" si="2267"/>
        <v>1325</v>
      </c>
      <c r="BL542" s="102">
        <f t="shared" si="2267"/>
        <v>995</v>
      </c>
      <c r="BM542" s="102">
        <f t="shared" si="2267"/>
        <v>995</v>
      </c>
      <c r="BN542" s="102">
        <f t="shared" si="2267"/>
        <v>3240</v>
      </c>
      <c r="BO542" s="102">
        <f t="shared" si="2267"/>
        <v>2160</v>
      </c>
      <c r="BP542" s="102">
        <f t="shared" si="2267"/>
        <v>2700</v>
      </c>
      <c r="BQ542" s="102">
        <f t="shared" si="2267"/>
        <v>2700</v>
      </c>
    </row>
    <row r="543" spans="1:69">
      <c r="A543" s="4">
        <v>121</v>
      </c>
      <c r="B543" s="4">
        <f>INT(VLOOKUP(A543,数值基线!$A$1:$K$206,9,0)*$B$210)</f>
        <v>674</v>
      </c>
      <c r="C543" s="4">
        <f>INT(B543/$B$2*$C$2)</f>
        <v>269</v>
      </c>
      <c r="D543" s="4">
        <f>INT(B543/$B$2*$D$2)</f>
        <v>202</v>
      </c>
      <c r="E543" s="4">
        <f>INT(B543/$B$2*$E$2)</f>
        <v>202</v>
      </c>
      <c r="F543" s="4">
        <f>INT(VLOOKUP(A543,数值基线!$A$1:$K$206,10,0)*$F$2)</f>
        <v>658</v>
      </c>
      <c r="G543" s="4">
        <f>INT(F543/$F$2*$G$2)</f>
        <v>438</v>
      </c>
      <c r="H543" s="4">
        <f>INT(F543/$F$2*$H$2)</f>
        <v>548</v>
      </c>
      <c r="I543" s="4">
        <f>INT(F543/$F$2*$I$2)</f>
        <v>548</v>
      </c>
      <c r="K543" s="106">
        <v>121</v>
      </c>
      <c r="L543" s="106">
        <f t="shared" ref="L543:S543" si="2268">INT(B543/$I$1*$S$1)</f>
        <v>842</v>
      </c>
      <c r="M543" s="106">
        <f t="shared" si="2268"/>
        <v>336</v>
      </c>
      <c r="N543" s="106">
        <f t="shared" si="2268"/>
        <v>252</v>
      </c>
      <c r="O543" s="106">
        <f t="shared" si="2268"/>
        <v>252</v>
      </c>
      <c r="P543" s="106">
        <f t="shared" si="2268"/>
        <v>822</v>
      </c>
      <c r="Q543" s="106">
        <f t="shared" si="2268"/>
        <v>547</v>
      </c>
      <c r="R543" s="106">
        <f t="shared" si="2268"/>
        <v>685</v>
      </c>
      <c r="S543" s="106">
        <f t="shared" si="2268"/>
        <v>685</v>
      </c>
      <c r="U543" s="97">
        <v>121</v>
      </c>
      <c r="V543" s="97">
        <f t="shared" ref="V543:AC543" si="2269">INT(B543/$I$1*$AC$1)</f>
        <v>1044</v>
      </c>
      <c r="W543" s="97">
        <f t="shared" si="2269"/>
        <v>416</v>
      </c>
      <c r="X543" s="97">
        <f t="shared" si="2269"/>
        <v>313</v>
      </c>
      <c r="Y543" s="97">
        <f t="shared" si="2269"/>
        <v>313</v>
      </c>
      <c r="Z543" s="97">
        <f t="shared" si="2269"/>
        <v>1019</v>
      </c>
      <c r="AA543" s="97">
        <f t="shared" si="2269"/>
        <v>678</v>
      </c>
      <c r="AB543" s="97">
        <f t="shared" si="2269"/>
        <v>849</v>
      </c>
      <c r="AC543" s="97">
        <f t="shared" si="2269"/>
        <v>849</v>
      </c>
      <c r="AE543" s="98">
        <v>121</v>
      </c>
      <c r="AF543" s="98">
        <f t="shared" ref="AF543:AM543" si="2270">INT(B543/$I$1*$AM$1)</f>
        <v>1314</v>
      </c>
      <c r="AG543" s="98">
        <f t="shared" si="2270"/>
        <v>524</v>
      </c>
      <c r="AH543" s="98">
        <f t="shared" si="2270"/>
        <v>393</v>
      </c>
      <c r="AI543" s="98">
        <f t="shared" si="2270"/>
        <v>393</v>
      </c>
      <c r="AJ543" s="98">
        <f t="shared" si="2270"/>
        <v>1283</v>
      </c>
      <c r="AK543" s="98">
        <f t="shared" si="2270"/>
        <v>854</v>
      </c>
      <c r="AL543" s="98">
        <f t="shared" si="2270"/>
        <v>1068</v>
      </c>
      <c r="AM543" s="98">
        <f t="shared" si="2270"/>
        <v>1068</v>
      </c>
      <c r="AO543" s="100">
        <v>121</v>
      </c>
      <c r="AP543" s="100">
        <f t="shared" ref="AP543:AW543" si="2271">INT(B543/$I$1*$AW$1)</f>
        <v>1685</v>
      </c>
      <c r="AQ543" s="100">
        <f t="shared" si="2271"/>
        <v>672</v>
      </c>
      <c r="AR543" s="100">
        <f t="shared" si="2271"/>
        <v>505</v>
      </c>
      <c r="AS543" s="100">
        <f t="shared" si="2271"/>
        <v>505</v>
      </c>
      <c r="AT543" s="100">
        <f t="shared" si="2271"/>
        <v>1645</v>
      </c>
      <c r="AU543" s="100">
        <f t="shared" si="2271"/>
        <v>1095</v>
      </c>
      <c r="AV543" s="100">
        <f t="shared" si="2271"/>
        <v>1370</v>
      </c>
      <c r="AW543" s="100">
        <f t="shared" si="2271"/>
        <v>1370</v>
      </c>
      <c r="AY543" s="101">
        <v>121</v>
      </c>
      <c r="AZ543" s="101">
        <f t="shared" ref="AZ543:BG543" si="2272">INT(B543/$I$1*$BG$1)</f>
        <v>2156</v>
      </c>
      <c r="BA543" s="101">
        <f t="shared" si="2272"/>
        <v>860</v>
      </c>
      <c r="BB543" s="101">
        <f t="shared" si="2272"/>
        <v>646</v>
      </c>
      <c r="BC543" s="101">
        <f t="shared" si="2272"/>
        <v>646</v>
      </c>
      <c r="BD543" s="101">
        <f t="shared" si="2272"/>
        <v>2105</v>
      </c>
      <c r="BE543" s="101">
        <f t="shared" si="2272"/>
        <v>1401</v>
      </c>
      <c r="BF543" s="101">
        <f t="shared" si="2272"/>
        <v>1753</v>
      </c>
      <c r="BG543" s="101">
        <f t="shared" si="2272"/>
        <v>1753</v>
      </c>
      <c r="BI543" s="102">
        <v>121</v>
      </c>
      <c r="BJ543" s="102">
        <f t="shared" ref="BJ543:BQ543" si="2273">INT(B543/$I$1*$BQ$1)</f>
        <v>3370</v>
      </c>
      <c r="BK543" s="102">
        <f t="shared" si="2273"/>
        <v>1345</v>
      </c>
      <c r="BL543" s="102">
        <f t="shared" si="2273"/>
        <v>1010</v>
      </c>
      <c r="BM543" s="102">
        <f t="shared" si="2273"/>
        <v>1010</v>
      </c>
      <c r="BN543" s="102">
        <f t="shared" si="2273"/>
        <v>3290</v>
      </c>
      <c r="BO543" s="102">
        <f t="shared" si="2273"/>
        <v>2190</v>
      </c>
      <c r="BP543" s="102">
        <f t="shared" si="2273"/>
        <v>2740</v>
      </c>
      <c r="BQ543" s="102">
        <f t="shared" si="2273"/>
        <v>2740</v>
      </c>
    </row>
    <row r="544" spans="1:69">
      <c r="A544" s="4">
        <v>122</v>
      </c>
      <c r="B544" s="4">
        <f>INT(VLOOKUP(A544,数值基线!$A$1:$K$206,9,0)*$B$210)</f>
        <v>685</v>
      </c>
      <c r="C544" s="4">
        <f>INT(B544/$B$2*$C$2)</f>
        <v>274</v>
      </c>
      <c r="D544" s="4">
        <f>INT(B544/$B$2*$D$2)</f>
        <v>205</v>
      </c>
      <c r="E544" s="4">
        <f>INT(B544/$B$2*$E$2)</f>
        <v>205</v>
      </c>
      <c r="F544" s="4">
        <f>INT(VLOOKUP(A544,数值基线!$A$1:$K$206,10,0)*$F$2)</f>
        <v>668</v>
      </c>
      <c r="G544" s="4">
        <f>INT(F544/$F$2*$G$2)</f>
        <v>445</v>
      </c>
      <c r="H544" s="4">
        <f>INT(F544/$F$2*$H$2)</f>
        <v>556</v>
      </c>
      <c r="I544" s="4">
        <f>INT(F544/$F$2*$I$2)</f>
        <v>556</v>
      </c>
      <c r="K544" s="106">
        <v>122</v>
      </c>
      <c r="L544" s="106">
        <f t="shared" ref="L544:S544" si="2274">INT(B544/$I$1*$S$1)</f>
        <v>856</v>
      </c>
      <c r="M544" s="106">
        <f t="shared" si="2274"/>
        <v>342</v>
      </c>
      <c r="N544" s="106">
        <f t="shared" si="2274"/>
        <v>256</v>
      </c>
      <c r="O544" s="106">
        <f t="shared" si="2274"/>
        <v>256</v>
      </c>
      <c r="P544" s="106">
        <f t="shared" si="2274"/>
        <v>835</v>
      </c>
      <c r="Q544" s="106">
        <f t="shared" si="2274"/>
        <v>556</v>
      </c>
      <c r="R544" s="106">
        <f t="shared" si="2274"/>
        <v>695</v>
      </c>
      <c r="S544" s="106">
        <f t="shared" si="2274"/>
        <v>695</v>
      </c>
      <c r="U544" s="97">
        <v>122</v>
      </c>
      <c r="V544" s="97">
        <f t="shared" ref="V544:AC544" si="2275">INT(B544/$I$1*$AC$1)</f>
        <v>1061</v>
      </c>
      <c r="W544" s="97">
        <f t="shared" si="2275"/>
        <v>424</v>
      </c>
      <c r="X544" s="97">
        <f t="shared" si="2275"/>
        <v>317</v>
      </c>
      <c r="Y544" s="97">
        <f t="shared" si="2275"/>
        <v>317</v>
      </c>
      <c r="Z544" s="97">
        <f t="shared" si="2275"/>
        <v>1035</v>
      </c>
      <c r="AA544" s="97">
        <f t="shared" si="2275"/>
        <v>689</v>
      </c>
      <c r="AB544" s="97">
        <f t="shared" si="2275"/>
        <v>861</v>
      </c>
      <c r="AC544" s="97">
        <f t="shared" si="2275"/>
        <v>861</v>
      </c>
      <c r="AE544" s="98">
        <v>122</v>
      </c>
      <c r="AF544" s="98">
        <f t="shared" ref="AF544:AM544" si="2276">INT(B544/$I$1*$AM$1)</f>
        <v>1335</v>
      </c>
      <c r="AG544" s="98">
        <f t="shared" si="2276"/>
        <v>534</v>
      </c>
      <c r="AH544" s="98">
        <f t="shared" si="2276"/>
        <v>399</v>
      </c>
      <c r="AI544" s="98">
        <f t="shared" si="2276"/>
        <v>399</v>
      </c>
      <c r="AJ544" s="98">
        <f t="shared" si="2276"/>
        <v>1302</v>
      </c>
      <c r="AK544" s="98">
        <f t="shared" si="2276"/>
        <v>867</v>
      </c>
      <c r="AL544" s="98">
        <f t="shared" si="2276"/>
        <v>1084</v>
      </c>
      <c r="AM544" s="98">
        <f t="shared" si="2276"/>
        <v>1084</v>
      </c>
      <c r="AO544" s="100">
        <v>122</v>
      </c>
      <c r="AP544" s="100">
        <f t="shared" ref="AP544:AW544" si="2277">INT(B544/$I$1*$AW$1)</f>
        <v>1712</v>
      </c>
      <c r="AQ544" s="100">
        <f t="shared" si="2277"/>
        <v>685</v>
      </c>
      <c r="AR544" s="100">
        <f t="shared" si="2277"/>
        <v>512</v>
      </c>
      <c r="AS544" s="100">
        <f t="shared" si="2277"/>
        <v>512</v>
      </c>
      <c r="AT544" s="100">
        <f t="shared" si="2277"/>
        <v>1670</v>
      </c>
      <c r="AU544" s="100">
        <f t="shared" si="2277"/>
        <v>1112</v>
      </c>
      <c r="AV544" s="100">
        <f t="shared" si="2277"/>
        <v>1390</v>
      </c>
      <c r="AW544" s="100">
        <f t="shared" si="2277"/>
        <v>1390</v>
      </c>
      <c r="AY544" s="101">
        <v>122</v>
      </c>
      <c r="AZ544" s="101">
        <f t="shared" ref="AZ544:BG544" si="2278">INT(B544/$I$1*$BG$1)</f>
        <v>2192</v>
      </c>
      <c r="BA544" s="101">
        <f t="shared" si="2278"/>
        <v>876</v>
      </c>
      <c r="BB544" s="101">
        <f t="shared" si="2278"/>
        <v>656</v>
      </c>
      <c r="BC544" s="101">
        <f t="shared" si="2278"/>
        <v>656</v>
      </c>
      <c r="BD544" s="101">
        <f t="shared" si="2278"/>
        <v>2137</v>
      </c>
      <c r="BE544" s="101">
        <f t="shared" si="2278"/>
        <v>1424</v>
      </c>
      <c r="BF544" s="101">
        <f t="shared" si="2278"/>
        <v>1779</v>
      </c>
      <c r="BG544" s="101">
        <f t="shared" si="2278"/>
        <v>1779</v>
      </c>
      <c r="BI544" s="102">
        <v>122</v>
      </c>
      <c r="BJ544" s="102">
        <f t="shared" ref="BJ544:BQ544" si="2279">INT(B544/$I$1*$BQ$1)</f>
        <v>3425</v>
      </c>
      <c r="BK544" s="102">
        <f t="shared" si="2279"/>
        <v>1370</v>
      </c>
      <c r="BL544" s="102">
        <f t="shared" si="2279"/>
        <v>1025</v>
      </c>
      <c r="BM544" s="102">
        <f t="shared" si="2279"/>
        <v>1025</v>
      </c>
      <c r="BN544" s="102">
        <f t="shared" si="2279"/>
        <v>3340</v>
      </c>
      <c r="BO544" s="102">
        <f t="shared" si="2279"/>
        <v>2225</v>
      </c>
      <c r="BP544" s="102">
        <f t="shared" si="2279"/>
        <v>2780</v>
      </c>
      <c r="BQ544" s="102">
        <f t="shared" si="2279"/>
        <v>2780</v>
      </c>
    </row>
    <row r="545" spans="1:69">
      <c r="A545" s="4">
        <v>123</v>
      </c>
      <c r="B545" s="4">
        <f>INT(VLOOKUP(A545,数值基线!$A$1:$K$206,9,0)*$B$210)</f>
        <v>696</v>
      </c>
      <c r="C545" s="4">
        <f>INT(B545/$B$2*$C$2)</f>
        <v>278</v>
      </c>
      <c r="D545" s="4">
        <f>INT(B545/$B$2*$D$2)</f>
        <v>208</v>
      </c>
      <c r="E545" s="4">
        <f>INT(B545/$B$2*$E$2)</f>
        <v>208</v>
      </c>
      <c r="F545" s="4">
        <f>INT(VLOOKUP(A545,数值基线!$A$1:$K$206,10,0)*$F$2)</f>
        <v>679</v>
      </c>
      <c r="G545" s="4">
        <f>INT(F545/$F$2*$G$2)</f>
        <v>452</v>
      </c>
      <c r="H545" s="4">
        <f>INT(F545/$F$2*$H$2)</f>
        <v>565</v>
      </c>
      <c r="I545" s="4">
        <f>INT(F545/$F$2*$I$2)</f>
        <v>565</v>
      </c>
      <c r="K545" s="106">
        <v>123</v>
      </c>
      <c r="L545" s="106">
        <f t="shared" ref="L545:S545" si="2280">INT(B545/$I$1*$S$1)</f>
        <v>870</v>
      </c>
      <c r="M545" s="106">
        <f t="shared" si="2280"/>
        <v>347</v>
      </c>
      <c r="N545" s="106">
        <f t="shared" si="2280"/>
        <v>260</v>
      </c>
      <c r="O545" s="106">
        <f t="shared" si="2280"/>
        <v>260</v>
      </c>
      <c r="P545" s="106">
        <f t="shared" si="2280"/>
        <v>848</v>
      </c>
      <c r="Q545" s="106">
        <f t="shared" si="2280"/>
        <v>565</v>
      </c>
      <c r="R545" s="106">
        <f t="shared" si="2280"/>
        <v>706</v>
      </c>
      <c r="S545" s="106">
        <f t="shared" si="2280"/>
        <v>706</v>
      </c>
      <c r="U545" s="97">
        <v>123</v>
      </c>
      <c r="V545" s="97">
        <f t="shared" ref="V545:AC545" si="2281">INT(B545/$I$1*$AC$1)</f>
        <v>1078</v>
      </c>
      <c r="W545" s="97">
        <f t="shared" si="2281"/>
        <v>430</v>
      </c>
      <c r="X545" s="97">
        <f t="shared" si="2281"/>
        <v>322</v>
      </c>
      <c r="Y545" s="97">
        <f t="shared" si="2281"/>
        <v>322</v>
      </c>
      <c r="Z545" s="97">
        <f t="shared" si="2281"/>
        <v>1052</v>
      </c>
      <c r="AA545" s="97">
        <f t="shared" si="2281"/>
        <v>700</v>
      </c>
      <c r="AB545" s="97">
        <f t="shared" si="2281"/>
        <v>875</v>
      </c>
      <c r="AC545" s="97">
        <f t="shared" si="2281"/>
        <v>875</v>
      </c>
      <c r="AE545" s="98">
        <v>123</v>
      </c>
      <c r="AF545" s="98">
        <f t="shared" ref="AF545:AM545" si="2282">INT(B545/$I$1*$AM$1)</f>
        <v>1357</v>
      </c>
      <c r="AG545" s="98">
        <f t="shared" si="2282"/>
        <v>542</v>
      </c>
      <c r="AH545" s="98">
        <f t="shared" si="2282"/>
        <v>405</v>
      </c>
      <c r="AI545" s="98">
        <f t="shared" si="2282"/>
        <v>405</v>
      </c>
      <c r="AJ545" s="98">
        <f t="shared" si="2282"/>
        <v>1324</v>
      </c>
      <c r="AK545" s="98">
        <f t="shared" si="2282"/>
        <v>881</v>
      </c>
      <c r="AL545" s="98">
        <f t="shared" si="2282"/>
        <v>1101</v>
      </c>
      <c r="AM545" s="98">
        <f t="shared" si="2282"/>
        <v>1101</v>
      </c>
      <c r="AO545" s="100">
        <v>123</v>
      </c>
      <c r="AP545" s="100">
        <f t="shared" ref="AP545:AW545" si="2283">INT(B545/$I$1*$AW$1)</f>
        <v>1740</v>
      </c>
      <c r="AQ545" s="100">
        <f t="shared" si="2283"/>
        <v>695</v>
      </c>
      <c r="AR545" s="100">
        <f t="shared" si="2283"/>
        <v>520</v>
      </c>
      <c r="AS545" s="100">
        <f t="shared" si="2283"/>
        <v>520</v>
      </c>
      <c r="AT545" s="100">
        <f t="shared" si="2283"/>
        <v>1697</v>
      </c>
      <c r="AU545" s="100">
        <f t="shared" si="2283"/>
        <v>1130</v>
      </c>
      <c r="AV545" s="100">
        <f t="shared" si="2283"/>
        <v>1412</v>
      </c>
      <c r="AW545" s="100">
        <f t="shared" si="2283"/>
        <v>1412</v>
      </c>
      <c r="AY545" s="101">
        <v>123</v>
      </c>
      <c r="AZ545" s="101">
        <f t="shared" ref="AZ545:BG545" si="2284">INT(B545/$I$1*$BG$1)</f>
        <v>2227</v>
      </c>
      <c r="BA545" s="101">
        <f t="shared" si="2284"/>
        <v>889</v>
      </c>
      <c r="BB545" s="101">
        <f t="shared" si="2284"/>
        <v>665</v>
      </c>
      <c r="BC545" s="101">
        <f t="shared" si="2284"/>
        <v>665</v>
      </c>
      <c r="BD545" s="101">
        <f t="shared" si="2284"/>
        <v>2172</v>
      </c>
      <c r="BE545" s="101">
        <f t="shared" si="2284"/>
        <v>1446</v>
      </c>
      <c r="BF545" s="101">
        <f t="shared" si="2284"/>
        <v>1808</v>
      </c>
      <c r="BG545" s="101">
        <f t="shared" si="2284"/>
        <v>1808</v>
      </c>
      <c r="BI545" s="102">
        <v>123</v>
      </c>
      <c r="BJ545" s="102">
        <f t="shared" ref="BJ545:BQ545" si="2285">INT(B545/$I$1*$BQ$1)</f>
        <v>3480</v>
      </c>
      <c r="BK545" s="102">
        <f t="shared" si="2285"/>
        <v>1390</v>
      </c>
      <c r="BL545" s="102">
        <f t="shared" si="2285"/>
        <v>1040</v>
      </c>
      <c r="BM545" s="102">
        <f t="shared" si="2285"/>
        <v>1040</v>
      </c>
      <c r="BN545" s="102">
        <f t="shared" si="2285"/>
        <v>3395</v>
      </c>
      <c r="BO545" s="102">
        <f t="shared" si="2285"/>
        <v>2260</v>
      </c>
      <c r="BP545" s="102">
        <f t="shared" si="2285"/>
        <v>2825</v>
      </c>
      <c r="BQ545" s="102">
        <f t="shared" si="2285"/>
        <v>2825</v>
      </c>
    </row>
    <row r="546" spans="1:69">
      <c r="A546" s="4">
        <v>124</v>
      </c>
      <c r="B546" s="4">
        <f>INT(VLOOKUP(A546,数值基线!$A$1:$K$206,9,0)*$B$210)</f>
        <v>706</v>
      </c>
      <c r="C546" s="4">
        <f>INT(B546/$B$2*$C$2)</f>
        <v>282</v>
      </c>
      <c r="D546" s="4">
        <f>INT(B546/$B$2*$D$2)</f>
        <v>211</v>
      </c>
      <c r="E546" s="4">
        <f>INT(B546/$B$2*$E$2)</f>
        <v>211</v>
      </c>
      <c r="F546" s="4">
        <f>INT(VLOOKUP(A546,数值基线!$A$1:$K$206,10,0)*$F$2)</f>
        <v>689</v>
      </c>
      <c r="G546" s="4">
        <f>INT(F546/$F$2*$G$2)</f>
        <v>459</v>
      </c>
      <c r="H546" s="4">
        <f>INT(F546/$F$2*$H$2)</f>
        <v>574</v>
      </c>
      <c r="I546" s="4">
        <f>INT(F546/$F$2*$I$2)</f>
        <v>574</v>
      </c>
      <c r="K546" s="106">
        <v>124</v>
      </c>
      <c r="L546" s="106">
        <f t="shared" ref="L546:S546" si="2286">INT(B546/$I$1*$S$1)</f>
        <v>882</v>
      </c>
      <c r="M546" s="106">
        <f t="shared" si="2286"/>
        <v>352</v>
      </c>
      <c r="N546" s="106">
        <f t="shared" si="2286"/>
        <v>263</v>
      </c>
      <c r="O546" s="106">
        <f t="shared" si="2286"/>
        <v>263</v>
      </c>
      <c r="P546" s="106">
        <f t="shared" si="2286"/>
        <v>861</v>
      </c>
      <c r="Q546" s="106">
        <f t="shared" si="2286"/>
        <v>573</v>
      </c>
      <c r="R546" s="106">
        <f t="shared" si="2286"/>
        <v>717</v>
      </c>
      <c r="S546" s="106">
        <f t="shared" si="2286"/>
        <v>717</v>
      </c>
      <c r="U546" s="97">
        <v>124</v>
      </c>
      <c r="V546" s="97">
        <f t="shared" ref="V546:AC546" si="2287">INT(B546/$I$1*$AC$1)</f>
        <v>1094</v>
      </c>
      <c r="W546" s="97">
        <f t="shared" si="2287"/>
        <v>437</v>
      </c>
      <c r="X546" s="97">
        <f t="shared" si="2287"/>
        <v>327</v>
      </c>
      <c r="Y546" s="97">
        <f t="shared" si="2287"/>
        <v>327</v>
      </c>
      <c r="Z546" s="97">
        <f t="shared" si="2287"/>
        <v>1067</v>
      </c>
      <c r="AA546" s="97">
        <f t="shared" si="2287"/>
        <v>711</v>
      </c>
      <c r="AB546" s="97">
        <f t="shared" si="2287"/>
        <v>889</v>
      </c>
      <c r="AC546" s="97">
        <f t="shared" si="2287"/>
        <v>889</v>
      </c>
      <c r="AE546" s="98">
        <v>124</v>
      </c>
      <c r="AF546" s="98">
        <f t="shared" ref="AF546:AM546" si="2288">INT(B546/$I$1*$AM$1)</f>
        <v>1376</v>
      </c>
      <c r="AG546" s="98">
        <f t="shared" si="2288"/>
        <v>549</v>
      </c>
      <c r="AH546" s="98">
        <f t="shared" si="2288"/>
        <v>411</v>
      </c>
      <c r="AI546" s="98">
        <f t="shared" si="2288"/>
        <v>411</v>
      </c>
      <c r="AJ546" s="98">
        <f t="shared" si="2288"/>
        <v>1343</v>
      </c>
      <c r="AK546" s="98">
        <f t="shared" si="2288"/>
        <v>895</v>
      </c>
      <c r="AL546" s="98">
        <f t="shared" si="2288"/>
        <v>1119</v>
      </c>
      <c r="AM546" s="98">
        <f t="shared" si="2288"/>
        <v>1119</v>
      </c>
      <c r="AO546" s="100">
        <v>124</v>
      </c>
      <c r="AP546" s="100">
        <f t="shared" ref="AP546:AW546" si="2289">INT(B546/$I$1*$AW$1)</f>
        <v>1765</v>
      </c>
      <c r="AQ546" s="100">
        <f t="shared" si="2289"/>
        <v>705</v>
      </c>
      <c r="AR546" s="100">
        <f t="shared" si="2289"/>
        <v>527</v>
      </c>
      <c r="AS546" s="100">
        <f t="shared" si="2289"/>
        <v>527</v>
      </c>
      <c r="AT546" s="100">
        <f t="shared" si="2289"/>
        <v>1722</v>
      </c>
      <c r="AU546" s="100">
        <f t="shared" si="2289"/>
        <v>1147</v>
      </c>
      <c r="AV546" s="100">
        <f t="shared" si="2289"/>
        <v>1435</v>
      </c>
      <c r="AW546" s="100">
        <f t="shared" si="2289"/>
        <v>1435</v>
      </c>
      <c r="AY546" s="101">
        <v>124</v>
      </c>
      <c r="AZ546" s="101">
        <f t="shared" ref="AZ546:BG546" si="2290">INT(B546/$I$1*$BG$1)</f>
        <v>2259</v>
      </c>
      <c r="BA546" s="101">
        <f t="shared" si="2290"/>
        <v>902</v>
      </c>
      <c r="BB546" s="101">
        <f t="shared" si="2290"/>
        <v>675</v>
      </c>
      <c r="BC546" s="101">
        <f t="shared" si="2290"/>
        <v>675</v>
      </c>
      <c r="BD546" s="101">
        <f t="shared" si="2290"/>
        <v>2204</v>
      </c>
      <c r="BE546" s="101">
        <f t="shared" si="2290"/>
        <v>1468</v>
      </c>
      <c r="BF546" s="101">
        <f t="shared" si="2290"/>
        <v>1836</v>
      </c>
      <c r="BG546" s="101">
        <f t="shared" si="2290"/>
        <v>1836</v>
      </c>
      <c r="BI546" s="102">
        <v>124</v>
      </c>
      <c r="BJ546" s="102">
        <f t="shared" ref="BJ546:BQ546" si="2291">INT(B546/$I$1*$BQ$1)</f>
        <v>3530</v>
      </c>
      <c r="BK546" s="102">
        <f t="shared" si="2291"/>
        <v>1410</v>
      </c>
      <c r="BL546" s="102">
        <f t="shared" si="2291"/>
        <v>1055</v>
      </c>
      <c r="BM546" s="102">
        <f t="shared" si="2291"/>
        <v>1055</v>
      </c>
      <c r="BN546" s="102">
        <f t="shared" si="2291"/>
        <v>3445</v>
      </c>
      <c r="BO546" s="102">
        <f t="shared" si="2291"/>
        <v>2295</v>
      </c>
      <c r="BP546" s="102">
        <f t="shared" si="2291"/>
        <v>2870</v>
      </c>
      <c r="BQ546" s="102">
        <f t="shared" si="2291"/>
        <v>2870</v>
      </c>
    </row>
    <row r="547" spans="1:69">
      <c r="A547" s="4">
        <v>125</v>
      </c>
      <c r="B547" s="4">
        <f>INT(VLOOKUP(A547,数值基线!$A$1:$K$206,9,0)*$B$210)</f>
        <v>717</v>
      </c>
      <c r="C547" s="4">
        <f>INT(B547/$B$2*$C$2)</f>
        <v>286</v>
      </c>
      <c r="D547" s="4">
        <f>INT(B547/$B$2*$D$2)</f>
        <v>215</v>
      </c>
      <c r="E547" s="4">
        <f>INT(B547/$B$2*$E$2)</f>
        <v>215</v>
      </c>
      <c r="F547" s="4">
        <f>INT(VLOOKUP(A547,数值基线!$A$1:$K$206,10,0)*$F$2)</f>
        <v>699</v>
      </c>
      <c r="G547" s="4">
        <f>INT(F547/$F$2*$G$2)</f>
        <v>466</v>
      </c>
      <c r="H547" s="4">
        <f>INT(F547/$F$2*$H$2)</f>
        <v>582</v>
      </c>
      <c r="I547" s="4">
        <f>INT(F547/$F$2*$I$2)</f>
        <v>582</v>
      </c>
      <c r="K547" s="106">
        <v>125</v>
      </c>
      <c r="L547" s="106">
        <f t="shared" ref="L547:S547" si="2292">INT(B547/$I$1*$S$1)</f>
        <v>896</v>
      </c>
      <c r="M547" s="106">
        <f t="shared" si="2292"/>
        <v>357</v>
      </c>
      <c r="N547" s="106">
        <f t="shared" si="2292"/>
        <v>268</v>
      </c>
      <c r="O547" s="106">
        <f t="shared" si="2292"/>
        <v>268</v>
      </c>
      <c r="P547" s="106">
        <f t="shared" si="2292"/>
        <v>873</v>
      </c>
      <c r="Q547" s="106">
        <f t="shared" si="2292"/>
        <v>582</v>
      </c>
      <c r="R547" s="106">
        <f t="shared" si="2292"/>
        <v>727</v>
      </c>
      <c r="S547" s="106">
        <f t="shared" si="2292"/>
        <v>727</v>
      </c>
      <c r="U547" s="97">
        <v>125</v>
      </c>
      <c r="V547" s="97">
        <f t="shared" ref="V547:AC547" si="2293">INT(B547/$I$1*$AC$1)</f>
        <v>1111</v>
      </c>
      <c r="W547" s="97">
        <f t="shared" si="2293"/>
        <v>443</v>
      </c>
      <c r="X547" s="97">
        <f t="shared" si="2293"/>
        <v>333</v>
      </c>
      <c r="Y547" s="97">
        <f t="shared" si="2293"/>
        <v>333</v>
      </c>
      <c r="Z547" s="97">
        <f t="shared" si="2293"/>
        <v>1083</v>
      </c>
      <c r="AA547" s="97">
        <f t="shared" si="2293"/>
        <v>722</v>
      </c>
      <c r="AB547" s="97">
        <f t="shared" si="2293"/>
        <v>902</v>
      </c>
      <c r="AC547" s="97">
        <f t="shared" si="2293"/>
        <v>902</v>
      </c>
      <c r="AE547" s="98">
        <v>125</v>
      </c>
      <c r="AF547" s="98">
        <f t="shared" ref="AF547:AM547" si="2294">INT(B547/$I$1*$AM$1)</f>
        <v>1398</v>
      </c>
      <c r="AG547" s="98">
        <f t="shared" si="2294"/>
        <v>557</v>
      </c>
      <c r="AH547" s="98">
        <f t="shared" si="2294"/>
        <v>419</v>
      </c>
      <c r="AI547" s="98">
        <f t="shared" si="2294"/>
        <v>419</v>
      </c>
      <c r="AJ547" s="98">
        <f t="shared" si="2294"/>
        <v>1363</v>
      </c>
      <c r="AK547" s="98">
        <f t="shared" si="2294"/>
        <v>908</v>
      </c>
      <c r="AL547" s="98">
        <f t="shared" si="2294"/>
        <v>1134</v>
      </c>
      <c r="AM547" s="98">
        <f t="shared" si="2294"/>
        <v>1134</v>
      </c>
      <c r="AO547" s="100">
        <v>125</v>
      </c>
      <c r="AP547" s="100">
        <f t="shared" ref="AP547:AW547" si="2295">INT(B547/$I$1*$AW$1)</f>
        <v>1792</v>
      </c>
      <c r="AQ547" s="100">
        <f t="shared" si="2295"/>
        <v>715</v>
      </c>
      <c r="AR547" s="100">
        <f t="shared" si="2295"/>
        <v>537</v>
      </c>
      <c r="AS547" s="100">
        <f t="shared" si="2295"/>
        <v>537</v>
      </c>
      <c r="AT547" s="100">
        <f t="shared" si="2295"/>
        <v>1747</v>
      </c>
      <c r="AU547" s="100">
        <f t="shared" si="2295"/>
        <v>1165</v>
      </c>
      <c r="AV547" s="100">
        <f t="shared" si="2295"/>
        <v>1455</v>
      </c>
      <c r="AW547" s="100">
        <f t="shared" si="2295"/>
        <v>1455</v>
      </c>
      <c r="AY547" s="101">
        <v>125</v>
      </c>
      <c r="AZ547" s="101">
        <f t="shared" ref="AZ547:BG547" si="2296">INT(B547/$I$1*$BG$1)</f>
        <v>2294</v>
      </c>
      <c r="BA547" s="101">
        <f t="shared" si="2296"/>
        <v>915</v>
      </c>
      <c r="BB547" s="101">
        <f t="shared" si="2296"/>
        <v>688</v>
      </c>
      <c r="BC547" s="101">
        <f t="shared" si="2296"/>
        <v>688</v>
      </c>
      <c r="BD547" s="101">
        <f t="shared" si="2296"/>
        <v>2236</v>
      </c>
      <c r="BE547" s="101">
        <f t="shared" si="2296"/>
        <v>1491</v>
      </c>
      <c r="BF547" s="101">
        <f t="shared" si="2296"/>
        <v>1862</v>
      </c>
      <c r="BG547" s="101">
        <f t="shared" si="2296"/>
        <v>1862</v>
      </c>
      <c r="BI547" s="102">
        <v>125</v>
      </c>
      <c r="BJ547" s="102">
        <f t="shared" ref="BJ547:BQ547" si="2297">INT(B547/$I$1*$BQ$1)</f>
        <v>3585</v>
      </c>
      <c r="BK547" s="102">
        <f t="shared" si="2297"/>
        <v>1430</v>
      </c>
      <c r="BL547" s="102">
        <f t="shared" si="2297"/>
        <v>1075</v>
      </c>
      <c r="BM547" s="102">
        <f t="shared" si="2297"/>
        <v>1075</v>
      </c>
      <c r="BN547" s="102">
        <f t="shared" si="2297"/>
        <v>3495</v>
      </c>
      <c r="BO547" s="102">
        <f t="shared" si="2297"/>
        <v>2330</v>
      </c>
      <c r="BP547" s="102">
        <f t="shared" si="2297"/>
        <v>2910</v>
      </c>
      <c r="BQ547" s="102">
        <f t="shared" si="2297"/>
        <v>2910</v>
      </c>
    </row>
    <row r="548" spans="1:69">
      <c r="A548" s="4">
        <v>126</v>
      </c>
      <c r="B548" s="4">
        <f>INT(VLOOKUP(A548,数值基线!$A$1:$K$206,9,0)*$B$210)</f>
        <v>728</v>
      </c>
      <c r="C548" s="4">
        <f>INT(B548/$B$2*$C$2)</f>
        <v>291</v>
      </c>
      <c r="D548" s="4">
        <f>INT(B548/$B$2*$D$2)</f>
        <v>218</v>
      </c>
      <c r="E548" s="4">
        <f>INT(B548/$B$2*$E$2)</f>
        <v>218</v>
      </c>
      <c r="F548" s="4">
        <f>INT(VLOOKUP(A548,数值基线!$A$1:$K$206,10,0)*$F$2)</f>
        <v>710</v>
      </c>
      <c r="G548" s="4">
        <f>INT(F548/$F$2*$G$2)</f>
        <v>473</v>
      </c>
      <c r="H548" s="4">
        <f>INT(F548/$F$2*$H$2)</f>
        <v>591</v>
      </c>
      <c r="I548" s="4">
        <f>INT(F548/$F$2*$I$2)</f>
        <v>591</v>
      </c>
      <c r="K548" s="106">
        <v>126</v>
      </c>
      <c r="L548" s="106">
        <f t="shared" ref="L548:S548" si="2298">INT(B548/$I$1*$S$1)</f>
        <v>910</v>
      </c>
      <c r="M548" s="106">
        <f t="shared" si="2298"/>
        <v>363</v>
      </c>
      <c r="N548" s="106">
        <f t="shared" si="2298"/>
        <v>272</v>
      </c>
      <c r="O548" s="106">
        <f t="shared" si="2298"/>
        <v>272</v>
      </c>
      <c r="P548" s="106">
        <f t="shared" si="2298"/>
        <v>887</v>
      </c>
      <c r="Q548" s="106">
        <f t="shared" si="2298"/>
        <v>591</v>
      </c>
      <c r="R548" s="106">
        <f t="shared" si="2298"/>
        <v>738</v>
      </c>
      <c r="S548" s="106">
        <f t="shared" si="2298"/>
        <v>738</v>
      </c>
      <c r="U548" s="97">
        <v>126</v>
      </c>
      <c r="V548" s="97">
        <f t="shared" ref="V548:AC548" si="2299">INT(B548/$I$1*$AC$1)</f>
        <v>1128</v>
      </c>
      <c r="W548" s="97">
        <f t="shared" si="2299"/>
        <v>451</v>
      </c>
      <c r="X548" s="97">
        <f t="shared" si="2299"/>
        <v>337</v>
      </c>
      <c r="Y548" s="97">
        <f t="shared" si="2299"/>
        <v>337</v>
      </c>
      <c r="Z548" s="97">
        <f t="shared" si="2299"/>
        <v>1100</v>
      </c>
      <c r="AA548" s="97">
        <f t="shared" si="2299"/>
        <v>733</v>
      </c>
      <c r="AB548" s="97">
        <f t="shared" si="2299"/>
        <v>916</v>
      </c>
      <c r="AC548" s="97">
        <f t="shared" si="2299"/>
        <v>916</v>
      </c>
      <c r="AE548" s="98">
        <v>126</v>
      </c>
      <c r="AF548" s="98">
        <f t="shared" ref="AF548:AM548" si="2300">INT(B548/$I$1*$AM$1)</f>
        <v>1419</v>
      </c>
      <c r="AG548" s="98">
        <f t="shared" si="2300"/>
        <v>567</v>
      </c>
      <c r="AH548" s="98">
        <f t="shared" si="2300"/>
        <v>425</v>
      </c>
      <c r="AI548" s="98">
        <f t="shared" si="2300"/>
        <v>425</v>
      </c>
      <c r="AJ548" s="98">
        <f t="shared" si="2300"/>
        <v>1384</v>
      </c>
      <c r="AK548" s="98">
        <f t="shared" si="2300"/>
        <v>922</v>
      </c>
      <c r="AL548" s="98">
        <f t="shared" si="2300"/>
        <v>1152</v>
      </c>
      <c r="AM548" s="98">
        <f t="shared" si="2300"/>
        <v>1152</v>
      </c>
      <c r="AO548" s="100">
        <v>126</v>
      </c>
      <c r="AP548" s="100">
        <f t="shared" ref="AP548:AW548" si="2301">INT(B548/$I$1*$AW$1)</f>
        <v>1820</v>
      </c>
      <c r="AQ548" s="100">
        <f t="shared" si="2301"/>
        <v>727</v>
      </c>
      <c r="AR548" s="100">
        <f t="shared" si="2301"/>
        <v>545</v>
      </c>
      <c r="AS548" s="100">
        <f t="shared" si="2301"/>
        <v>545</v>
      </c>
      <c r="AT548" s="100">
        <f t="shared" si="2301"/>
        <v>1775</v>
      </c>
      <c r="AU548" s="100">
        <f t="shared" si="2301"/>
        <v>1182</v>
      </c>
      <c r="AV548" s="100">
        <f t="shared" si="2301"/>
        <v>1477</v>
      </c>
      <c r="AW548" s="100">
        <f t="shared" si="2301"/>
        <v>1477</v>
      </c>
      <c r="AY548" s="101">
        <v>126</v>
      </c>
      <c r="AZ548" s="101">
        <f t="shared" ref="AZ548:BG548" si="2302">INT(B548/$I$1*$BG$1)</f>
        <v>2329</v>
      </c>
      <c r="BA548" s="101">
        <f t="shared" si="2302"/>
        <v>931</v>
      </c>
      <c r="BB548" s="101">
        <f t="shared" si="2302"/>
        <v>697</v>
      </c>
      <c r="BC548" s="101">
        <f t="shared" si="2302"/>
        <v>697</v>
      </c>
      <c r="BD548" s="101">
        <f t="shared" si="2302"/>
        <v>2272</v>
      </c>
      <c r="BE548" s="101">
        <f t="shared" si="2302"/>
        <v>1513</v>
      </c>
      <c r="BF548" s="101">
        <f t="shared" si="2302"/>
        <v>1891</v>
      </c>
      <c r="BG548" s="101">
        <f t="shared" si="2302"/>
        <v>1891</v>
      </c>
      <c r="BI548" s="102">
        <v>126</v>
      </c>
      <c r="BJ548" s="102">
        <f t="shared" ref="BJ548:BQ548" si="2303">INT(B548/$I$1*$BQ$1)</f>
        <v>3640</v>
      </c>
      <c r="BK548" s="102">
        <f t="shared" si="2303"/>
        <v>1455</v>
      </c>
      <c r="BL548" s="102">
        <f t="shared" si="2303"/>
        <v>1090</v>
      </c>
      <c r="BM548" s="102">
        <f t="shared" si="2303"/>
        <v>1090</v>
      </c>
      <c r="BN548" s="102">
        <f t="shared" si="2303"/>
        <v>3550</v>
      </c>
      <c r="BO548" s="102">
        <f t="shared" si="2303"/>
        <v>2365</v>
      </c>
      <c r="BP548" s="102">
        <f t="shared" si="2303"/>
        <v>2955</v>
      </c>
      <c r="BQ548" s="102">
        <f t="shared" si="2303"/>
        <v>2955</v>
      </c>
    </row>
    <row r="549" spans="1:69">
      <c r="A549" s="4">
        <v>127</v>
      </c>
      <c r="B549" s="4">
        <f>INT(VLOOKUP(A549,数值基线!$A$1:$K$206,9,0)*$B$210)</f>
        <v>739</v>
      </c>
      <c r="C549" s="4">
        <f>INT(B549/$B$2*$C$2)</f>
        <v>295</v>
      </c>
      <c r="D549" s="4">
        <f>INT(B549/$B$2*$D$2)</f>
        <v>221</v>
      </c>
      <c r="E549" s="4">
        <f>INT(B549/$B$2*$E$2)</f>
        <v>221</v>
      </c>
      <c r="F549" s="4">
        <f>INT(VLOOKUP(A549,数值基线!$A$1:$K$206,10,0)*$F$2)</f>
        <v>721</v>
      </c>
      <c r="G549" s="4">
        <f>INT(F549/$F$2*$G$2)</f>
        <v>480</v>
      </c>
      <c r="H549" s="4">
        <f>INT(F549/$F$2*$H$2)</f>
        <v>600</v>
      </c>
      <c r="I549" s="4">
        <f>INT(F549/$F$2*$I$2)</f>
        <v>600</v>
      </c>
      <c r="K549" s="106">
        <v>127</v>
      </c>
      <c r="L549" s="106">
        <f t="shared" ref="L549:S549" si="2304">INT(B549/$I$1*$S$1)</f>
        <v>923</v>
      </c>
      <c r="M549" s="106">
        <f t="shared" si="2304"/>
        <v>368</v>
      </c>
      <c r="N549" s="106">
        <f t="shared" si="2304"/>
        <v>276</v>
      </c>
      <c r="O549" s="106">
        <f t="shared" si="2304"/>
        <v>276</v>
      </c>
      <c r="P549" s="106">
        <f t="shared" si="2304"/>
        <v>901</v>
      </c>
      <c r="Q549" s="106">
        <f t="shared" si="2304"/>
        <v>600</v>
      </c>
      <c r="R549" s="106">
        <f t="shared" si="2304"/>
        <v>750</v>
      </c>
      <c r="S549" s="106">
        <f t="shared" si="2304"/>
        <v>750</v>
      </c>
      <c r="U549" s="97">
        <v>127</v>
      </c>
      <c r="V549" s="97">
        <f t="shared" ref="V549:AC549" si="2305">INT(B549/$I$1*$AC$1)</f>
        <v>1145</v>
      </c>
      <c r="W549" s="97">
        <f t="shared" si="2305"/>
        <v>457</v>
      </c>
      <c r="X549" s="97">
        <f t="shared" si="2305"/>
        <v>342</v>
      </c>
      <c r="Y549" s="97">
        <f t="shared" si="2305"/>
        <v>342</v>
      </c>
      <c r="Z549" s="97">
        <f t="shared" si="2305"/>
        <v>1117</v>
      </c>
      <c r="AA549" s="97">
        <f t="shared" si="2305"/>
        <v>744</v>
      </c>
      <c r="AB549" s="97">
        <f t="shared" si="2305"/>
        <v>930</v>
      </c>
      <c r="AC549" s="97">
        <f t="shared" si="2305"/>
        <v>930</v>
      </c>
      <c r="AE549" s="98">
        <v>127</v>
      </c>
      <c r="AF549" s="98">
        <f t="shared" ref="AF549:AM549" si="2306">INT(B549/$I$1*$AM$1)</f>
        <v>1441</v>
      </c>
      <c r="AG549" s="98">
        <f t="shared" si="2306"/>
        <v>575</v>
      </c>
      <c r="AH549" s="98">
        <f t="shared" si="2306"/>
        <v>430</v>
      </c>
      <c r="AI549" s="98">
        <f t="shared" si="2306"/>
        <v>430</v>
      </c>
      <c r="AJ549" s="98">
        <f t="shared" si="2306"/>
        <v>1405</v>
      </c>
      <c r="AK549" s="98">
        <f t="shared" si="2306"/>
        <v>936</v>
      </c>
      <c r="AL549" s="98">
        <f t="shared" si="2306"/>
        <v>1170</v>
      </c>
      <c r="AM549" s="98">
        <f t="shared" si="2306"/>
        <v>1170</v>
      </c>
      <c r="AO549" s="100">
        <v>127</v>
      </c>
      <c r="AP549" s="100">
        <f t="shared" ref="AP549:AW549" si="2307">INT(B549/$I$1*$AW$1)</f>
        <v>1847</v>
      </c>
      <c r="AQ549" s="100">
        <f t="shared" si="2307"/>
        <v>737</v>
      </c>
      <c r="AR549" s="100">
        <f t="shared" si="2307"/>
        <v>552</v>
      </c>
      <c r="AS549" s="100">
        <f t="shared" si="2307"/>
        <v>552</v>
      </c>
      <c r="AT549" s="100">
        <f t="shared" si="2307"/>
        <v>1802</v>
      </c>
      <c r="AU549" s="100">
        <f t="shared" si="2307"/>
        <v>1200</v>
      </c>
      <c r="AV549" s="100">
        <f t="shared" si="2307"/>
        <v>1500</v>
      </c>
      <c r="AW549" s="100">
        <f t="shared" si="2307"/>
        <v>1500</v>
      </c>
      <c r="AY549" s="101">
        <v>127</v>
      </c>
      <c r="AZ549" s="101">
        <f t="shared" ref="AZ549:BG549" si="2308">INT(B549/$I$1*$BG$1)</f>
        <v>2364</v>
      </c>
      <c r="BA549" s="101">
        <f t="shared" si="2308"/>
        <v>944</v>
      </c>
      <c r="BB549" s="101">
        <f t="shared" si="2308"/>
        <v>707</v>
      </c>
      <c r="BC549" s="101">
        <f t="shared" si="2308"/>
        <v>707</v>
      </c>
      <c r="BD549" s="101">
        <f t="shared" si="2308"/>
        <v>2307</v>
      </c>
      <c r="BE549" s="101">
        <f t="shared" si="2308"/>
        <v>1536</v>
      </c>
      <c r="BF549" s="101">
        <f t="shared" si="2308"/>
        <v>1920</v>
      </c>
      <c r="BG549" s="101">
        <f t="shared" si="2308"/>
        <v>1920</v>
      </c>
      <c r="BI549" s="102">
        <v>127</v>
      </c>
      <c r="BJ549" s="102">
        <f t="shared" ref="BJ549:BQ549" si="2309">INT(B549/$I$1*$BQ$1)</f>
        <v>3695</v>
      </c>
      <c r="BK549" s="102">
        <f t="shared" si="2309"/>
        <v>1475</v>
      </c>
      <c r="BL549" s="102">
        <f t="shared" si="2309"/>
        <v>1105</v>
      </c>
      <c r="BM549" s="102">
        <f t="shared" si="2309"/>
        <v>1105</v>
      </c>
      <c r="BN549" s="102">
        <f t="shared" si="2309"/>
        <v>3605</v>
      </c>
      <c r="BO549" s="102">
        <f t="shared" si="2309"/>
        <v>2400</v>
      </c>
      <c r="BP549" s="102">
        <f t="shared" si="2309"/>
        <v>3000</v>
      </c>
      <c r="BQ549" s="102">
        <f t="shared" si="2309"/>
        <v>3000</v>
      </c>
    </row>
    <row r="550" spans="1:69">
      <c r="A550" s="4">
        <v>128</v>
      </c>
      <c r="B550" s="4">
        <f>INT(VLOOKUP(A550,数值基线!$A$1:$K$206,9,0)*$B$210)</f>
        <v>750</v>
      </c>
      <c r="C550" s="4">
        <f>INT(B550/$B$2*$C$2)</f>
        <v>300</v>
      </c>
      <c r="D550" s="4">
        <f>INT(B550/$B$2*$D$2)</f>
        <v>225</v>
      </c>
      <c r="E550" s="4">
        <f>INT(B550/$B$2*$E$2)</f>
        <v>225</v>
      </c>
      <c r="F550" s="4">
        <f>INT(VLOOKUP(A550,数值基线!$A$1:$K$206,10,0)*$F$2)</f>
        <v>732</v>
      </c>
      <c r="G550" s="4">
        <f>INT(F550/$F$2*$G$2)</f>
        <v>488</v>
      </c>
      <c r="H550" s="4">
        <f>INT(F550/$F$2*$H$2)</f>
        <v>610</v>
      </c>
      <c r="I550" s="4">
        <f>INT(F550/$F$2*$I$2)</f>
        <v>610</v>
      </c>
      <c r="K550" s="106">
        <v>128</v>
      </c>
      <c r="L550" s="106">
        <f t="shared" ref="L550:S550" si="2310">INT(B550/$I$1*$S$1)</f>
        <v>937</v>
      </c>
      <c r="M550" s="106">
        <f t="shared" si="2310"/>
        <v>375</v>
      </c>
      <c r="N550" s="106">
        <f t="shared" si="2310"/>
        <v>281</v>
      </c>
      <c r="O550" s="106">
        <f t="shared" si="2310"/>
        <v>281</v>
      </c>
      <c r="P550" s="106">
        <f t="shared" si="2310"/>
        <v>915</v>
      </c>
      <c r="Q550" s="106">
        <f t="shared" si="2310"/>
        <v>610</v>
      </c>
      <c r="R550" s="106">
        <f t="shared" si="2310"/>
        <v>762</v>
      </c>
      <c r="S550" s="106">
        <f t="shared" si="2310"/>
        <v>762</v>
      </c>
      <c r="U550" s="97">
        <v>128</v>
      </c>
      <c r="V550" s="97">
        <f t="shared" ref="V550:AC550" si="2311">INT(B550/$I$1*$AC$1)</f>
        <v>1162</v>
      </c>
      <c r="W550" s="97">
        <f t="shared" si="2311"/>
        <v>465</v>
      </c>
      <c r="X550" s="97">
        <f t="shared" si="2311"/>
        <v>348</v>
      </c>
      <c r="Y550" s="97">
        <f t="shared" si="2311"/>
        <v>348</v>
      </c>
      <c r="Z550" s="97">
        <f t="shared" si="2311"/>
        <v>1134</v>
      </c>
      <c r="AA550" s="97">
        <f t="shared" si="2311"/>
        <v>756</v>
      </c>
      <c r="AB550" s="97">
        <f t="shared" si="2311"/>
        <v>945</v>
      </c>
      <c r="AC550" s="97">
        <f t="shared" si="2311"/>
        <v>945</v>
      </c>
      <c r="AE550" s="98">
        <v>128</v>
      </c>
      <c r="AF550" s="98">
        <f t="shared" ref="AF550:AM550" si="2312">INT(B550/$I$1*$AM$1)</f>
        <v>1462</v>
      </c>
      <c r="AG550" s="98">
        <f t="shared" si="2312"/>
        <v>585</v>
      </c>
      <c r="AH550" s="98">
        <f t="shared" si="2312"/>
        <v>438</v>
      </c>
      <c r="AI550" s="98">
        <f t="shared" si="2312"/>
        <v>438</v>
      </c>
      <c r="AJ550" s="98">
        <f t="shared" si="2312"/>
        <v>1427</v>
      </c>
      <c r="AK550" s="98">
        <f t="shared" si="2312"/>
        <v>951</v>
      </c>
      <c r="AL550" s="98">
        <f t="shared" si="2312"/>
        <v>1189</v>
      </c>
      <c r="AM550" s="98">
        <f t="shared" si="2312"/>
        <v>1189</v>
      </c>
      <c r="AO550" s="100">
        <v>128</v>
      </c>
      <c r="AP550" s="100">
        <f t="shared" ref="AP550:AW550" si="2313">INT(B550/$I$1*$AW$1)</f>
        <v>1875</v>
      </c>
      <c r="AQ550" s="100">
        <f t="shared" si="2313"/>
        <v>750</v>
      </c>
      <c r="AR550" s="100">
        <f t="shared" si="2313"/>
        <v>562</v>
      </c>
      <c r="AS550" s="100">
        <f t="shared" si="2313"/>
        <v>562</v>
      </c>
      <c r="AT550" s="100">
        <f t="shared" si="2313"/>
        <v>1830</v>
      </c>
      <c r="AU550" s="100">
        <f t="shared" si="2313"/>
        <v>1220</v>
      </c>
      <c r="AV550" s="100">
        <f t="shared" si="2313"/>
        <v>1525</v>
      </c>
      <c r="AW550" s="100">
        <f t="shared" si="2313"/>
        <v>1525</v>
      </c>
      <c r="AY550" s="101">
        <v>128</v>
      </c>
      <c r="AZ550" s="101">
        <f t="shared" ref="AZ550:BG550" si="2314">INT(B550/$I$1*$BG$1)</f>
        <v>2400</v>
      </c>
      <c r="BA550" s="101">
        <f t="shared" si="2314"/>
        <v>960</v>
      </c>
      <c r="BB550" s="101">
        <f t="shared" si="2314"/>
        <v>720</v>
      </c>
      <c r="BC550" s="101">
        <f t="shared" si="2314"/>
        <v>720</v>
      </c>
      <c r="BD550" s="101">
        <f t="shared" si="2314"/>
        <v>2342</v>
      </c>
      <c r="BE550" s="101">
        <f t="shared" si="2314"/>
        <v>1561</v>
      </c>
      <c r="BF550" s="101">
        <f t="shared" si="2314"/>
        <v>1952</v>
      </c>
      <c r="BG550" s="101">
        <f t="shared" si="2314"/>
        <v>1952</v>
      </c>
      <c r="BI550" s="102">
        <v>128</v>
      </c>
      <c r="BJ550" s="102">
        <f t="shared" ref="BJ550:BQ550" si="2315">INT(B550/$I$1*$BQ$1)</f>
        <v>3750</v>
      </c>
      <c r="BK550" s="102">
        <f t="shared" si="2315"/>
        <v>1500</v>
      </c>
      <c r="BL550" s="102">
        <f t="shared" si="2315"/>
        <v>1125</v>
      </c>
      <c r="BM550" s="102">
        <f t="shared" si="2315"/>
        <v>1125</v>
      </c>
      <c r="BN550" s="102">
        <f t="shared" si="2315"/>
        <v>3660</v>
      </c>
      <c r="BO550" s="102">
        <f t="shared" si="2315"/>
        <v>2440</v>
      </c>
      <c r="BP550" s="102">
        <f t="shared" si="2315"/>
        <v>3050</v>
      </c>
      <c r="BQ550" s="102">
        <f t="shared" si="2315"/>
        <v>3050</v>
      </c>
    </row>
    <row r="551" spans="1:69">
      <c r="A551" s="4">
        <v>129</v>
      </c>
      <c r="B551" s="4">
        <f>INT(VLOOKUP(A551,数值基线!$A$1:$K$206,9,0)*$B$210)</f>
        <v>761</v>
      </c>
      <c r="C551" s="4">
        <f>INT(B551/$B$2*$C$2)</f>
        <v>304</v>
      </c>
      <c r="D551" s="4">
        <f>INT(B551/$B$2*$D$2)</f>
        <v>228</v>
      </c>
      <c r="E551" s="4">
        <f>INT(B551/$B$2*$E$2)</f>
        <v>228</v>
      </c>
      <c r="F551" s="4">
        <f>INT(VLOOKUP(A551,数值基线!$A$1:$K$206,10,0)*$F$2)</f>
        <v>742</v>
      </c>
      <c r="G551" s="4">
        <f>INT(F551/$F$2*$G$2)</f>
        <v>494</v>
      </c>
      <c r="H551" s="4">
        <f>INT(F551/$F$2*$H$2)</f>
        <v>618</v>
      </c>
      <c r="I551" s="4">
        <f>INT(F551/$F$2*$I$2)</f>
        <v>618</v>
      </c>
      <c r="K551" s="106">
        <v>129</v>
      </c>
      <c r="L551" s="106">
        <f t="shared" ref="L551:S551" si="2316">INT(B551/$I$1*$S$1)</f>
        <v>951</v>
      </c>
      <c r="M551" s="106">
        <f t="shared" si="2316"/>
        <v>380</v>
      </c>
      <c r="N551" s="106">
        <f t="shared" si="2316"/>
        <v>285</v>
      </c>
      <c r="O551" s="106">
        <f t="shared" si="2316"/>
        <v>285</v>
      </c>
      <c r="P551" s="106">
        <f t="shared" si="2316"/>
        <v>927</v>
      </c>
      <c r="Q551" s="106">
        <f t="shared" si="2316"/>
        <v>617</v>
      </c>
      <c r="R551" s="106">
        <f t="shared" si="2316"/>
        <v>772</v>
      </c>
      <c r="S551" s="106">
        <f t="shared" si="2316"/>
        <v>772</v>
      </c>
      <c r="U551" s="97">
        <v>129</v>
      </c>
      <c r="V551" s="97">
        <f t="shared" ref="V551:AC551" si="2317">INT(B551/$I$1*$AC$1)</f>
        <v>1179</v>
      </c>
      <c r="W551" s="97">
        <f t="shared" si="2317"/>
        <v>471</v>
      </c>
      <c r="X551" s="97">
        <f t="shared" si="2317"/>
        <v>353</v>
      </c>
      <c r="Y551" s="97">
        <f t="shared" si="2317"/>
        <v>353</v>
      </c>
      <c r="Z551" s="97">
        <f t="shared" si="2317"/>
        <v>1150</v>
      </c>
      <c r="AA551" s="97">
        <f t="shared" si="2317"/>
        <v>765</v>
      </c>
      <c r="AB551" s="97">
        <f t="shared" si="2317"/>
        <v>957</v>
      </c>
      <c r="AC551" s="97">
        <f t="shared" si="2317"/>
        <v>957</v>
      </c>
      <c r="AE551" s="98">
        <v>129</v>
      </c>
      <c r="AF551" s="98">
        <f t="shared" ref="AF551:AM551" si="2318">INT(B551/$I$1*$AM$1)</f>
        <v>1483</v>
      </c>
      <c r="AG551" s="98">
        <f t="shared" si="2318"/>
        <v>592</v>
      </c>
      <c r="AH551" s="98">
        <f t="shared" si="2318"/>
        <v>444</v>
      </c>
      <c r="AI551" s="98">
        <f t="shared" si="2318"/>
        <v>444</v>
      </c>
      <c r="AJ551" s="98">
        <f t="shared" si="2318"/>
        <v>1446</v>
      </c>
      <c r="AK551" s="98">
        <f t="shared" si="2318"/>
        <v>963</v>
      </c>
      <c r="AL551" s="98">
        <f t="shared" si="2318"/>
        <v>1205</v>
      </c>
      <c r="AM551" s="98">
        <f t="shared" si="2318"/>
        <v>1205</v>
      </c>
      <c r="AO551" s="100">
        <v>129</v>
      </c>
      <c r="AP551" s="100">
        <f t="shared" ref="AP551:AW551" si="2319">INT(B551/$I$1*$AW$1)</f>
        <v>1902</v>
      </c>
      <c r="AQ551" s="100">
        <f t="shared" si="2319"/>
        <v>760</v>
      </c>
      <c r="AR551" s="100">
        <f t="shared" si="2319"/>
        <v>570</v>
      </c>
      <c r="AS551" s="100">
        <f t="shared" si="2319"/>
        <v>570</v>
      </c>
      <c r="AT551" s="100">
        <f t="shared" si="2319"/>
        <v>1855</v>
      </c>
      <c r="AU551" s="100">
        <f t="shared" si="2319"/>
        <v>1235</v>
      </c>
      <c r="AV551" s="100">
        <f t="shared" si="2319"/>
        <v>1545</v>
      </c>
      <c r="AW551" s="100">
        <f t="shared" si="2319"/>
        <v>1545</v>
      </c>
      <c r="AY551" s="101">
        <v>129</v>
      </c>
      <c r="AZ551" s="101">
        <f t="shared" ref="AZ551:BG551" si="2320">INT(B551/$I$1*$BG$1)</f>
        <v>2435</v>
      </c>
      <c r="BA551" s="101">
        <f t="shared" si="2320"/>
        <v>972</v>
      </c>
      <c r="BB551" s="101">
        <f t="shared" si="2320"/>
        <v>729</v>
      </c>
      <c r="BC551" s="101">
        <f t="shared" si="2320"/>
        <v>729</v>
      </c>
      <c r="BD551" s="101">
        <f t="shared" si="2320"/>
        <v>2374</v>
      </c>
      <c r="BE551" s="101">
        <f t="shared" si="2320"/>
        <v>1580</v>
      </c>
      <c r="BF551" s="101">
        <f t="shared" si="2320"/>
        <v>1977</v>
      </c>
      <c r="BG551" s="101">
        <f t="shared" si="2320"/>
        <v>1977</v>
      </c>
      <c r="BI551" s="102">
        <v>129</v>
      </c>
      <c r="BJ551" s="102">
        <f t="shared" ref="BJ551:BQ551" si="2321">INT(B551/$I$1*$BQ$1)</f>
        <v>3805</v>
      </c>
      <c r="BK551" s="102">
        <f t="shared" si="2321"/>
        <v>1520</v>
      </c>
      <c r="BL551" s="102">
        <f t="shared" si="2321"/>
        <v>1140</v>
      </c>
      <c r="BM551" s="102">
        <f t="shared" si="2321"/>
        <v>1140</v>
      </c>
      <c r="BN551" s="102">
        <f t="shared" si="2321"/>
        <v>3710</v>
      </c>
      <c r="BO551" s="102">
        <f t="shared" si="2321"/>
        <v>2470</v>
      </c>
      <c r="BP551" s="102">
        <f t="shared" si="2321"/>
        <v>3090</v>
      </c>
      <c r="BQ551" s="102">
        <f t="shared" si="2321"/>
        <v>3090</v>
      </c>
    </row>
    <row r="552" spans="1:69">
      <c r="A552" s="4">
        <v>130</v>
      </c>
      <c r="B552" s="4">
        <f>INT(VLOOKUP(A552,数值基线!$A$1:$K$206,9,0)*$B$210)</f>
        <v>772</v>
      </c>
      <c r="C552" s="4">
        <f>INT(B552/$B$2*$C$2)</f>
        <v>308</v>
      </c>
      <c r="D552" s="4">
        <f>INT(B552/$B$2*$D$2)</f>
        <v>231</v>
      </c>
      <c r="E552" s="4">
        <f>INT(B552/$B$2*$E$2)</f>
        <v>231</v>
      </c>
      <c r="F552" s="4">
        <f>INT(VLOOKUP(A552,数值基线!$A$1:$K$206,10,0)*$F$2)</f>
        <v>753</v>
      </c>
      <c r="G552" s="4">
        <f>INT(F552/$F$2*$G$2)</f>
        <v>502</v>
      </c>
      <c r="H552" s="4">
        <f>INT(F552/$F$2*$H$2)</f>
        <v>627</v>
      </c>
      <c r="I552" s="4">
        <f>INT(F552/$F$2*$I$2)</f>
        <v>627</v>
      </c>
      <c r="K552" s="106">
        <v>130</v>
      </c>
      <c r="L552" s="106">
        <f t="shared" ref="L552:S552" si="2322">INT(B552/$I$1*$S$1)</f>
        <v>965</v>
      </c>
      <c r="M552" s="106">
        <f t="shared" si="2322"/>
        <v>385</v>
      </c>
      <c r="N552" s="106">
        <f t="shared" si="2322"/>
        <v>288</v>
      </c>
      <c r="O552" s="106">
        <f t="shared" si="2322"/>
        <v>288</v>
      </c>
      <c r="P552" s="106">
        <f t="shared" si="2322"/>
        <v>941</v>
      </c>
      <c r="Q552" s="106">
        <f t="shared" si="2322"/>
        <v>627</v>
      </c>
      <c r="R552" s="106">
        <f t="shared" si="2322"/>
        <v>783</v>
      </c>
      <c r="S552" s="106">
        <f t="shared" si="2322"/>
        <v>783</v>
      </c>
      <c r="U552" s="97">
        <v>130</v>
      </c>
      <c r="V552" s="97">
        <f t="shared" ref="V552:AC552" si="2323">INT(B552/$I$1*$AC$1)</f>
        <v>1196</v>
      </c>
      <c r="W552" s="97">
        <f t="shared" si="2323"/>
        <v>477</v>
      </c>
      <c r="X552" s="97">
        <f t="shared" si="2323"/>
        <v>358</v>
      </c>
      <c r="Y552" s="97">
        <f t="shared" si="2323"/>
        <v>358</v>
      </c>
      <c r="Z552" s="97">
        <f t="shared" si="2323"/>
        <v>1167</v>
      </c>
      <c r="AA552" s="97">
        <f t="shared" si="2323"/>
        <v>778</v>
      </c>
      <c r="AB552" s="97">
        <f t="shared" si="2323"/>
        <v>971</v>
      </c>
      <c r="AC552" s="97">
        <f t="shared" si="2323"/>
        <v>971</v>
      </c>
      <c r="AE552" s="98">
        <v>130</v>
      </c>
      <c r="AF552" s="98">
        <f t="shared" ref="AF552:AM552" si="2324">INT(B552/$I$1*$AM$1)</f>
        <v>1505</v>
      </c>
      <c r="AG552" s="98">
        <f t="shared" si="2324"/>
        <v>600</v>
      </c>
      <c r="AH552" s="98">
        <f t="shared" si="2324"/>
        <v>450</v>
      </c>
      <c r="AI552" s="98">
        <f t="shared" si="2324"/>
        <v>450</v>
      </c>
      <c r="AJ552" s="98">
        <f t="shared" si="2324"/>
        <v>1468</v>
      </c>
      <c r="AK552" s="98">
        <f t="shared" si="2324"/>
        <v>978</v>
      </c>
      <c r="AL552" s="98">
        <f t="shared" si="2324"/>
        <v>1222</v>
      </c>
      <c r="AM552" s="98">
        <f t="shared" si="2324"/>
        <v>1222</v>
      </c>
      <c r="AO552" s="100">
        <v>130</v>
      </c>
      <c r="AP552" s="100">
        <f t="shared" ref="AP552:AW552" si="2325">INT(B552/$I$1*$AW$1)</f>
        <v>1930</v>
      </c>
      <c r="AQ552" s="100">
        <f t="shared" si="2325"/>
        <v>770</v>
      </c>
      <c r="AR552" s="100">
        <f t="shared" si="2325"/>
        <v>577</v>
      </c>
      <c r="AS552" s="100">
        <f t="shared" si="2325"/>
        <v>577</v>
      </c>
      <c r="AT552" s="100">
        <f t="shared" si="2325"/>
        <v>1882</v>
      </c>
      <c r="AU552" s="100">
        <f t="shared" si="2325"/>
        <v>1255</v>
      </c>
      <c r="AV552" s="100">
        <f t="shared" si="2325"/>
        <v>1567</v>
      </c>
      <c r="AW552" s="100">
        <f t="shared" si="2325"/>
        <v>1567</v>
      </c>
      <c r="AY552" s="101">
        <v>130</v>
      </c>
      <c r="AZ552" s="101">
        <f t="shared" ref="AZ552:BG552" si="2326">INT(B552/$I$1*$BG$1)</f>
        <v>2470</v>
      </c>
      <c r="BA552" s="101">
        <f t="shared" si="2326"/>
        <v>985</v>
      </c>
      <c r="BB552" s="101">
        <f t="shared" si="2326"/>
        <v>739</v>
      </c>
      <c r="BC552" s="101">
        <f t="shared" si="2326"/>
        <v>739</v>
      </c>
      <c r="BD552" s="101">
        <f t="shared" si="2326"/>
        <v>2409</v>
      </c>
      <c r="BE552" s="101">
        <f t="shared" si="2326"/>
        <v>1606</v>
      </c>
      <c r="BF552" s="101">
        <f t="shared" si="2326"/>
        <v>2006</v>
      </c>
      <c r="BG552" s="101">
        <f t="shared" si="2326"/>
        <v>2006</v>
      </c>
      <c r="BI552" s="102">
        <v>130</v>
      </c>
      <c r="BJ552" s="102">
        <f t="shared" ref="BJ552:BQ552" si="2327">INT(B552/$I$1*$BQ$1)</f>
        <v>3860</v>
      </c>
      <c r="BK552" s="102">
        <f t="shared" si="2327"/>
        <v>1540</v>
      </c>
      <c r="BL552" s="102">
        <f t="shared" si="2327"/>
        <v>1155</v>
      </c>
      <c r="BM552" s="102">
        <f t="shared" si="2327"/>
        <v>1155</v>
      </c>
      <c r="BN552" s="102">
        <f t="shared" si="2327"/>
        <v>3765</v>
      </c>
      <c r="BO552" s="102">
        <f t="shared" si="2327"/>
        <v>2510</v>
      </c>
      <c r="BP552" s="102">
        <f t="shared" si="2327"/>
        <v>3135</v>
      </c>
      <c r="BQ552" s="102">
        <f t="shared" si="2327"/>
        <v>3135</v>
      </c>
    </row>
    <row r="553" spans="1:69">
      <c r="A553" s="4">
        <v>131</v>
      </c>
      <c r="B553" s="4">
        <f>INT(VLOOKUP(A553,数值基线!$A$1:$K$206,9,0)*$B$210)</f>
        <v>784</v>
      </c>
      <c r="C553" s="4">
        <f>INT(B553/$B$2*$C$2)</f>
        <v>313</v>
      </c>
      <c r="D553" s="4">
        <f>INT(B553/$B$2*$D$2)</f>
        <v>235</v>
      </c>
      <c r="E553" s="4">
        <f>INT(B553/$B$2*$E$2)</f>
        <v>235</v>
      </c>
      <c r="F553" s="4">
        <f>INT(VLOOKUP(A553,数值基线!$A$1:$K$206,10,0)*$F$2)</f>
        <v>765</v>
      </c>
      <c r="G553" s="4">
        <f>INT(F553/$F$2*$G$2)</f>
        <v>510</v>
      </c>
      <c r="H553" s="4">
        <f>INT(F553/$F$2*$H$2)</f>
        <v>637</v>
      </c>
      <c r="I553" s="4">
        <f>INT(F553/$F$2*$I$2)</f>
        <v>637</v>
      </c>
      <c r="K553" s="106">
        <v>131</v>
      </c>
      <c r="L553" s="106">
        <f t="shared" ref="L553:S553" si="2328">INT(B553/$I$1*$S$1)</f>
        <v>980</v>
      </c>
      <c r="M553" s="106">
        <f t="shared" si="2328"/>
        <v>391</v>
      </c>
      <c r="N553" s="106">
        <f t="shared" si="2328"/>
        <v>293</v>
      </c>
      <c r="O553" s="106">
        <f t="shared" si="2328"/>
        <v>293</v>
      </c>
      <c r="P553" s="106">
        <f t="shared" si="2328"/>
        <v>956</v>
      </c>
      <c r="Q553" s="106">
        <f t="shared" si="2328"/>
        <v>637</v>
      </c>
      <c r="R553" s="106">
        <f t="shared" si="2328"/>
        <v>796</v>
      </c>
      <c r="S553" s="106">
        <f t="shared" si="2328"/>
        <v>796</v>
      </c>
      <c r="U553" s="97">
        <v>131</v>
      </c>
      <c r="V553" s="97">
        <f t="shared" ref="V553:AC553" si="2329">INT(B553/$I$1*$AC$1)</f>
        <v>1215</v>
      </c>
      <c r="W553" s="97">
        <f t="shared" si="2329"/>
        <v>485</v>
      </c>
      <c r="X553" s="97">
        <f t="shared" si="2329"/>
        <v>364</v>
      </c>
      <c r="Y553" s="97">
        <f t="shared" si="2329"/>
        <v>364</v>
      </c>
      <c r="Z553" s="97">
        <f t="shared" si="2329"/>
        <v>1185</v>
      </c>
      <c r="AA553" s="97">
        <f t="shared" si="2329"/>
        <v>790</v>
      </c>
      <c r="AB553" s="97">
        <f t="shared" si="2329"/>
        <v>987</v>
      </c>
      <c r="AC553" s="97">
        <f t="shared" si="2329"/>
        <v>987</v>
      </c>
      <c r="AE553" s="98">
        <v>131</v>
      </c>
      <c r="AF553" s="98">
        <f t="shared" ref="AF553:AM553" si="2330">INT(B553/$I$1*$AM$1)</f>
        <v>1528</v>
      </c>
      <c r="AG553" s="98">
        <f t="shared" si="2330"/>
        <v>610</v>
      </c>
      <c r="AH553" s="98">
        <f t="shared" si="2330"/>
        <v>458</v>
      </c>
      <c r="AI553" s="98">
        <f t="shared" si="2330"/>
        <v>458</v>
      </c>
      <c r="AJ553" s="98">
        <f t="shared" si="2330"/>
        <v>1491</v>
      </c>
      <c r="AK553" s="98">
        <f t="shared" si="2330"/>
        <v>994</v>
      </c>
      <c r="AL553" s="98">
        <f t="shared" si="2330"/>
        <v>1242</v>
      </c>
      <c r="AM553" s="98">
        <f t="shared" si="2330"/>
        <v>1242</v>
      </c>
      <c r="AO553" s="100">
        <v>131</v>
      </c>
      <c r="AP553" s="100">
        <f t="shared" ref="AP553:AW553" si="2331">INT(B553/$I$1*$AW$1)</f>
        <v>1960</v>
      </c>
      <c r="AQ553" s="100">
        <f t="shared" si="2331"/>
        <v>782</v>
      </c>
      <c r="AR553" s="100">
        <f t="shared" si="2331"/>
        <v>587</v>
      </c>
      <c r="AS553" s="100">
        <f t="shared" si="2331"/>
        <v>587</v>
      </c>
      <c r="AT553" s="100">
        <f t="shared" si="2331"/>
        <v>1912</v>
      </c>
      <c r="AU553" s="100">
        <f t="shared" si="2331"/>
        <v>1275</v>
      </c>
      <c r="AV553" s="100">
        <f t="shared" si="2331"/>
        <v>1592</v>
      </c>
      <c r="AW553" s="100">
        <f t="shared" si="2331"/>
        <v>1592</v>
      </c>
      <c r="AY553" s="101">
        <v>131</v>
      </c>
      <c r="AZ553" s="101">
        <f t="shared" ref="AZ553:BG553" si="2332">INT(B553/$I$1*$BG$1)</f>
        <v>2508</v>
      </c>
      <c r="BA553" s="101">
        <f t="shared" si="2332"/>
        <v>1001</v>
      </c>
      <c r="BB553" s="101">
        <f t="shared" si="2332"/>
        <v>752</v>
      </c>
      <c r="BC553" s="101">
        <f t="shared" si="2332"/>
        <v>752</v>
      </c>
      <c r="BD553" s="101">
        <f t="shared" si="2332"/>
        <v>2448</v>
      </c>
      <c r="BE553" s="101">
        <f t="shared" si="2332"/>
        <v>1632</v>
      </c>
      <c r="BF553" s="101">
        <f t="shared" si="2332"/>
        <v>2038</v>
      </c>
      <c r="BG553" s="101">
        <f t="shared" si="2332"/>
        <v>2038</v>
      </c>
      <c r="BI553" s="102">
        <v>131</v>
      </c>
      <c r="BJ553" s="102">
        <f t="shared" ref="BJ553:BQ553" si="2333">INT(B553/$I$1*$BQ$1)</f>
        <v>3920</v>
      </c>
      <c r="BK553" s="102">
        <f t="shared" si="2333"/>
        <v>1565</v>
      </c>
      <c r="BL553" s="102">
        <f t="shared" si="2333"/>
        <v>1175</v>
      </c>
      <c r="BM553" s="102">
        <f t="shared" si="2333"/>
        <v>1175</v>
      </c>
      <c r="BN553" s="102">
        <f t="shared" si="2333"/>
        <v>3825</v>
      </c>
      <c r="BO553" s="102">
        <f t="shared" si="2333"/>
        <v>2550</v>
      </c>
      <c r="BP553" s="102">
        <f t="shared" si="2333"/>
        <v>3185</v>
      </c>
      <c r="BQ553" s="102">
        <f t="shared" si="2333"/>
        <v>3185</v>
      </c>
    </row>
    <row r="554" spans="1:69">
      <c r="A554" s="4">
        <v>132</v>
      </c>
      <c r="B554" s="4">
        <f>INT(VLOOKUP(A554,数值基线!$A$1:$K$206,9,0)*$B$210)</f>
        <v>795</v>
      </c>
      <c r="C554" s="4">
        <f>INT(B554/$B$2*$C$2)</f>
        <v>318</v>
      </c>
      <c r="D554" s="4">
        <f>INT(B554/$B$2*$D$2)</f>
        <v>238</v>
      </c>
      <c r="E554" s="4">
        <f>INT(B554/$B$2*$E$2)</f>
        <v>238</v>
      </c>
      <c r="F554" s="4">
        <f>INT(VLOOKUP(A554,数值基线!$A$1:$K$206,10,0)*$F$2)</f>
        <v>776</v>
      </c>
      <c r="G554" s="4">
        <f>INT(F554/$F$2*$G$2)</f>
        <v>517</v>
      </c>
      <c r="H554" s="4">
        <f>INT(F554/$F$2*$H$2)</f>
        <v>646</v>
      </c>
      <c r="I554" s="4">
        <f>INT(F554/$F$2*$I$2)</f>
        <v>646</v>
      </c>
      <c r="K554" s="106">
        <v>132</v>
      </c>
      <c r="L554" s="106">
        <f t="shared" ref="L554:S554" si="2334">INT(B554/$I$1*$S$1)</f>
        <v>993</v>
      </c>
      <c r="M554" s="106">
        <f t="shared" si="2334"/>
        <v>397</v>
      </c>
      <c r="N554" s="106">
        <f t="shared" si="2334"/>
        <v>297</v>
      </c>
      <c r="O554" s="106">
        <f t="shared" si="2334"/>
        <v>297</v>
      </c>
      <c r="P554" s="106">
        <f t="shared" si="2334"/>
        <v>970</v>
      </c>
      <c r="Q554" s="106">
        <f t="shared" si="2334"/>
        <v>646</v>
      </c>
      <c r="R554" s="106">
        <f t="shared" si="2334"/>
        <v>807</v>
      </c>
      <c r="S554" s="106">
        <f t="shared" si="2334"/>
        <v>807</v>
      </c>
      <c r="U554" s="97">
        <v>132</v>
      </c>
      <c r="V554" s="97">
        <f t="shared" ref="V554:AC554" si="2335">INT(B554/$I$1*$AC$1)</f>
        <v>1232</v>
      </c>
      <c r="W554" s="97">
        <f t="shared" si="2335"/>
        <v>492</v>
      </c>
      <c r="X554" s="97">
        <f t="shared" si="2335"/>
        <v>368</v>
      </c>
      <c r="Y554" s="97">
        <f t="shared" si="2335"/>
        <v>368</v>
      </c>
      <c r="Z554" s="97">
        <f t="shared" si="2335"/>
        <v>1202</v>
      </c>
      <c r="AA554" s="97">
        <f t="shared" si="2335"/>
        <v>801</v>
      </c>
      <c r="AB554" s="97">
        <f t="shared" si="2335"/>
        <v>1001</v>
      </c>
      <c r="AC554" s="97">
        <f t="shared" si="2335"/>
        <v>1001</v>
      </c>
      <c r="AE554" s="98">
        <v>132</v>
      </c>
      <c r="AF554" s="98">
        <f t="shared" ref="AF554:AM554" si="2336">INT(B554/$I$1*$AM$1)</f>
        <v>1550</v>
      </c>
      <c r="AG554" s="98">
        <f t="shared" si="2336"/>
        <v>620</v>
      </c>
      <c r="AH554" s="98">
        <f t="shared" si="2336"/>
        <v>464</v>
      </c>
      <c r="AI554" s="98">
        <f t="shared" si="2336"/>
        <v>464</v>
      </c>
      <c r="AJ554" s="98">
        <f t="shared" si="2336"/>
        <v>1513</v>
      </c>
      <c r="AK554" s="98">
        <f t="shared" si="2336"/>
        <v>1008</v>
      </c>
      <c r="AL554" s="98">
        <f t="shared" si="2336"/>
        <v>1259</v>
      </c>
      <c r="AM554" s="98">
        <f t="shared" si="2336"/>
        <v>1259</v>
      </c>
      <c r="AO554" s="100">
        <v>132</v>
      </c>
      <c r="AP554" s="100">
        <f t="shared" ref="AP554:AW554" si="2337">INT(B554/$I$1*$AW$1)</f>
        <v>1987</v>
      </c>
      <c r="AQ554" s="100">
        <f t="shared" si="2337"/>
        <v>795</v>
      </c>
      <c r="AR554" s="100">
        <f t="shared" si="2337"/>
        <v>595</v>
      </c>
      <c r="AS554" s="100">
        <f t="shared" si="2337"/>
        <v>595</v>
      </c>
      <c r="AT554" s="100">
        <f t="shared" si="2337"/>
        <v>1940</v>
      </c>
      <c r="AU554" s="100">
        <f t="shared" si="2337"/>
        <v>1292</v>
      </c>
      <c r="AV554" s="100">
        <f t="shared" si="2337"/>
        <v>1615</v>
      </c>
      <c r="AW554" s="100">
        <f t="shared" si="2337"/>
        <v>1615</v>
      </c>
      <c r="AY554" s="101">
        <v>132</v>
      </c>
      <c r="AZ554" s="101">
        <f t="shared" ref="AZ554:BG554" si="2338">INT(B554/$I$1*$BG$1)</f>
        <v>2544</v>
      </c>
      <c r="BA554" s="101">
        <f t="shared" si="2338"/>
        <v>1017</v>
      </c>
      <c r="BB554" s="101">
        <f t="shared" si="2338"/>
        <v>761</v>
      </c>
      <c r="BC554" s="101">
        <f t="shared" si="2338"/>
        <v>761</v>
      </c>
      <c r="BD554" s="101">
        <f t="shared" si="2338"/>
        <v>2483</v>
      </c>
      <c r="BE554" s="101">
        <f t="shared" si="2338"/>
        <v>1654</v>
      </c>
      <c r="BF554" s="101">
        <f t="shared" si="2338"/>
        <v>2067</v>
      </c>
      <c r="BG554" s="101">
        <f t="shared" si="2338"/>
        <v>2067</v>
      </c>
      <c r="BI554" s="102">
        <v>132</v>
      </c>
      <c r="BJ554" s="102">
        <f t="shared" ref="BJ554:BQ554" si="2339">INT(B554/$I$1*$BQ$1)</f>
        <v>3975</v>
      </c>
      <c r="BK554" s="102">
        <f t="shared" si="2339"/>
        <v>1590</v>
      </c>
      <c r="BL554" s="102">
        <f t="shared" si="2339"/>
        <v>1190</v>
      </c>
      <c r="BM554" s="102">
        <f t="shared" si="2339"/>
        <v>1190</v>
      </c>
      <c r="BN554" s="102">
        <f t="shared" si="2339"/>
        <v>3880</v>
      </c>
      <c r="BO554" s="102">
        <f t="shared" si="2339"/>
        <v>2585</v>
      </c>
      <c r="BP554" s="102">
        <f t="shared" si="2339"/>
        <v>3230</v>
      </c>
      <c r="BQ554" s="102">
        <f t="shared" si="2339"/>
        <v>3230</v>
      </c>
    </row>
    <row r="555" spans="1:69">
      <c r="A555" s="4">
        <v>133</v>
      </c>
      <c r="B555" s="4">
        <f>INT(VLOOKUP(A555,数值基线!$A$1:$K$206,9,0)*$B$210)</f>
        <v>807</v>
      </c>
      <c r="C555" s="4">
        <f>INT(B555/$B$2*$C$2)</f>
        <v>322</v>
      </c>
      <c r="D555" s="4">
        <f>INT(B555/$B$2*$D$2)</f>
        <v>242</v>
      </c>
      <c r="E555" s="4">
        <f>INT(B555/$B$2*$E$2)</f>
        <v>242</v>
      </c>
      <c r="F555" s="4">
        <f>INT(VLOOKUP(A555,数值基线!$A$1:$K$206,10,0)*$F$2)</f>
        <v>787</v>
      </c>
      <c r="G555" s="4">
        <f>INT(F555/$F$2*$G$2)</f>
        <v>524</v>
      </c>
      <c r="H555" s="4">
        <f>INT(F555/$F$2*$H$2)</f>
        <v>655</v>
      </c>
      <c r="I555" s="4">
        <f>INT(F555/$F$2*$I$2)</f>
        <v>655</v>
      </c>
      <c r="K555" s="106">
        <v>133</v>
      </c>
      <c r="L555" s="106">
        <f t="shared" ref="L555:S555" si="2340">INT(B555/$I$1*$S$1)</f>
        <v>1008</v>
      </c>
      <c r="M555" s="106">
        <f t="shared" si="2340"/>
        <v>402</v>
      </c>
      <c r="N555" s="106">
        <f t="shared" si="2340"/>
        <v>302</v>
      </c>
      <c r="O555" s="106">
        <f t="shared" si="2340"/>
        <v>302</v>
      </c>
      <c r="P555" s="106">
        <f t="shared" si="2340"/>
        <v>983</v>
      </c>
      <c r="Q555" s="106">
        <f t="shared" si="2340"/>
        <v>655</v>
      </c>
      <c r="R555" s="106">
        <f t="shared" si="2340"/>
        <v>818</v>
      </c>
      <c r="S555" s="106">
        <f t="shared" si="2340"/>
        <v>818</v>
      </c>
      <c r="U555" s="97">
        <v>133</v>
      </c>
      <c r="V555" s="97">
        <f t="shared" ref="V555:AC555" si="2341">INT(B555/$I$1*$AC$1)</f>
        <v>1250</v>
      </c>
      <c r="W555" s="97">
        <f t="shared" si="2341"/>
        <v>499</v>
      </c>
      <c r="X555" s="97">
        <f t="shared" si="2341"/>
        <v>375</v>
      </c>
      <c r="Y555" s="97">
        <f t="shared" si="2341"/>
        <v>375</v>
      </c>
      <c r="Z555" s="97">
        <f t="shared" si="2341"/>
        <v>1219</v>
      </c>
      <c r="AA555" s="97">
        <f t="shared" si="2341"/>
        <v>812</v>
      </c>
      <c r="AB555" s="97">
        <f t="shared" si="2341"/>
        <v>1015</v>
      </c>
      <c r="AC555" s="97">
        <f t="shared" si="2341"/>
        <v>1015</v>
      </c>
      <c r="AE555" s="98">
        <v>133</v>
      </c>
      <c r="AF555" s="98">
        <f t="shared" ref="AF555:AM555" si="2342">INT(B555/$I$1*$AM$1)</f>
        <v>1573</v>
      </c>
      <c r="AG555" s="98">
        <f t="shared" si="2342"/>
        <v>627</v>
      </c>
      <c r="AH555" s="98">
        <f t="shared" si="2342"/>
        <v>471</v>
      </c>
      <c r="AI555" s="98">
        <f t="shared" si="2342"/>
        <v>471</v>
      </c>
      <c r="AJ555" s="98">
        <f t="shared" si="2342"/>
        <v>1534</v>
      </c>
      <c r="AK555" s="98">
        <f t="shared" si="2342"/>
        <v>1021</v>
      </c>
      <c r="AL555" s="98">
        <f t="shared" si="2342"/>
        <v>1277</v>
      </c>
      <c r="AM555" s="98">
        <f t="shared" si="2342"/>
        <v>1277</v>
      </c>
      <c r="AO555" s="100">
        <v>133</v>
      </c>
      <c r="AP555" s="100">
        <f t="shared" ref="AP555:AW555" si="2343">INT(B555/$I$1*$AW$1)</f>
        <v>2017</v>
      </c>
      <c r="AQ555" s="100">
        <f t="shared" si="2343"/>
        <v>805</v>
      </c>
      <c r="AR555" s="100">
        <f t="shared" si="2343"/>
        <v>605</v>
      </c>
      <c r="AS555" s="100">
        <f t="shared" si="2343"/>
        <v>605</v>
      </c>
      <c r="AT555" s="100">
        <f t="shared" si="2343"/>
        <v>1967</v>
      </c>
      <c r="AU555" s="100">
        <f t="shared" si="2343"/>
        <v>1310</v>
      </c>
      <c r="AV555" s="100">
        <f t="shared" si="2343"/>
        <v>1637</v>
      </c>
      <c r="AW555" s="100">
        <f t="shared" si="2343"/>
        <v>1637</v>
      </c>
      <c r="AY555" s="101">
        <v>133</v>
      </c>
      <c r="AZ555" s="101">
        <f t="shared" ref="AZ555:BG555" si="2344">INT(B555/$I$1*$BG$1)</f>
        <v>2582</v>
      </c>
      <c r="BA555" s="101">
        <f t="shared" si="2344"/>
        <v>1030</v>
      </c>
      <c r="BB555" s="101">
        <f t="shared" si="2344"/>
        <v>774</v>
      </c>
      <c r="BC555" s="101">
        <f t="shared" si="2344"/>
        <v>774</v>
      </c>
      <c r="BD555" s="101">
        <f t="shared" si="2344"/>
        <v>2518</v>
      </c>
      <c r="BE555" s="101">
        <f t="shared" si="2344"/>
        <v>1676</v>
      </c>
      <c r="BF555" s="101">
        <f t="shared" si="2344"/>
        <v>2096</v>
      </c>
      <c r="BG555" s="101">
        <f t="shared" si="2344"/>
        <v>2096</v>
      </c>
      <c r="BI555" s="102">
        <v>133</v>
      </c>
      <c r="BJ555" s="102">
        <f t="shared" ref="BJ555:BQ555" si="2345">INT(B555/$I$1*$BQ$1)</f>
        <v>4035</v>
      </c>
      <c r="BK555" s="102">
        <f t="shared" si="2345"/>
        <v>1610</v>
      </c>
      <c r="BL555" s="102">
        <f t="shared" si="2345"/>
        <v>1210</v>
      </c>
      <c r="BM555" s="102">
        <f t="shared" si="2345"/>
        <v>1210</v>
      </c>
      <c r="BN555" s="102">
        <f t="shared" si="2345"/>
        <v>3935</v>
      </c>
      <c r="BO555" s="102">
        <f t="shared" si="2345"/>
        <v>2620</v>
      </c>
      <c r="BP555" s="102">
        <f t="shared" si="2345"/>
        <v>3275</v>
      </c>
      <c r="BQ555" s="102">
        <f t="shared" si="2345"/>
        <v>3275</v>
      </c>
    </row>
    <row r="556" spans="1:69">
      <c r="A556" s="4">
        <v>134</v>
      </c>
      <c r="B556" s="4">
        <f>INT(VLOOKUP(A556,数值基线!$A$1:$K$206,9,0)*$B$210)</f>
        <v>818</v>
      </c>
      <c r="C556" s="4">
        <f>INT(B556/$B$2*$C$2)</f>
        <v>327</v>
      </c>
      <c r="D556" s="4">
        <f>INT(B556/$B$2*$D$2)</f>
        <v>245</v>
      </c>
      <c r="E556" s="4">
        <f>INT(B556/$B$2*$E$2)</f>
        <v>245</v>
      </c>
      <c r="F556" s="4">
        <f>INT(VLOOKUP(A556,数值基线!$A$1:$K$206,10,0)*$F$2)</f>
        <v>798</v>
      </c>
      <c r="G556" s="4">
        <f>INT(F556/$F$2*$G$2)</f>
        <v>532</v>
      </c>
      <c r="H556" s="4">
        <f>INT(F556/$F$2*$H$2)</f>
        <v>665</v>
      </c>
      <c r="I556" s="4">
        <f>INT(F556/$F$2*$I$2)</f>
        <v>665</v>
      </c>
      <c r="K556" s="106">
        <v>134</v>
      </c>
      <c r="L556" s="106">
        <f t="shared" ref="L556:S556" si="2346">INT(B556/$I$1*$S$1)</f>
        <v>1022</v>
      </c>
      <c r="M556" s="106">
        <f t="shared" si="2346"/>
        <v>408</v>
      </c>
      <c r="N556" s="106">
        <f t="shared" si="2346"/>
        <v>306</v>
      </c>
      <c r="O556" s="106">
        <f t="shared" si="2346"/>
        <v>306</v>
      </c>
      <c r="P556" s="106">
        <f t="shared" si="2346"/>
        <v>997</v>
      </c>
      <c r="Q556" s="106">
        <f t="shared" si="2346"/>
        <v>665</v>
      </c>
      <c r="R556" s="106">
        <f t="shared" si="2346"/>
        <v>831</v>
      </c>
      <c r="S556" s="106">
        <f t="shared" si="2346"/>
        <v>831</v>
      </c>
      <c r="U556" s="97">
        <v>134</v>
      </c>
      <c r="V556" s="97">
        <f t="shared" ref="V556:AC556" si="2347">INT(B556/$I$1*$AC$1)</f>
        <v>1267</v>
      </c>
      <c r="W556" s="97">
        <f t="shared" si="2347"/>
        <v>506</v>
      </c>
      <c r="X556" s="97">
        <f t="shared" si="2347"/>
        <v>379</v>
      </c>
      <c r="Y556" s="97">
        <f t="shared" si="2347"/>
        <v>379</v>
      </c>
      <c r="Z556" s="97">
        <f t="shared" si="2347"/>
        <v>1236</v>
      </c>
      <c r="AA556" s="97">
        <f t="shared" si="2347"/>
        <v>824</v>
      </c>
      <c r="AB556" s="97">
        <f t="shared" si="2347"/>
        <v>1030</v>
      </c>
      <c r="AC556" s="97">
        <f t="shared" si="2347"/>
        <v>1030</v>
      </c>
      <c r="AE556" s="98">
        <v>134</v>
      </c>
      <c r="AF556" s="98">
        <f t="shared" ref="AF556:AM556" si="2348">INT(B556/$I$1*$AM$1)</f>
        <v>1595</v>
      </c>
      <c r="AG556" s="98">
        <f t="shared" si="2348"/>
        <v>637</v>
      </c>
      <c r="AH556" s="98">
        <f t="shared" si="2348"/>
        <v>477</v>
      </c>
      <c r="AI556" s="98">
        <f t="shared" si="2348"/>
        <v>477</v>
      </c>
      <c r="AJ556" s="98">
        <f t="shared" si="2348"/>
        <v>1556</v>
      </c>
      <c r="AK556" s="98">
        <f t="shared" si="2348"/>
        <v>1037</v>
      </c>
      <c r="AL556" s="98">
        <f t="shared" si="2348"/>
        <v>1296</v>
      </c>
      <c r="AM556" s="98">
        <f t="shared" si="2348"/>
        <v>1296</v>
      </c>
      <c r="AO556" s="100">
        <v>134</v>
      </c>
      <c r="AP556" s="100">
        <f t="shared" ref="AP556:AW556" si="2349">INT(B556/$I$1*$AW$1)</f>
        <v>2045</v>
      </c>
      <c r="AQ556" s="100">
        <f t="shared" si="2349"/>
        <v>817</v>
      </c>
      <c r="AR556" s="100">
        <f t="shared" si="2349"/>
        <v>612</v>
      </c>
      <c r="AS556" s="100">
        <f t="shared" si="2349"/>
        <v>612</v>
      </c>
      <c r="AT556" s="100">
        <f t="shared" si="2349"/>
        <v>1995</v>
      </c>
      <c r="AU556" s="100">
        <f t="shared" si="2349"/>
        <v>1330</v>
      </c>
      <c r="AV556" s="100">
        <f t="shared" si="2349"/>
        <v>1662</v>
      </c>
      <c r="AW556" s="100">
        <f t="shared" si="2349"/>
        <v>1662</v>
      </c>
      <c r="AY556" s="101">
        <v>134</v>
      </c>
      <c r="AZ556" s="101">
        <f t="shared" ref="AZ556:BG556" si="2350">INT(B556/$I$1*$BG$1)</f>
        <v>2617</v>
      </c>
      <c r="BA556" s="101">
        <f t="shared" si="2350"/>
        <v>1046</v>
      </c>
      <c r="BB556" s="101">
        <f t="shared" si="2350"/>
        <v>784</v>
      </c>
      <c r="BC556" s="101">
        <f t="shared" si="2350"/>
        <v>784</v>
      </c>
      <c r="BD556" s="101">
        <f t="shared" si="2350"/>
        <v>2553</v>
      </c>
      <c r="BE556" s="101">
        <f t="shared" si="2350"/>
        <v>1702</v>
      </c>
      <c r="BF556" s="101">
        <f t="shared" si="2350"/>
        <v>2128</v>
      </c>
      <c r="BG556" s="101">
        <f t="shared" si="2350"/>
        <v>2128</v>
      </c>
      <c r="BI556" s="102">
        <v>134</v>
      </c>
      <c r="BJ556" s="102">
        <f t="shared" ref="BJ556:BQ556" si="2351">INT(B556/$I$1*$BQ$1)</f>
        <v>4090</v>
      </c>
      <c r="BK556" s="102">
        <f t="shared" si="2351"/>
        <v>1635</v>
      </c>
      <c r="BL556" s="102">
        <f t="shared" si="2351"/>
        <v>1225</v>
      </c>
      <c r="BM556" s="102">
        <f t="shared" si="2351"/>
        <v>1225</v>
      </c>
      <c r="BN556" s="102">
        <f t="shared" si="2351"/>
        <v>3990</v>
      </c>
      <c r="BO556" s="102">
        <f t="shared" si="2351"/>
        <v>2660</v>
      </c>
      <c r="BP556" s="102">
        <f t="shared" si="2351"/>
        <v>3325</v>
      </c>
      <c r="BQ556" s="102">
        <f t="shared" si="2351"/>
        <v>3325</v>
      </c>
    </row>
    <row r="557" spans="1:69">
      <c r="A557" s="4">
        <v>135</v>
      </c>
      <c r="B557" s="4">
        <f>INT(VLOOKUP(A557,数值基线!$A$1:$K$206,9,0)*$B$210)</f>
        <v>830</v>
      </c>
      <c r="C557" s="4">
        <f>INT(B557/$B$2*$C$2)</f>
        <v>332</v>
      </c>
      <c r="D557" s="4">
        <f>INT(B557/$B$2*$D$2)</f>
        <v>249</v>
      </c>
      <c r="E557" s="4">
        <f>INT(B557/$B$2*$E$2)</f>
        <v>249</v>
      </c>
      <c r="F557" s="4">
        <f>INT(VLOOKUP(A557,数值基线!$A$1:$K$206,10,0)*$F$2)</f>
        <v>810</v>
      </c>
      <c r="G557" s="4">
        <f>INT(F557/$F$2*$G$2)</f>
        <v>540</v>
      </c>
      <c r="H557" s="4">
        <f>INT(F557/$F$2*$H$2)</f>
        <v>675</v>
      </c>
      <c r="I557" s="4">
        <f>INT(F557/$F$2*$I$2)</f>
        <v>675</v>
      </c>
      <c r="K557" s="106">
        <v>135</v>
      </c>
      <c r="L557" s="106">
        <f t="shared" ref="L557:S557" si="2352">INT(B557/$I$1*$S$1)</f>
        <v>1037</v>
      </c>
      <c r="M557" s="106">
        <f t="shared" si="2352"/>
        <v>415</v>
      </c>
      <c r="N557" s="106">
        <f t="shared" si="2352"/>
        <v>311</v>
      </c>
      <c r="O557" s="106">
        <f t="shared" si="2352"/>
        <v>311</v>
      </c>
      <c r="P557" s="106">
        <f t="shared" si="2352"/>
        <v>1012</v>
      </c>
      <c r="Q557" s="106">
        <f t="shared" si="2352"/>
        <v>675</v>
      </c>
      <c r="R557" s="106">
        <f t="shared" si="2352"/>
        <v>843</v>
      </c>
      <c r="S557" s="106">
        <f t="shared" si="2352"/>
        <v>843</v>
      </c>
      <c r="U557" s="97">
        <v>135</v>
      </c>
      <c r="V557" s="97">
        <f t="shared" ref="V557:AC557" si="2353">INT(B557/$I$1*$AC$1)</f>
        <v>1286</v>
      </c>
      <c r="W557" s="97">
        <f t="shared" si="2353"/>
        <v>514</v>
      </c>
      <c r="X557" s="97">
        <f t="shared" si="2353"/>
        <v>385</v>
      </c>
      <c r="Y557" s="97">
        <f t="shared" si="2353"/>
        <v>385</v>
      </c>
      <c r="Z557" s="97">
        <f t="shared" si="2353"/>
        <v>1255</v>
      </c>
      <c r="AA557" s="97">
        <f t="shared" si="2353"/>
        <v>837</v>
      </c>
      <c r="AB557" s="97">
        <f t="shared" si="2353"/>
        <v>1046</v>
      </c>
      <c r="AC557" s="97">
        <f t="shared" si="2353"/>
        <v>1046</v>
      </c>
      <c r="AE557" s="98">
        <v>135</v>
      </c>
      <c r="AF557" s="98">
        <f t="shared" ref="AF557:AM557" si="2354">INT(B557/$I$1*$AM$1)</f>
        <v>1618</v>
      </c>
      <c r="AG557" s="98">
        <f t="shared" si="2354"/>
        <v>647</v>
      </c>
      <c r="AH557" s="98">
        <f t="shared" si="2354"/>
        <v>485</v>
      </c>
      <c r="AI557" s="98">
        <f t="shared" si="2354"/>
        <v>485</v>
      </c>
      <c r="AJ557" s="98">
        <f t="shared" si="2354"/>
        <v>1579</v>
      </c>
      <c r="AK557" s="98">
        <f t="shared" si="2354"/>
        <v>1053</v>
      </c>
      <c r="AL557" s="98">
        <f t="shared" si="2354"/>
        <v>1316</v>
      </c>
      <c r="AM557" s="98">
        <f t="shared" si="2354"/>
        <v>1316</v>
      </c>
      <c r="AO557" s="100">
        <v>135</v>
      </c>
      <c r="AP557" s="100">
        <f t="shared" ref="AP557:AW557" si="2355">INT(B557/$I$1*$AW$1)</f>
        <v>2075</v>
      </c>
      <c r="AQ557" s="100">
        <f t="shared" si="2355"/>
        <v>830</v>
      </c>
      <c r="AR557" s="100">
        <f t="shared" si="2355"/>
        <v>622</v>
      </c>
      <c r="AS557" s="100">
        <f t="shared" si="2355"/>
        <v>622</v>
      </c>
      <c r="AT557" s="100">
        <f t="shared" si="2355"/>
        <v>2025</v>
      </c>
      <c r="AU557" s="100">
        <f t="shared" si="2355"/>
        <v>1350</v>
      </c>
      <c r="AV557" s="100">
        <f t="shared" si="2355"/>
        <v>1687</v>
      </c>
      <c r="AW557" s="100">
        <f t="shared" si="2355"/>
        <v>1687</v>
      </c>
      <c r="AY557" s="101">
        <v>135</v>
      </c>
      <c r="AZ557" s="101">
        <f t="shared" ref="AZ557:BG557" si="2356">INT(B557/$I$1*$BG$1)</f>
        <v>2656</v>
      </c>
      <c r="BA557" s="101">
        <f t="shared" si="2356"/>
        <v>1062</v>
      </c>
      <c r="BB557" s="101">
        <f t="shared" si="2356"/>
        <v>796</v>
      </c>
      <c r="BC557" s="101">
        <f t="shared" si="2356"/>
        <v>796</v>
      </c>
      <c r="BD557" s="101">
        <f t="shared" si="2356"/>
        <v>2592</v>
      </c>
      <c r="BE557" s="101">
        <f t="shared" si="2356"/>
        <v>1728</v>
      </c>
      <c r="BF557" s="101">
        <f t="shared" si="2356"/>
        <v>2160</v>
      </c>
      <c r="BG557" s="101">
        <f t="shared" si="2356"/>
        <v>2160</v>
      </c>
      <c r="BI557" s="102">
        <v>135</v>
      </c>
      <c r="BJ557" s="102">
        <f t="shared" ref="BJ557:BQ557" si="2357">INT(B557/$I$1*$BQ$1)</f>
        <v>4150</v>
      </c>
      <c r="BK557" s="102">
        <f t="shared" si="2357"/>
        <v>1660</v>
      </c>
      <c r="BL557" s="102">
        <f t="shared" si="2357"/>
        <v>1245</v>
      </c>
      <c r="BM557" s="102">
        <f t="shared" si="2357"/>
        <v>1245</v>
      </c>
      <c r="BN557" s="102">
        <f t="shared" si="2357"/>
        <v>4050</v>
      </c>
      <c r="BO557" s="102">
        <f t="shared" si="2357"/>
        <v>2700</v>
      </c>
      <c r="BP557" s="102">
        <f t="shared" si="2357"/>
        <v>3375</v>
      </c>
      <c r="BQ557" s="102">
        <f t="shared" si="2357"/>
        <v>3375</v>
      </c>
    </row>
    <row r="558" spans="1:69">
      <c r="A558" s="4">
        <v>136</v>
      </c>
      <c r="B558" s="4">
        <f>INT(VLOOKUP(A558,数值基线!$A$1:$K$206,9,0)*$B$210)</f>
        <v>842</v>
      </c>
      <c r="C558" s="4">
        <f>INT(B558/$B$2*$C$2)</f>
        <v>336</v>
      </c>
      <c r="D558" s="4">
        <f>INT(B558/$B$2*$D$2)</f>
        <v>252</v>
      </c>
      <c r="E558" s="4">
        <f>INT(B558/$B$2*$E$2)</f>
        <v>252</v>
      </c>
      <c r="F558" s="4">
        <f>INT(VLOOKUP(A558,数值基线!$A$1:$K$206,10,0)*$F$2)</f>
        <v>821</v>
      </c>
      <c r="G558" s="4">
        <f>INT(F558/$F$2*$G$2)</f>
        <v>547</v>
      </c>
      <c r="H558" s="4">
        <f>INT(F558/$F$2*$H$2)</f>
        <v>684</v>
      </c>
      <c r="I558" s="4">
        <f>INT(F558/$F$2*$I$2)</f>
        <v>684</v>
      </c>
      <c r="K558" s="106">
        <v>136</v>
      </c>
      <c r="L558" s="106">
        <f t="shared" ref="L558:S558" si="2358">INT(B558/$I$1*$S$1)</f>
        <v>1052</v>
      </c>
      <c r="M558" s="106">
        <f t="shared" si="2358"/>
        <v>420</v>
      </c>
      <c r="N558" s="106">
        <f t="shared" si="2358"/>
        <v>315</v>
      </c>
      <c r="O558" s="106">
        <f t="shared" si="2358"/>
        <v>315</v>
      </c>
      <c r="P558" s="106">
        <f t="shared" si="2358"/>
        <v>1026</v>
      </c>
      <c r="Q558" s="106">
        <f t="shared" si="2358"/>
        <v>683</v>
      </c>
      <c r="R558" s="106">
        <f t="shared" si="2358"/>
        <v>855</v>
      </c>
      <c r="S558" s="106">
        <f t="shared" si="2358"/>
        <v>855</v>
      </c>
      <c r="U558" s="97">
        <v>136</v>
      </c>
      <c r="V558" s="97">
        <f t="shared" ref="V558:AC558" si="2359">INT(B558/$I$1*$AC$1)</f>
        <v>1305</v>
      </c>
      <c r="W558" s="97">
        <f t="shared" si="2359"/>
        <v>520</v>
      </c>
      <c r="X558" s="97">
        <f t="shared" si="2359"/>
        <v>390</v>
      </c>
      <c r="Y558" s="97">
        <f t="shared" si="2359"/>
        <v>390</v>
      </c>
      <c r="Z558" s="97">
        <f t="shared" si="2359"/>
        <v>1272</v>
      </c>
      <c r="AA558" s="97">
        <f t="shared" si="2359"/>
        <v>847</v>
      </c>
      <c r="AB558" s="97">
        <f t="shared" si="2359"/>
        <v>1060</v>
      </c>
      <c r="AC558" s="97">
        <f t="shared" si="2359"/>
        <v>1060</v>
      </c>
      <c r="AE558" s="98">
        <v>136</v>
      </c>
      <c r="AF558" s="98">
        <f t="shared" ref="AF558:AM558" si="2360">INT(B558/$I$1*$AM$1)</f>
        <v>1641</v>
      </c>
      <c r="AG558" s="98">
        <f t="shared" si="2360"/>
        <v>655</v>
      </c>
      <c r="AH558" s="98">
        <f t="shared" si="2360"/>
        <v>491</v>
      </c>
      <c r="AI558" s="98">
        <f t="shared" si="2360"/>
        <v>491</v>
      </c>
      <c r="AJ558" s="98">
        <f t="shared" si="2360"/>
        <v>1600</v>
      </c>
      <c r="AK558" s="98">
        <f t="shared" si="2360"/>
        <v>1066</v>
      </c>
      <c r="AL558" s="98">
        <f t="shared" si="2360"/>
        <v>1333</v>
      </c>
      <c r="AM558" s="98">
        <f t="shared" si="2360"/>
        <v>1333</v>
      </c>
      <c r="AO558" s="100">
        <v>136</v>
      </c>
      <c r="AP558" s="100">
        <f t="shared" ref="AP558:AW558" si="2361">INT(B558/$I$1*$AW$1)</f>
        <v>2105</v>
      </c>
      <c r="AQ558" s="100">
        <f t="shared" si="2361"/>
        <v>840</v>
      </c>
      <c r="AR558" s="100">
        <f t="shared" si="2361"/>
        <v>630</v>
      </c>
      <c r="AS558" s="100">
        <f t="shared" si="2361"/>
        <v>630</v>
      </c>
      <c r="AT558" s="100">
        <f t="shared" si="2361"/>
        <v>2052</v>
      </c>
      <c r="AU558" s="100">
        <f t="shared" si="2361"/>
        <v>1367</v>
      </c>
      <c r="AV558" s="100">
        <f t="shared" si="2361"/>
        <v>1710</v>
      </c>
      <c r="AW558" s="100">
        <f t="shared" si="2361"/>
        <v>1710</v>
      </c>
      <c r="AY558" s="101">
        <v>136</v>
      </c>
      <c r="AZ558" s="101">
        <f t="shared" ref="AZ558:BG558" si="2362">INT(B558/$I$1*$BG$1)</f>
        <v>2694</v>
      </c>
      <c r="BA558" s="101">
        <f t="shared" si="2362"/>
        <v>1075</v>
      </c>
      <c r="BB558" s="101">
        <f t="shared" si="2362"/>
        <v>806</v>
      </c>
      <c r="BC558" s="101">
        <f t="shared" si="2362"/>
        <v>806</v>
      </c>
      <c r="BD558" s="101">
        <f t="shared" si="2362"/>
        <v>2627</v>
      </c>
      <c r="BE558" s="101">
        <f t="shared" si="2362"/>
        <v>1750</v>
      </c>
      <c r="BF558" s="101">
        <f t="shared" si="2362"/>
        <v>2188</v>
      </c>
      <c r="BG558" s="101">
        <f t="shared" si="2362"/>
        <v>2188</v>
      </c>
      <c r="BI558" s="102">
        <v>136</v>
      </c>
      <c r="BJ558" s="102">
        <f t="shared" ref="BJ558:BQ558" si="2363">INT(B558/$I$1*$BQ$1)</f>
        <v>4210</v>
      </c>
      <c r="BK558" s="102">
        <f t="shared" si="2363"/>
        <v>1680</v>
      </c>
      <c r="BL558" s="102">
        <f t="shared" si="2363"/>
        <v>1260</v>
      </c>
      <c r="BM558" s="102">
        <f t="shared" si="2363"/>
        <v>1260</v>
      </c>
      <c r="BN558" s="102">
        <f t="shared" si="2363"/>
        <v>4105</v>
      </c>
      <c r="BO558" s="102">
        <f t="shared" si="2363"/>
        <v>2735</v>
      </c>
      <c r="BP558" s="102">
        <f t="shared" si="2363"/>
        <v>3420</v>
      </c>
      <c r="BQ558" s="102">
        <f t="shared" si="2363"/>
        <v>3420</v>
      </c>
    </row>
    <row r="559" spans="1:69">
      <c r="A559" s="4">
        <v>137</v>
      </c>
      <c r="B559" s="4">
        <f>INT(VLOOKUP(A559,数值基线!$A$1:$K$206,9,0)*$B$210)</f>
        <v>854</v>
      </c>
      <c r="C559" s="4">
        <f>INT(B559/$B$2*$C$2)</f>
        <v>341</v>
      </c>
      <c r="D559" s="4">
        <f>INT(B559/$B$2*$D$2)</f>
        <v>256</v>
      </c>
      <c r="E559" s="4">
        <f>INT(B559/$B$2*$E$2)</f>
        <v>256</v>
      </c>
      <c r="F559" s="4">
        <f>INT(VLOOKUP(A559,数值基线!$A$1:$K$206,10,0)*$F$2)</f>
        <v>832</v>
      </c>
      <c r="G559" s="4">
        <f>INT(F559/$F$2*$G$2)</f>
        <v>554</v>
      </c>
      <c r="H559" s="4">
        <f>INT(F559/$F$2*$H$2)</f>
        <v>693</v>
      </c>
      <c r="I559" s="4">
        <f>INT(F559/$F$2*$I$2)</f>
        <v>693</v>
      </c>
      <c r="K559" s="106">
        <v>137</v>
      </c>
      <c r="L559" s="106">
        <f t="shared" ref="L559:S559" si="2364">INT(B559/$I$1*$S$1)</f>
        <v>1067</v>
      </c>
      <c r="M559" s="106">
        <f t="shared" si="2364"/>
        <v>426</v>
      </c>
      <c r="N559" s="106">
        <f t="shared" si="2364"/>
        <v>320</v>
      </c>
      <c r="O559" s="106">
        <f t="shared" si="2364"/>
        <v>320</v>
      </c>
      <c r="P559" s="106">
        <f t="shared" si="2364"/>
        <v>1040</v>
      </c>
      <c r="Q559" s="106">
        <f t="shared" si="2364"/>
        <v>692</v>
      </c>
      <c r="R559" s="106">
        <f t="shared" si="2364"/>
        <v>866</v>
      </c>
      <c r="S559" s="106">
        <f t="shared" si="2364"/>
        <v>866</v>
      </c>
      <c r="U559" s="97">
        <v>137</v>
      </c>
      <c r="V559" s="97">
        <f t="shared" ref="V559:AC559" si="2365">INT(B559/$I$1*$AC$1)</f>
        <v>1323</v>
      </c>
      <c r="W559" s="97">
        <f t="shared" si="2365"/>
        <v>528</v>
      </c>
      <c r="X559" s="97">
        <f t="shared" si="2365"/>
        <v>396</v>
      </c>
      <c r="Y559" s="97">
        <f t="shared" si="2365"/>
        <v>396</v>
      </c>
      <c r="Z559" s="97">
        <f t="shared" si="2365"/>
        <v>1289</v>
      </c>
      <c r="AA559" s="97">
        <f t="shared" si="2365"/>
        <v>858</v>
      </c>
      <c r="AB559" s="97">
        <f t="shared" si="2365"/>
        <v>1074</v>
      </c>
      <c r="AC559" s="97">
        <f t="shared" si="2365"/>
        <v>1074</v>
      </c>
      <c r="AE559" s="98">
        <v>137</v>
      </c>
      <c r="AF559" s="98">
        <f t="shared" ref="AF559:AM559" si="2366">INT(B559/$I$1*$AM$1)</f>
        <v>1665</v>
      </c>
      <c r="AG559" s="98">
        <f t="shared" si="2366"/>
        <v>664</v>
      </c>
      <c r="AH559" s="98">
        <f t="shared" si="2366"/>
        <v>499</v>
      </c>
      <c r="AI559" s="98">
        <f t="shared" si="2366"/>
        <v>499</v>
      </c>
      <c r="AJ559" s="98">
        <f t="shared" si="2366"/>
        <v>1622</v>
      </c>
      <c r="AK559" s="98">
        <f t="shared" si="2366"/>
        <v>1080</v>
      </c>
      <c r="AL559" s="98">
        <f t="shared" si="2366"/>
        <v>1351</v>
      </c>
      <c r="AM559" s="98">
        <f t="shared" si="2366"/>
        <v>1351</v>
      </c>
      <c r="AO559" s="100">
        <v>137</v>
      </c>
      <c r="AP559" s="100">
        <f t="shared" ref="AP559:AW559" si="2367">INT(B559/$I$1*$AW$1)</f>
        <v>2135</v>
      </c>
      <c r="AQ559" s="100">
        <f t="shared" si="2367"/>
        <v>852</v>
      </c>
      <c r="AR559" s="100">
        <f t="shared" si="2367"/>
        <v>640</v>
      </c>
      <c r="AS559" s="100">
        <f t="shared" si="2367"/>
        <v>640</v>
      </c>
      <c r="AT559" s="100">
        <f t="shared" si="2367"/>
        <v>2080</v>
      </c>
      <c r="AU559" s="100">
        <f t="shared" si="2367"/>
        <v>1385</v>
      </c>
      <c r="AV559" s="100">
        <f t="shared" si="2367"/>
        <v>1732</v>
      </c>
      <c r="AW559" s="100">
        <f t="shared" si="2367"/>
        <v>1732</v>
      </c>
      <c r="AY559" s="101">
        <v>137</v>
      </c>
      <c r="AZ559" s="101">
        <f t="shared" ref="AZ559:BG559" si="2368">INT(B559/$I$1*$BG$1)</f>
        <v>2732</v>
      </c>
      <c r="BA559" s="101">
        <f t="shared" si="2368"/>
        <v>1091</v>
      </c>
      <c r="BB559" s="101">
        <f t="shared" si="2368"/>
        <v>819</v>
      </c>
      <c r="BC559" s="101">
        <f t="shared" si="2368"/>
        <v>819</v>
      </c>
      <c r="BD559" s="101">
        <f t="shared" si="2368"/>
        <v>2662</v>
      </c>
      <c r="BE559" s="101">
        <f t="shared" si="2368"/>
        <v>1772</v>
      </c>
      <c r="BF559" s="101">
        <f t="shared" si="2368"/>
        <v>2217</v>
      </c>
      <c r="BG559" s="101">
        <f t="shared" si="2368"/>
        <v>2217</v>
      </c>
      <c r="BI559" s="102">
        <v>137</v>
      </c>
      <c r="BJ559" s="102">
        <f t="shared" ref="BJ559:BQ559" si="2369">INT(B559/$I$1*$BQ$1)</f>
        <v>4270</v>
      </c>
      <c r="BK559" s="102">
        <f t="shared" si="2369"/>
        <v>1705</v>
      </c>
      <c r="BL559" s="102">
        <f t="shared" si="2369"/>
        <v>1280</v>
      </c>
      <c r="BM559" s="102">
        <f t="shared" si="2369"/>
        <v>1280</v>
      </c>
      <c r="BN559" s="102">
        <f t="shared" si="2369"/>
        <v>4160</v>
      </c>
      <c r="BO559" s="102">
        <f t="shared" si="2369"/>
        <v>2770</v>
      </c>
      <c r="BP559" s="102">
        <f t="shared" si="2369"/>
        <v>3465</v>
      </c>
      <c r="BQ559" s="102">
        <f t="shared" si="2369"/>
        <v>3465</v>
      </c>
    </row>
    <row r="560" spans="1:69">
      <c r="A560" s="4">
        <v>138</v>
      </c>
      <c r="B560" s="4">
        <f>INT(VLOOKUP(A560,数值基线!$A$1:$K$206,9,0)*$B$210)</f>
        <v>865</v>
      </c>
      <c r="C560" s="4">
        <f>INT(B560/$B$2*$C$2)</f>
        <v>346</v>
      </c>
      <c r="D560" s="4">
        <f>INT(B560/$B$2*$D$2)</f>
        <v>259</v>
      </c>
      <c r="E560" s="4">
        <f>INT(B560/$B$2*$E$2)</f>
        <v>259</v>
      </c>
      <c r="F560" s="4">
        <f>INT(VLOOKUP(A560,数值基线!$A$1:$K$206,10,0)*$F$2)</f>
        <v>844</v>
      </c>
      <c r="G560" s="4">
        <f>INT(F560/$F$2*$G$2)</f>
        <v>562</v>
      </c>
      <c r="H560" s="4">
        <f>INT(F560/$F$2*$H$2)</f>
        <v>703</v>
      </c>
      <c r="I560" s="4">
        <f>INT(F560/$F$2*$I$2)</f>
        <v>703</v>
      </c>
      <c r="K560" s="106">
        <v>138</v>
      </c>
      <c r="L560" s="106">
        <f t="shared" ref="L560:S560" si="2370">INT(B560/$I$1*$S$1)</f>
        <v>1081</v>
      </c>
      <c r="M560" s="106">
        <f t="shared" si="2370"/>
        <v>432</v>
      </c>
      <c r="N560" s="106">
        <f t="shared" si="2370"/>
        <v>323</v>
      </c>
      <c r="O560" s="106">
        <f t="shared" si="2370"/>
        <v>323</v>
      </c>
      <c r="P560" s="106">
        <f t="shared" si="2370"/>
        <v>1055</v>
      </c>
      <c r="Q560" s="106">
        <f t="shared" si="2370"/>
        <v>702</v>
      </c>
      <c r="R560" s="106">
        <f t="shared" si="2370"/>
        <v>878</v>
      </c>
      <c r="S560" s="106">
        <f t="shared" si="2370"/>
        <v>878</v>
      </c>
      <c r="U560" s="97">
        <v>138</v>
      </c>
      <c r="V560" s="97">
        <f t="shared" ref="V560:AC560" si="2371">INT(B560/$I$1*$AC$1)</f>
        <v>1340</v>
      </c>
      <c r="W560" s="97">
        <f t="shared" si="2371"/>
        <v>536</v>
      </c>
      <c r="X560" s="97">
        <f t="shared" si="2371"/>
        <v>401</v>
      </c>
      <c r="Y560" s="97">
        <f t="shared" si="2371"/>
        <v>401</v>
      </c>
      <c r="Z560" s="97">
        <f t="shared" si="2371"/>
        <v>1308</v>
      </c>
      <c r="AA560" s="97">
        <f t="shared" si="2371"/>
        <v>871</v>
      </c>
      <c r="AB560" s="97">
        <f t="shared" si="2371"/>
        <v>1089</v>
      </c>
      <c r="AC560" s="97">
        <f t="shared" si="2371"/>
        <v>1089</v>
      </c>
      <c r="AE560" s="98">
        <v>138</v>
      </c>
      <c r="AF560" s="98">
        <f t="shared" ref="AF560:AM560" si="2372">INT(B560/$I$1*$AM$1)</f>
        <v>1686</v>
      </c>
      <c r="AG560" s="98">
        <f t="shared" si="2372"/>
        <v>674</v>
      </c>
      <c r="AH560" s="98">
        <f t="shared" si="2372"/>
        <v>505</v>
      </c>
      <c r="AI560" s="98">
        <f t="shared" si="2372"/>
        <v>505</v>
      </c>
      <c r="AJ560" s="98">
        <f t="shared" si="2372"/>
        <v>1645</v>
      </c>
      <c r="AK560" s="98">
        <f t="shared" si="2372"/>
        <v>1095</v>
      </c>
      <c r="AL560" s="98">
        <f t="shared" si="2372"/>
        <v>1370</v>
      </c>
      <c r="AM560" s="98">
        <f t="shared" si="2372"/>
        <v>1370</v>
      </c>
      <c r="AO560" s="100">
        <v>138</v>
      </c>
      <c r="AP560" s="100">
        <f t="shared" ref="AP560:AW560" si="2373">INT(B560/$I$1*$AW$1)</f>
        <v>2162</v>
      </c>
      <c r="AQ560" s="100">
        <f t="shared" si="2373"/>
        <v>865</v>
      </c>
      <c r="AR560" s="100">
        <f t="shared" si="2373"/>
        <v>647</v>
      </c>
      <c r="AS560" s="100">
        <f t="shared" si="2373"/>
        <v>647</v>
      </c>
      <c r="AT560" s="100">
        <f t="shared" si="2373"/>
        <v>2110</v>
      </c>
      <c r="AU560" s="100">
        <f t="shared" si="2373"/>
        <v>1405</v>
      </c>
      <c r="AV560" s="100">
        <f t="shared" si="2373"/>
        <v>1757</v>
      </c>
      <c r="AW560" s="100">
        <f t="shared" si="2373"/>
        <v>1757</v>
      </c>
      <c r="AY560" s="101">
        <v>138</v>
      </c>
      <c r="AZ560" s="101">
        <f t="shared" ref="AZ560:BG560" si="2374">INT(B560/$I$1*$BG$1)</f>
        <v>2768</v>
      </c>
      <c r="BA560" s="101">
        <f t="shared" si="2374"/>
        <v>1107</v>
      </c>
      <c r="BB560" s="101">
        <f t="shared" si="2374"/>
        <v>828</v>
      </c>
      <c r="BC560" s="101">
        <f t="shared" si="2374"/>
        <v>828</v>
      </c>
      <c r="BD560" s="101">
        <f t="shared" si="2374"/>
        <v>2700</v>
      </c>
      <c r="BE560" s="101">
        <f t="shared" si="2374"/>
        <v>1798</v>
      </c>
      <c r="BF560" s="101">
        <f t="shared" si="2374"/>
        <v>2249</v>
      </c>
      <c r="BG560" s="101">
        <f t="shared" si="2374"/>
        <v>2249</v>
      </c>
      <c r="BI560" s="102">
        <v>138</v>
      </c>
      <c r="BJ560" s="102">
        <f t="shared" ref="BJ560:BQ560" si="2375">INT(B560/$I$1*$BQ$1)</f>
        <v>4325</v>
      </c>
      <c r="BK560" s="102">
        <f t="shared" si="2375"/>
        <v>1730</v>
      </c>
      <c r="BL560" s="102">
        <f t="shared" si="2375"/>
        <v>1295</v>
      </c>
      <c r="BM560" s="102">
        <f t="shared" si="2375"/>
        <v>1295</v>
      </c>
      <c r="BN560" s="102">
        <f t="shared" si="2375"/>
        <v>4220</v>
      </c>
      <c r="BO560" s="102">
        <f t="shared" si="2375"/>
        <v>2810</v>
      </c>
      <c r="BP560" s="102">
        <f t="shared" si="2375"/>
        <v>3515</v>
      </c>
      <c r="BQ560" s="102">
        <f t="shared" si="2375"/>
        <v>3515</v>
      </c>
    </row>
    <row r="561" spans="1:69">
      <c r="A561" s="4">
        <v>139</v>
      </c>
      <c r="B561" s="4">
        <f>INT(VLOOKUP(A561,数值基线!$A$1:$K$206,9,0)*$B$210)</f>
        <v>877</v>
      </c>
      <c r="C561" s="4">
        <f>INT(B561/$B$2*$C$2)</f>
        <v>350</v>
      </c>
      <c r="D561" s="4">
        <f>INT(B561/$B$2*$D$2)</f>
        <v>263</v>
      </c>
      <c r="E561" s="4">
        <f>INT(B561/$B$2*$E$2)</f>
        <v>263</v>
      </c>
      <c r="F561" s="4">
        <f>INT(VLOOKUP(A561,数值基线!$A$1:$K$206,10,0)*$F$2)</f>
        <v>856</v>
      </c>
      <c r="G561" s="4">
        <f>INT(F561/$F$2*$G$2)</f>
        <v>570</v>
      </c>
      <c r="H561" s="4">
        <f>INT(F561/$F$2*$H$2)</f>
        <v>713</v>
      </c>
      <c r="I561" s="4">
        <f>INT(F561/$F$2*$I$2)</f>
        <v>713</v>
      </c>
      <c r="K561" s="106">
        <v>139</v>
      </c>
      <c r="L561" s="106">
        <f t="shared" ref="L561:S561" si="2376">INT(B561/$I$1*$S$1)</f>
        <v>1096</v>
      </c>
      <c r="M561" s="106">
        <f t="shared" si="2376"/>
        <v>437</v>
      </c>
      <c r="N561" s="106">
        <f t="shared" si="2376"/>
        <v>328</v>
      </c>
      <c r="O561" s="106">
        <f t="shared" si="2376"/>
        <v>328</v>
      </c>
      <c r="P561" s="106">
        <f t="shared" si="2376"/>
        <v>1070</v>
      </c>
      <c r="Q561" s="106">
        <f t="shared" si="2376"/>
        <v>712</v>
      </c>
      <c r="R561" s="106">
        <f t="shared" si="2376"/>
        <v>891</v>
      </c>
      <c r="S561" s="106">
        <f t="shared" si="2376"/>
        <v>891</v>
      </c>
      <c r="U561" s="97">
        <v>139</v>
      </c>
      <c r="V561" s="97">
        <f t="shared" ref="V561:AC561" si="2377">INT(B561/$I$1*$AC$1)</f>
        <v>1359</v>
      </c>
      <c r="W561" s="97">
        <f t="shared" si="2377"/>
        <v>542</v>
      </c>
      <c r="X561" s="97">
        <f t="shared" si="2377"/>
        <v>407</v>
      </c>
      <c r="Y561" s="97">
        <f t="shared" si="2377"/>
        <v>407</v>
      </c>
      <c r="Z561" s="97">
        <f t="shared" si="2377"/>
        <v>1326</v>
      </c>
      <c r="AA561" s="97">
        <f t="shared" si="2377"/>
        <v>883</v>
      </c>
      <c r="AB561" s="97">
        <f t="shared" si="2377"/>
        <v>1105</v>
      </c>
      <c r="AC561" s="97">
        <f t="shared" si="2377"/>
        <v>1105</v>
      </c>
      <c r="AE561" s="98">
        <v>139</v>
      </c>
      <c r="AF561" s="98">
        <f t="shared" ref="AF561:AM561" si="2378">INT(B561/$I$1*$AM$1)</f>
        <v>1710</v>
      </c>
      <c r="AG561" s="98">
        <f t="shared" si="2378"/>
        <v>682</v>
      </c>
      <c r="AH561" s="98">
        <f t="shared" si="2378"/>
        <v>512</v>
      </c>
      <c r="AI561" s="98">
        <f t="shared" si="2378"/>
        <v>512</v>
      </c>
      <c r="AJ561" s="98">
        <f t="shared" si="2378"/>
        <v>1669</v>
      </c>
      <c r="AK561" s="98">
        <f t="shared" si="2378"/>
        <v>1111</v>
      </c>
      <c r="AL561" s="98">
        <f t="shared" si="2378"/>
        <v>1390</v>
      </c>
      <c r="AM561" s="98">
        <f t="shared" si="2378"/>
        <v>1390</v>
      </c>
      <c r="AO561" s="100">
        <v>139</v>
      </c>
      <c r="AP561" s="100">
        <f t="shared" ref="AP561:AW561" si="2379">INT(B561/$I$1*$AW$1)</f>
        <v>2192</v>
      </c>
      <c r="AQ561" s="100">
        <f t="shared" si="2379"/>
        <v>875</v>
      </c>
      <c r="AR561" s="100">
        <f t="shared" si="2379"/>
        <v>657</v>
      </c>
      <c r="AS561" s="100">
        <f t="shared" si="2379"/>
        <v>657</v>
      </c>
      <c r="AT561" s="100">
        <f t="shared" si="2379"/>
        <v>2140</v>
      </c>
      <c r="AU561" s="100">
        <f t="shared" si="2379"/>
        <v>1425</v>
      </c>
      <c r="AV561" s="100">
        <f t="shared" si="2379"/>
        <v>1782</v>
      </c>
      <c r="AW561" s="100">
        <f t="shared" si="2379"/>
        <v>1782</v>
      </c>
      <c r="AY561" s="101">
        <v>139</v>
      </c>
      <c r="AZ561" s="101">
        <f t="shared" ref="AZ561:BG561" si="2380">INT(B561/$I$1*$BG$1)</f>
        <v>2806</v>
      </c>
      <c r="BA561" s="101">
        <f t="shared" si="2380"/>
        <v>1120</v>
      </c>
      <c r="BB561" s="101">
        <f t="shared" si="2380"/>
        <v>841</v>
      </c>
      <c r="BC561" s="101">
        <f t="shared" si="2380"/>
        <v>841</v>
      </c>
      <c r="BD561" s="101">
        <f t="shared" si="2380"/>
        <v>2739</v>
      </c>
      <c r="BE561" s="101">
        <f t="shared" si="2380"/>
        <v>1824</v>
      </c>
      <c r="BF561" s="101">
        <f t="shared" si="2380"/>
        <v>2281</v>
      </c>
      <c r="BG561" s="101">
        <f t="shared" si="2380"/>
        <v>2281</v>
      </c>
      <c r="BI561" s="102">
        <v>139</v>
      </c>
      <c r="BJ561" s="102">
        <f t="shared" ref="BJ561:BQ561" si="2381">INT(B561/$I$1*$BQ$1)</f>
        <v>4385</v>
      </c>
      <c r="BK561" s="102">
        <f t="shared" si="2381"/>
        <v>1750</v>
      </c>
      <c r="BL561" s="102">
        <f t="shared" si="2381"/>
        <v>1315</v>
      </c>
      <c r="BM561" s="102">
        <f t="shared" si="2381"/>
        <v>1315</v>
      </c>
      <c r="BN561" s="102">
        <f t="shared" si="2381"/>
        <v>4280</v>
      </c>
      <c r="BO561" s="102">
        <f t="shared" si="2381"/>
        <v>2850</v>
      </c>
      <c r="BP561" s="102">
        <f t="shared" si="2381"/>
        <v>3565</v>
      </c>
      <c r="BQ561" s="102">
        <f t="shared" si="2381"/>
        <v>3565</v>
      </c>
    </row>
    <row r="562" spans="1:69">
      <c r="A562" s="4">
        <v>140</v>
      </c>
      <c r="B562" s="4">
        <f>INT(VLOOKUP(A562,数值基线!$A$1:$K$206,9,0)*$B$210)</f>
        <v>889</v>
      </c>
      <c r="C562" s="4">
        <f>INT(B562/$B$2*$C$2)</f>
        <v>355</v>
      </c>
      <c r="D562" s="4">
        <f>INT(B562/$B$2*$D$2)</f>
        <v>266</v>
      </c>
      <c r="E562" s="4">
        <f>INT(B562/$B$2*$E$2)</f>
        <v>266</v>
      </c>
      <c r="F562" s="4">
        <f>INT(VLOOKUP(A562,数值基线!$A$1:$K$206,10,0)*$F$2)</f>
        <v>867</v>
      </c>
      <c r="G562" s="4">
        <f>INT(F562/$F$2*$G$2)</f>
        <v>578</v>
      </c>
      <c r="H562" s="4">
        <f>INT(F562/$F$2*$H$2)</f>
        <v>722</v>
      </c>
      <c r="I562" s="4">
        <f>INT(F562/$F$2*$I$2)</f>
        <v>722</v>
      </c>
      <c r="K562" s="106">
        <v>140</v>
      </c>
      <c r="L562" s="106">
        <f t="shared" ref="L562:S562" si="2382">INT(B562/$I$1*$S$1)</f>
        <v>1111</v>
      </c>
      <c r="M562" s="106">
        <f t="shared" si="2382"/>
        <v>443</v>
      </c>
      <c r="N562" s="106">
        <f t="shared" si="2382"/>
        <v>332</v>
      </c>
      <c r="O562" s="106">
        <f t="shared" si="2382"/>
        <v>332</v>
      </c>
      <c r="P562" s="106">
        <f t="shared" si="2382"/>
        <v>1083</v>
      </c>
      <c r="Q562" s="106">
        <f t="shared" si="2382"/>
        <v>722</v>
      </c>
      <c r="R562" s="106">
        <f t="shared" si="2382"/>
        <v>902</v>
      </c>
      <c r="S562" s="106">
        <f t="shared" si="2382"/>
        <v>902</v>
      </c>
      <c r="U562" s="97">
        <v>140</v>
      </c>
      <c r="V562" s="97">
        <f t="shared" ref="V562:AC562" si="2383">INT(B562/$I$1*$AC$1)</f>
        <v>1377</v>
      </c>
      <c r="W562" s="97">
        <f t="shared" si="2383"/>
        <v>550</v>
      </c>
      <c r="X562" s="97">
        <f t="shared" si="2383"/>
        <v>412</v>
      </c>
      <c r="Y562" s="97">
        <f t="shared" si="2383"/>
        <v>412</v>
      </c>
      <c r="Z562" s="97">
        <f t="shared" si="2383"/>
        <v>1343</v>
      </c>
      <c r="AA562" s="97">
        <f t="shared" si="2383"/>
        <v>895</v>
      </c>
      <c r="AB562" s="97">
        <f t="shared" si="2383"/>
        <v>1119</v>
      </c>
      <c r="AC562" s="97">
        <f t="shared" si="2383"/>
        <v>1119</v>
      </c>
      <c r="AE562" s="98">
        <v>140</v>
      </c>
      <c r="AF562" s="98">
        <f t="shared" ref="AF562:AM562" si="2384">INT(B562/$I$1*$AM$1)</f>
        <v>1733</v>
      </c>
      <c r="AG562" s="98">
        <f t="shared" si="2384"/>
        <v>692</v>
      </c>
      <c r="AH562" s="98">
        <f t="shared" si="2384"/>
        <v>518</v>
      </c>
      <c r="AI562" s="98">
        <f t="shared" si="2384"/>
        <v>518</v>
      </c>
      <c r="AJ562" s="98">
        <f t="shared" si="2384"/>
        <v>1690</v>
      </c>
      <c r="AK562" s="98">
        <f t="shared" si="2384"/>
        <v>1127</v>
      </c>
      <c r="AL562" s="98">
        <f t="shared" si="2384"/>
        <v>1407</v>
      </c>
      <c r="AM562" s="98">
        <f t="shared" si="2384"/>
        <v>1407</v>
      </c>
      <c r="AO562" s="100">
        <v>140</v>
      </c>
      <c r="AP562" s="100">
        <f t="shared" ref="AP562:AW562" si="2385">INT(B562/$I$1*$AW$1)</f>
        <v>2222</v>
      </c>
      <c r="AQ562" s="100">
        <f t="shared" si="2385"/>
        <v>887</v>
      </c>
      <c r="AR562" s="100">
        <f t="shared" si="2385"/>
        <v>665</v>
      </c>
      <c r="AS562" s="100">
        <f t="shared" si="2385"/>
        <v>665</v>
      </c>
      <c r="AT562" s="100">
        <f t="shared" si="2385"/>
        <v>2167</v>
      </c>
      <c r="AU562" s="100">
        <f t="shared" si="2385"/>
        <v>1445</v>
      </c>
      <c r="AV562" s="100">
        <f t="shared" si="2385"/>
        <v>1805</v>
      </c>
      <c r="AW562" s="100">
        <f t="shared" si="2385"/>
        <v>1805</v>
      </c>
      <c r="AY562" s="101">
        <v>140</v>
      </c>
      <c r="AZ562" s="101">
        <f t="shared" ref="AZ562:BG562" si="2386">INT(B562/$I$1*$BG$1)</f>
        <v>2844</v>
      </c>
      <c r="BA562" s="101">
        <f t="shared" si="2386"/>
        <v>1136</v>
      </c>
      <c r="BB562" s="101">
        <f t="shared" si="2386"/>
        <v>851</v>
      </c>
      <c r="BC562" s="101">
        <f t="shared" si="2386"/>
        <v>851</v>
      </c>
      <c r="BD562" s="101">
        <f t="shared" si="2386"/>
        <v>2774</v>
      </c>
      <c r="BE562" s="101">
        <f t="shared" si="2386"/>
        <v>1849</v>
      </c>
      <c r="BF562" s="101">
        <f t="shared" si="2386"/>
        <v>2310</v>
      </c>
      <c r="BG562" s="101">
        <f t="shared" si="2386"/>
        <v>2310</v>
      </c>
      <c r="BI562" s="102">
        <v>140</v>
      </c>
      <c r="BJ562" s="102">
        <f t="shared" ref="BJ562:BQ562" si="2387">INT(B562/$I$1*$BQ$1)</f>
        <v>4445</v>
      </c>
      <c r="BK562" s="102">
        <f t="shared" si="2387"/>
        <v>1775</v>
      </c>
      <c r="BL562" s="102">
        <f t="shared" si="2387"/>
        <v>1330</v>
      </c>
      <c r="BM562" s="102">
        <f t="shared" si="2387"/>
        <v>1330</v>
      </c>
      <c r="BN562" s="102">
        <f t="shared" si="2387"/>
        <v>4335</v>
      </c>
      <c r="BO562" s="102">
        <f t="shared" si="2387"/>
        <v>2890</v>
      </c>
      <c r="BP562" s="102">
        <f t="shared" si="2387"/>
        <v>3610</v>
      </c>
      <c r="BQ562" s="102">
        <f t="shared" si="2387"/>
        <v>3610</v>
      </c>
    </row>
    <row r="563" spans="1:69">
      <c r="A563" s="4">
        <v>141</v>
      </c>
      <c r="B563" s="4">
        <f>INT(VLOOKUP(A563,数值基线!$A$1:$K$206,9,0)*$B$210)</f>
        <v>902</v>
      </c>
      <c r="C563" s="4">
        <f>INT(B563/$B$2*$C$2)</f>
        <v>360</v>
      </c>
      <c r="D563" s="4">
        <f>INT(B563/$B$2*$D$2)</f>
        <v>270</v>
      </c>
      <c r="E563" s="4">
        <f>INT(B563/$B$2*$E$2)</f>
        <v>270</v>
      </c>
      <c r="F563" s="4">
        <f>INT(VLOOKUP(A563,数值基线!$A$1:$K$206,10,0)*$F$2)</f>
        <v>879</v>
      </c>
      <c r="G563" s="4">
        <f>INT(F563/$F$2*$G$2)</f>
        <v>586</v>
      </c>
      <c r="H563" s="4">
        <f>INT(F563/$F$2*$H$2)</f>
        <v>732</v>
      </c>
      <c r="I563" s="4">
        <f>INT(F563/$F$2*$I$2)</f>
        <v>732</v>
      </c>
      <c r="K563" s="106">
        <v>141</v>
      </c>
      <c r="L563" s="106">
        <f t="shared" ref="L563:S563" si="2388">INT(B563/$I$1*$S$1)</f>
        <v>1127</v>
      </c>
      <c r="M563" s="106">
        <f t="shared" si="2388"/>
        <v>450</v>
      </c>
      <c r="N563" s="106">
        <f t="shared" si="2388"/>
        <v>337</v>
      </c>
      <c r="O563" s="106">
        <f t="shared" si="2388"/>
        <v>337</v>
      </c>
      <c r="P563" s="106">
        <f t="shared" si="2388"/>
        <v>1098</v>
      </c>
      <c r="Q563" s="106">
        <f t="shared" si="2388"/>
        <v>732</v>
      </c>
      <c r="R563" s="106">
        <f t="shared" si="2388"/>
        <v>915</v>
      </c>
      <c r="S563" s="106">
        <f t="shared" si="2388"/>
        <v>915</v>
      </c>
      <c r="U563" s="97">
        <v>141</v>
      </c>
      <c r="V563" s="97">
        <f t="shared" ref="V563:AC563" si="2389">INT(B563/$I$1*$AC$1)</f>
        <v>1398</v>
      </c>
      <c r="W563" s="97">
        <f t="shared" si="2389"/>
        <v>558</v>
      </c>
      <c r="X563" s="97">
        <f t="shared" si="2389"/>
        <v>418</v>
      </c>
      <c r="Y563" s="97">
        <f t="shared" si="2389"/>
        <v>418</v>
      </c>
      <c r="Z563" s="97">
        <f t="shared" si="2389"/>
        <v>1362</v>
      </c>
      <c r="AA563" s="97">
        <f t="shared" si="2389"/>
        <v>908</v>
      </c>
      <c r="AB563" s="97">
        <f t="shared" si="2389"/>
        <v>1134</v>
      </c>
      <c r="AC563" s="97">
        <f t="shared" si="2389"/>
        <v>1134</v>
      </c>
      <c r="AE563" s="98">
        <v>141</v>
      </c>
      <c r="AF563" s="98">
        <f t="shared" ref="AF563:AM563" si="2390">INT(B563/$I$1*$AM$1)</f>
        <v>1758</v>
      </c>
      <c r="AG563" s="98">
        <f t="shared" si="2390"/>
        <v>702</v>
      </c>
      <c r="AH563" s="98">
        <f t="shared" si="2390"/>
        <v>526</v>
      </c>
      <c r="AI563" s="98">
        <f t="shared" si="2390"/>
        <v>526</v>
      </c>
      <c r="AJ563" s="98">
        <f t="shared" si="2390"/>
        <v>1714</v>
      </c>
      <c r="AK563" s="98">
        <f t="shared" si="2390"/>
        <v>1142</v>
      </c>
      <c r="AL563" s="98">
        <f t="shared" si="2390"/>
        <v>1427</v>
      </c>
      <c r="AM563" s="98">
        <f t="shared" si="2390"/>
        <v>1427</v>
      </c>
      <c r="AO563" s="100">
        <v>141</v>
      </c>
      <c r="AP563" s="100">
        <f t="shared" ref="AP563:AW563" si="2391">INT(B563/$I$1*$AW$1)</f>
        <v>2255</v>
      </c>
      <c r="AQ563" s="100">
        <f t="shared" si="2391"/>
        <v>900</v>
      </c>
      <c r="AR563" s="100">
        <f t="shared" si="2391"/>
        <v>675</v>
      </c>
      <c r="AS563" s="100">
        <f t="shared" si="2391"/>
        <v>675</v>
      </c>
      <c r="AT563" s="100">
        <f t="shared" si="2391"/>
        <v>2197</v>
      </c>
      <c r="AU563" s="100">
        <f t="shared" si="2391"/>
        <v>1465</v>
      </c>
      <c r="AV563" s="100">
        <f t="shared" si="2391"/>
        <v>1830</v>
      </c>
      <c r="AW563" s="100">
        <f t="shared" si="2391"/>
        <v>1830</v>
      </c>
      <c r="AY563" s="101">
        <v>141</v>
      </c>
      <c r="AZ563" s="101">
        <f t="shared" ref="AZ563:BG563" si="2392">INT(B563/$I$1*$BG$1)</f>
        <v>2886</v>
      </c>
      <c r="BA563" s="101">
        <f t="shared" si="2392"/>
        <v>1152</v>
      </c>
      <c r="BB563" s="101">
        <f t="shared" si="2392"/>
        <v>864</v>
      </c>
      <c r="BC563" s="101">
        <f t="shared" si="2392"/>
        <v>864</v>
      </c>
      <c r="BD563" s="101">
        <f t="shared" si="2392"/>
        <v>2812</v>
      </c>
      <c r="BE563" s="101">
        <f t="shared" si="2392"/>
        <v>1875</v>
      </c>
      <c r="BF563" s="101">
        <f t="shared" si="2392"/>
        <v>2342</v>
      </c>
      <c r="BG563" s="101">
        <f t="shared" si="2392"/>
        <v>2342</v>
      </c>
      <c r="BI563" s="102">
        <v>141</v>
      </c>
      <c r="BJ563" s="102">
        <f t="shared" ref="BJ563:BQ563" si="2393">INT(B563/$I$1*$BQ$1)</f>
        <v>4510</v>
      </c>
      <c r="BK563" s="102">
        <f t="shared" si="2393"/>
        <v>1800</v>
      </c>
      <c r="BL563" s="102">
        <f t="shared" si="2393"/>
        <v>1350</v>
      </c>
      <c r="BM563" s="102">
        <f t="shared" si="2393"/>
        <v>1350</v>
      </c>
      <c r="BN563" s="102">
        <f t="shared" si="2393"/>
        <v>4395</v>
      </c>
      <c r="BO563" s="102">
        <f t="shared" si="2393"/>
        <v>2930</v>
      </c>
      <c r="BP563" s="102">
        <f t="shared" si="2393"/>
        <v>3660</v>
      </c>
      <c r="BQ563" s="102">
        <f t="shared" si="2393"/>
        <v>3660</v>
      </c>
    </row>
    <row r="564" spans="1:69">
      <c r="A564" s="4">
        <v>142</v>
      </c>
      <c r="B564" s="4">
        <f>INT(VLOOKUP(A564,数值基线!$A$1:$K$206,9,0)*$B$210)</f>
        <v>914</v>
      </c>
      <c r="C564" s="4">
        <f>INT(B564/$B$2*$C$2)</f>
        <v>365</v>
      </c>
      <c r="D564" s="4">
        <f>INT(B564/$B$2*$D$2)</f>
        <v>274</v>
      </c>
      <c r="E564" s="4">
        <f>INT(B564/$B$2*$E$2)</f>
        <v>274</v>
      </c>
      <c r="F564" s="4">
        <f>INT(VLOOKUP(A564,数值基线!$A$1:$K$206,10,0)*$F$2)</f>
        <v>891</v>
      </c>
      <c r="G564" s="4">
        <f>INT(F564/$F$2*$G$2)</f>
        <v>594</v>
      </c>
      <c r="H564" s="4">
        <f>INT(F564/$F$2*$H$2)</f>
        <v>742</v>
      </c>
      <c r="I564" s="4">
        <f>INT(F564/$F$2*$I$2)</f>
        <v>742</v>
      </c>
      <c r="K564" s="106">
        <v>142</v>
      </c>
      <c r="L564" s="106">
        <f t="shared" ref="L564:S564" si="2394">INT(B564/$I$1*$S$1)</f>
        <v>1142</v>
      </c>
      <c r="M564" s="106">
        <f t="shared" si="2394"/>
        <v>456</v>
      </c>
      <c r="N564" s="106">
        <f t="shared" si="2394"/>
        <v>342</v>
      </c>
      <c r="O564" s="106">
        <f t="shared" si="2394"/>
        <v>342</v>
      </c>
      <c r="P564" s="106">
        <f t="shared" si="2394"/>
        <v>1113</v>
      </c>
      <c r="Q564" s="106">
        <f t="shared" si="2394"/>
        <v>742</v>
      </c>
      <c r="R564" s="106">
        <f t="shared" si="2394"/>
        <v>927</v>
      </c>
      <c r="S564" s="106">
        <f t="shared" si="2394"/>
        <v>927</v>
      </c>
      <c r="U564" s="97">
        <v>142</v>
      </c>
      <c r="V564" s="97">
        <f t="shared" ref="V564:AC564" si="2395">INT(B564/$I$1*$AC$1)</f>
        <v>1416</v>
      </c>
      <c r="W564" s="97">
        <f t="shared" si="2395"/>
        <v>565</v>
      </c>
      <c r="X564" s="97">
        <f t="shared" si="2395"/>
        <v>424</v>
      </c>
      <c r="Y564" s="97">
        <f t="shared" si="2395"/>
        <v>424</v>
      </c>
      <c r="Z564" s="97">
        <f t="shared" si="2395"/>
        <v>1381</v>
      </c>
      <c r="AA564" s="97">
        <f t="shared" si="2395"/>
        <v>920</v>
      </c>
      <c r="AB564" s="97">
        <f t="shared" si="2395"/>
        <v>1150</v>
      </c>
      <c r="AC564" s="97">
        <f t="shared" si="2395"/>
        <v>1150</v>
      </c>
      <c r="AE564" s="98">
        <v>142</v>
      </c>
      <c r="AF564" s="98">
        <f t="shared" ref="AF564:AM564" si="2396">INT(B564/$I$1*$AM$1)</f>
        <v>1782</v>
      </c>
      <c r="AG564" s="98">
        <f t="shared" si="2396"/>
        <v>711</v>
      </c>
      <c r="AH564" s="98">
        <f t="shared" si="2396"/>
        <v>534</v>
      </c>
      <c r="AI564" s="98">
        <f t="shared" si="2396"/>
        <v>534</v>
      </c>
      <c r="AJ564" s="98">
        <f t="shared" si="2396"/>
        <v>1737</v>
      </c>
      <c r="AK564" s="98">
        <f t="shared" si="2396"/>
        <v>1158</v>
      </c>
      <c r="AL564" s="98">
        <f t="shared" si="2396"/>
        <v>1446</v>
      </c>
      <c r="AM564" s="98">
        <f t="shared" si="2396"/>
        <v>1446</v>
      </c>
      <c r="AO564" s="100">
        <v>142</v>
      </c>
      <c r="AP564" s="100">
        <f t="shared" ref="AP564:AW564" si="2397">INT(B564/$I$1*$AW$1)</f>
        <v>2285</v>
      </c>
      <c r="AQ564" s="100">
        <f t="shared" si="2397"/>
        <v>912</v>
      </c>
      <c r="AR564" s="100">
        <f t="shared" si="2397"/>
        <v>685</v>
      </c>
      <c r="AS564" s="100">
        <f t="shared" si="2397"/>
        <v>685</v>
      </c>
      <c r="AT564" s="100">
        <f t="shared" si="2397"/>
        <v>2227</v>
      </c>
      <c r="AU564" s="100">
        <f t="shared" si="2397"/>
        <v>1485</v>
      </c>
      <c r="AV564" s="100">
        <f t="shared" si="2397"/>
        <v>1855</v>
      </c>
      <c r="AW564" s="100">
        <f t="shared" si="2397"/>
        <v>1855</v>
      </c>
      <c r="AY564" s="101">
        <v>142</v>
      </c>
      <c r="AZ564" s="101">
        <f t="shared" ref="AZ564:BG564" si="2398">INT(B564/$I$1*$BG$1)</f>
        <v>2924</v>
      </c>
      <c r="BA564" s="101">
        <f t="shared" si="2398"/>
        <v>1168</v>
      </c>
      <c r="BB564" s="101">
        <f t="shared" si="2398"/>
        <v>876</v>
      </c>
      <c r="BC564" s="101">
        <f t="shared" si="2398"/>
        <v>876</v>
      </c>
      <c r="BD564" s="101">
        <f t="shared" si="2398"/>
        <v>2851</v>
      </c>
      <c r="BE564" s="101">
        <f t="shared" si="2398"/>
        <v>1900</v>
      </c>
      <c r="BF564" s="101">
        <f t="shared" si="2398"/>
        <v>2374</v>
      </c>
      <c r="BG564" s="101">
        <f t="shared" si="2398"/>
        <v>2374</v>
      </c>
      <c r="BI564" s="102">
        <v>142</v>
      </c>
      <c r="BJ564" s="102">
        <f t="shared" ref="BJ564:BQ564" si="2399">INT(B564/$I$1*$BQ$1)</f>
        <v>4570</v>
      </c>
      <c r="BK564" s="102">
        <f t="shared" si="2399"/>
        <v>1825</v>
      </c>
      <c r="BL564" s="102">
        <f t="shared" si="2399"/>
        <v>1370</v>
      </c>
      <c r="BM564" s="102">
        <f t="shared" si="2399"/>
        <v>1370</v>
      </c>
      <c r="BN564" s="102">
        <f t="shared" si="2399"/>
        <v>4455</v>
      </c>
      <c r="BO564" s="102">
        <f t="shared" si="2399"/>
        <v>2970</v>
      </c>
      <c r="BP564" s="102">
        <f t="shared" si="2399"/>
        <v>3710</v>
      </c>
      <c r="BQ564" s="102">
        <f t="shared" si="2399"/>
        <v>3710</v>
      </c>
    </row>
    <row r="565" spans="1:69">
      <c r="A565" s="4">
        <v>143</v>
      </c>
      <c r="B565" s="4">
        <f>INT(VLOOKUP(A565,数值基线!$A$1:$K$206,9,0)*$B$210)</f>
        <v>926</v>
      </c>
      <c r="C565" s="4">
        <f>INT(B565/$B$2*$C$2)</f>
        <v>370</v>
      </c>
      <c r="D565" s="4">
        <f>INT(B565/$B$2*$D$2)</f>
        <v>277</v>
      </c>
      <c r="E565" s="4">
        <f>INT(B565/$B$2*$E$2)</f>
        <v>277</v>
      </c>
      <c r="F565" s="4">
        <f>INT(VLOOKUP(A565,数值基线!$A$1:$K$206,10,0)*$F$2)</f>
        <v>903</v>
      </c>
      <c r="G565" s="4">
        <f>INT(F565/$F$2*$G$2)</f>
        <v>602</v>
      </c>
      <c r="H565" s="4">
        <f>INT(F565/$F$2*$H$2)</f>
        <v>752</v>
      </c>
      <c r="I565" s="4">
        <f>INT(F565/$F$2*$I$2)</f>
        <v>752</v>
      </c>
      <c r="K565" s="106">
        <v>143</v>
      </c>
      <c r="L565" s="106">
        <f t="shared" ref="L565:S565" si="2400">INT(B565/$I$1*$S$1)</f>
        <v>1157</v>
      </c>
      <c r="M565" s="106">
        <f t="shared" si="2400"/>
        <v>462</v>
      </c>
      <c r="N565" s="106">
        <f t="shared" si="2400"/>
        <v>346</v>
      </c>
      <c r="O565" s="106">
        <f t="shared" si="2400"/>
        <v>346</v>
      </c>
      <c r="P565" s="106">
        <f t="shared" si="2400"/>
        <v>1128</v>
      </c>
      <c r="Q565" s="106">
        <f t="shared" si="2400"/>
        <v>752</v>
      </c>
      <c r="R565" s="106">
        <f t="shared" si="2400"/>
        <v>940</v>
      </c>
      <c r="S565" s="106">
        <f t="shared" si="2400"/>
        <v>940</v>
      </c>
      <c r="U565" s="97">
        <v>143</v>
      </c>
      <c r="V565" s="97">
        <f t="shared" ref="V565:AC565" si="2401">INT(B565/$I$1*$AC$1)</f>
        <v>1435</v>
      </c>
      <c r="W565" s="97">
        <f t="shared" si="2401"/>
        <v>573</v>
      </c>
      <c r="X565" s="97">
        <f t="shared" si="2401"/>
        <v>429</v>
      </c>
      <c r="Y565" s="97">
        <f t="shared" si="2401"/>
        <v>429</v>
      </c>
      <c r="Z565" s="97">
        <f t="shared" si="2401"/>
        <v>1399</v>
      </c>
      <c r="AA565" s="97">
        <f t="shared" si="2401"/>
        <v>933</v>
      </c>
      <c r="AB565" s="97">
        <f t="shared" si="2401"/>
        <v>1165</v>
      </c>
      <c r="AC565" s="97">
        <f t="shared" si="2401"/>
        <v>1165</v>
      </c>
      <c r="AE565" s="98">
        <v>143</v>
      </c>
      <c r="AF565" s="98">
        <f t="shared" ref="AF565:AM565" si="2402">INT(B565/$I$1*$AM$1)</f>
        <v>1805</v>
      </c>
      <c r="AG565" s="98">
        <f t="shared" si="2402"/>
        <v>721</v>
      </c>
      <c r="AH565" s="98">
        <f t="shared" si="2402"/>
        <v>540</v>
      </c>
      <c r="AI565" s="98">
        <f t="shared" si="2402"/>
        <v>540</v>
      </c>
      <c r="AJ565" s="98">
        <f t="shared" si="2402"/>
        <v>1760</v>
      </c>
      <c r="AK565" s="98">
        <f t="shared" si="2402"/>
        <v>1173</v>
      </c>
      <c r="AL565" s="98">
        <f t="shared" si="2402"/>
        <v>1466</v>
      </c>
      <c r="AM565" s="98">
        <f t="shared" si="2402"/>
        <v>1466</v>
      </c>
      <c r="AO565" s="100">
        <v>143</v>
      </c>
      <c r="AP565" s="100">
        <f t="shared" ref="AP565:AW565" si="2403">INT(B565/$I$1*$AW$1)</f>
        <v>2315</v>
      </c>
      <c r="AQ565" s="100">
        <f t="shared" si="2403"/>
        <v>925</v>
      </c>
      <c r="AR565" s="100">
        <f t="shared" si="2403"/>
        <v>692</v>
      </c>
      <c r="AS565" s="100">
        <f t="shared" si="2403"/>
        <v>692</v>
      </c>
      <c r="AT565" s="100">
        <f t="shared" si="2403"/>
        <v>2257</v>
      </c>
      <c r="AU565" s="100">
        <f t="shared" si="2403"/>
        <v>1505</v>
      </c>
      <c r="AV565" s="100">
        <f t="shared" si="2403"/>
        <v>1880</v>
      </c>
      <c r="AW565" s="100">
        <f t="shared" si="2403"/>
        <v>1880</v>
      </c>
      <c r="AY565" s="101">
        <v>143</v>
      </c>
      <c r="AZ565" s="101">
        <f t="shared" ref="AZ565:BG565" si="2404">INT(B565/$I$1*$BG$1)</f>
        <v>2963</v>
      </c>
      <c r="BA565" s="101">
        <f t="shared" si="2404"/>
        <v>1184</v>
      </c>
      <c r="BB565" s="101">
        <f t="shared" si="2404"/>
        <v>886</v>
      </c>
      <c r="BC565" s="101">
        <f t="shared" si="2404"/>
        <v>886</v>
      </c>
      <c r="BD565" s="101">
        <f t="shared" si="2404"/>
        <v>2889</v>
      </c>
      <c r="BE565" s="101">
        <f t="shared" si="2404"/>
        <v>1926</v>
      </c>
      <c r="BF565" s="101">
        <f t="shared" si="2404"/>
        <v>2406</v>
      </c>
      <c r="BG565" s="101">
        <f t="shared" si="2404"/>
        <v>2406</v>
      </c>
      <c r="BI565" s="102">
        <v>143</v>
      </c>
      <c r="BJ565" s="102">
        <f t="shared" ref="BJ565:BQ565" si="2405">INT(B565/$I$1*$BQ$1)</f>
        <v>4630</v>
      </c>
      <c r="BK565" s="102">
        <f t="shared" si="2405"/>
        <v>1850</v>
      </c>
      <c r="BL565" s="102">
        <f t="shared" si="2405"/>
        <v>1385</v>
      </c>
      <c r="BM565" s="102">
        <f t="shared" si="2405"/>
        <v>1385</v>
      </c>
      <c r="BN565" s="102">
        <f t="shared" si="2405"/>
        <v>4515</v>
      </c>
      <c r="BO565" s="102">
        <f t="shared" si="2405"/>
        <v>3010</v>
      </c>
      <c r="BP565" s="102">
        <f t="shared" si="2405"/>
        <v>3760</v>
      </c>
      <c r="BQ565" s="102">
        <f t="shared" si="2405"/>
        <v>3760</v>
      </c>
    </row>
    <row r="566" spans="1:69">
      <c r="A566" s="4">
        <v>144</v>
      </c>
      <c r="B566" s="4">
        <f>INT(VLOOKUP(A566,数值基线!$A$1:$K$206,9,0)*$B$210)</f>
        <v>938</v>
      </c>
      <c r="C566" s="4">
        <f>INT(B566/$B$2*$C$2)</f>
        <v>375</v>
      </c>
      <c r="D566" s="4">
        <f>INT(B566/$B$2*$D$2)</f>
        <v>281</v>
      </c>
      <c r="E566" s="4">
        <f>INT(B566/$B$2*$E$2)</f>
        <v>281</v>
      </c>
      <c r="F566" s="4">
        <f>INT(VLOOKUP(A566,数值基线!$A$1:$K$206,10,0)*$F$2)</f>
        <v>915</v>
      </c>
      <c r="G566" s="4">
        <f>INT(F566/$F$2*$G$2)</f>
        <v>610</v>
      </c>
      <c r="H566" s="4">
        <f>INT(F566/$F$2*$H$2)</f>
        <v>762</v>
      </c>
      <c r="I566" s="4">
        <f>INT(F566/$F$2*$I$2)</f>
        <v>762</v>
      </c>
      <c r="K566" s="106">
        <v>144</v>
      </c>
      <c r="L566" s="106">
        <f t="shared" ref="L566:S566" si="2406">INT(B566/$I$1*$S$1)</f>
        <v>1172</v>
      </c>
      <c r="M566" s="106">
        <f t="shared" si="2406"/>
        <v>468</v>
      </c>
      <c r="N566" s="106">
        <f t="shared" si="2406"/>
        <v>351</v>
      </c>
      <c r="O566" s="106">
        <f t="shared" si="2406"/>
        <v>351</v>
      </c>
      <c r="P566" s="106">
        <f t="shared" si="2406"/>
        <v>1143</v>
      </c>
      <c r="Q566" s="106">
        <f t="shared" si="2406"/>
        <v>762</v>
      </c>
      <c r="R566" s="106">
        <f t="shared" si="2406"/>
        <v>952</v>
      </c>
      <c r="S566" s="106">
        <f t="shared" si="2406"/>
        <v>952</v>
      </c>
      <c r="U566" s="97">
        <v>144</v>
      </c>
      <c r="V566" s="97">
        <f t="shared" ref="V566:AC566" si="2407">INT(B566/$I$1*$AC$1)</f>
        <v>1453</v>
      </c>
      <c r="W566" s="97">
        <f t="shared" si="2407"/>
        <v>581</v>
      </c>
      <c r="X566" s="97">
        <f t="shared" si="2407"/>
        <v>435</v>
      </c>
      <c r="Y566" s="97">
        <f t="shared" si="2407"/>
        <v>435</v>
      </c>
      <c r="Z566" s="97">
        <f t="shared" si="2407"/>
        <v>1418</v>
      </c>
      <c r="AA566" s="97">
        <f t="shared" si="2407"/>
        <v>945</v>
      </c>
      <c r="AB566" s="97">
        <f t="shared" si="2407"/>
        <v>1181</v>
      </c>
      <c r="AC566" s="97">
        <f t="shared" si="2407"/>
        <v>1181</v>
      </c>
      <c r="AE566" s="98">
        <v>144</v>
      </c>
      <c r="AF566" s="98">
        <f t="shared" ref="AF566:AM566" si="2408">INT(B566/$I$1*$AM$1)</f>
        <v>1829</v>
      </c>
      <c r="AG566" s="98">
        <f t="shared" si="2408"/>
        <v>731</v>
      </c>
      <c r="AH566" s="98">
        <f t="shared" si="2408"/>
        <v>547</v>
      </c>
      <c r="AI566" s="98">
        <f t="shared" si="2408"/>
        <v>547</v>
      </c>
      <c r="AJ566" s="98">
        <f t="shared" si="2408"/>
        <v>1784</v>
      </c>
      <c r="AK566" s="98">
        <f t="shared" si="2408"/>
        <v>1189</v>
      </c>
      <c r="AL566" s="98">
        <f t="shared" si="2408"/>
        <v>1485</v>
      </c>
      <c r="AM566" s="98">
        <f t="shared" si="2408"/>
        <v>1485</v>
      </c>
      <c r="AO566" s="100">
        <v>144</v>
      </c>
      <c r="AP566" s="100">
        <f t="shared" ref="AP566:AW566" si="2409">INT(B566/$I$1*$AW$1)</f>
        <v>2345</v>
      </c>
      <c r="AQ566" s="100">
        <f t="shared" si="2409"/>
        <v>937</v>
      </c>
      <c r="AR566" s="100">
        <f t="shared" si="2409"/>
        <v>702</v>
      </c>
      <c r="AS566" s="100">
        <f t="shared" si="2409"/>
        <v>702</v>
      </c>
      <c r="AT566" s="100">
        <f t="shared" si="2409"/>
        <v>2287</v>
      </c>
      <c r="AU566" s="100">
        <f t="shared" si="2409"/>
        <v>1525</v>
      </c>
      <c r="AV566" s="100">
        <f t="shared" si="2409"/>
        <v>1905</v>
      </c>
      <c r="AW566" s="100">
        <f t="shared" si="2409"/>
        <v>1905</v>
      </c>
      <c r="AY566" s="101">
        <v>144</v>
      </c>
      <c r="AZ566" s="101">
        <f t="shared" ref="AZ566:BG566" si="2410">INT(B566/$I$1*$BG$1)</f>
        <v>3001</v>
      </c>
      <c r="BA566" s="101">
        <f t="shared" si="2410"/>
        <v>1200</v>
      </c>
      <c r="BB566" s="101">
        <f t="shared" si="2410"/>
        <v>899</v>
      </c>
      <c r="BC566" s="101">
        <f t="shared" si="2410"/>
        <v>899</v>
      </c>
      <c r="BD566" s="101">
        <f t="shared" si="2410"/>
        <v>2928</v>
      </c>
      <c r="BE566" s="101">
        <f t="shared" si="2410"/>
        <v>1952</v>
      </c>
      <c r="BF566" s="101">
        <f t="shared" si="2410"/>
        <v>2438</v>
      </c>
      <c r="BG566" s="101">
        <f t="shared" si="2410"/>
        <v>2438</v>
      </c>
      <c r="BI566" s="102">
        <v>144</v>
      </c>
      <c r="BJ566" s="102">
        <f t="shared" ref="BJ566:BQ566" si="2411">INT(B566/$I$1*$BQ$1)</f>
        <v>4690</v>
      </c>
      <c r="BK566" s="102">
        <f t="shared" si="2411"/>
        <v>1875</v>
      </c>
      <c r="BL566" s="102">
        <f t="shared" si="2411"/>
        <v>1405</v>
      </c>
      <c r="BM566" s="102">
        <f t="shared" si="2411"/>
        <v>1405</v>
      </c>
      <c r="BN566" s="102">
        <f t="shared" si="2411"/>
        <v>4575</v>
      </c>
      <c r="BO566" s="102">
        <f t="shared" si="2411"/>
        <v>3050</v>
      </c>
      <c r="BP566" s="102">
        <f t="shared" si="2411"/>
        <v>3810</v>
      </c>
      <c r="BQ566" s="102">
        <f t="shared" si="2411"/>
        <v>3810</v>
      </c>
    </row>
    <row r="567" spans="1:69">
      <c r="A567" s="4">
        <v>145</v>
      </c>
      <c r="B567" s="4">
        <f>INT(VLOOKUP(A567,数值基线!$A$1:$K$206,9,0)*$B$210)</f>
        <v>951</v>
      </c>
      <c r="C567" s="4">
        <f>INT(B567/$B$2*$C$2)</f>
        <v>380</v>
      </c>
      <c r="D567" s="4">
        <f>INT(B567/$B$2*$D$2)</f>
        <v>285</v>
      </c>
      <c r="E567" s="4">
        <f>INT(B567/$B$2*$E$2)</f>
        <v>285</v>
      </c>
      <c r="F567" s="4">
        <f>INT(VLOOKUP(A567,数值基线!$A$1:$K$206,10,0)*$F$2)</f>
        <v>927</v>
      </c>
      <c r="G567" s="4">
        <f>INT(F567/$F$2*$G$2)</f>
        <v>618</v>
      </c>
      <c r="H567" s="4">
        <f>INT(F567/$F$2*$H$2)</f>
        <v>772</v>
      </c>
      <c r="I567" s="4">
        <f>INT(F567/$F$2*$I$2)</f>
        <v>772</v>
      </c>
      <c r="K567" s="106">
        <v>145</v>
      </c>
      <c r="L567" s="106">
        <f t="shared" ref="L567:S567" si="2412">INT(B567/$I$1*$S$1)</f>
        <v>1188</v>
      </c>
      <c r="M567" s="106">
        <f t="shared" si="2412"/>
        <v>475</v>
      </c>
      <c r="N567" s="106">
        <f t="shared" si="2412"/>
        <v>356</v>
      </c>
      <c r="O567" s="106">
        <f t="shared" si="2412"/>
        <v>356</v>
      </c>
      <c r="P567" s="106">
        <f t="shared" si="2412"/>
        <v>1158</v>
      </c>
      <c r="Q567" s="106">
        <f t="shared" si="2412"/>
        <v>772</v>
      </c>
      <c r="R567" s="106">
        <f t="shared" si="2412"/>
        <v>965</v>
      </c>
      <c r="S567" s="106">
        <f t="shared" si="2412"/>
        <v>965</v>
      </c>
      <c r="U567" s="97">
        <v>145</v>
      </c>
      <c r="V567" s="97">
        <f t="shared" ref="V567:AC567" si="2413">INT(B567/$I$1*$AC$1)</f>
        <v>1474</v>
      </c>
      <c r="W567" s="97">
        <f t="shared" si="2413"/>
        <v>589</v>
      </c>
      <c r="X567" s="97">
        <f t="shared" si="2413"/>
        <v>441</v>
      </c>
      <c r="Y567" s="97">
        <f t="shared" si="2413"/>
        <v>441</v>
      </c>
      <c r="Z567" s="97">
        <f t="shared" si="2413"/>
        <v>1436</v>
      </c>
      <c r="AA567" s="97">
        <f t="shared" si="2413"/>
        <v>957</v>
      </c>
      <c r="AB567" s="97">
        <f t="shared" si="2413"/>
        <v>1196</v>
      </c>
      <c r="AC567" s="97">
        <f t="shared" si="2413"/>
        <v>1196</v>
      </c>
      <c r="AE567" s="98">
        <v>145</v>
      </c>
      <c r="AF567" s="98">
        <f t="shared" ref="AF567:AM567" si="2414">INT(B567/$I$1*$AM$1)</f>
        <v>1854</v>
      </c>
      <c r="AG567" s="98">
        <f t="shared" si="2414"/>
        <v>741</v>
      </c>
      <c r="AH567" s="98">
        <f t="shared" si="2414"/>
        <v>555</v>
      </c>
      <c r="AI567" s="98">
        <f t="shared" si="2414"/>
        <v>555</v>
      </c>
      <c r="AJ567" s="98">
        <f t="shared" si="2414"/>
        <v>1807</v>
      </c>
      <c r="AK567" s="98">
        <f t="shared" si="2414"/>
        <v>1205</v>
      </c>
      <c r="AL567" s="98">
        <f t="shared" si="2414"/>
        <v>1505</v>
      </c>
      <c r="AM567" s="98">
        <f t="shared" si="2414"/>
        <v>1505</v>
      </c>
      <c r="AO567" s="100">
        <v>145</v>
      </c>
      <c r="AP567" s="100">
        <f t="shared" ref="AP567:AW567" si="2415">INT(B567/$I$1*$AW$1)</f>
        <v>2377</v>
      </c>
      <c r="AQ567" s="100">
        <f t="shared" si="2415"/>
        <v>950</v>
      </c>
      <c r="AR567" s="100">
        <f t="shared" si="2415"/>
        <v>712</v>
      </c>
      <c r="AS567" s="100">
        <f t="shared" si="2415"/>
        <v>712</v>
      </c>
      <c r="AT567" s="100">
        <f t="shared" si="2415"/>
        <v>2317</v>
      </c>
      <c r="AU567" s="100">
        <f t="shared" si="2415"/>
        <v>1545</v>
      </c>
      <c r="AV567" s="100">
        <f t="shared" si="2415"/>
        <v>1930</v>
      </c>
      <c r="AW567" s="100">
        <f t="shared" si="2415"/>
        <v>1930</v>
      </c>
      <c r="AY567" s="101">
        <v>145</v>
      </c>
      <c r="AZ567" s="101">
        <f t="shared" ref="AZ567:BG567" si="2416">INT(B567/$I$1*$BG$1)</f>
        <v>3043</v>
      </c>
      <c r="BA567" s="101">
        <f t="shared" si="2416"/>
        <v>1216</v>
      </c>
      <c r="BB567" s="101">
        <f t="shared" si="2416"/>
        <v>912</v>
      </c>
      <c r="BC567" s="101">
        <f t="shared" si="2416"/>
        <v>912</v>
      </c>
      <c r="BD567" s="101">
        <f t="shared" si="2416"/>
        <v>2966</v>
      </c>
      <c r="BE567" s="101">
        <f t="shared" si="2416"/>
        <v>1977</v>
      </c>
      <c r="BF567" s="101">
        <f t="shared" si="2416"/>
        <v>2470</v>
      </c>
      <c r="BG567" s="101">
        <f t="shared" si="2416"/>
        <v>2470</v>
      </c>
      <c r="BI567" s="102">
        <v>145</v>
      </c>
      <c r="BJ567" s="102">
        <f t="shared" ref="BJ567:BQ567" si="2417">INT(B567/$I$1*$BQ$1)</f>
        <v>4755</v>
      </c>
      <c r="BK567" s="102">
        <f t="shared" si="2417"/>
        <v>1900</v>
      </c>
      <c r="BL567" s="102">
        <f t="shared" si="2417"/>
        <v>1425</v>
      </c>
      <c r="BM567" s="102">
        <f t="shared" si="2417"/>
        <v>1425</v>
      </c>
      <c r="BN567" s="102">
        <f t="shared" si="2417"/>
        <v>4635</v>
      </c>
      <c r="BO567" s="102">
        <f t="shared" si="2417"/>
        <v>3090</v>
      </c>
      <c r="BP567" s="102">
        <f t="shared" si="2417"/>
        <v>3860</v>
      </c>
      <c r="BQ567" s="102">
        <f t="shared" si="2417"/>
        <v>3860</v>
      </c>
    </row>
    <row r="568" spans="1:69">
      <c r="A568" s="4">
        <v>146</v>
      </c>
      <c r="B568" s="4">
        <f>INT(VLOOKUP(A568,数值基线!$A$1:$K$206,9,0)*$B$210)</f>
        <v>963</v>
      </c>
      <c r="C568" s="4">
        <f>INT(B568/$B$2*$C$2)</f>
        <v>385</v>
      </c>
      <c r="D568" s="4">
        <f>INT(B568/$B$2*$D$2)</f>
        <v>288</v>
      </c>
      <c r="E568" s="4">
        <f>INT(B568/$B$2*$E$2)</f>
        <v>288</v>
      </c>
      <c r="F568" s="4">
        <f>INT(VLOOKUP(A568,数值基线!$A$1:$K$206,10,0)*$F$2)</f>
        <v>940</v>
      </c>
      <c r="G568" s="4">
        <f>INT(F568/$F$2*$G$2)</f>
        <v>626</v>
      </c>
      <c r="H568" s="4">
        <f>INT(F568/$F$2*$H$2)</f>
        <v>783</v>
      </c>
      <c r="I568" s="4">
        <f>INT(F568/$F$2*$I$2)</f>
        <v>783</v>
      </c>
      <c r="K568" s="106">
        <v>146</v>
      </c>
      <c r="L568" s="106">
        <f t="shared" ref="L568:S568" si="2418">INT(B568/$I$1*$S$1)</f>
        <v>1203</v>
      </c>
      <c r="M568" s="106">
        <f t="shared" si="2418"/>
        <v>481</v>
      </c>
      <c r="N568" s="106">
        <f t="shared" si="2418"/>
        <v>360</v>
      </c>
      <c r="O568" s="106">
        <f t="shared" si="2418"/>
        <v>360</v>
      </c>
      <c r="P568" s="106">
        <f t="shared" si="2418"/>
        <v>1175</v>
      </c>
      <c r="Q568" s="106">
        <f t="shared" si="2418"/>
        <v>782</v>
      </c>
      <c r="R568" s="106">
        <f t="shared" si="2418"/>
        <v>978</v>
      </c>
      <c r="S568" s="106">
        <f t="shared" si="2418"/>
        <v>978</v>
      </c>
      <c r="U568" s="97">
        <v>146</v>
      </c>
      <c r="V568" s="97">
        <f t="shared" ref="V568:AC568" si="2419">INT(B568/$I$1*$AC$1)</f>
        <v>1492</v>
      </c>
      <c r="W568" s="97">
        <f t="shared" si="2419"/>
        <v>596</v>
      </c>
      <c r="X568" s="97">
        <f t="shared" si="2419"/>
        <v>446</v>
      </c>
      <c r="Y568" s="97">
        <f t="shared" si="2419"/>
        <v>446</v>
      </c>
      <c r="Z568" s="97">
        <f t="shared" si="2419"/>
        <v>1457</v>
      </c>
      <c r="AA568" s="97">
        <f t="shared" si="2419"/>
        <v>970</v>
      </c>
      <c r="AB568" s="97">
        <f t="shared" si="2419"/>
        <v>1213</v>
      </c>
      <c r="AC568" s="97">
        <f t="shared" si="2419"/>
        <v>1213</v>
      </c>
      <c r="AE568" s="98">
        <v>146</v>
      </c>
      <c r="AF568" s="98">
        <f t="shared" ref="AF568:AM568" si="2420">INT(B568/$I$1*$AM$1)</f>
        <v>1877</v>
      </c>
      <c r="AG568" s="98">
        <f t="shared" si="2420"/>
        <v>750</v>
      </c>
      <c r="AH568" s="98">
        <f t="shared" si="2420"/>
        <v>561</v>
      </c>
      <c r="AI568" s="98">
        <f t="shared" si="2420"/>
        <v>561</v>
      </c>
      <c r="AJ568" s="98">
        <f t="shared" si="2420"/>
        <v>1833</v>
      </c>
      <c r="AK568" s="98">
        <f t="shared" si="2420"/>
        <v>1220</v>
      </c>
      <c r="AL568" s="98">
        <f t="shared" si="2420"/>
        <v>1526</v>
      </c>
      <c r="AM568" s="98">
        <f t="shared" si="2420"/>
        <v>1526</v>
      </c>
      <c r="AO568" s="100">
        <v>146</v>
      </c>
      <c r="AP568" s="100">
        <f t="shared" ref="AP568:AW568" si="2421">INT(B568/$I$1*$AW$1)</f>
        <v>2407</v>
      </c>
      <c r="AQ568" s="100">
        <f t="shared" si="2421"/>
        <v>962</v>
      </c>
      <c r="AR568" s="100">
        <f t="shared" si="2421"/>
        <v>720</v>
      </c>
      <c r="AS568" s="100">
        <f t="shared" si="2421"/>
        <v>720</v>
      </c>
      <c r="AT568" s="100">
        <f t="shared" si="2421"/>
        <v>2350</v>
      </c>
      <c r="AU568" s="100">
        <f t="shared" si="2421"/>
        <v>1565</v>
      </c>
      <c r="AV568" s="100">
        <f t="shared" si="2421"/>
        <v>1957</v>
      </c>
      <c r="AW568" s="100">
        <f t="shared" si="2421"/>
        <v>1957</v>
      </c>
      <c r="AY568" s="101">
        <v>146</v>
      </c>
      <c r="AZ568" s="101">
        <f t="shared" ref="AZ568:BG568" si="2422">INT(B568/$I$1*$BG$1)</f>
        <v>3081</v>
      </c>
      <c r="BA568" s="101">
        <f t="shared" si="2422"/>
        <v>1232</v>
      </c>
      <c r="BB568" s="101">
        <f t="shared" si="2422"/>
        <v>921</v>
      </c>
      <c r="BC568" s="101">
        <f t="shared" si="2422"/>
        <v>921</v>
      </c>
      <c r="BD568" s="101">
        <f t="shared" si="2422"/>
        <v>3008</v>
      </c>
      <c r="BE568" s="101">
        <f t="shared" si="2422"/>
        <v>2003</v>
      </c>
      <c r="BF568" s="101">
        <f t="shared" si="2422"/>
        <v>2505</v>
      </c>
      <c r="BG568" s="101">
        <f t="shared" si="2422"/>
        <v>2505</v>
      </c>
      <c r="BI568" s="102">
        <v>146</v>
      </c>
      <c r="BJ568" s="102">
        <f t="shared" ref="BJ568:BQ568" si="2423">INT(B568/$I$1*$BQ$1)</f>
        <v>4815</v>
      </c>
      <c r="BK568" s="102">
        <f t="shared" si="2423"/>
        <v>1925</v>
      </c>
      <c r="BL568" s="102">
        <f t="shared" si="2423"/>
        <v>1440</v>
      </c>
      <c r="BM568" s="102">
        <f t="shared" si="2423"/>
        <v>1440</v>
      </c>
      <c r="BN568" s="102">
        <f t="shared" si="2423"/>
        <v>4700</v>
      </c>
      <c r="BO568" s="102">
        <f t="shared" si="2423"/>
        <v>3130</v>
      </c>
      <c r="BP568" s="102">
        <f t="shared" si="2423"/>
        <v>3915</v>
      </c>
      <c r="BQ568" s="102">
        <f t="shared" si="2423"/>
        <v>3915</v>
      </c>
    </row>
    <row r="569" spans="1:69">
      <c r="A569" s="4">
        <v>147</v>
      </c>
      <c r="B569" s="4">
        <f>INT(VLOOKUP(A569,数值基线!$A$1:$K$206,9,0)*$B$210)</f>
        <v>976</v>
      </c>
      <c r="C569" s="4">
        <f>INT(B569/$B$2*$C$2)</f>
        <v>390</v>
      </c>
      <c r="D569" s="4">
        <f>INT(B569/$B$2*$D$2)</f>
        <v>292</v>
      </c>
      <c r="E569" s="4">
        <f>INT(B569/$B$2*$E$2)</f>
        <v>292</v>
      </c>
      <c r="F569" s="4">
        <f>INT(VLOOKUP(A569,数值基线!$A$1:$K$206,10,0)*$F$2)</f>
        <v>952</v>
      </c>
      <c r="G569" s="4">
        <f>INT(F569/$F$2*$G$2)</f>
        <v>634</v>
      </c>
      <c r="H569" s="4">
        <f>INT(F569/$F$2*$H$2)</f>
        <v>793</v>
      </c>
      <c r="I569" s="4">
        <f>INT(F569/$F$2*$I$2)</f>
        <v>793</v>
      </c>
      <c r="K569" s="106">
        <v>147</v>
      </c>
      <c r="L569" s="106">
        <f t="shared" ref="L569:S569" si="2424">INT(B569/$I$1*$S$1)</f>
        <v>1220</v>
      </c>
      <c r="M569" s="106">
        <f t="shared" si="2424"/>
        <v>487</v>
      </c>
      <c r="N569" s="106">
        <f t="shared" si="2424"/>
        <v>365</v>
      </c>
      <c r="O569" s="106">
        <f t="shared" si="2424"/>
        <v>365</v>
      </c>
      <c r="P569" s="106">
        <f t="shared" si="2424"/>
        <v>1190</v>
      </c>
      <c r="Q569" s="106">
        <f t="shared" si="2424"/>
        <v>792</v>
      </c>
      <c r="R569" s="106">
        <f t="shared" si="2424"/>
        <v>991</v>
      </c>
      <c r="S569" s="106">
        <f t="shared" si="2424"/>
        <v>991</v>
      </c>
      <c r="U569" s="97">
        <v>147</v>
      </c>
      <c r="V569" s="97">
        <f t="shared" ref="V569:AC569" si="2425">INT(B569/$I$1*$AC$1)</f>
        <v>1512</v>
      </c>
      <c r="W569" s="97">
        <f t="shared" si="2425"/>
        <v>604</v>
      </c>
      <c r="X569" s="97">
        <f t="shared" si="2425"/>
        <v>452</v>
      </c>
      <c r="Y569" s="97">
        <f t="shared" si="2425"/>
        <v>452</v>
      </c>
      <c r="Z569" s="97">
        <f t="shared" si="2425"/>
        <v>1475</v>
      </c>
      <c r="AA569" s="97">
        <f t="shared" si="2425"/>
        <v>982</v>
      </c>
      <c r="AB569" s="97">
        <f t="shared" si="2425"/>
        <v>1229</v>
      </c>
      <c r="AC569" s="97">
        <f t="shared" si="2425"/>
        <v>1229</v>
      </c>
      <c r="AE569" s="98">
        <v>147</v>
      </c>
      <c r="AF569" s="98">
        <f t="shared" ref="AF569:AM569" si="2426">INT(B569/$I$1*$AM$1)</f>
        <v>1903</v>
      </c>
      <c r="AG569" s="98">
        <f t="shared" si="2426"/>
        <v>760</v>
      </c>
      <c r="AH569" s="98">
        <f t="shared" si="2426"/>
        <v>569</v>
      </c>
      <c r="AI569" s="98">
        <f t="shared" si="2426"/>
        <v>569</v>
      </c>
      <c r="AJ569" s="98">
        <f t="shared" si="2426"/>
        <v>1856</v>
      </c>
      <c r="AK569" s="98">
        <f t="shared" si="2426"/>
        <v>1236</v>
      </c>
      <c r="AL569" s="98">
        <f t="shared" si="2426"/>
        <v>1546</v>
      </c>
      <c r="AM569" s="98">
        <f t="shared" si="2426"/>
        <v>1546</v>
      </c>
      <c r="AO569" s="100">
        <v>147</v>
      </c>
      <c r="AP569" s="100">
        <f t="shared" ref="AP569:AW569" si="2427">INT(B569/$I$1*$AW$1)</f>
        <v>2440</v>
      </c>
      <c r="AQ569" s="100">
        <f t="shared" si="2427"/>
        <v>975</v>
      </c>
      <c r="AR569" s="100">
        <f t="shared" si="2427"/>
        <v>730</v>
      </c>
      <c r="AS569" s="100">
        <f t="shared" si="2427"/>
        <v>730</v>
      </c>
      <c r="AT569" s="100">
        <f t="shared" si="2427"/>
        <v>2380</v>
      </c>
      <c r="AU569" s="100">
        <f t="shared" si="2427"/>
        <v>1585</v>
      </c>
      <c r="AV569" s="100">
        <f t="shared" si="2427"/>
        <v>1982</v>
      </c>
      <c r="AW569" s="100">
        <f t="shared" si="2427"/>
        <v>1982</v>
      </c>
      <c r="AY569" s="101">
        <v>147</v>
      </c>
      <c r="AZ569" s="101">
        <f t="shared" ref="AZ569:BG569" si="2428">INT(B569/$I$1*$BG$1)</f>
        <v>3123</v>
      </c>
      <c r="BA569" s="101">
        <f t="shared" si="2428"/>
        <v>1248</v>
      </c>
      <c r="BB569" s="101">
        <f t="shared" si="2428"/>
        <v>934</v>
      </c>
      <c r="BC569" s="101">
        <f t="shared" si="2428"/>
        <v>934</v>
      </c>
      <c r="BD569" s="101">
        <f t="shared" si="2428"/>
        <v>3046</v>
      </c>
      <c r="BE569" s="101">
        <f t="shared" si="2428"/>
        <v>2028</v>
      </c>
      <c r="BF569" s="101">
        <f t="shared" si="2428"/>
        <v>2537</v>
      </c>
      <c r="BG569" s="101">
        <f t="shared" si="2428"/>
        <v>2537</v>
      </c>
      <c r="BI569" s="102">
        <v>147</v>
      </c>
      <c r="BJ569" s="102">
        <f t="shared" ref="BJ569:BQ569" si="2429">INT(B569/$I$1*$BQ$1)</f>
        <v>4880</v>
      </c>
      <c r="BK569" s="102">
        <f t="shared" si="2429"/>
        <v>1950</v>
      </c>
      <c r="BL569" s="102">
        <f t="shared" si="2429"/>
        <v>1460</v>
      </c>
      <c r="BM569" s="102">
        <f t="shared" si="2429"/>
        <v>1460</v>
      </c>
      <c r="BN569" s="102">
        <f t="shared" si="2429"/>
        <v>4760</v>
      </c>
      <c r="BO569" s="102">
        <f t="shared" si="2429"/>
        <v>3170</v>
      </c>
      <c r="BP569" s="102">
        <f t="shared" si="2429"/>
        <v>3965</v>
      </c>
      <c r="BQ569" s="102">
        <f t="shared" si="2429"/>
        <v>3965</v>
      </c>
    </row>
    <row r="570" spans="1:69">
      <c r="A570" s="4">
        <v>148</v>
      </c>
      <c r="B570" s="4">
        <f>INT(VLOOKUP(A570,数值基线!$A$1:$K$206,9,0)*$B$210)</f>
        <v>989</v>
      </c>
      <c r="C570" s="4">
        <f>INT(B570/$B$2*$C$2)</f>
        <v>395</v>
      </c>
      <c r="D570" s="4">
        <f>INT(B570/$B$2*$D$2)</f>
        <v>296</v>
      </c>
      <c r="E570" s="4">
        <f>INT(B570/$B$2*$E$2)</f>
        <v>296</v>
      </c>
      <c r="F570" s="4">
        <f>INT(VLOOKUP(A570,数值基线!$A$1:$K$206,10,0)*$F$2)</f>
        <v>964</v>
      </c>
      <c r="G570" s="4">
        <f>INT(F570/$F$2*$G$2)</f>
        <v>642</v>
      </c>
      <c r="H570" s="4">
        <f>INT(F570/$F$2*$H$2)</f>
        <v>803</v>
      </c>
      <c r="I570" s="4">
        <f>INT(F570/$F$2*$I$2)</f>
        <v>803</v>
      </c>
      <c r="K570" s="106">
        <v>148</v>
      </c>
      <c r="L570" s="106">
        <f t="shared" ref="L570:S570" si="2430">INT(B570/$I$1*$S$1)</f>
        <v>1236</v>
      </c>
      <c r="M570" s="106">
        <f t="shared" si="2430"/>
        <v>493</v>
      </c>
      <c r="N570" s="106">
        <f t="shared" si="2430"/>
        <v>370</v>
      </c>
      <c r="O570" s="106">
        <f t="shared" si="2430"/>
        <v>370</v>
      </c>
      <c r="P570" s="106">
        <f t="shared" si="2430"/>
        <v>1205</v>
      </c>
      <c r="Q570" s="106">
        <f t="shared" si="2430"/>
        <v>802</v>
      </c>
      <c r="R570" s="106">
        <f t="shared" si="2430"/>
        <v>1003</v>
      </c>
      <c r="S570" s="106">
        <f t="shared" si="2430"/>
        <v>1003</v>
      </c>
      <c r="U570" s="97">
        <v>148</v>
      </c>
      <c r="V570" s="97">
        <f t="shared" ref="V570:AC570" si="2431">INT(B570/$I$1*$AC$1)</f>
        <v>1532</v>
      </c>
      <c r="W570" s="97">
        <f t="shared" si="2431"/>
        <v>612</v>
      </c>
      <c r="X570" s="97">
        <f t="shared" si="2431"/>
        <v>458</v>
      </c>
      <c r="Y570" s="97">
        <f t="shared" si="2431"/>
        <v>458</v>
      </c>
      <c r="Z570" s="97">
        <f t="shared" si="2431"/>
        <v>1494</v>
      </c>
      <c r="AA570" s="97">
        <f t="shared" si="2431"/>
        <v>995</v>
      </c>
      <c r="AB570" s="97">
        <f t="shared" si="2431"/>
        <v>1244</v>
      </c>
      <c r="AC570" s="97">
        <f t="shared" si="2431"/>
        <v>1244</v>
      </c>
      <c r="AE570" s="98">
        <v>148</v>
      </c>
      <c r="AF570" s="98">
        <f t="shared" ref="AF570:AM570" si="2432">INT(B570/$I$1*$AM$1)</f>
        <v>1928</v>
      </c>
      <c r="AG570" s="98">
        <f t="shared" si="2432"/>
        <v>770</v>
      </c>
      <c r="AH570" s="98">
        <f t="shared" si="2432"/>
        <v>577</v>
      </c>
      <c r="AI570" s="98">
        <f t="shared" si="2432"/>
        <v>577</v>
      </c>
      <c r="AJ570" s="98">
        <f t="shared" si="2432"/>
        <v>1879</v>
      </c>
      <c r="AK570" s="98">
        <f t="shared" si="2432"/>
        <v>1251</v>
      </c>
      <c r="AL570" s="98">
        <f t="shared" si="2432"/>
        <v>1565</v>
      </c>
      <c r="AM570" s="98">
        <f t="shared" si="2432"/>
        <v>1565</v>
      </c>
      <c r="AO570" s="100">
        <v>148</v>
      </c>
      <c r="AP570" s="100">
        <f t="shared" ref="AP570:AW570" si="2433">INT(B570/$I$1*$AW$1)</f>
        <v>2472</v>
      </c>
      <c r="AQ570" s="100">
        <f t="shared" si="2433"/>
        <v>987</v>
      </c>
      <c r="AR570" s="100">
        <f t="shared" si="2433"/>
        <v>740</v>
      </c>
      <c r="AS570" s="100">
        <f t="shared" si="2433"/>
        <v>740</v>
      </c>
      <c r="AT570" s="100">
        <f t="shared" si="2433"/>
        <v>2410</v>
      </c>
      <c r="AU570" s="100">
        <f t="shared" si="2433"/>
        <v>1605</v>
      </c>
      <c r="AV570" s="100">
        <f t="shared" si="2433"/>
        <v>2007</v>
      </c>
      <c r="AW570" s="100">
        <f t="shared" si="2433"/>
        <v>2007</v>
      </c>
      <c r="AY570" s="101">
        <v>148</v>
      </c>
      <c r="AZ570" s="101">
        <f t="shared" ref="AZ570:BG570" si="2434">INT(B570/$I$1*$BG$1)</f>
        <v>3164</v>
      </c>
      <c r="BA570" s="101">
        <f t="shared" si="2434"/>
        <v>1264</v>
      </c>
      <c r="BB570" s="101">
        <f t="shared" si="2434"/>
        <v>947</v>
      </c>
      <c r="BC570" s="101">
        <f t="shared" si="2434"/>
        <v>947</v>
      </c>
      <c r="BD570" s="101">
        <f t="shared" si="2434"/>
        <v>3084</v>
      </c>
      <c r="BE570" s="101">
        <f t="shared" si="2434"/>
        <v>2054</v>
      </c>
      <c r="BF570" s="101">
        <f t="shared" si="2434"/>
        <v>2569</v>
      </c>
      <c r="BG570" s="101">
        <f t="shared" si="2434"/>
        <v>2569</v>
      </c>
      <c r="BI570" s="102">
        <v>148</v>
      </c>
      <c r="BJ570" s="102">
        <f t="shared" ref="BJ570:BQ570" si="2435">INT(B570/$I$1*$BQ$1)</f>
        <v>4945</v>
      </c>
      <c r="BK570" s="102">
        <f t="shared" si="2435"/>
        <v>1975</v>
      </c>
      <c r="BL570" s="102">
        <f t="shared" si="2435"/>
        <v>1480</v>
      </c>
      <c r="BM570" s="102">
        <f t="shared" si="2435"/>
        <v>1480</v>
      </c>
      <c r="BN570" s="102">
        <f t="shared" si="2435"/>
        <v>4820</v>
      </c>
      <c r="BO570" s="102">
        <f t="shared" si="2435"/>
        <v>3210</v>
      </c>
      <c r="BP570" s="102">
        <f t="shared" si="2435"/>
        <v>4015</v>
      </c>
      <c r="BQ570" s="102">
        <f t="shared" si="2435"/>
        <v>4015</v>
      </c>
    </row>
    <row r="571" spans="1:69">
      <c r="A571" s="4">
        <v>149</v>
      </c>
      <c r="B571" s="4">
        <f>INT(VLOOKUP(A571,数值基线!$A$1:$K$206,9,0)*$B$210)</f>
        <v>1002</v>
      </c>
      <c r="C571" s="4">
        <f>INT(B571/$B$2*$C$2)</f>
        <v>400</v>
      </c>
      <c r="D571" s="4">
        <f>INT(B571/$B$2*$D$2)</f>
        <v>300</v>
      </c>
      <c r="E571" s="4">
        <f>INT(B571/$B$2*$E$2)</f>
        <v>300</v>
      </c>
      <c r="F571" s="4">
        <f>INT(VLOOKUP(A571,数值基线!$A$1:$K$206,10,0)*$F$2)</f>
        <v>977</v>
      </c>
      <c r="G571" s="4">
        <f>INT(F571/$F$2*$G$2)</f>
        <v>651</v>
      </c>
      <c r="H571" s="4">
        <f>INT(F571/$F$2*$H$2)</f>
        <v>814</v>
      </c>
      <c r="I571" s="4">
        <f>INT(F571/$F$2*$I$2)</f>
        <v>814</v>
      </c>
      <c r="K571" s="106">
        <v>149</v>
      </c>
      <c r="L571" s="106">
        <f t="shared" ref="L571:S571" si="2436">INT(B571/$I$1*$S$1)</f>
        <v>1252</v>
      </c>
      <c r="M571" s="106">
        <f t="shared" si="2436"/>
        <v>500</v>
      </c>
      <c r="N571" s="106">
        <f t="shared" si="2436"/>
        <v>375</v>
      </c>
      <c r="O571" s="106">
        <f t="shared" si="2436"/>
        <v>375</v>
      </c>
      <c r="P571" s="106">
        <f t="shared" si="2436"/>
        <v>1221</v>
      </c>
      <c r="Q571" s="106">
        <f t="shared" si="2436"/>
        <v>813</v>
      </c>
      <c r="R571" s="106">
        <f t="shared" si="2436"/>
        <v>1017</v>
      </c>
      <c r="S571" s="106">
        <f t="shared" si="2436"/>
        <v>1017</v>
      </c>
      <c r="U571" s="97">
        <v>149</v>
      </c>
      <c r="V571" s="97">
        <f t="shared" ref="V571:AC571" si="2437">INT(B571/$I$1*$AC$1)</f>
        <v>1553</v>
      </c>
      <c r="W571" s="97">
        <f t="shared" si="2437"/>
        <v>620</v>
      </c>
      <c r="X571" s="97">
        <f t="shared" si="2437"/>
        <v>465</v>
      </c>
      <c r="Y571" s="97">
        <f t="shared" si="2437"/>
        <v>465</v>
      </c>
      <c r="Z571" s="97">
        <f t="shared" si="2437"/>
        <v>1514</v>
      </c>
      <c r="AA571" s="97">
        <f t="shared" si="2437"/>
        <v>1009</v>
      </c>
      <c r="AB571" s="97">
        <f t="shared" si="2437"/>
        <v>1261</v>
      </c>
      <c r="AC571" s="97">
        <f t="shared" si="2437"/>
        <v>1261</v>
      </c>
      <c r="AE571" s="98">
        <v>149</v>
      </c>
      <c r="AF571" s="98">
        <f t="shared" ref="AF571:AM571" si="2438">INT(B571/$I$1*$AM$1)</f>
        <v>1953</v>
      </c>
      <c r="AG571" s="98">
        <f t="shared" si="2438"/>
        <v>780</v>
      </c>
      <c r="AH571" s="98">
        <f t="shared" si="2438"/>
        <v>585</v>
      </c>
      <c r="AI571" s="98">
        <f t="shared" si="2438"/>
        <v>585</v>
      </c>
      <c r="AJ571" s="98">
        <f t="shared" si="2438"/>
        <v>1905</v>
      </c>
      <c r="AK571" s="98">
        <f t="shared" si="2438"/>
        <v>1269</v>
      </c>
      <c r="AL571" s="98">
        <f t="shared" si="2438"/>
        <v>1587</v>
      </c>
      <c r="AM571" s="98">
        <f t="shared" si="2438"/>
        <v>1587</v>
      </c>
      <c r="AO571" s="100">
        <v>149</v>
      </c>
      <c r="AP571" s="100">
        <f t="shared" ref="AP571:AW571" si="2439">INT(B571/$I$1*$AW$1)</f>
        <v>2505</v>
      </c>
      <c r="AQ571" s="100">
        <f t="shared" si="2439"/>
        <v>1000</v>
      </c>
      <c r="AR571" s="100">
        <f t="shared" si="2439"/>
        <v>750</v>
      </c>
      <c r="AS571" s="100">
        <f t="shared" si="2439"/>
        <v>750</v>
      </c>
      <c r="AT571" s="100">
        <f t="shared" si="2439"/>
        <v>2442</v>
      </c>
      <c r="AU571" s="100">
        <f t="shared" si="2439"/>
        <v>1627</v>
      </c>
      <c r="AV571" s="100">
        <f t="shared" si="2439"/>
        <v>2035</v>
      </c>
      <c r="AW571" s="100">
        <f t="shared" si="2439"/>
        <v>2035</v>
      </c>
      <c r="AY571" s="101">
        <v>149</v>
      </c>
      <c r="AZ571" s="101">
        <f t="shared" ref="AZ571:BG571" si="2440">INT(B571/$I$1*$BG$1)</f>
        <v>3206</v>
      </c>
      <c r="BA571" s="101">
        <f t="shared" si="2440"/>
        <v>1280</v>
      </c>
      <c r="BB571" s="101">
        <f t="shared" si="2440"/>
        <v>960</v>
      </c>
      <c r="BC571" s="101">
        <f t="shared" si="2440"/>
        <v>960</v>
      </c>
      <c r="BD571" s="101">
        <f t="shared" si="2440"/>
        <v>3126</v>
      </c>
      <c r="BE571" s="101">
        <f t="shared" si="2440"/>
        <v>2083</v>
      </c>
      <c r="BF571" s="101">
        <f t="shared" si="2440"/>
        <v>2604</v>
      </c>
      <c r="BG571" s="101">
        <f t="shared" si="2440"/>
        <v>2604</v>
      </c>
      <c r="BI571" s="102">
        <v>149</v>
      </c>
      <c r="BJ571" s="102">
        <f t="shared" ref="BJ571:BQ571" si="2441">INT(B571/$I$1*$BQ$1)</f>
        <v>5010</v>
      </c>
      <c r="BK571" s="102">
        <f t="shared" si="2441"/>
        <v>2000</v>
      </c>
      <c r="BL571" s="102">
        <f t="shared" si="2441"/>
        <v>1500</v>
      </c>
      <c r="BM571" s="102">
        <f t="shared" si="2441"/>
        <v>1500</v>
      </c>
      <c r="BN571" s="102">
        <f t="shared" si="2441"/>
        <v>4885</v>
      </c>
      <c r="BO571" s="102">
        <f t="shared" si="2441"/>
        <v>3255</v>
      </c>
      <c r="BP571" s="102">
        <f t="shared" si="2441"/>
        <v>4070</v>
      </c>
      <c r="BQ571" s="102">
        <f t="shared" si="2441"/>
        <v>4070</v>
      </c>
    </row>
    <row r="572" spans="1:69">
      <c r="A572" s="4">
        <v>150</v>
      </c>
      <c r="B572" s="4">
        <f>INT(VLOOKUP(A572,数值基线!$A$1:$K$206,9,0)*$B$210)</f>
        <v>1014</v>
      </c>
      <c r="C572" s="4">
        <f>INT(B572/$B$2*$C$2)</f>
        <v>405</v>
      </c>
      <c r="D572" s="4">
        <f>INT(B572/$B$2*$D$2)</f>
        <v>304</v>
      </c>
      <c r="E572" s="4">
        <f>INT(B572/$B$2*$E$2)</f>
        <v>304</v>
      </c>
      <c r="F572" s="4">
        <f>INT(VLOOKUP(A572,数值基线!$A$1:$K$206,10,0)*$F$2)</f>
        <v>990</v>
      </c>
      <c r="G572" s="4">
        <f>INT(F572/$F$2*$G$2)</f>
        <v>660</v>
      </c>
      <c r="H572" s="4">
        <f>INT(F572/$F$2*$H$2)</f>
        <v>825</v>
      </c>
      <c r="I572" s="4">
        <f>INT(F572/$F$2*$I$2)</f>
        <v>825</v>
      </c>
      <c r="K572" s="106">
        <v>150</v>
      </c>
      <c r="L572" s="106">
        <f t="shared" ref="L572:S572" si="2442">INT(B572/$I$1*$S$1)</f>
        <v>1267</v>
      </c>
      <c r="M572" s="106">
        <f t="shared" si="2442"/>
        <v>506</v>
      </c>
      <c r="N572" s="106">
        <f t="shared" si="2442"/>
        <v>380</v>
      </c>
      <c r="O572" s="106">
        <f t="shared" si="2442"/>
        <v>380</v>
      </c>
      <c r="P572" s="106">
        <f t="shared" si="2442"/>
        <v>1237</v>
      </c>
      <c r="Q572" s="106">
        <f t="shared" si="2442"/>
        <v>825</v>
      </c>
      <c r="R572" s="106">
        <f t="shared" si="2442"/>
        <v>1031</v>
      </c>
      <c r="S572" s="106">
        <f t="shared" si="2442"/>
        <v>1031</v>
      </c>
      <c r="U572" s="97">
        <v>150</v>
      </c>
      <c r="V572" s="97">
        <f t="shared" ref="V572:AC572" si="2443">INT(B572/$I$1*$AC$1)</f>
        <v>1571</v>
      </c>
      <c r="W572" s="97">
        <f t="shared" si="2443"/>
        <v>627</v>
      </c>
      <c r="X572" s="97">
        <f t="shared" si="2443"/>
        <v>471</v>
      </c>
      <c r="Y572" s="97">
        <f t="shared" si="2443"/>
        <v>471</v>
      </c>
      <c r="Z572" s="97">
        <f t="shared" si="2443"/>
        <v>1534</v>
      </c>
      <c r="AA572" s="97">
        <f t="shared" si="2443"/>
        <v>1023</v>
      </c>
      <c r="AB572" s="97">
        <f t="shared" si="2443"/>
        <v>1278</v>
      </c>
      <c r="AC572" s="97">
        <f t="shared" si="2443"/>
        <v>1278</v>
      </c>
      <c r="AE572" s="98">
        <v>150</v>
      </c>
      <c r="AF572" s="98">
        <f t="shared" ref="AF572:AM572" si="2444">INT(B572/$I$1*$AM$1)</f>
        <v>1977</v>
      </c>
      <c r="AG572" s="98">
        <f t="shared" si="2444"/>
        <v>789</v>
      </c>
      <c r="AH572" s="98">
        <f t="shared" si="2444"/>
        <v>592</v>
      </c>
      <c r="AI572" s="98">
        <f t="shared" si="2444"/>
        <v>592</v>
      </c>
      <c r="AJ572" s="98">
        <f t="shared" si="2444"/>
        <v>1930</v>
      </c>
      <c r="AK572" s="98">
        <f t="shared" si="2444"/>
        <v>1287</v>
      </c>
      <c r="AL572" s="98">
        <f t="shared" si="2444"/>
        <v>1608</v>
      </c>
      <c r="AM572" s="98">
        <f t="shared" si="2444"/>
        <v>1608</v>
      </c>
      <c r="AO572" s="100">
        <v>150</v>
      </c>
      <c r="AP572" s="100">
        <f t="shared" ref="AP572:AW572" si="2445">INT(B572/$I$1*$AW$1)</f>
        <v>2535</v>
      </c>
      <c r="AQ572" s="100">
        <f t="shared" si="2445"/>
        <v>1012</v>
      </c>
      <c r="AR572" s="100">
        <f t="shared" si="2445"/>
        <v>760</v>
      </c>
      <c r="AS572" s="100">
        <f t="shared" si="2445"/>
        <v>760</v>
      </c>
      <c r="AT572" s="100">
        <f t="shared" si="2445"/>
        <v>2475</v>
      </c>
      <c r="AU572" s="100">
        <f t="shared" si="2445"/>
        <v>1650</v>
      </c>
      <c r="AV572" s="100">
        <f t="shared" si="2445"/>
        <v>2062</v>
      </c>
      <c r="AW572" s="100">
        <f t="shared" si="2445"/>
        <v>2062</v>
      </c>
      <c r="AY572" s="101">
        <v>150</v>
      </c>
      <c r="AZ572" s="101">
        <f t="shared" ref="AZ572:BG572" si="2446">INT(B572/$I$1*$BG$1)</f>
        <v>3244</v>
      </c>
      <c r="BA572" s="101">
        <f t="shared" si="2446"/>
        <v>1296</v>
      </c>
      <c r="BB572" s="101">
        <f t="shared" si="2446"/>
        <v>972</v>
      </c>
      <c r="BC572" s="101">
        <f t="shared" si="2446"/>
        <v>972</v>
      </c>
      <c r="BD572" s="101">
        <f t="shared" si="2446"/>
        <v>3168</v>
      </c>
      <c r="BE572" s="101">
        <f t="shared" si="2446"/>
        <v>2112</v>
      </c>
      <c r="BF572" s="101">
        <f t="shared" si="2446"/>
        <v>2640</v>
      </c>
      <c r="BG572" s="101">
        <f t="shared" si="2446"/>
        <v>2640</v>
      </c>
      <c r="BI572" s="102">
        <v>150</v>
      </c>
      <c r="BJ572" s="102">
        <f t="shared" ref="BJ572:BQ572" si="2447">INT(B572/$I$1*$BQ$1)</f>
        <v>5070</v>
      </c>
      <c r="BK572" s="102">
        <f t="shared" si="2447"/>
        <v>2025</v>
      </c>
      <c r="BL572" s="102">
        <f t="shared" si="2447"/>
        <v>1520</v>
      </c>
      <c r="BM572" s="102">
        <f t="shared" si="2447"/>
        <v>1520</v>
      </c>
      <c r="BN572" s="102">
        <f t="shared" si="2447"/>
        <v>4950</v>
      </c>
      <c r="BO572" s="102">
        <f t="shared" si="2447"/>
        <v>3300</v>
      </c>
      <c r="BP572" s="102">
        <f t="shared" si="2447"/>
        <v>4125</v>
      </c>
      <c r="BQ572" s="102">
        <f t="shared" si="2447"/>
        <v>4125</v>
      </c>
    </row>
    <row r="573" spans="1:69">
      <c r="A573" s="4">
        <v>151</v>
      </c>
      <c r="B573" s="4">
        <f>INT(VLOOKUP(A573,数值基线!$A$1:$K$206,9,0)*$B$210)</f>
        <v>1027</v>
      </c>
      <c r="C573" s="4">
        <f>INT(B573/$B$2*$C$2)</f>
        <v>410</v>
      </c>
      <c r="D573" s="4">
        <f>INT(B573/$B$2*$D$2)</f>
        <v>308</v>
      </c>
      <c r="E573" s="4">
        <f>INT(B573/$B$2*$E$2)</f>
        <v>308</v>
      </c>
      <c r="F573" s="4">
        <f>INT(VLOOKUP(A573,数值基线!$A$1:$K$206,10,0)*$F$2)</f>
        <v>1002</v>
      </c>
      <c r="G573" s="4">
        <f>INT(F573/$F$2*$G$2)</f>
        <v>668</v>
      </c>
      <c r="H573" s="4">
        <f>INT(F573/$F$2*$H$2)</f>
        <v>835</v>
      </c>
      <c r="I573" s="4">
        <f>INT(F573/$F$2*$I$2)</f>
        <v>835</v>
      </c>
      <c r="K573" s="106">
        <v>151</v>
      </c>
      <c r="L573" s="106">
        <f t="shared" ref="L573:S573" si="2448">INT(B573/$I$1*$S$1)</f>
        <v>1283</v>
      </c>
      <c r="M573" s="106">
        <f t="shared" si="2448"/>
        <v>512</v>
      </c>
      <c r="N573" s="106">
        <f t="shared" si="2448"/>
        <v>385</v>
      </c>
      <c r="O573" s="106">
        <f t="shared" si="2448"/>
        <v>385</v>
      </c>
      <c r="P573" s="106">
        <f t="shared" si="2448"/>
        <v>1252</v>
      </c>
      <c r="Q573" s="106">
        <f t="shared" si="2448"/>
        <v>835</v>
      </c>
      <c r="R573" s="106">
        <f t="shared" si="2448"/>
        <v>1043</v>
      </c>
      <c r="S573" s="106">
        <f t="shared" si="2448"/>
        <v>1043</v>
      </c>
      <c r="U573" s="97">
        <v>151</v>
      </c>
      <c r="V573" s="97">
        <f t="shared" ref="V573:AC573" si="2449">INT(B573/$I$1*$AC$1)</f>
        <v>1591</v>
      </c>
      <c r="W573" s="97">
        <f t="shared" si="2449"/>
        <v>635</v>
      </c>
      <c r="X573" s="97">
        <f t="shared" si="2449"/>
        <v>477</v>
      </c>
      <c r="Y573" s="97">
        <f t="shared" si="2449"/>
        <v>477</v>
      </c>
      <c r="Z573" s="97">
        <f t="shared" si="2449"/>
        <v>1553</v>
      </c>
      <c r="AA573" s="97">
        <f t="shared" si="2449"/>
        <v>1035</v>
      </c>
      <c r="AB573" s="97">
        <f t="shared" si="2449"/>
        <v>1294</v>
      </c>
      <c r="AC573" s="97">
        <f t="shared" si="2449"/>
        <v>1294</v>
      </c>
      <c r="AE573" s="98">
        <v>151</v>
      </c>
      <c r="AF573" s="98">
        <f t="shared" ref="AF573:AM573" si="2450">INT(B573/$I$1*$AM$1)</f>
        <v>2002</v>
      </c>
      <c r="AG573" s="98">
        <f t="shared" si="2450"/>
        <v>799</v>
      </c>
      <c r="AH573" s="98">
        <f t="shared" si="2450"/>
        <v>600</v>
      </c>
      <c r="AI573" s="98">
        <f t="shared" si="2450"/>
        <v>600</v>
      </c>
      <c r="AJ573" s="98">
        <f t="shared" si="2450"/>
        <v>1953</v>
      </c>
      <c r="AK573" s="98">
        <f t="shared" si="2450"/>
        <v>1302</v>
      </c>
      <c r="AL573" s="98">
        <f t="shared" si="2450"/>
        <v>1628</v>
      </c>
      <c r="AM573" s="98">
        <f t="shared" si="2450"/>
        <v>1628</v>
      </c>
      <c r="AO573" s="100">
        <v>151</v>
      </c>
      <c r="AP573" s="100">
        <f t="shared" ref="AP573:AW573" si="2451">INT(B573/$I$1*$AW$1)</f>
        <v>2567</v>
      </c>
      <c r="AQ573" s="100">
        <f t="shared" si="2451"/>
        <v>1025</v>
      </c>
      <c r="AR573" s="100">
        <f t="shared" si="2451"/>
        <v>770</v>
      </c>
      <c r="AS573" s="100">
        <f t="shared" si="2451"/>
        <v>770</v>
      </c>
      <c r="AT573" s="100">
        <f t="shared" si="2451"/>
        <v>2505</v>
      </c>
      <c r="AU573" s="100">
        <f t="shared" si="2451"/>
        <v>1670</v>
      </c>
      <c r="AV573" s="100">
        <f t="shared" si="2451"/>
        <v>2087</v>
      </c>
      <c r="AW573" s="100">
        <f t="shared" si="2451"/>
        <v>2087</v>
      </c>
      <c r="AY573" s="101">
        <v>151</v>
      </c>
      <c r="AZ573" s="101">
        <f t="shared" ref="AZ573:BG573" si="2452">INT(B573/$I$1*$BG$1)</f>
        <v>3286</v>
      </c>
      <c r="BA573" s="101">
        <f t="shared" si="2452"/>
        <v>1312</v>
      </c>
      <c r="BB573" s="101">
        <f t="shared" si="2452"/>
        <v>985</v>
      </c>
      <c r="BC573" s="101">
        <f t="shared" si="2452"/>
        <v>985</v>
      </c>
      <c r="BD573" s="101">
        <f t="shared" si="2452"/>
        <v>3206</v>
      </c>
      <c r="BE573" s="101">
        <f t="shared" si="2452"/>
        <v>2137</v>
      </c>
      <c r="BF573" s="101">
        <f t="shared" si="2452"/>
        <v>2672</v>
      </c>
      <c r="BG573" s="101">
        <f t="shared" si="2452"/>
        <v>2672</v>
      </c>
      <c r="BI573" s="102">
        <v>151</v>
      </c>
      <c r="BJ573" s="102">
        <f t="shared" ref="BJ573:BQ573" si="2453">INT(B573/$I$1*$BQ$1)</f>
        <v>5135</v>
      </c>
      <c r="BK573" s="102">
        <f t="shared" si="2453"/>
        <v>2050</v>
      </c>
      <c r="BL573" s="102">
        <f t="shared" si="2453"/>
        <v>1540</v>
      </c>
      <c r="BM573" s="102">
        <f t="shared" si="2453"/>
        <v>1540</v>
      </c>
      <c r="BN573" s="102">
        <f t="shared" si="2453"/>
        <v>5010</v>
      </c>
      <c r="BO573" s="102">
        <f t="shared" si="2453"/>
        <v>3340</v>
      </c>
      <c r="BP573" s="102">
        <f t="shared" si="2453"/>
        <v>4175</v>
      </c>
      <c r="BQ573" s="102">
        <f t="shared" si="2453"/>
        <v>4175</v>
      </c>
    </row>
    <row r="574" spans="1:69">
      <c r="A574" s="4">
        <v>152</v>
      </c>
      <c r="B574" s="4">
        <f>INT(VLOOKUP(A574,数值基线!$A$1:$K$206,9,0)*$B$210)</f>
        <v>1040</v>
      </c>
      <c r="C574" s="4">
        <f>INT(B574/$B$2*$C$2)</f>
        <v>416</v>
      </c>
      <c r="D574" s="4">
        <f>INT(B574/$B$2*$D$2)</f>
        <v>312</v>
      </c>
      <c r="E574" s="4">
        <f>INT(B574/$B$2*$E$2)</f>
        <v>312</v>
      </c>
      <c r="F574" s="4">
        <f>INT(VLOOKUP(A574,数值基线!$A$1:$K$206,10,0)*$F$2)</f>
        <v>1015</v>
      </c>
      <c r="G574" s="4">
        <f>INT(F574/$F$2*$G$2)</f>
        <v>676</v>
      </c>
      <c r="H574" s="4">
        <f>INT(F574/$F$2*$H$2)</f>
        <v>845</v>
      </c>
      <c r="I574" s="4">
        <f>INT(F574/$F$2*$I$2)</f>
        <v>845</v>
      </c>
      <c r="K574" s="106">
        <v>152</v>
      </c>
      <c r="L574" s="106">
        <f t="shared" ref="L574:S574" si="2454">INT(B574/$I$1*$S$1)</f>
        <v>1300</v>
      </c>
      <c r="M574" s="106">
        <f t="shared" si="2454"/>
        <v>520</v>
      </c>
      <c r="N574" s="106">
        <f t="shared" si="2454"/>
        <v>390</v>
      </c>
      <c r="O574" s="106">
        <f t="shared" si="2454"/>
        <v>390</v>
      </c>
      <c r="P574" s="106">
        <f t="shared" si="2454"/>
        <v>1268</v>
      </c>
      <c r="Q574" s="106">
        <f t="shared" si="2454"/>
        <v>845</v>
      </c>
      <c r="R574" s="106">
        <f t="shared" si="2454"/>
        <v>1056</v>
      </c>
      <c r="S574" s="106">
        <f t="shared" si="2454"/>
        <v>1056</v>
      </c>
      <c r="U574" s="97">
        <v>152</v>
      </c>
      <c r="V574" s="97">
        <f t="shared" ref="V574:AC574" si="2455">INT(B574/$I$1*$AC$1)</f>
        <v>1612</v>
      </c>
      <c r="W574" s="97">
        <f t="shared" si="2455"/>
        <v>644</v>
      </c>
      <c r="X574" s="97">
        <f t="shared" si="2455"/>
        <v>483</v>
      </c>
      <c r="Y574" s="97">
        <f t="shared" si="2455"/>
        <v>483</v>
      </c>
      <c r="Z574" s="97">
        <f t="shared" si="2455"/>
        <v>1573</v>
      </c>
      <c r="AA574" s="97">
        <f t="shared" si="2455"/>
        <v>1047</v>
      </c>
      <c r="AB574" s="97">
        <f t="shared" si="2455"/>
        <v>1309</v>
      </c>
      <c r="AC574" s="97">
        <f t="shared" si="2455"/>
        <v>1309</v>
      </c>
      <c r="AE574" s="98">
        <v>152</v>
      </c>
      <c r="AF574" s="98">
        <f t="shared" ref="AF574:AM574" si="2456">INT(B574/$I$1*$AM$1)</f>
        <v>2028</v>
      </c>
      <c r="AG574" s="98">
        <f t="shared" si="2456"/>
        <v>811</v>
      </c>
      <c r="AH574" s="98">
        <f t="shared" si="2456"/>
        <v>608</v>
      </c>
      <c r="AI574" s="98">
        <f t="shared" si="2456"/>
        <v>608</v>
      </c>
      <c r="AJ574" s="98">
        <f t="shared" si="2456"/>
        <v>1979</v>
      </c>
      <c r="AK574" s="98">
        <f t="shared" si="2456"/>
        <v>1318</v>
      </c>
      <c r="AL574" s="98">
        <f t="shared" si="2456"/>
        <v>1647</v>
      </c>
      <c r="AM574" s="98">
        <f t="shared" si="2456"/>
        <v>1647</v>
      </c>
      <c r="AO574" s="100">
        <v>152</v>
      </c>
      <c r="AP574" s="100">
        <f t="shared" ref="AP574:AW574" si="2457">INT(B574/$I$1*$AW$1)</f>
        <v>2600</v>
      </c>
      <c r="AQ574" s="100">
        <f t="shared" si="2457"/>
        <v>1040</v>
      </c>
      <c r="AR574" s="100">
        <f t="shared" si="2457"/>
        <v>780</v>
      </c>
      <c r="AS574" s="100">
        <f t="shared" si="2457"/>
        <v>780</v>
      </c>
      <c r="AT574" s="100">
        <f t="shared" si="2457"/>
        <v>2537</v>
      </c>
      <c r="AU574" s="100">
        <f t="shared" si="2457"/>
        <v>1690</v>
      </c>
      <c r="AV574" s="100">
        <f t="shared" si="2457"/>
        <v>2112</v>
      </c>
      <c r="AW574" s="100">
        <f t="shared" si="2457"/>
        <v>2112</v>
      </c>
      <c r="AY574" s="101">
        <v>152</v>
      </c>
      <c r="AZ574" s="101">
        <f t="shared" ref="AZ574:BG574" si="2458">INT(B574/$I$1*$BG$1)</f>
        <v>3328</v>
      </c>
      <c r="BA574" s="101">
        <f t="shared" si="2458"/>
        <v>1331</v>
      </c>
      <c r="BB574" s="101">
        <f t="shared" si="2458"/>
        <v>998</v>
      </c>
      <c r="BC574" s="101">
        <f t="shared" si="2458"/>
        <v>998</v>
      </c>
      <c r="BD574" s="101">
        <f t="shared" si="2458"/>
        <v>3248</v>
      </c>
      <c r="BE574" s="101">
        <f t="shared" si="2458"/>
        <v>2163</v>
      </c>
      <c r="BF574" s="101">
        <f t="shared" si="2458"/>
        <v>2704</v>
      </c>
      <c r="BG574" s="101">
        <f t="shared" si="2458"/>
        <v>2704</v>
      </c>
      <c r="BI574" s="102">
        <v>152</v>
      </c>
      <c r="BJ574" s="102">
        <f t="shared" ref="BJ574:BQ574" si="2459">INT(B574/$I$1*$BQ$1)</f>
        <v>5200</v>
      </c>
      <c r="BK574" s="102">
        <f t="shared" si="2459"/>
        <v>2080</v>
      </c>
      <c r="BL574" s="102">
        <f t="shared" si="2459"/>
        <v>1560</v>
      </c>
      <c r="BM574" s="102">
        <f t="shared" si="2459"/>
        <v>1560</v>
      </c>
      <c r="BN574" s="102">
        <f t="shared" si="2459"/>
        <v>5075</v>
      </c>
      <c r="BO574" s="102">
        <f t="shared" si="2459"/>
        <v>3380</v>
      </c>
      <c r="BP574" s="102">
        <f t="shared" si="2459"/>
        <v>4225</v>
      </c>
      <c r="BQ574" s="102">
        <f t="shared" si="2459"/>
        <v>4225</v>
      </c>
    </row>
    <row r="575" spans="1:69">
      <c r="A575" s="4">
        <v>153</v>
      </c>
      <c r="B575" s="4">
        <f>INT(VLOOKUP(A575,数值基线!$A$1:$K$206,9,0)*$B$210)</f>
        <v>1054</v>
      </c>
      <c r="C575" s="4">
        <f>INT(B575/$B$2*$C$2)</f>
        <v>421</v>
      </c>
      <c r="D575" s="4">
        <f>INT(B575/$B$2*$D$2)</f>
        <v>316</v>
      </c>
      <c r="E575" s="4">
        <f>INT(B575/$B$2*$E$2)</f>
        <v>316</v>
      </c>
      <c r="F575" s="4">
        <f>INT(VLOOKUP(A575,数值基线!$A$1:$K$206,10,0)*$F$2)</f>
        <v>1028</v>
      </c>
      <c r="G575" s="4">
        <f>INT(F575/$F$2*$G$2)</f>
        <v>685</v>
      </c>
      <c r="H575" s="4">
        <f>INT(F575/$F$2*$H$2)</f>
        <v>856</v>
      </c>
      <c r="I575" s="4">
        <f>INT(F575/$F$2*$I$2)</f>
        <v>856</v>
      </c>
      <c r="K575" s="106">
        <v>153</v>
      </c>
      <c r="L575" s="106">
        <f t="shared" ref="L575:S575" si="2460">INT(B575/$I$1*$S$1)</f>
        <v>1317</v>
      </c>
      <c r="M575" s="106">
        <f t="shared" si="2460"/>
        <v>526</v>
      </c>
      <c r="N575" s="106">
        <f t="shared" si="2460"/>
        <v>395</v>
      </c>
      <c r="O575" s="106">
        <f t="shared" si="2460"/>
        <v>395</v>
      </c>
      <c r="P575" s="106">
        <f t="shared" si="2460"/>
        <v>1285</v>
      </c>
      <c r="Q575" s="106">
        <f t="shared" si="2460"/>
        <v>856</v>
      </c>
      <c r="R575" s="106">
        <f t="shared" si="2460"/>
        <v>1070</v>
      </c>
      <c r="S575" s="106">
        <f t="shared" si="2460"/>
        <v>1070</v>
      </c>
      <c r="U575" s="97">
        <v>153</v>
      </c>
      <c r="V575" s="97">
        <f t="shared" ref="V575:AC575" si="2461">INT(B575/$I$1*$AC$1)</f>
        <v>1633</v>
      </c>
      <c r="W575" s="97">
        <f t="shared" si="2461"/>
        <v>652</v>
      </c>
      <c r="X575" s="97">
        <f t="shared" si="2461"/>
        <v>489</v>
      </c>
      <c r="Y575" s="97">
        <f t="shared" si="2461"/>
        <v>489</v>
      </c>
      <c r="Z575" s="97">
        <f t="shared" si="2461"/>
        <v>1593</v>
      </c>
      <c r="AA575" s="97">
        <f t="shared" si="2461"/>
        <v>1061</v>
      </c>
      <c r="AB575" s="97">
        <f t="shared" si="2461"/>
        <v>1326</v>
      </c>
      <c r="AC575" s="97">
        <f t="shared" si="2461"/>
        <v>1326</v>
      </c>
      <c r="AE575" s="98">
        <v>153</v>
      </c>
      <c r="AF575" s="98">
        <f t="shared" ref="AF575:AM575" si="2462">INT(B575/$I$1*$AM$1)</f>
        <v>2055</v>
      </c>
      <c r="AG575" s="98">
        <f t="shared" si="2462"/>
        <v>820</v>
      </c>
      <c r="AH575" s="98">
        <f t="shared" si="2462"/>
        <v>616</v>
      </c>
      <c r="AI575" s="98">
        <f t="shared" si="2462"/>
        <v>616</v>
      </c>
      <c r="AJ575" s="98">
        <f t="shared" si="2462"/>
        <v>2004</v>
      </c>
      <c r="AK575" s="98">
        <f t="shared" si="2462"/>
        <v>1335</v>
      </c>
      <c r="AL575" s="98">
        <f t="shared" si="2462"/>
        <v>1669</v>
      </c>
      <c r="AM575" s="98">
        <f t="shared" si="2462"/>
        <v>1669</v>
      </c>
      <c r="AO575" s="100">
        <v>153</v>
      </c>
      <c r="AP575" s="100">
        <f t="shared" ref="AP575:AW575" si="2463">INT(B575/$I$1*$AW$1)</f>
        <v>2635</v>
      </c>
      <c r="AQ575" s="100">
        <f t="shared" si="2463"/>
        <v>1052</v>
      </c>
      <c r="AR575" s="100">
        <f t="shared" si="2463"/>
        <v>790</v>
      </c>
      <c r="AS575" s="100">
        <f t="shared" si="2463"/>
        <v>790</v>
      </c>
      <c r="AT575" s="100">
        <f t="shared" si="2463"/>
        <v>2570</v>
      </c>
      <c r="AU575" s="100">
        <f t="shared" si="2463"/>
        <v>1712</v>
      </c>
      <c r="AV575" s="100">
        <f t="shared" si="2463"/>
        <v>2140</v>
      </c>
      <c r="AW575" s="100">
        <f t="shared" si="2463"/>
        <v>2140</v>
      </c>
      <c r="AY575" s="101">
        <v>153</v>
      </c>
      <c r="AZ575" s="101">
        <f t="shared" ref="AZ575:BG575" si="2464">INT(B575/$I$1*$BG$1)</f>
        <v>3372</v>
      </c>
      <c r="BA575" s="101">
        <f t="shared" si="2464"/>
        <v>1347</v>
      </c>
      <c r="BB575" s="101">
        <f t="shared" si="2464"/>
        <v>1011</v>
      </c>
      <c r="BC575" s="101">
        <f t="shared" si="2464"/>
        <v>1011</v>
      </c>
      <c r="BD575" s="101">
        <f t="shared" si="2464"/>
        <v>3289</v>
      </c>
      <c r="BE575" s="101">
        <f t="shared" si="2464"/>
        <v>2192</v>
      </c>
      <c r="BF575" s="101">
        <f t="shared" si="2464"/>
        <v>2739</v>
      </c>
      <c r="BG575" s="101">
        <f t="shared" si="2464"/>
        <v>2739</v>
      </c>
      <c r="BI575" s="102">
        <v>153</v>
      </c>
      <c r="BJ575" s="102">
        <f t="shared" ref="BJ575:BQ575" si="2465">INT(B575/$I$1*$BQ$1)</f>
        <v>5270</v>
      </c>
      <c r="BK575" s="102">
        <f t="shared" si="2465"/>
        <v>2105</v>
      </c>
      <c r="BL575" s="102">
        <f t="shared" si="2465"/>
        <v>1580</v>
      </c>
      <c r="BM575" s="102">
        <f t="shared" si="2465"/>
        <v>1580</v>
      </c>
      <c r="BN575" s="102">
        <f t="shared" si="2465"/>
        <v>5140</v>
      </c>
      <c r="BO575" s="102">
        <f t="shared" si="2465"/>
        <v>3425</v>
      </c>
      <c r="BP575" s="102">
        <f t="shared" si="2465"/>
        <v>4280</v>
      </c>
      <c r="BQ575" s="102">
        <f t="shared" si="2465"/>
        <v>4280</v>
      </c>
    </row>
    <row r="576" spans="1:69">
      <c r="A576" s="4">
        <v>154</v>
      </c>
      <c r="B576" s="4">
        <f>INT(VLOOKUP(A576,数值基线!$A$1:$K$206,9,0)*$B$210)</f>
        <v>1067</v>
      </c>
      <c r="C576" s="4">
        <f>INT(B576/$B$2*$C$2)</f>
        <v>426</v>
      </c>
      <c r="D576" s="4">
        <f>INT(B576/$B$2*$D$2)</f>
        <v>320</v>
      </c>
      <c r="E576" s="4">
        <f>INT(B576/$B$2*$E$2)</f>
        <v>320</v>
      </c>
      <c r="F576" s="4">
        <f>INT(VLOOKUP(A576,数值基线!$A$1:$K$206,10,0)*$F$2)</f>
        <v>1041</v>
      </c>
      <c r="G576" s="4">
        <f>INT(F576/$F$2*$G$2)</f>
        <v>694</v>
      </c>
      <c r="H576" s="4">
        <f>INT(F576/$F$2*$H$2)</f>
        <v>867</v>
      </c>
      <c r="I576" s="4">
        <f>INT(F576/$F$2*$I$2)</f>
        <v>867</v>
      </c>
      <c r="K576" s="106">
        <v>154</v>
      </c>
      <c r="L576" s="106">
        <f t="shared" ref="L576:S576" si="2466">INT(B576/$I$1*$S$1)</f>
        <v>1333</v>
      </c>
      <c r="M576" s="106">
        <f t="shared" si="2466"/>
        <v>532</v>
      </c>
      <c r="N576" s="106">
        <f t="shared" si="2466"/>
        <v>400</v>
      </c>
      <c r="O576" s="106">
        <f t="shared" si="2466"/>
        <v>400</v>
      </c>
      <c r="P576" s="106">
        <f t="shared" si="2466"/>
        <v>1301</v>
      </c>
      <c r="Q576" s="106">
        <f t="shared" si="2466"/>
        <v>867</v>
      </c>
      <c r="R576" s="106">
        <f t="shared" si="2466"/>
        <v>1083</v>
      </c>
      <c r="S576" s="106">
        <f t="shared" si="2466"/>
        <v>1083</v>
      </c>
      <c r="U576" s="97">
        <v>154</v>
      </c>
      <c r="V576" s="97">
        <f t="shared" ref="V576:AC576" si="2467">INT(B576/$I$1*$AC$1)</f>
        <v>1653</v>
      </c>
      <c r="W576" s="97">
        <f t="shared" si="2467"/>
        <v>660</v>
      </c>
      <c r="X576" s="97">
        <f t="shared" si="2467"/>
        <v>496</v>
      </c>
      <c r="Y576" s="97">
        <f t="shared" si="2467"/>
        <v>496</v>
      </c>
      <c r="Z576" s="97">
        <f t="shared" si="2467"/>
        <v>1613</v>
      </c>
      <c r="AA576" s="97">
        <f t="shared" si="2467"/>
        <v>1075</v>
      </c>
      <c r="AB576" s="97">
        <f t="shared" si="2467"/>
        <v>1343</v>
      </c>
      <c r="AC576" s="97">
        <f t="shared" si="2467"/>
        <v>1343</v>
      </c>
      <c r="AE576" s="98">
        <v>154</v>
      </c>
      <c r="AF576" s="98">
        <f t="shared" ref="AF576:AM576" si="2468">INT(B576/$I$1*$AM$1)</f>
        <v>2080</v>
      </c>
      <c r="AG576" s="98">
        <f t="shared" si="2468"/>
        <v>830</v>
      </c>
      <c r="AH576" s="98">
        <f t="shared" si="2468"/>
        <v>624</v>
      </c>
      <c r="AI576" s="98">
        <f t="shared" si="2468"/>
        <v>624</v>
      </c>
      <c r="AJ576" s="98">
        <f t="shared" si="2468"/>
        <v>2029</v>
      </c>
      <c r="AK576" s="98">
        <f t="shared" si="2468"/>
        <v>1353</v>
      </c>
      <c r="AL576" s="98">
        <f t="shared" si="2468"/>
        <v>1690</v>
      </c>
      <c r="AM576" s="98">
        <f t="shared" si="2468"/>
        <v>1690</v>
      </c>
      <c r="AO576" s="100">
        <v>154</v>
      </c>
      <c r="AP576" s="100">
        <f t="shared" ref="AP576:AW576" si="2469">INT(B576/$I$1*$AW$1)</f>
        <v>2667</v>
      </c>
      <c r="AQ576" s="100">
        <f t="shared" si="2469"/>
        <v>1065</v>
      </c>
      <c r="AR576" s="100">
        <f t="shared" si="2469"/>
        <v>800</v>
      </c>
      <c r="AS576" s="100">
        <f t="shared" si="2469"/>
        <v>800</v>
      </c>
      <c r="AT576" s="100">
        <f t="shared" si="2469"/>
        <v>2602</v>
      </c>
      <c r="AU576" s="100">
        <f t="shared" si="2469"/>
        <v>1735</v>
      </c>
      <c r="AV576" s="100">
        <f t="shared" si="2469"/>
        <v>2167</v>
      </c>
      <c r="AW576" s="100">
        <f t="shared" si="2469"/>
        <v>2167</v>
      </c>
      <c r="AY576" s="101">
        <v>154</v>
      </c>
      <c r="AZ576" s="101">
        <f t="shared" ref="AZ576:BG576" si="2470">INT(B576/$I$1*$BG$1)</f>
        <v>3414</v>
      </c>
      <c r="BA576" s="101">
        <f t="shared" si="2470"/>
        <v>1363</v>
      </c>
      <c r="BB576" s="101">
        <f t="shared" si="2470"/>
        <v>1024</v>
      </c>
      <c r="BC576" s="101">
        <f t="shared" si="2470"/>
        <v>1024</v>
      </c>
      <c r="BD576" s="101">
        <f t="shared" si="2470"/>
        <v>3331</v>
      </c>
      <c r="BE576" s="101">
        <f t="shared" si="2470"/>
        <v>2220</v>
      </c>
      <c r="BF576" s="101">
        <f t="shared" si="2470"/>
        <v>2774</v>
      </c>
      <c r="BG576" s="101">
        <f t="shared" si="2470"/>
        <v>2774</v>
      </c>
      <c r="BI576" s="102">
        <v>154</v>
      </c>
      <c r="BJ576" s="102">
        <f t="shared" ref="BJ576:BQ576" si="2471">INT(B576/$I$1*$BQ$1)</f>
        <v>5335</v>
      </c>
      <c r="BK576" s="102">
        <f t="shared" si="2471"/>
        <v>2130</v>
      </c>
      <c r="BL576" s="102">
        <f t="shared" si="2471"/>
        <v>1600</v>
      </c>
      <c r="BM576" s="102">
        <f t="shared" si="2471"/>
        <v>1600</v>
      </c>
      <c r="BN576" s="102">
        <f t="shared" si="2471"/>
        <v>5205</v>
      </c>
      <c r="BO576" s="102">
        <f t="shared" si="2471"/>
        <v>3470</v>
      </c>
      <c r="BP576" s="102">
        <f t="shared" si="2471"/>
        <v>4335</v>
      </c>
      <c r="BQ576" s="102">
        <f t="shared" si="2471"/>
        <v>4335</v>
      </c>
    </row>
    <row r="577" spans="1:69">
      <c r="A577" s="4">
        <v>155</v>
      </c>
      <c r="B577" s="4">
        <f>INT(VLOOKUP(A577,数值基线!$A$1:$K$206,9,0)*$B$210)</f>
        <v>1080</v>
      </c>
      <c r="C577" s="4">
        <f>INT(B577/$B$2*$C$2)</f>
        <v>432</v>
      </c>
      <c r="D577" s="4">
        <f>INT(B577/$B$2*$D$2)</f>
        <v>324</v>
      </c>
      <c r="E577" s="4">
        <f>INT(B577/$B$2*$E$2)</f>
        <v>324</v>
      </c>
      <c r="F577" s="4">
        <f>INT(VLOOKUP(A577,数值基线!$A$1:$K$206,10,0)*$F$2)</f>
        <v>1053</v>
      </c>
      <c r="G577" s="4">
        <f>INT(F577/$F$2*$G$2)</f>
        <v>702</v>
      </c>
      <c r="H577" s="4">
        <f>INT(F577/$F$2*$H$2)</f>
        <v>877</v>
      </c>
      <c r="I577" s="4">
        <f>INT(F577/$F$2*$I$2)</f>
        <v>877</v>
      </c>
      <c r="K577" s="106">
        <v>155</v>
      </c>
      <c r="L577" s="106">
        <f t="shared" ref="L577:S577" si="2472">INT(B577/$I$1*$S$1)</f>
        <v>1350</v>
      </c>
      <c r="M577" s="106">
        <f t="shared" si="2472"/>
        <v>540</v>
      </c>
      <c r="N577" s="106">
        <f t="shared" si="2472"/>
        <v>405</v>
      </c>
      <c r="O577" s="106">
        <f t="shared" si="2472"/>
        <v>405</v>
      </c>
      <c r="P577" s="106">
        <f t="shared" si="2472"/>
        <v>1316</v>
      </c>
      <c r="Q577" s="106">
        <f t="shared" si="2472"/>
        <v>877</v>
      </c>
      <c r="R577" s="106">
        <f t="shared" si="2472"/>
        <v>1096</v>
      </c>
      <c r="S577" s="106">
        <f t="shared" si="2472"/>
        <v>1096</v>
      </c>
      <c r="U577" s="97">
        <v>155</v>
      </c>
      <c r="V577" s="97">
        <f t="shared" ref="V577:AC577" si="2473">INT(B577/$I$1*$AC$1)</f>
        <v>1674</v>
      </c>
      <c r="W577" s="97">
        <f t="shared" si="2473"/>
        <v>669</v>
      </c>
      <c r="X577" s="97">
        <f t="shared" si="2473"/>
        <v>502</v>
      </c>
      <c r="Y577" s="97">
        <f t="shared" si="2473"/>
        <v>502</v>
      </c>
      <c r="Z577" s="97">
        <f t="shared" si="2473"/>
        <v>1632</v>
      </c>
      <c r="AA577" s="97">
        <f t="shared" si="2473"/>
        <v>1088</v>
      </c>
      <c r="AB577" s="97">
        <f t="shared" si="2473"/>
        <v>1359</v>
      </c>
      <c r="AC577" s="97">
        <f t="shared" si="2473"/>
        <v>1359</v>
      </c>
      <c r="AE577" s="98">
        <v>155</v>
      </c>
      <c r="AF577" s="98">
        <f t="shared" ref="AF577:AM577" si="2474">INT(B577/$I$1*$AM$1)</f>
        <v>2106</v>
      </c>
      <c r="AG577" s="98">
        <f t="shared" si="2474"/>
        <v>842</v>
      </c>
      <c r="AH577" s="98">
        <f t="shared" si="2474"/>
        <v>631</v>
      </c>
      <c r="AI577" s="98">
        <f t="shared" si="2474"/>
        <v>631</v>
      </c>
      <c r="AJ577" s="98">
        <f t="shared" si="2474"/>
        <v>2053</v>
      </c>
      <c r="AK577" s="98">
        <f t="shared" si="2474"/>
        <v>1368</v>
      </c>
      <c r="AL577" s="98">
        <f t="shared" si="2474"/>
        <v>1710</v>
      </c>
      <c r="AM577" s="98">
        <f t="shared" si="2474"/>
        <v>1710</v>
      </c>
      <c r="AO577" s="100">
        <v>155</v>
      </c>
      <c r="AP577" s="100">
        <f t="shared" ref="AP577:AW577" si="2475">INT(B577/$I$1*$AW$1)</f>
        <v>2700</v>
      </c>
      <c r="AQ577" s="100">
        <f t="shared" si="2475"/>
        <v>1080</v>
      </c>
      <c r="AR577" s="100">
        <f t="shared" si="2475"/>
        <v>810</v>
      </c>
      <c r="AS577" s="100">
        <f t="shared" si="2475"/>
        <v>810</v>
      </c>
      <c r="AT577" s="100">
        <f t="shared" si="2475"/>
        <v>2632</v>
      </c>
      <c r="AU577" s="100">
        <f t="shared" si="2475"/>
        <v>1755</v>
      </c>
      <c r="AV577" s="100">
        <f t="shared" si="2475"/>
        <v>2192</v>
      </c>
      <c r="AW577" s="100">
        <f t="shared" si="2475"/>
        <v>2192</v>
      </c>
      <c r="AY577" s="101">
        <v>155</v>
      </c>
      <c r="AZ577" s="101">
        <f t="shared" ref="AZ577:BG577" si="2476">INT(B577/$I$1*$BG$1)</f>
        <v>3456</v>
      </c>
      <c r="BA577" s="101">
        <f t="shared" si="2476"/>
        <v>1382</v>
      </c>
      <c r="BB577" s="101">
        <f t="shared" si="2476"/>
        <v>1036</v>
      </c>
      <c r="BC577" s="101">
        <f t="shared" si="2476"/>
        <v>1036</v>
      </c>
      <c r="BD577" s="101">
        <f t="shared" si="2476"/>
        <v>3369</v>
      </c>
      <c r="BE577" s="101">
        <f t="shared" si="2476"/>
        <v>2246</v>
      </c>
      <c r="BF577" s="101">
        <f t="shared" si="2476"/>
        <v>2806</v>
      </c>
      <c r="BG577" s="101">
        <f t="shared" si="2476"/>
        <v>2806</v>
      </c>
      <c r="BI577" s="102">
        <v>155</v>
      </c>
      <c r="BJ577" s="102">
        <f t="shared" ref="BJ577:BQ577" si="2477">INT(B577/$I$1*$BQ$1)</f>
        <v>5400</v>
      </c>
      <c r="BK577" s="102">
        <f t="shared" si="2477"/>
        <v>2160</v>
      </c>
      <c r="BL577" s="102">
        <f t="shared" si="2477"/>
        <v>1620</v>
      </c>
      <c r="BM577" s="102">
        <f t="shared" si="2477"/>
        <v>1620</v>
      </c>
      <c r="BN577" s="102">
        <f t="shared" si="2477"/>
        <v>5265</v>
      </c>
      <c r="BO577" s="102">
        <f t="shared" si="2477"/>
        <v>3510</v>
      </c>
      <c r="BP577" s="102">
        <f t="shared" si="2477"/>
        <v>4385</v>
      </c>
      <c r="BQ577" s="102">
        <f t="shared" si="2477"/>
        <v>4385</v>
      </c>
    </row>
    <row r="578" spans="1:69">
      <c r="A578" s="4">
        <v>156</v>
      </c>
      <c r="B578" s="4">
        <f>INT(VLOOKUP(A578,数值基线!$A$1:$K$206,9,0)*$B$210)</f>
        <v>1093</v>
      </c>
      <c r="C578" s="4">
        <f>INT(B578/$B$2*$C$2)</f>
        <v>437</v>
      </c>
      <c r="D578" s="4">
        <f>INT(B578/$B$2*$D$2)</f>
        <v>327</v>
      </c>
      <c r="E578" s="4">
        <f>INT(B578/$B$2*$E$2)</f>
        <v>327</v>
      </c>
      <c r="F578" s="4">
        <f>INT(VLOOKUP(A578,数值基线!$A$1:$K$206,10,0)*$F$2)</f>
        <v>1066</v>
      </c>
      <c r="G578" s="4">
        <f>INT(F578/$F$2*$G$2)</f>
        <v>710</v>
      </c>
      <c r="H578" s="4">
        <f>INT(F578/$F$2*$H$2)</f>
        <v>888</v>
      </c>
      <c r="I578" s="4">
        <f>INT(F578/$F$2*$I$2)</f>
        <v>888</v>
      </c>
      <c r="K578" s="106">
        <v>156</v>
      </c>
      <c r="L578" s="106">
        <f t="shared" ref="L578:S578" si="2478">INT(B578/$I$1*$S$1)</f>
        <v>1366</v>
      </c>
      <c r="M578" s="106">
        <f t="shared" si="2478"/>
        <v>546</v>
      </c>
      <c r="N578" s="106">
        <f t="shared" si="2478"/>
        <v>408</v>
      </c>
      <c r="O578" s="106">
        <f t="shared" si="2478"/>
        <v>408</v>
      </c>
      <c r="P578" s="106">
        <f t="shared" si="2478"/>
        <v>1332</v>
      </c>
      <c r="Q578" s="106">
        <f t="shared" si="2478"/>
        <v>887</v>
      </c>
      <c r="R578" s="106">
        <f t="shared" si="2478"/>
        <v>1110</v>
      </c>
      <c r="S578" s="106">
        <f t="shared" si="2478"/>
        <v>1110</v>
      </c>
      <c r="U578" s="97">
        <v>156</v>
      </c>
      <c r="V578" s="97">
        <f t="shared" ref="V578:AC578" si="2479">INT(B578/$I$1*$AC$1)</f>
        <v>1694</v>
      </c>
      <c r="W578" s="97">
        <f t="shared" si="2479"/>
        <v>677</v>
      </c>
      <c r="X578" s="97">
        <f t="shared" si="2479"/>
        <v>506</v>
      </c>
      <c r="Y578" s="97">
        <f t="shared" si="2479"/>
        <v>506</v>
      </c>
      <c r="Z578" s="97">
        <f t="shared" si="2479"/>
        <v>1652</v>
      </c>
      <c r="AA578" s="97">
        <f t="shared" si="2479"/>
        <v>1100</v>
      </c>
      <c r="AB578" s="97">
        <f t="shared" si="2479"/>
        <v>1376</v>
      </c>
      <c r="AC578" s="97">
        <f t="shared" si="2479"/>
        <v>1376</v>
      </c>
      <c r="AE578" s="98">
        <v>156</v>
      </c>
      <c r="AF578" s="98">
        <f t="shared" ref="AF578:AM578" si="2480">INT(B578/$I$1*$AM$1)</f>
        <v>2131</v>
      </c>
      <c r="AG578" s="98">
        <f t="shared" si="2480"/>
        <v>852</v>
      </c>
      <c r="AH578" s="98">
        <f t="shared" si="2480"/>
        <v>637</v>
      </c>
      <c r="AI578" s="98">
        <f t="shared" si="2480"/>
        <v>637</v>
      </c>
      <c r="AJ578" s="98">
        <f t="shared" si="2480"/>
        <v>2078</v>
      </c>
      <c r="AK578" s="98">
        <f t="shared" si="2480"/>
        <v>1384</v>
      </c>
      <c r="AL578" s="98">
        <f t="shared" si="2480"/>
        <v>1731</v>
      </c>
      <c r="AM578" s="98">
        <f t="shared" si="2480"/>
        <v>1731</v>
      </c>
      <c r="AO578" s="100">
        <v>156</v>
      </c>
      <c r="AP578" s="100">
        <f t="shared" ref="AP578:AW578" si="2481">INT(B578/$I$1*$AW$1)</f>
        <v>2732</v>
      </c>
      <c r="AQ578" s="100">
        <f t="shared" si="2481"/>
        <v>1092</v>
      </c>
      <c r="AR578" s="100">
        <f t="shared" si="2481"/>
        <v>817</v>
      </c>
      <c r="AS578" s="100">
        <f t="shared" si="2481"/>
        <v>817</v>
      </c>
      <c r="AT578" s="100">
        <f t="shared" si="2481"/>
        <v>2665</v>
      </c>
      <c r="AU578" s="100">
        <f t="shared" si="2481"/>
        <v>1775</v>
      </c>
      <c r="AV578" s="100">
        <f t="shared" si="2481"/>
        <v>2220</v>
      </c>
      <c r="AW578" s="100">
        <f t="shared" si="2481"/>
        <v>2220</v>
      </c>
      <c r="AY578" s="101">
        <v>156</v>
      </c>
      <c r="AZ578" s="101">
        <f t="shared" ref="AZ578:BG578" si="2482">INT(B578/$I$1*$BG$1)</f>
        <v>3497</v>
      </c>
      <c r="BA578" s="101">
        <f t="shared" si="2482"/>
        <v>1398</v>
      </c>
      <c r="BB578" s="101">
        <f t="shared" si="2482"/>
        <v>1046</v>
      </c>
      <c r="BC578" s="101">
        <f t="shared" si="2482"/>
        <v>1046</v>
      </c>
      <c r="BD578" s="101">
        <f t="shared" si="2482"/>
        <v>3411</v>
      </c>
      <c r="BE578" s="101">
        <f t="shared" si="2482"/>
        <v>2272</v>
      </c>
      <c r="BF578" s="101">
        <f t="shared" si="2482"/>
        <v>2841</v>
      </c>
      <c r="BG578" s="101">
        <f t="shared" si="2482"/>
        <v>2841</v>
      </c>
      <c r="BI578" s="102">
        <v>156</v>
      </c>
      <c r="BJ578" s="102">
        <f t="shared" ref="BJ578:BQ578" si="2483">INT(B578/$I$1*$BQ$1)</f>
        <v>5465</v>
      </c>
      <c r="BK578" s="102">
        <f t="shared" si="2483"/>
        <v>2185</v>
      </c>
      <c r="BL578" s="102">
        <f t="shared" si="2483"/>
        <v>1635</v>
      </c>
      <c r="BM578" s="102">
        <f t="shared" si="2483"/>
        <v>1635</v>
      </c>
      <c r="BN578" s="102">
        <f t="shared" si="2483"/>
        <v>5330</v>
      </c>
      <c r="BO578" s="102">
        <f t="shared" si="2483"/>
        <v>3550</v>
      </c>
      <c r="BP578" s="102">
        <f t="shared" si="2483"/>
        <v>4440</v>
      </c>
      <c r="BQ578" s="102">
        <f t="shared" si="2483"/>
        <v>4440</v>
      </c>
    </row>
    <row r="579" spans="1:69">
      <c r="A579" s="4">
        <v>157</v>
      </c>
      <c r="B579" s="4">
        <f>INT(VLOOKUP(A579,数值基线!$A$1:$K$206,9,0)*$B$210)</f>
        <v>1107</v>
      </c>
      <c r="C579" s="4">
        <f>INT(B579/$B$2*$C$2)</f>
        <v>442</v>
      </c>
      <c r="D579" s="4">
        <f>INT(B579/$B$2*$D$2)</f>
        <v>332</v>
      </c>
      <c r="E579" s="4">
        <f>INT(B579/$B$2*$E$2)</f>
        <v>332</v>
      </c>
      <c r="F579" s="4">
        <f>INT(VLOOKUP(A579,数值基线!$A$1:$K$206,10,0)*$F$2)</f>
        <v>1080</v>
      </c>
      <c r="G579" s="4">
        <f>INT(F579/$F$2*$G$2)</f>
        <v>720</v>
      </c>
      <c r="H579" s="4">
        <f>INT(F579/$F$2*$H$2)</f>
        <v>900</v>
      </c>
      <c r="I579" s="4">
        <f>INT(F579/$F$2*$I$2)</f>
        <v>900</v>
      </c>
      <c r="K579" s="106">
        <v>157</v>
      </c>
      <c r="L579" s="106">
        <f t="shared" ref="L579:S579" si="2484">INT(B579/$I$1*$S$1)</f>
        <v>1383</v>
      </c>
      <c r="M579" s="106">
        <f t="shared" si="2484"/>
        <v>552</v>
      </c>
      <c r="N579" s="106">
        <f t="shared" si="2484"/>
        <v>415</v>
      </c>
      <c r="O579" s="106">
        <f t="shared" si="2484"/>
        <v>415</v>
      </c>
      <c r="P579" s="106">
        <f t="shared" si="2484"/>
        <v>1350</v>
      </c>
      <c r="Q579" s="106">
        <f t="shared" si="2484"/>
        <v>900</v>
      </c>
      <c r="R579" s="106">
        <f t="shared" si="2484"/>
        <v>1125</v>
      </c>
      <c r="S579" s="106">
        <f t="shared" si="2484"/>
        <v>1125</v>
      </c>
      <c r="U579" s="97">
        <v>157</v>
      </c>
      <c r="V579" s="97">
        <f t="shared" ref="V579:AC579" si="2485">INT(B579/$I$1*$AC$1)</f>
        <v>1715</v>
      </c>
      <c r="W579" s="97">
        <f t="shared" si="2485"/>
        <v>685</v>
      </c>
      <c r="X579" s="97">
        <f t="shared" si="2485"/>
        <v>514</v>
      </c>
      <c r="Y579" s="97">
        <f t="shared" si="2485"/>
        <v>514</v>
      </c>
      <c r="Z579" s="97">
        <f t="shared" si="2485"/>
        <v>1674</v>
      </c>
      <c r="AA579" s="97">
        <f t="shared" si="2485"/>
        <v>1116</v>
      </c>
      <c r="AB579" s="97">
        <f t="shared" si="2485"/>
        <v>1395</v>
      </c>
      <c r="AC579" s="97">
        <f t="shared" si="2485"/>
        <v>1395</v>
      </c>
      <c r="AE579" s="98">
        <v>157</v>
      </c>
      <c r="AF579" s="98">
        <f t="shared" ref="AF579:AM579" si="2486">INT(B579/$I$1*$AM$1)</f>
        <v>2158</v>
      </c>
      <c r="AG579" s="98">
        <f t="shared" si="2486"/>
        <v>861</v>
      </c>
      <c r="AH579" s="98">
        <f t="shared" si="2486"/>
        <v>647</v>
      </c>
      <c r="AI579" s="98">
        <f t="shared" si="2486"/>
        <v>647</v>
      </c>
      <c r="AJ579" s="98">
        <f t="shared" si="2486"/>
        <v>2106</v>
      </c>
      <c r="AK579" s="98">
        <f t="shared" si="2486"/>
        <v>1404</v>
      </c>
      <c r="AL579" s="98">
        <f t="shared" si="2486"/>
        <v>1755</v>
      </c>
      <c r="AM579" s="98">
        <f t="shared" si="2486"/>
        <v>1755</v>
      </c>
      <c r="AO579" s="100">
        <v>157</v>
      </c>
      <c r="AP579" s="100">
        <f t="shared" ref="AP579:AW579" si="2487">INT(B579/$I$1*$AW$1)</f>
        <v>2767</v>
      </c>
      <c r="AQ579" s="100">
        <f t="shared" si="2487"/>
        <v>1105</v>
      </c>
      <c r="AR579" s="100">
        <f t="shared" si="2487"/>
        <v>830</v>
      </c>
      <c r="AS579" s="100">
        <f t="shared" si="2487"/>
        <v>830</v>
      </c>
      <c r="AT579" s="100">
        <f t="shared" si="2487"/>
        <v>2700</v>
      </c>
      <c r="AU579" s="100">
        <f t="shared" si="2487"/>
        <v>1800</v>
      </c>
      <c r="AV579" s="100">
        <f t="shared" si="2487"/>
        <v>2250</v>
      </c>
      <c r="AW579" s="100">
        <f t="shared" si="2487"/>
        <v>2250</v>
      </c>
      <c r="AY579" s="101">
        <v>157</v>
      </c>
      <c r="AZ579" s="101">
        <f t="shared" ref="AZ579:BG579" si="2488">INT(B579/$I$1*$BG$1)</f>
        <v>3542</v>
      </c>
      <c r="BA579" s="101">
        <f t="shared" si="2488"/>
        <v>1414</v>
      </c>
      <c r="BB579" s="101">
        <f t="shared" si="2488"/>
        <v>1062</v>
      </c>
      <c r="BC579" s="101">
        <f t="shared" si="2488"/>
        <v>1062</v>
      </c>
      <c r="BD579" s="101">
        <f t="shared" si="2488"/>
        <v>3456</v>
      </c>
      <c r="BE579" s="101">
        <f t="shared" si="2488"/>
        <v>2304</v>
      </c>
      <c r="BF579" s="101">
        <f t="shared" si="2488"/>
        <v>2880</v>
      </c>
      <c r="BG579" s="101">
        <f t="shared" si="2488"/>
        <v>2880</v>
      </c>
      <c r="BI579" s="102">
        <v>157</v>
      </c>
      <c r="BJ579" s="102">
        <f t="shared" ref="BJ579:BQ579" si="2489">INT(B579/$I$1*$BQ$1)</f>
        <v>5535</v>
      </c>
      <c r="BK579" s="102">
        <f t="shared" si="2489"/>
        <v>2210</v>
      </c>
      <c r="BL579" s="102">
        <f t="shared" si="2489"/>
        <v>1660</v>
      </c>
      <c r="BM579" s="102">
        <f t="shared" si="2489"/>
        <v>1660</v>
      </c>
      <c r="BN579" s="102">
        <f t="shared" si="2489"/>
        <v>5400</v>
      </c>
      <c r="BO579" s="102">
        <f t="shared" si="2489"/>
        <v>3600</v>
      </c>
      <c r="BP579" s="102">
        <f t="shared" si="2489"/>
        <v>4500</v>
      </c>
      <c r="BQ579" s="102">
        <f t="shared" si="2489"/>
        <v>4500</v>
      </c>
    </row>
    <row r="580" spans="1:69">
      <c r="A580" s="4">
        <v>158</v>
      </c>
      <c r="B580" s="4">
        <f>INT(VLOOKUP(A580,数值基线!$A$1:$K$206,9,0)*$B$210)</f>
        <v>1120</v>
      </c>
      <c r="C580" s="4">
        <f>INT(B580/$B$2*$C$2)</f>
        <v>448</v>
      </c>
      <c r="D580" s="4">
        <f>INT(B580/$B$2*$D$2)</f>
        <v>336</v>
      </c>
      <c r="E580" s="4">
        <f>INT(B580/$B$2*$E$2)</f>
        <v>336</v>
      </c>
      <c r="F580" s="4">
        <f>INT(VLOOKUP(A580,数值基线!$A$1:$K$206,10,0)*$F$2)</f>
        <v>1093</v>
      </c>
      <c r="G580" s="4">
        <f>INT(F580/$F$2*$G$2)</f>
        <v>728</v>
      </c>
      <c r="H580" s="4">
        <f>INT(F580/$F$2*$H$2)</f>
        <v>910</v>
      </c>
      <c r="I580" s="4">
        <f>INT(F580/$F$2*$I$2)</f>
        <v>910</v>
      </c>
      <c r="K580" s="106">
        <v>158</v>
      </c>
      <c r="L580" s="106">
        <f t="shared" ref="L580:S580" si="2490">INT(B580/$I$1*$S$1)</f>
        <v>1400</v>
      </c>
      <c r="M580" s="106">
        <f t="shared" si="2490"/>
        <v>560</v>
      </c>
      <c r="N580" s="106">
        <f t="shared" si="2490"/>
        <v>420</v>
      </c>
      <c r="O580" s="106">
        <f t="shared" si="2490"/>
        <v>420</v>
      </c>
      <c r="P580" s="106">
        <f t="shared" si="2490"/>
        <v>1366</v>
      </c>
      <c r="Q580" s="106">
        <f t="shared" si="2490"/>
        <v>910</v>
      </c>
      <c r="R580" s="106">
        <f t="shared" si="2490"/>
        <v>1137</v>
      </c>
      <c r="S580" s="106">
        <f t="shared" si="2490"/>
        <v>1137</v>
      </c>
      <c r="U580" s="97">
        <v>158</v>
      </c>
      <c r="V580" s="97">
        <f t="shared" ref="V580:AC580" si="2491">INT(B580/$I$1*$AC$1)</f>
        <v>1736</v>
      </c>
      <c r="W580" s="97">
        <f t="shared" si="2491"/>
        <v>694</v>
      </c>
      <c r="X580" s="97">
        <f t="shared" si="2491"/>
        <v>520</v>
      </c>
      <c r="Y580" s="97">
        <f t="shared" si="2491"/>
        <v>520</v>
      </c>
      <c r="Z580" s="97">
        <f t="shared" si="2491"/>
        <v>1694</v>
      </c>
      <c r="AA580" s="97">
        <f t="shared" si="2491"/>
        <v>1128</v>
      </c>
      <c r="AB580" s="97">
        <f t="shared" si="2491"/>
        <v>1410</v>
      </c>
      <c r="AC580" s="97">
        <f t="shared" si="2491"/>
        <v>1410</v>
      </c>
      <c r="AE580" s="98">
        <v>158</v>
      </c>
      <c r="AF580" s="98">
        <f t="shared" ref="AF580:AM580" si="2492">INT(B580/$I$1*$AM$1)</f>
        <v>2184</v>
      </c>
      <c r="AG580" s="98">
        <f t="shared" si="2492"/>
        <v>873</v>
      </c>
      <c r="AH580" s="98">
        <f t="shared" si="2492"/>
        <v>655</v>
      </c>
      <c r="AI580" s="98">
        <f t="shared" si="2492"/>
        <v>655</v>
      </c>
      <c r="AJ580" s="98">
        <f t="shared" si="2492"/>
        <v>2131</v>
      </c>
      <c r="AK580" s="98">
        <f t="shared" si="2492"/>
        <v>1419</v>
      </c>
      <c r="AL580" s="98">
        <f t="shared" si="2492"/>
        <v>1774</v>
      </c>
      <c r="AM580" s="98">
        <f t="shared" si="2492"/>
        <v>1774</v>
      </c>
      <c r="AO580" s="100">
        <v>158</v>
      </c>
      <c r="AP580" s="100">
        <f t="shared" ref="AP580:AW580" si="2493">INT(B580/$I$1*$AW$1)</f>
        <v>2800</v>
      </c>
      <c r="AQ580" s="100">
        <f t="shared" si="2493"/>
        <v>1120</v>
      </c>
      <c r="AR580" s="100">
        <f t="shared" si="2493"/>
        <v>840</v>
      </c>
      <c r="AS580" s="100">
        <f t="shared" si="2493"/>
        <v>840</v>
      </c>
      <c r="AT580" s="100">
        <f t="shared" si="2493"/>
        <v>2732</v>
      </c>
      <c r="AU580" s="100">
        <f t="shared" si="2493"/>
        <v>1820</v>
      </c>
      <c r="AV580" s="100">
        <f t="shared" si="2493"/>
        <v>2275</v>
      </c>
      <c r="AW580" s="100">
        <f t="shared" si="2493"/>
        <v>2275</v>
      </c>
      <c r="AY580" s="101">
        <v>158</v>
      </c>
      <c r="AZ580" s="101">
        <f t="shared" ref="AZ580:BG580" si="2494">INT(B580/$I$1*$BG$1)</f>
        <v>3584</v>
      </c>
      <c r="BA580" s="101">
        <f t="shared" si="2494"/>
        <v>1433</v>
      </c>
      <c r="BB580" s="101">
        <f t="shared" si="2494"/>
        <v>1075</v>
      </c>
      <c r="BC580" s="101">
        <f t="shared" si="2494"/>
        <v>1075</v>
      </c>
      <c r="BD580" s="101">
        <f t="shared" si="2494"/>
        <v>3497</v>
      </c>
      <c r="BE580" s="101">
        <f t="shared" si="2494"/>
        <v>2329</v>
      </c>
      <c r="BF580" s="101">
        <f t="shared" si="2494"/>
        <v>2912</v>
      </c>
      <c r="BG580" s="101">
        <f t="shared" si="2494"/>
        <v>2912</v>
      </c>
      <c r="BI580" s="102">
        <v>158</v>
      </c>
      <c r="BJ580" s="102">
        <f t="shared" ref="BJ580:BQ580" si="2495">INT(B580/$I$1*$BQ$1)</f>
        <v>5600</v>
      </c>
      <c r="BK580" s="102">
        <f t="shared" si="2495"/>
        <v>2240</v>
      </c>
      <c r="BL580" s="102">
        <f t="shared" si="2495"/>
        <v>1680</v>
      </c>
      <c r="BM580" s="102">
        <f t="shared" si="2495"/>
        <v>1680</v>
      </c>
      <c r="BN580" s="102">
        <f t="shared" si="2495"/>
        <v>5465</v>
      </c>
      <c r="BO580" s="102">
        <f t="shared" si="2495"/>
        <v>3640</v>
      </c>
      <c r="BP580" s="102">
        <f t="shared" si="2495"/>
        <v>4550</v>
      </c>
      <c r="BQ580" s="102">
        <f t="shared" si="2495"/>
        <v>4550</v>
      </c>
    </row>
    <row r="581" spans="1:69">
      <c r="A581" s="4">
        <v>159</v>
      </c>
      <c r="B581" s="4">
        <f>INT(VLOOKUP(A581,数值基线!$A$1:$K$206,9,0)*$B$210)</f>
        <v>1134</v>
      </c>
      <c r="C581" s="4">
        <f>INT(B581/$B$2*$C$2)</f>
        <v>453</v>
      </c>
      <c r="D581" s="4">
        <f>INT(B581/$B$2*$D$2)</f>
        <v>340</v>
      </c>
      <c r="E581" s="4">
        <f>INT(B581/$B$2*$E$2)</f>
        <v>340</v>
      </c>
      <c r="F581" s="4">
        <f>INT(VLOOKUP(A581,数值基线!$A$1:$K$206,10,0)*$F$2)</f>
        <v>1106</v>
      </c>
      <c r="G581" s="4">
        <f>INT(F581/$F$2*$G$2)</f>
        <v>737</v>
      </c>
      <c r="H581" s="4">
        <f>INT(F581/$F$2*$H$2)</f>
        <v>921</v>
      </c>
      <c r="I581" s="4">
        <f>INT(F581/$F$2*$I$2)</f>
        <v>921</v>
      </c>
      <c r="K581" s="106">
        <v>159</v>
      </c>
      <c r="L581" s="106">
        <f t="shared" ref="L581:S581" si="2496">INT(B581/$I$1*$S$1)</f>
        <v>1417</v>
      </c>
      <c r="M581" s="106">
        <f t="shared" si="2496"/>
        <v>566</v>
      </c>
      <c r="N581" s="106">
        <f t="shared" si="2496"/>
        <v>425</v>
      </c>
      <c r="O581" s="106">
        <f t="shared" si="2496"/>
        <v>425</v>
      </c>
      <c r="P581" s="106">
        <f t="shared" si="2496"/>
        <v>1382</v>
      </c>
      <c r="Q581" s="106">
        <f t="shared" si="2496"/>
        <v>921</v>
      </c>
      <c r="R581" s="106">
        <f t="shared" si="2496"/>
        <v>1151</v>
      </c>
      <c r="S581" s="106">
        <f t="shared" si="2496"/>
        <v>1151</v>
      </c>
      <c r="U581" s="97">
        <v>159</v>
      </c>
      <c r="V581" s="97">
        <f t="shared" ref="V581:AC581" si="2497">INT(B581/$I$1*$AC$1)</f>
        <v>1757</v>
      </c>
      <c r="W581" s="97">
        <f t="shared" si="2497"/>
        <v>702</v>
      </c>
      <c r="X581" s="97">
        <f t="shared" si="2497"/>
        <v>527</v>
      </c>
      <c r="Y581" s="97">
        <f t="shared" si="2497"/>
        <v>527</v>
      </c>
      <c r="Z581" s="97">
        <f t="shared" si="2497"/>
        <v>1714</v>
      </c>
      <c r="AA581" s="97">
        <f t="shared" si="2497"/>
        <v>1142</v>
      </c>
      <c r="AB581" s="97">
        <f t="shared" si="2497"/>
        <v>1427</v>
      </c>
      <c r="AC581" s="97">
        <f t="shared" si="2497"/>
        <v>1427</v>
      </c>
      <c r="AE581" s="98">
        <v>159</v>
      </c>
      <c r="AF581" s="98">
        <f t="shared" ref="AF581:AM581" si="2498">INT(B581/$I$1*$AM$1)</f>
        <v>2211</v>
      </c>
      <c r="AG581" s="98">
        <f t="shared" si="2498"/>
        <v>883</v>
      </c>
      <c r="AH581" s="98">
        <f t="shared" si="2498"/>
        <v>663</v>
      </c>
      <c r="AI581" s="98">
        <f t="shared" si="2498"/>
        <v>663</v>
      </c>
      <c r="AJ581" s="98">
        <f t="shared" si="2498"/>
        <v>2156</v>
      </c>
      <c r="AK581" s="98">
        <f t="shared" si="2498"/>
        <v>1437</v>
      </c>
      <c r="AL581" s="98">
        <f t="shared" si="2498"/>
        <v>1795</v>
      </c>
      <c r="AM581" s="98">
        <f t="shared" si="2498"/>
        <v>1795</v>
      </c>
      <c r="AO581" s="100">
        <v>159</v>
      </c>
      <c r="AP581" s="100">
        <f t="shared" ref="AP581:AW581" si="2499">INT(B581/$I$1*$AW$1)</f>
        <v>2835</v>
      </c>
      <c r="AQ581" s="100">
        <f t="shared" si="2499"/>
        <v>1132</v>
      </c>
      <c r="AR581" s="100">
        <f t="shared" si="2499"/>
        <v>850</v>
      </c>
      <c r="AS581" s="100">
        <f t="shared" si="2499"/>
        <v>850</v>
      </c>
      <c r="AT581" s="100">
        <f t="shared" si="2499"/>
        <v>2765</v>
      </c>
      <c r="AU581" s="100">
        <f t="shared" si="2499"/>
        <v>1842</v>
      </c>
      <c r="AV581" s="100">
        <f t="shared" si="2499"/>
        <v>2302</v>
      </c>
      <c r="AW581" s="100">
        <f t="shared" si="2499"/>
        <v>2302</v>
      </c>
      <c r="AY581" s="101">
        <v>159</v>
      </c>
      <c r="AZ581" s="101">
        <f t="shared" ref="AZ581:BG581" si="2500">INT(B581/$I$1*$BG$1)</f>
        <v>3628</v>
      </c>
      <c r="BA581" s="101">
        <f t="shared" si="2500"/>
        <v>1449</v>
      </c>
      <c r="BB581" s="101">
        <f t="shared" si="2500"/>
        <v>1088</v>
      </c>
      <c r="BC581" s="101">
        <f t="shared" si="2500"/>
        <v>1088</v>
      </c>
      <c r="BD581" s="101">
        <f t="shared" si="2500"/>
        <v>3539</v>
      </c>
      <c r="BE581" s="101">
        <f t="shared" si="2500"/>
        <v>2358</v>
      </c>
      <c r="BF581" s="101">
        <f t="shared" si="2500"/>
        <v>2947</v>
      </c>
      <c r="BG581" s="101">
        <f t="shared" si="2500"/>
        <v>2947</v>
      </c>
      <c r="BI581" s="102">
        <v>159</v>
      </c>
      <c r="BJ581" s="102">
        <f t="shared" ref="BJ581:BQ581" si="2501">INT(B581/$I$1*$BQ$1)</f>
        <v>5670</v>
      </c>
      <c r="BK581" s="102">
        <f t="shared" si="2501"/>
        <v>2265</v>
      </c>
      <c r="BL581" s="102">
        <f t="shared" si="2501"/>
        <v>1700</v>
      </c>
      <c r="BM581" s="102">
        <f t="shared" si="2501"/>
        <v>1700</v>
      </c>
      <c r="BN581" s="102">
        <f t="shared" si="2501"/>
        <v>5530</v>
      </c>
      <c r="BO581" s="102">
        <f t="shared" si="2501"/>
        <v>3685</v>
      </c>
      <c r="BP581" s="102">
        <f t="shared" si="2501"/>
        <v>4605</v>
      </c>
      <c r="BQ581" s="102">
        <f t="shared" si="2501"/>
        <v>4605</v>
      </c>
    </row>
    <row r="582" spans="1:69">
      <c r="A582" s="4">
        <v>160</v>
      </c>
      <c r="B582" s="4">
        <f>INT(VLOOKUP(A582,数值基线!$A$1:$K$206,9,0)*$B$210)</f>
        <v>1148</v>
      </c>
      <c r="C582" s="4">
        <f>INT(B582/$B$2*$C$2)</f>
        <v>459</v>
      </c>
      <c r="D582" s="4">
        <f>INT(B582/$B$2*$D$2)</f>
        <v>344</v>
      </c>
      <c r="E582" s="4">
        <f>INT(B582/$B$2*$E$2)</f>
        <v>344</v>
      </c>
      <c r="F582" s="4">
        <f>INT(VLOOKUP(A582,数值基线!$A$1:$K$206,10,0)*$F$2)</f>
        <v>1119</v>
      </c>
      <c r="G582" s="4">
        <f>INT(F582/$F$2*$G$2)</f>
        <v>746</v>
      </c>
      <c r="H582" s="4">
        <f>INT(F582/$F$2*$H$2)</f>
        <v>932</v>
      </c>
      <c r="I582" s="4">
        <f>INT(F582/$F$2*$I$2)</f>
        <v>932</v>
      </c>
      <c r="K582" s="106">
        <v>160</v>
      </c>
      <c r="L582" s="106">
        <f t="shared" ref="L582:S582" si="2502">INT(B582/$I$1*$S$1)</f>
        <v>1435</v>
      </c>
      <c r="M582" s="106">
        <f t="shared" si="2502"/>
        <v>573</v>
      </c>
      <c r="N582" s="106">
        <f t="shared" si="2502"/>
        <v>430</v>
      </c>
      <c r="O582" s="106">
        <f t="shared" si="2502"/>
        <v>430</v>
      </c>
      <c r="P582" s="106">
        <f t="shared" si="2502"/>
        <v>1398</v>
      </c>
      <c r="Q582" s="106">
        <f t="shared" si="2502"/>
        <v>932</v>
      </c>
      <c r="R582" s="106">
        <f t="shared" si="2502"/>
        <v>1165</v>
      </c>
      <c r="S582" s="106">
        <f t="shared" si="2502"/>
        <v>1165</v>
      </c>
      <c r="U582" s="97">
        <v>160</v>
      </c>
      <c r="V582" s="97">
        <f t="shared" ref="V582:AC582" si="2503">INT(B582/$I$1*$AC$1)</f>
        <v>1779</v>
      </c>
      <c r="W582" s="97">
        <f t="shared" si="2503"/>
        <v>711</v>
      </c>
      <c r="X582" s="97">
        <f t="shared" si="2503"/>
        <v>533</v>
      </c>
      <c r="Y582" s="97">
        <f t="shared" si="2503"/>
        <v>533</v>
      </c>
      <c r="Z582" s="97">
        <f t="shared" si="2503"/>
        <v>1734</v>
      </c>
      <c r="AA582" s="97">
        <f t="shared" si="2503"/>
        <v>1156</v>
      </c>
      <c r="AB582" s="97">
        <f t="shared" si="2503"/>
        <v>1444</v>
      </c>
      <c r="AC582" s="97">
        <f t="shared" si="2503"/>
        <v>1444</v>
      </c>
      <c r="AE582" s="98">
        <v>160</v>
      </c>
      <c r="AF582" s="98">
        <f t="shared" ref="AF582:AM582" si="2504">INT(B582/$I$1*$AM$1)</f>
        <v>2238</v>
      </c>
      <c r="AG582" s="98">
        <f t="shared" si="2504"/>
        <v>895</v>
      </c>
      <c r="AH582" s="98">
        <f t="shared" si="2504"/>
        <v>670</v>
      </c>
      <c r="AI582" s="98">
        <f t="shared" si="2504"/>
        <v>670</v>
      </c>
      <c r="AJ582" s="98">
        <f t="shared" si="2504"/>
        <v>2182</v>
      </c>
      <c r="AK582" s="98">
        <f t="shared" si="2504"/>
        <v>1454</v>
      </c>
      <c r="AL582" s="98">
        <f t="shared" si="2504"/>
        <v>1817</v>
      </c>
      <c r="AM582" s="98">
        <f t="shared" si="2504"/>
        <v>1817</v>
      </c>
      <c r="AO582" s="100">
        <v>160</v>
      </c>
      <c r="AP582" s="100">
        <f t="shared" ref="AP582:AW582" si="2505">INT(B582/$I$1*$AW$1)</f>
        <v>2870</v>
      </c>
      <c r="AQ582" s="100">
        <f t="shared" si="2505"/>
        <v>1147</v>
      </c>
      <c r="AR582" s="100">
        <f t="shared" si="2505"/>
        <v>860</v>
      </c>
      <c r="AS582" s="100">
        <f t="shared" si="2505"/>
        <v>860</v>
      </c>
      <c r="AT582" s="100">
        <f t="shared" si="2505"/>
        <v>2797</v>
      </c>
      <c r="AU582" s="100">
        <f t="shared" si="2505"/>
        <v>1865</v>
      </c>
      <c r="AV582" s="100">
        <f t="shared" si="2505"/>
        <v>2330</v>
      </c>
      <c r="AW582" s="100">
        <f t="shared" si="2505"/>
        <v>2330</v>
      </c>
      <c r="AY582" s="101">
        <v>160</v>
      </c>
      <c r="AZ582" s="101">
        <f t="shared" ref="AZ582:BG582" si="2506">INT(B582/$I$1*$BG$1)</f>
        <v>3673</v>
      </c>
      <c r="BA582" s="101">
        <f t="shared" si="2506"/>
        <v>1468</v>
      </c>
      <c r="BB582" s="101">
        <f t="shared" si="2506"/>
        <v>1100</v>
      </c>
      <c r="BC582" s="101">
        <f t="shared" si="2506"/>
        <v>1100</v>
      </c>
      <c r="BD582" s="101">
        <f t="shared" si="2506"/>
        <v>3580</v>
      </c>
      <c r="BE582" s="101">
        <f t="shared" si="2506"/>
        <v>2387</v>
      </c>
      <c r="BF582" s="101">
        <f t="shared" si="2506"/>
        <v>2982</v>
      </c>
      <c r="BG582" s="101">
        <f t="shared" si="2506"/>
        <v>2982</v>
      </c>
      <c r="BI582" s="102">
        <v>160</v>
      </c>
      <c r="BJ582" s="102">
        <f t="shared" ref="BJ582:BQ582" si="2507">INT(B582/$I$1*$BQ$1)</f>
        <v>5740</v>
      </c>
      <c r="BK582" s="102">
        <f t="shared" si="2507"/>
        <v>2295</v>
      </c>
      <c r="BL582" s="102">
        <f t="shared" si="2507"/>
        <v>1720</v>
      </c>
      <c r="BM582" s="102">
        <f t="shared" si="2507"/>
        <v>1720</v>
      </c>
      <c r="BN582" s="102">
        <f t="shared" si="2507"/>
        <v>5595</v>
      </c>
      <c r="BO582" s="102">
        <f t="shared" si="2507"/>
        <v>3730</v>
      </c>
      <c r="BP582" s="102">
        <f t="shared" si="2507"/>
        <v>4660</v>
      </c>
      <c r="BQ582" s="102">
        <f t="shared" si="2507"/>
        <v>4660</v>
      </c>
    </row>
    <row r="583" spans="1:69">
      <c r="A583" s="4">
        <v>161</v>
      </c>
      <c r="B583" s="4">
        <f>INT(VLOOKUP(A583,数值基线!$A$1:$K$206,9,0)*$B$210)</f>
        <v>1161</v>
      </c>
      <c r="C583" s="4">
        <f>INT(B583/$B$2*$C$2)</f>
        <v>464</v>
      </c>
      <c r="D583" s="4">
        <f>INT(B583/$B$2*$D$2)</f>
        <v>348</v>
      </c>
      <c r="E583" s="4">
        <f>INT(B583/$B$2*$E$2)</f>
        <v>348</v>
      </c>
      <c r="F583" s="4">
        <f>INT(VLOOKUP(A583,数值基线!$A$1:$K$206,10,0)*$F$2)</f>
        <v>1133</v>
      </c>
      <c r="G583" s="4">
        <f>INT(F583/$F$2*$G$2)</f>
        <v>755</v>
      </c>
      <c r="H583" s="4">
        <f>INT(F583/$F$2*$H$2)</f>
        <v>944</v>
      </c>
      <c r="I583" s="4">
        <f>INT(F583/$F$2*$I$2)</f>
        <v>944</v>
      </c>
      <c r="K583" s="106">
        <v>161</v>
      </c>
      <c r="L583" s="106">
        <f t="shared" ref="L583:S583" si="2508">INT(B583/$I$1*$S$1)</f>
        <v>1451</v>
      </c>
      <c r="M583" s="106">
        <f t="shared" si="2508"/>
        <v>580</v>
      </c>
      <c r="N583" s="106">
        <f t="shared" si="2508"/>
        <v>435</v>
      </c>
      <c r="O583" s="106">
        <f t="shared" si="2508"/>
        <v>435</v>
      </c>
      <c r="P583" s="106">
        <f t="shared" si="2508"/>
        <v>1416</v>
      </c>
      <c r="Q583" s="106">
        <f t="shared" si="2508"/>
        <v>943</v>
      </c>
      <c r="R583" s="106">
        <f t="shared" si="2508"/>
        <v>1180</v>
      </c>
      <c r="S583" s="106">
        <f t="shared" si="2508"/>
        <v>1180</v>
      </c>
      <c r="U583" s="97">
        <v>161</v>
      </c>
      <c r="V583" s="97">
        <f t="shared" ref="V583:AC583" si="2509">INT(B583/$I$1*$AC$1)</f>
        <v>1799</v>
      </c>
      <c r="W583" s="97">
        <f t="shared" si="2509"/>
        <v>719</v>
      </c>
      <c r="X583" s="97">
        <f t="shared" si="2509"/>
        <v>539</v>
      </c>
      <c r="Y583" s="97">
        <f t="shared" si="2509"/>
        <v>539</v>
      </c>
      <c r="Z583" s="97">
        <f t="shared" si="2509"/>
        <v>1756</v>
      </c>
      <c r="AA583" s="97">
        <f t="shared" si="2509"/>
        <v>1170</v>
      </c>
      <c r="AB583" s="97">
        <f t="shared" si="2509"/>
        <v>1463</v>
      </c>
      <c r="AC583" s="97">
        <f t="shared" si="2509"/>
        <v>1463</v>
      </c>
      <c r="AE583" s="98">
        <v>161</v>
      </c>
      <c r="AF583" s="98">
        <f t="shared" ref="AF583:AM583" si="2510">INT(B583/$I$1*$AM$1)</f>
        <v>2263</v>
      </c>
      <c r="AG583" s="98">
        <f t="shared" si="2510"/>
        <v>904</v>
      </c>
      <c r="AH583" s="98">
        <f t="shared" si="2510"/>
        <v>678</v>
      </c>
      <c r="AI583" s="98">
        <f t="shared" si="2510"/>
        <v>678</v>
      </c>
      <c r="AJ583" s="98">
        <f t="shared" si="2510"/>
        <v>2209</v>
      </c>
      <c r="AK583" s="98">
        <f t="shared" si="2510"/>
        <v>1472</v>
      </c>
      <c r="AL583" s="98">
        <f t="shared" si="2510"/>
        <v>1840</v>
      </c>
      <c r="AM583" s="98">
        <f t="shared" si="2510"/>
        <v>1840</v>
      </c>
      <c r="AO583" s="100">
        <v>161</v>
      </c>
      <c r="AP583" s="100">
        <f t="shared" ref="AP583:AW583" si="2511">INT(B583/$I$1*$AW$1)</f>
        <v>2902</v>
      </c>
      <c r="AQ583" s="100">
        <f t="shared" si="2511"/>
        <v>1160</v>
      </c>
      <c r="AR583" s="100">
        <f t="shared" si="2511"/>
        <v>870</v>
      </c>
      <c r="AS583" s="100">
        <f t="shared" si="2511"/>
        <v>870</v>
      </c>
      <c r="AT583" s="100">
        <f t="shared" si="2511"/>
        <v>2832</v>
      </c>
      <c r="AU583" s="100">
        <f t="shared" si="2511"/>
        <v>1887</v>
      </c>
      <c r="AV583" s="100">
        <f t="shared" si="2511"/>
        <v>2360</v>
      </c>
      <c r="AW583" s="100">
        <f t="shared" si="2511"/>
        <v>2360</v>
      </c>
      <c r="AY583" s="101">
        <v>161</v>
      </c>
      <c r="AZ583" s="101">
        <f t="shared" ref="AZ583:BG583" si="2512">INT(B583/$I$1*$BG$1)</f>
        <v>3715</v>
      </c>
      <c r="BA583" s="101">
        <f t="shared" si="2512"/>
        <v>1484</v>
      </c>
      <c r="BB583" s="101">
        <f t="shared" si="2512"/>
        <v>1113</v>
      </c>
      <c r="BC583" s="101">
        <f t="shared" si="2512"/>
        <v>1113</v>
      </c>
      <c r="BD583" s="101">
        <f t="shared" si="2512"/>
        <v>3625</v>
      </c>
      <c r="BE583" s="101">
        <f t="shared" si="2512"/>
        <v>2416</v>
      </c>
      <c r="BF583" s="101">
        <f t="shared" si="2512"/>
        <v>3020</v>
      </c>
      <c r="BG583" s="101">
        <f t="shared" si="2512"/>
        <v>3020</v>
      </c>
      <c r="BI583" s="102">
        <v>161</v>
      </c>
      <c r="BJ583" s="102">
        <f t="shared" ref="BJ583:BQ583" si="2513">INT(B583/$I$1*$BQ$1)</f>
        <v>5805</v>
      </c>
      <c r="BK583" s="102">
        <f t="shared" si="2513"/>
        <v>2320</v>
      </c>
      <c r="BL583" s="102">
        <f t="shared" si="2513"/>
        <v>1740</v>
      </c>
      <c r="BM583" s="102">
        <f t="shared" si="2513"/>
        <v>1740</v>
      </c>
      <c r="BN583" s="102">
        <f t="shared" si="2513"/>
        <v>5665</v>
      </c>
      <c r="BO583" s="102">
        <f t="shared" si="2513"/>
        <v>3775</v>
      </c>
      <c r="BP583" s="102">
        <f t="shared" si="2513"/>
        <v>4720</v>
      </c>
      <c r="BQ583" s="102">
        <f t="shared" si="2513"/>
        <v>4720</v>
      </c>
    </row>
    <row r="584" spans="1:69">
      <c r="A584" s="4">
        <v>162</v>
      </c>
      <c r="B584" s="4">
        <f>INT(VLOOKUP(A584,数值基线!$A$1:$K$206,9,0)*$B$210)</f>
        <v>1175</v>
      </c>
      <c r="C584" s="4">
        <f>INT(B584/$B$2*$C$2)</f>
        <v>470</v>
      </c>
      <c r="D584" s="4">
        <f>INT(B584/$B$2*$D$2)</f>
        <v>352</v>
      </c>
      <c r="E584" s="4">
        <f>INT(B584/$B$2*$E$2)</f>
        <v>352</v>
      </c>
      <c r="F584" s="4">
        <f>INT(VLOOKUP(A584,数值基线!$A$1:$K$206,10,0)*$F$2)</f>
        <v>1147</v>
      </c>
      <c r="G584" s="4">
        <f>INT(F584/$F$2*$G$2)</f>
        <v>764</v>
      </c>
      <c r="H584" s="4">
        <f>INT(F584/$F$2*$H$2)</f>
        <v>955</v>
      </c>
      <c r="I584" s="4">
        <f>INT(F584/$F$2*$I$2)</f>
        <v>955</v>
      </c>
      <c r="K584" s="106">
        <v>162</v>
      </c>
      <c r="L584" s="106">
        <f t="shared" ref="L584:S584" si="2514">INT(B584/$I$1*$S$1)</f>
        <v>1468</v>
      </c>
      <c r="M584" s="106">
        <f t="shared" si="2514"/>
        <v>587</v>
      </c>
      <c r="N584" s="106">
        <f t="shared" si="2514"/>
        <v>440</v>
      </c>
      <c r="O584" s="106">
        <f t="shared" si="2514"/>
        <v>440</v>
      </c>
      <c r="P584" s="106">
        <f t="shared" si="2514"/>
        <v>1433</v>
      </c>
      <c r="Q584" s="106">
        <f t="shared" si="2514"/>
        <v>955</v>
      </c>
      <c r="R584" s="106">
        <f t="shared" si="2514"/>
        <v>1193</v>
      </c>
      <c r="S584" s="106">
        <f t="shared" si="2514"/>
        <v>1193</v>
      </c>
      <c r="U584" s="97">
        <v>162</v>
      </c>
      <c r="V584" s="97">
        <f t="shared" ref="V584:AC584" si="2515">INT(B584/$I$1*$AC$1)</f>
        <v>1821</v>
      </c>
      <c r="W584" s="97">
        <f t="shared" si="2515"/>
        <v>728</v>
      </c>
      <c r="X584" s="97">
        <f t="shared" si="2515"/>
        <v>545</v>
      </c>
      <c r="Y584" s="97">
        <f t="shared" si="2515"/>
        <v>545</v>
      </c>
      <c r="Z584" s="97">
        <f t="shared" si="2515"/>
        <v>1777</v>
      </c>
      <c r="AA584" s="97">
        <f t="shared" si="2515"/>
        <v>1184</v>
      </c>
      <c r="AB584" s="97">
        <f t="shared" si="2515"/>
        <v>1480</v>
      </c>
      <c r="AC584" s="97">
        <f t="shared" si="2515"/>
        <v>1480</v>
      </c>
      <c r="AE584" s="98">
        <v>162</v>
      </c>
      <c r="AF584" s="98">
        <f t="shared" ref="AF584:AM584" si="2516">INT(B584/$I$1*$AM$1)</f>
        <v>2291</v>
      </c>
      <c r="AG584" s="98">
        <f t="shared" si="2516"/>
        <v>916</v>
      </c>
      <c r="AH584" s="98">
        <f t="shared" si="2516"/>
        <v>686</v>
      </c>
      <c r="AI584" s="98">
        <f t="shared" si="2516"/>
        <v>686</v>
      </c>
      <c r="AJ584" s="98">
        <f t="shared" si="2516"/>
        <v>2236</v>
      </c>
      <c r="AK584" s="98">
        <f t="shared" si="2516"/>
        <v>1489</v>
      </c>
      <c r="AL584" s="98">
        <f t="shared" si="2516"/>
        <v>1862</v>
      </c>
      <c r="AM584" s="98">
        <f t="shared" si="2516"/>
        <v>1862</v>
      </c>
      <c r="AO584" s="100">
        <v>162</v>
      </c>
      <c r="AP584" s="100">
        <f t="shared" ref="AP584:AW584" si="2517">INT(B584/$I$1*$AW$1)</f>
        <v>2937</v>
      </c>
      <c r="AQ584" s="100">
        <f t="shared" si="2517"/>
        <v>1175</v>
      </c>
      <c r="AR584" s="100">
        <f t="shared" si="2517"/>
        <v>880</v>
      </c>
      <c r="AS584" s="100">
        <f t="shared" si="2517"/>
        <v>880</v>
      </c>
      <c r="AT584" s="100">
        <f t="shared" si="2517"/>
        <v>2867</v>
      </c>
      <c r="AU584" s="100">
        <f t="shared" si="2517"/>
        <v>1910</v>
      </c>
      <c r="AV584" s="100">
        <f t="shared" si="2517"/>
        <v>2387</v>
      </c>
      <c r="AW584" s="100">
        <f t="shared" si="2517"/>
        <v>2387</v>
      </c>
      <c r="AY584" s="101">
        <v>162</v>
      </c>
      <c r="AZ584" s="101">
        <f t="shared" ref="AZ584:BG584" si="2518">INT(B584/$I$1*$BG$1)</f>
        <v>3760</v>
      </c>
      <c r="BA584" s="101">
        <f t="shared" si="2518"/>
        <v>1504</v>
      </c>
      <c r="BB584" s="101">
        <f t="shared" si="2518"/>
        <v>1126</v>
      </c>
      <c r="BC584" s="101">
        <f t="shared" si="2518"/>
        <v>1126</v>
      </c>
      <c r="BD584" s="101">
        <f t="shared" si="2518"/>
        <v>3670</v>
      </c>
      <c r="BE584" s="101">
        <f t="shared" si="2518"/>
        <v>2444</v>
      </c>
      <c r="BF584" s="101">
        <f t="shared" si="2518"/>
        <v>3056</v>
      </c>
      <c r="BG584" s="101">
        <f t="shared" si="2518"/>
        <v>3056</v>
      </c>
      <c r="BI584" s="102">
        <v>162</v>
      </c>
      <c r="BJ584" s="102">
        <f t="shared" ref="BJ584:BQ584" si="2519">INT(B584/$I$1*$BQ$1)</f>
        <v>5875</v>
      </c>
      <c r="BK584" s="102">
        <f t="shared" si="2519"/>
        <v>2350</v>
      </c>
      <c r="BL584" s="102">
        <f t="shared" si="2519"/>
        <v>1760</v>
      </c>
      <c r="BM584" s="102">
        <f t="shared" si="2519"/>
        <v>1760</v>
      </c>
      <c r="BN584" s="102">
        <f t="shared" si="2519"/>
        <v>5735</v>
      </c>
      <c r="BO584" s="102">
        <f t="shared" si="2519"/>
        <v>3820</v>
      </c>
      <c r="BP584" s="102">
        <f t="shared" si="2519"/>
        <v>4775</v>
      </c>
      <c r="BQ584" s="102">
        <f t="shared" si="2519"/>
        <v>4775</v>
      </c>
    </row>
    <row r="585" spans="1:69">
      <c r="A585" s="4">
        <v>163</v>
      </c>
      <c r="B585" s="4">
        <f>INT(VLOOKUP(A585,数值基线!$A$1:$K$206,9,0)*$B$210)</f>
        <v>1189</v>
      </c>
      <c r="C585" s="4">
        <f>INT(B585/$B$2*$C$2)</f>
        <v>475</v>
      </c>
      <c r="D585" s="4">
        <f>INT(B585/$B$2*$D$2)</f>
        <v>356</v>
      </c>
      <c r="E585" s="4">
        <f>INT(B585/$B$2*$E$2)</f>
        <v>356</v>
      </c>
      <c r="F585" s="4">
        <f>INT(VLOOKUP(A585,数值基线!$A$1:$K$206,10,0)*$F$2)</f>
        <v>1160</v>
      </c>
      <c r="G585" s="4">
        <f>INT(F585/$F$2*$G$2)</f>
        <v>773</v>
      </c>
      <c r="H585" s="4">
        <f>INT(F585/$F$2*$H$2)</f>
        <v>966</v>
      </c>
      <c r="I585" s="4">
        <f>INT(F585/$F$2*$I$2)</f>
        <v>966</v>
      </c>
      <c r="K585" s="106">
        <v>163</v>
      </c>
      <c r="L585" s="106">
        <f t="shared" ref="L585:S585" si="2520">INT(B585/$I$1*$S$1)</f>
        <v>1486</v>
      </c>
      <c r="M585" s="106">
        <f t="shared" si="2520"/>
        <v>593</v>
      </c>
      <c r="N585" s="106">
        <f t="shared" si="2520"/>
        <v>445</v>
      </c>
      <c r="O585" s="106">
        <f t="shared" si="2520"/>
        <v>445</v>
      </c>
      <c r="P585" s="106">
        <f t="shared" si="2520"/>
        <v>1450</v>
      </c>
      <c r="Q585" s="106">
        <f t="shared" si="2520"/>
        <v>966</v>
      </c>
      <c r="R585" s="106">
        <f t="shared" si="2520"/>
        <v>1207</v>
      </c>
      <c r="S585" s="106">
        <f t="shared" si="2520"/>
        <v>1207</v>
      </c>
      <c r="U585" s="97">
        <v>163</v>
      </c>
      <c r="V585" s="97">
        <f t="shared" ref="V585:AC585" si="2521">INT(B585/$I$1*$AC$1)</f>
        <v>1842</v>
      </c>
      <c r="W585" s="97">
        <f t="shared" si="2521"/>
        <v>736</v>
      </c>
      <c r="X585" s="97">
        <f t="shared" si="2521"/>
        <v>551</v>
      </c>
      <c r="Y585" s="97">
        <f t="shared" si="2521"/>
        <v>551</v>
      </c>
      <c r="Z585" s="97">
        <f t="shared" si="2521"/>
        <v>1798</v>
      </c>
      <c r="AA585" s="97">
        <f t="shared" si="2521"/>
        <v>1198</v>
      </c>
      <c r="AB585" s="97">
        <f t="shared" si="2521"/>
        <v>1497</v>
      </c>
      <c r="AC585" s="97">
        <f t="shared" si="2521"/>
        <v>1497</v>
      </c>
      <c r="AE585" s="98">
        <v>163</v>
      </c>
      <c r="AF585" s="98">
        <f t="shared" ref="AF585:AM585" si="2522">INT(B585/$I$1*$AM$1)</f>
        <v>2318</v>
      </c>
      <c r="AG585" s="98">
        <f t="shared" si="2522"/>
        <v>926</v>
      </c>
      <c r="AH585" s="98">
        <f t="shared" si="2522"/>
        <v>694</v>
      </c>
      <c r="AI585" s="98">
        <f t="shared" si="2522"/>
        <v>694</v>
      </c>
      <c r="AJ585" s="98">
        <f t="shared" si="2522"/>
        <v>2262</v>
      </c>
      <c r="AK585" s="98">
        <f t="shared" si="2522"/>
        <v>1507</v>
      </c>
      <c r="AL585" s="98">
        <f t="shared" si="2522"/>
        <v>1883</v>
      </c>
      <c r="AM585" s="98">
        <f t="shared" si="2522"/>
        <v>1883</v>
      </c>
      <c r="AO585" s="100">
        <v>163</v>
      </c>
      <c r="AP585" s="100">
        <f t="shared" ref="AP585:AW585" si="2523">INT(B585/$I$1*$AW$1)</f>
        <v>2972</v>
      </c>
      <c r="AQ585" s="100">
        <f t="shared" si="2523"/>
        <v>1187</v>
      </c>
      <c r="AR585" s="100">
        <f t="shared" si="2523"/>
        <v>890</v>
      </c>
      <c r="AS585" s="100">
        <f t="shared" si="2523"/>
        <v>890</v>
      </c>
      <c r="AT585" s="100">
        <f t="shared" si="2523"/>
        <v>2900</v>
      </c>
      <c r="AU585" s="100">
        <f t="shared" si="2523"/>
        <v>1932</v>
      </c>
      <c r="AV585" s="100">
        <f t="shared" si="2523"/>
        <v>2415</v>
      </c>
      <c r="AW585" s="100">
        <f t="shared" si="2523"/>
        <v>2415</v>
      </c>
      <c r="AY585" s="101">
        <v>163</v>
      </c>
      <c r="AZ585" s="101">
        <f t="shared" ref="AZ585:BG585" si="2524">INT(B585/$I$1*$BG$1)</f>
        <v>3804</v>
      </c>
      <c r="BA585" s="101">
        <f t="shared" si="2524"/>
        <v>1520</v>
      </c>
      <c r="BB585" s="101">
        <f t="shared" si="2524"/>
        <v>1139</v>
      </c>
      <c r="BC585" s="101">
        <f t="shared" si="2524"/>
        <v>1139</v>
      </c>
      <c r="BD585" s="101">
        <f t="shared" si="2524"/>
        <v>3712</v>
      </c>
      <c r="BE585" s="101">
        <f t="shared" si="2524"/>
        <v>2473</v>
      </c>
      <c r="BF585" s="101">
        <f t="shared" si="2524"/>
        <v>3091</v>
      </c>
      <c r="BG585" s="101">
        <f t="shared" si="2524"/>
        <v>3091</v>
      </c>
      <c r="BI585" s="102">
        <v>163</v>
      </c>
      <c r="BJ585" s="102">
        <f t="shared" ref="BJ585:BQ585" si="2525">INT(B585/$I$1*$BQ$1)</f>
        <v>5945</v>
      </c>
      <c r="BK585" s="102">
        <f t="shared" si="2525"/>
        <v>2375</v>
      </c>
      <c r="BL585" s="102">
        <f t="shared" si="2525"/>
        <v>1780</v>
      </c>
      <c r="BM585" s="102">
        <f t="shared" si="2525"/>
        <v>1780</v>
      </c>
      <c r="BN585" s="102">
        <f t="shared" si="2525"/>
        <v>5800</v>
      </c>
      <c r="BO585" s="102">
        <f t="shared" si="2525"/>
        <v>3865</v>
      </c>
      <c r="BP585" s="102">
        <f t="shared" si="2525"/>
        <v>4830</v>
      </c>
      <c r="BQ585" s="102">
        <f t="shared" si="2525"/>
        <v>4830</v>
      </c>
    </row>
    <row r="586" spans="1:69">
      <c r="A586" s="4">
        <v>164</v>
      </c>
      <c r="B586" s="4">
        <f>INT(VLOOKUP(A586,数值基线!$A$1:$K$206,9,0)*$B$210)</f>
        <v>1203</v>
      </c>
      <c r="C586" s="4">
        <f>INT(B586/$B$2*$C$2)</f>
        <v>481</v>
      </c>
      <c r="D586" s="4">
        <f>INT(B586/$B$2*$D$2)</f>
        <v>360</v>
      </c>
      <c r="E586" s="4">
        <f>INT(B586/$B$2*$E$2)</f>
        <v>360</v>
      </c>
      <c r="F586" s="4">
        <f>INT(VLOOKUP(A586,数值基线!$A$1:$K$206,10,0)*$F$2)</f>
        <v>1174</v>
      </c>
      <c r="G586" s="4">
        <f>INT(F586/$F$2*$G$2)</f>
        <v>782</v>
      </c>
      <c r="H586" s="4">
        <f>INT(F586/$F$2*$H$2)</f>
        <v>978</v>
      </c>
      <c r="I586" s="4">
        <f>INT(F586/$F$2*$I$2)</f>
        <v>978</v>
      </c>
      <c r="K586" s="106">
        <v>164</v>
      </c>
      <c r="L586" s="106">
        <f t="shared" ref="L586:S586" si="2526">INT(B586/$I$1*$S$1)</f>
        <v>1503</v>
      </c>
      <c r="M586" s="106">
        <f t="shared" si="2526"/>
        <v>601</v>
      </c>
      <c r="N586" s="106">
        <f t="shared" si="2526"/>
        <v>450</v>
      </c>
      <c r="O586" s="106">
        <f t="shared" si="2526"/>
        <v>450</v>
      </c>
      <c r="P586" s="106">
        <f t="shared" si="2526"/>
        <v>1467</v>
      </c>
      <c r="Q586" s="106">
        <f t="shared" si="2526"/>
        <v>977</v>
      </c>
      <c r="R586" s="106">
        <f t="shared" si="2526"/>
        <v>1222</v>
      </c>
      <c r="S586" s="106">
        <f t="shared" si="2526"/>
        <v>1222</v>
      </c>
      <c r="U586" s="97">
        <v>164</v>
      </c>
      <c r="V586" s="97">
        <f t="shared" ref="V586:AC586" si="2527">INT(B586/$I$1*$AC$1)</f>
        <v>1864</v>
      </c>
      <c r="W586" s="97">
        <f t="shared" si="2527"/>
        <v>745</v>
      </c>
      <c r="X586" s="97">
        <f t="shared" si="2527"/>
        <v>558</v>
      </c>
      <c r="Y586" s="97">
        <f t="shared" si="2527"/>
        <v>558</v>
      </c>
      <c r="Z586" s="97">
        <f t="shared" si="2527"/>
        <v>1819</v>
      </c>
      <c r="AA586" s="97">
        <f t="shared" si="2527"/>
        <v>1212</v>
      </c>
      <c r="AB586" s="97">
        <f t="shared" si="2527"/>
        <v>1515</v>
      </c>
      <c r="AC586" s="97">
        <f t="shared" si="2527"/>
        <v>1515</v>
      </c>
      <c r="AE586" s="98">
        <v>164</v>
      </c>
      <c r="AF586" s="98">
        <f t="shared" ref="AF586:AM586" si="2528">INT(B586/$I$1*$AM$1)</f>
        <v>2345</v>
      </c>
      <c r="AG586" s="98">
        <f t="shared" si="2528"/>
        <v>937</v>
      </c>
      <c r="AH586" s="98">
        <f t="shared" si="2528"/>
        <v>702</v>
      </c>
      <c r="AI586" s="98">
        <f t="shared" si="2528"/>
        <v>702</v>
      </c>
      <c r="AJ586" s="98">
        <f t="shared" si="2528"/>
        <v>2289</v>
      </c>
      <c r="AK586" s="98">
        <f t="shared" si="2528"/>
        <v>1524</v>
      </c>
      <c r="AL586" s="98">
        <f t="shared" si="2528"/>
        <v>1907</v>
      </c>
      <c r="AM586" s="98">
        <f t="shared" si="2528"/>
        <v>1907</v>
      </c>
      <c r="AO586" s="100">
        <v>164</v>
      </c>
      <c r="AP586" s="100">
        <f t="shared" ref="AP586:AW586" si="2529">INT(B586/$I$1*$AW$1)</f>
        <v>3007</v>
      </c>
      <c r="AQ586" s="100">
        <f t="shared" si="2529"/>
        <v>1202</v>
      </c>
      <c r="AR586" s="100">
        <f t="shared" si="2529"/>
        <v>900</v>
      </c>
      <c r="AS586" s="100">
        <f t="shared" si="2529"/>
        <v>900</v>
      </c>
      <c r="AT586" s="100">
        <f t="shared" si="2529"/>
        <v>2935</v>
      </c>
      <c r="AU586" s="100">
        <f t="shared" si="2529"/>
        <v>1955</v>
      </c>
      <c r="AV586" s="100">
        <f t="shared" si="2529"/>
        <v>2445</v>
      </c>
      <c r="AW586" s="100">
        <f t="shared" si="2529"/>
        <v>2445</v>
      </c>
      <c r="AY586" s="101">
        <v>164</v>
      </c>
      <c r="AZ586" s="101">
        <f t="shared" ref="AZ586:BG586" si="2530">INT(B586/$I$1*$BG$1)</f>
        <v>3849</v>
      </c>
      <c r="BA586" s="101">
        <f t="shared" si="2530"/>
        <v>1539</v>
      </c>
      <c r="BB586" s="101">
        <f t="shared" si="2530"/>
        <v>1152</v>
      </c>
      <c r="BC586" s="101">
        <f t="shared" si="2530"/>
        <v>1152</v>
      </c>
      <c r="BD586" s="101">
        <f t="shared" si="2530"/>
        <v>3756</v>
      </c>
      <c r="BE586" s="101">
        <f t="shared" si="2530"/>
        <v>2502</v>
      </c>
      <c r="BF586" s="101">
        <f t="shared" si="2530"/>
        <v>3129</v>
      </c>
      <c r="BG586" s="101">
        <f t="shared" si="2530"/>
        <v>3129</v>
      </c>
      <c r="BI586" s="102">
        <v>164</v>
      </c>
      <c r="BJ586" s="102">
        <f t="shared" ref="BJ586:BQ586" si="2531">INT(B586/$I$1*$BQ$1)</f>
        <v>6015</v>
      </c>
      <c r="BK586" s="102">
        <f t="shared" si="2531"/>
        <v>2405</v>
      </c>
      <c r="BL586" s="102">
        <f t="shared" si="2531"/>
        <v>1800</v>
      </c>
      <c r="BM586" s="102">
        <f t="shared" si="2531"/>
        <v>1800</v>
      </c>
      <c r="BN586" s="102">
        <f t="shared" si="2531"/>
        <v>5870</v>
      </c>
      <c r="BO586" s="102">
        <f t="shared" si="2531"/>
        <v>3910</v>
      </c>
      <c r="BP586" s="102">
        <f t="shared" si="2531"/>
        <v>4890</v>
      </c>
      <c r="BQ586" s="102">
        <f t="shared" si="2531"/>
        <v>4890</v>
      </c>
    </row>
    <row r="587" spans="1:69">
      <c r="A587" s="4">
        <v>165</v>
      </c>
      <c r="B587" s="4">
        <f>INT(VLOOKUP(A587,数值基线!$A$1:$K$206,9,0)*$B$210)</f>
        <v>1217</v>
      </c>
      <c r="C587" s="4">
        <f>INT(B587/$B$2*$C$2)</f>
        <v>486</v>
      </c>
      <c r="D587" s="4">
        <f>INT(B587/$B$2*$D$2)</f>
        <v>365</v>
      </c>
      <c r="E587" s="4">
        <f>INT(B587/$B$2*$E$2)</f>
        <v>365</v>
      </c>
      <c r="F587" s="4">
        <f>INT(VLOOKUP(A587,数值基线!$A$1:$K$206,10,0)*$F$2)</f>
        <v>1188</v>
      </c>
      <c r="G587" s="4">
        <f>INT(F587/$F$2*$G$2)</f>
        <v>792</v>
      </c>
      <c r="H587" s="4">
        <f>INT(F587/$F$2*$H$2)</f>
        <v>990</v>
      </c>
      <c r="I587" s="4">
        <f>INT(F587/$F$2*$I$2)</f>
        <v>990</v>
      </c>
      <c r="K587" s="106">
        <v>165</v>
      </c>
      <c r="L587" s="106">
        <f t="shared" ref="L587:S587" si="2532">INT(B587/$I$1*$S$1)</f>
        <v>1521</v>
      </c>
      <c r="M587" s="106">
        <f t="shared" si="2532"/>
        <v>607</v>
      </c>
      <c r="N587" s="106">
        <f t="shared" si="2532"/>
        <v>456</v>
      </c>
      <c r="O587" s="106">
        <f t="shared" si="2532"/>
        <v>456</v>
      </c>
      <c r="P587" s="106">
        <f t="shared" si="2532"/>
        <v>1485</v>
      </c>
      <c r="Q587" s="106">
        <f t="shared" si="2532"/>
        <v>990</v>
      </c>
      <c r="R587" s="106">
        <f t="shared" si="2532"/>
        <v>1237</v>
      </c>
      <c r="S587" s="106">
        <f t="shared" si="2532"/>
        <v>1237</v>
      </c>
      <c r="U587" s="97">
        <v>165</v>
      </c>
      <c r="V587" s="97">
        <f t="shared" ref="V587:AC587" si="2533">INT(B587/$I$1*$AC$1)</f>
        <v>1886</v>
      </c>
      <c r="W587" s="97">
        <f t="shared" si="2533"/>
        <v>753</v>
      </c>
      <c r="X587" s="97">
        <f t="shared" si="2533"/>
        <v>565</v>
      </c>
      <c r="Y587" s="97">
        <f t="shared" si="2533"/>
        <v>565</v>
      </c>
      <c r="Z587" s="97">
        <f t="shared" si="2533"/>
        <v>1841</v>
      </c>
      <c r="AA587" s="97">
        <f t="shared" si="2533"/>
        <v>1227</v>
      </c>
      <c r="AB587" s="97">
        <f t="shared" si="2533"/>
        <v>1534</v>
      </c>
      <c r="AC587" s="97">
        <f t="shared" si="2533"/>
        <v>1534</v>
      </c>
      <c r="AE587" s="98">
        <v>165</v>
      </c>
      <c r="AF587" s="98">
        <f t="shared" ref="AF587:AM587" si="2534">INT(B587/$I$1*$AM$1)</f>
        <v>2373</v>
      </c>
      <c r="AG587" s="98">
        <f t="shared" si="2534"/>
        <v>947</v>
      </c>
      <c r="AH587" s="98">
        <f t="shared" si="2534"/>
        <v>711</v>
      </c>
      <c r="AI587" s="98">
        <f t="shared" si="2534"/>
        <v>711</v>
      </c>
      <c r="AJ587" s="98">
        <f t="shared" si="2534"/>
        <v>2316</v>
      </c>
      <c r="AK587" s="98">
        <f t="shared" si="2534"/>
        <v>1544</v>
      </c>
      <c r="AL587" s="98">
        <f t="shared" si="2534"/>
        <v>1930</v>
      </c>
      <c r="AM587" s="98">
        <f t="shared" si="2534"/>
        <v>1930</v>
      </c>
      <c r="AO587" s="100">
        <v>165</v>
      </c>
      <c r="AP587" s="100">
        <f t="shared" ref="AP587:AW587" si="2535">INT(B587/$I$1*$AW$1)</f>
        <v>3042</v>
      </c>
      <c r="AQ587" s="100">
        <f t="shared" si="2535"/>
        <v>1215</v>
      </c>
      <c r="AR587" s="100">
        <f t="shared" si="2535"/>
        <v>912</v>
      </c>
      <c r="AS587" s="100">
        <f t="shared" si="2535"/>
        <v>912</v>
      </c>
      <c r="AT587" s="100">
        <f t="shared" si="2535"/>
        <v>2970</v>
      </c>
      <c r="AU587" s="100">
        <f t="shared" si="2535"/>
        <v>1980</v>
      </c>
      <c r="AV587" s="100">
        <f t="shared" si="2535"/>
        <v>2475</v>
      </c>
      <c r="AW587" s="100">
        <f t="shared" si="2535"/>
        <v>2475</v>
      </c>
      <c r="AY587" s="101">
        <v>165</v>
      </c>
      <c r="AZ587" s="101">
        <f t="shared" ref="AZ587:BG587" si="2536">INT(B587/$I$1*$BG$1)</f>
        <v>3894</v>
      </c>
      <c r="BA587" s="101">
        <f t="shared" si="2536"/>
        <v>1555</v>
      </c>
      <c r="BB587" s="101">
        <f t="shared" si="2536"/>
        <v>1168</v>
      </c>
      <c r="BC587" s="101">
        <f t="shared" si="2536"/>
        <v>1168</v>
      </c>
      <c r="BD587" s="101">
        <f t="shared" si="2536"/>
        <v>3801</v>
      </c>
      <c r="BE587" s="101">
        <f t="shared" si="2536"/>
        <v>2534</v>
      </c>
      <c r="BF587" s="101">
        <f t="shared" si="2536"/>
        <v>3168</v>
      </c>
      <c r="BG587" s="101">
        <f t="shared" si="2536"/>
        <v>3168</v>
      </c>
      <c r="BI587" s="102">
        <v>165</v>
      </c>
      <c r="BJ587" s="102">
        <f t="shared" ref="BJ587:BQ587" si="2537">INT(B587/$I$1*$BQ$1)</f>
        <v>6085</v>
      </c>
      <c r="BK587" s="102">
        <f t="shared" si="2537"/>
        <v>2430</v>
      </c>
      <c r="BL587" s="102">
        <f t="shared" si="2537"/>
        <v>1825</v>
      </c>
      <c r="BM587" s="102">
        <f t="shared" si="2537"/>
        <v>1825</v>
      </c>
      <c r="BN587" s="102">
        <f t="shared" si="2537"/>
        <v>5940</v>
      </c>
      <c r="BO587" s="102">
        <f t="shared" si="2537"/>
        <v>3960</v>
      </c>
      <c r="BP587" s="102">
        <f t="shared" si="2537"/>
        <v>4950</v>
      </c>
      <c r="BQ587" s="102">
        <f t="shared" si="2537"/>
        <v>4950</v>
      </c>
    </row>
    <row r="588" spans="1:69">
      <c r="A588" s="4">
        <v>166</v>
      </c>
      <c r="B588" s="4">
        <f>INT(VLOOKUP(A588,数值基线!$A$1:$K$206,9,0)*$B$210)</f>
        <v>1232</v>
      </c>
      <c r="C588" s="4">
        <f>INT(B588/$B$2*$C$2)</f>
        <v>492</v>
      </c>
      <c r="D588" s="4">
        <f>INT(B588/$B$2*$D$2)</f>
        <v>369</v>
      </c>
      <c r="E588" s="4">
        <f>INT(B588/$B$2*$E$2)</f>
        <v>369</v>
      </c>
      <c r="F588" s="4">
        <f>INT(VLOOKUP(A588,数值基线!$A$1:$K$206,10,0)*$F$2)</f>
        <v>1201</v>
      </c>
      <c r="G588" s="4">
        <f>INT(F588/$F$2*$G$2)</f>
        <v>800</v>
      </c>
      <c r="H588" s="4">
        <f>INT(F588/$F$2*$H$2)</f>
        <v>1000</v>
      </c>
      <c r="I588" s="4">
        <f>INT(F588/$F$2*$I$2)</f>
        <v>1000</v>
      </c>
      <c r="K588" s="106">
        <v>166</v>
      </c>
      <c r="L588" s="106">
        <f t="shared" ref="L588:S588" si="2538">INT(B588/$I$1*$S$1)</f>
        <v>1540</v>
      </c>
      <c r="M588" s="106">
        <f t="shared" si="2538"/>
        <v>615</v>
      </c>
      <c r="N588" s="106">
        <f t="shared" si="2538"/>
        <v>461</v>
      </c>
      <c r="O588" s="106">
        <f t="shared" si="2538"/>
        <v>461</v>
      </c>
      <c r="P588" s="106">
        <f t="shared" si="2538"/>
        <v>1501</v>
      </c>
      <c r="Q588" s="106">
        <f t="shared" si="2538"/>
        <v>1000</v>
      </c>
      <c r="R588" s="106">
        <f t="shared" si="2538"/>
        <v>1250</v>
      </c>
      <c r="S588" s="106">
        <f t="shared" si="2538"/>
        <v>1250</v>
      </c>
      <c r="U588" s="97">
        <v>166</v>
      </c>
      <c r="V588" s="97">
        <f t="shared" ref="V588:AC588" si="2539">INT(B588/$I$1*$AC$1)</f>
        <v>1909</v>
      </c>
      <c r="W588" s="97">
        <f t="shared" si="2539"/>
        <v>762</v>
      </c>
      <c r="X588" s="97">
        <f t="shared" si="2539"/>
        <v>571</v>
      </c>
      <c r="Y588" s="97">
        <f t="shared" si="2539"/>
        <v>571</v>
      </c>
      <c r="Z588" s="97">
        <f t="shared" si="2539"/>
        <v>1861</v>
      </c>
      <c r="AA588" s="97">
        <f t="shared" si="2539"/>
        <v>1240</v>
      </c>
      <c r="AB588" s="97">
        <f t="shared" si="2539"/>
        <v>1550</v>
      </c>
      <c r="AC588" s="97">
        <f t="shared" si="2539"/>
        <v>1550</v>
      </c>
      <c r="AE588" s="98">
        <v>166</v>
      </c>
      <c r="AF588" s="98">
        <f t="shared" ref="AF588:AM588" si="2540">INT(B588/$I$1*$AM$1)</f>
        <v>2402</v>
      </c>
      <c r="AG588" s="98">
        <f t="shared" si="2540"/>
        <v>959</v>
      </c>
      <c r="AH588" s="98">
        <f t="shared" si="2540"/>
        <v>719</v>
      </c>
      <c r="AI588" s="98">
        <f t="shared" si="2540"/>
        <v>719</v>
      </c>
      <c r="AJ588" s="98">
        <f t="shared" si="2540"/>
        <v>2341</v>
      </c>
      <c r="AK588" s="98">
        <f t="shared" si="2540"/>
        <v>1560</v>
      </c>
      <c r="AL588" s="98">
        <f t="shared" si="2540"/>
        <v>1950</v>
      </c>
      <c r="AM588" s="98">
        <f t="shared" si="2540"/>
        <v>1950</v>
      </c>
      <c r="AO588" s="100">
        <v>166</v>
      </c>
      <c r="AP588" s="100">
        <f t="shared" ref="AP588:AW588" si="2541">INT(B588/$I$1*$AW$1)</f>
        <v>3080</v>
      </c>
      <c r="AQ588" s="100">
        <f t="shared" si="2541"/>
        <v>1230</v>
      </c>
      <c r="AR588" s="100">
        <f t="shared" si="2541"/>
        <v>922</v>
      </c>
      <c r="AS588" s="100">
        <f t="shared" si="2541"/>
        <v>922</v>
      </c>
      <c r="AT588" s="100">
        <f t="shared" si="2541"/>
        <v>3002</v>
      </c>
      <c r="AU588" s="100">
        <f t="shared" si="2541"/>
        <v>2000</v>
      </c>
      <c r="AV588" s="100">
        <f t="shared" si="2541"/>
        <v>2500</v>
      </c>
      <c r="AW588" s="100">
        <f t="shared" si="2541"/>
        <v>2500</v>
      </c>
      <c r="AY588" s="101">
        <v>166</v>
      </c>
      <c r="AZ588" s="101">
        <f t="shared" ref="AZ588:BG588" si="2542">INT(B588/$I$1*$BG$1)</f>
        <v>3942</v>
      </c>
      <c r="BA588" s="101">
        <f t="shared" si="2542"/>
        <v>1574</v>
      </c>
      <c r="BB588" s="101">
        <f t="shared" si="2542"/>
        <v>1180</v>
      </c>
      <c r="BC588" s="101">
        <f t="shared" si="2542"/>
        <v>1180</v>
      </c>
      <c r="BD588" s="101">
        <f t="shared" si="2542"/>
        <v>3843</v>
      </c>
      <c r="BE588" s="101">
        <f t="shared" si="2542"/>
        <v>2560</v>
      </c>
      <c r="BF588" s="101">
        <f t="shared" si="2542"/>
        <v>3200</v>
      </c>
      <c r="BG588" s="101">
        <f t="shared" si="2542"/>
        <v>3200</v>
      </c>
      <c r="BI588" s="102">
        <v>166</v>
      </c>
      <c r="BJ588" s="102">
        <f t="shared" ref="BJ588:BQ588" si="2543">INT(B588/$I$1*$BQ$1)</f>
        <v>6160</v>
      </c>
      <c r="BK588" s="102">
        <f t="shared" si="2543"/>
        <v>2460</v>
      </c>
      <c r="BL588" s="102">
        <f t="shared" si="2543"/>
        <v>1845</v>
      </c>
      <c r="BM588" s="102">
        <f t="shared" si="2543"/>
        <v>1845</v>
      </c>
      <c r="BN588" s="102">
        <f t="shared" si="2543"/>
        <v>6005</v>
      </c>
      <c r="BO588" s="102">
        <f t="shared" si="2543"/>
        <v>4000</v>
      </c>
      <c r="BP588" s="102">
        <f t="shared" si="2543"/>
        <v>5000</v>
      </c>
      <c r="BQ588" s="102">
        <f t="shared" si="2543"/>
        <v>5000</v>
      </c>
    </row>
    <row r="589" spans="1:69">
      <c r="A589" s="4">
        <v>167</v>
      </c>
      <c r="B589" s="4">
        <f>INT(VLOOKUP(A589,数值基线!$A$1:$K$206,9,0)*$B$210)</f>
        <v>1246</v>
      </c>
      <c r="C589" s="4">
        <f>INT(B589/$B$2*$C$2)</f>
        <v>498</v>
      </c>
      <c r="D589" s="4">
        <f>INT(B589/$B$2*$D$2)</f>
        <v>373</v>
      </c>
      <c r="E589" s="4">
        <f>INT(B589/$B$2*$E$2)</f>
        <v>373</v>
      </c>
      <c r="F589" s="4">
        <f>INT(VLOOKUP(A589,数值基线!$A$1:$K$206,10,0)*$F$2)</f>
        <v>1215</v>
      </c>
      <c r="G589" s="4">
        <f>INT(F589/$F$2*$G$2)</f>
        <v>810</v>
      </c>
      <c r="H589" s="4">
        <f>INT(F589/$F$2*$H$2)</f>
        <v>1012</v>
      </c>
      <c r="I589" s="4">
        <f>INT(F589/$F$2*$I$2)</f>
        <v>1012</v>
      </c>
      <c r="K589" s="106">
        <v>167</v>
      </c>
      <c r="L589" s="106">
        <f t="shared" ref="L589:S589" si="2544">INT(B589/$I$1*$S$1)</f>
        <v>1557</v>
      </c>
      <c r="M589" s="106">
        <f t="shared" si="2544"/>
        <v>622</v>
      </c>
      <c r="N589" s="106">
        <f t="shared" si="2544"/>
        <v>466</v>
      </c>
      <c r="O589" s="106">
        <f t="shared" si="2544"/>
        <v>466</v>
      </c>
      <c r="P589" s="106">
        <f t="shared" si="2544"/>
        <v>1518</v>
      </c>
      <c r="Q589" s="106">
        <f t="shared" si="2544"/>
        <v>1012</v>
      </c>
      <c r="R589" s="106">
        <f t="shared" si="2544"/>
        <v>1265</v>
      </c>
      <c r="S589" s="106">
        <f t="shared" si="2544"/>
        <v>1265</v>
      </c>
      <c r="U589" s="97">
        <v>167</v>
      </c>
      <c r="V589" s="97">
        <f t="shared" ref="V589:AC589" si="2545">INT(B589/$I$1*$AC$1)</f>
        <v>1931</v>
      </c>
      <c r="W589" s="97">
        <f t="shared" si="2545"/>
        <v>771</v>
      </c>
      <c r="X589" s="97">
        <f t="shared" si="2545"/>
        <v>578</v>
      </c>
      <c r="Y589" s="97">
        <f t="shared" si="2545"/>
        <v>578</v>
      </c>
      <c r="Z589" s="97">
        <f t="shared" si="2545"/>
        <v>1883</v>
      </c>
      <c r="AA589" s="97">
        <f t="shared" si="2545"/>
        <v>1255</v>
      </c>
      <c r="AB589" s="97">
        <f t="shared" si="2545"/>
        <v>1568</v>
      </c>
      <c r="AC589" s="97">
        <f t="shared" si="2545"/>
        <v>1568</v>
      </c>
      <c r="AE589" s="98">
        <v>167</v>
      </c>
      <c r="AF589" s="98">
        <f t="shared" ref="AF589:AM589" si="2546">INT(B589/$I$1*$AM$1)</f>
        <v>2429</v>
      </c>
      <c r="AG589" s="98">
        <f t="shared" si="2546"/>
        <v>971</v>
      </c>
      <c r="AH589" s="98">
        <f t="shared" si="2546"/>
        <v>727</v>
      </c>
      <c r="AI589" s="98">
        <f t="shared" si="2546"/>
        <v>727</v>
      </c>
      <c r="AJ589" s="98">
        <f t="shared" si="2546"/>
        <v>2369</v>
      </c>
      <c r="AK589" s="98">
        <f t="shared" si="2546"/>
        <v>1579</v>
      </c>
      <c r="AL589" s="98">
        <f t="shared" si="2546"/>
        <v>1973</v>
      </c>
      <c r="AM589" s="98">
        <f t="shared" si="2546"/>
        <v>1973</v>
      </c>
      <c r="AO589" s="100">
        <v>167</v>
      </c>
      <c r="AP589" s="100">
        <f t="shared" ref="AP589:AW589" si="2547">INT(B589/$I$1*$AW$1)</f>
        <v>3115</v>
      </c>
      <c r="AQ589" s="100">
        <f t="shared" si="2547"/>
        <v>1245</v>
      </c>
      <c r="AR589" s="100">
        <f t="shared" si="2547"/>
        <v>932</v>
      </c>
      <c r="AS589" s="100">
        <f t="shared" si="2547"/>
        <v>932</v>
      </c>
      <c r="AT589" s="100">
        <f t="shared" si="2547"/>
        <v>3037</v>
      </c>
      <c r="AU589" s="100">
        <f t="shared" si="2547"/>
        <v>2025</v>
      </c>
      <c r="AV589" s="100">
        <f t="shared" si="2547"/>
        <v>2530</v>
      </c>
      <c r="AW589" s="100">
        <f t="shared" si="2547"/>
        <v>2530</v>
      </c>
      <c r="AY589" s="101">
        <v>167</v>
      </c>
      <c r="AZ589" s="101">
        <f t="shared" ref="AZ589:BG589" si="2548">INT(B589/$I$1*$BG$1)</f>
        <v>3987</v>
      </c>
      <c r="BA589" s="101">
        <f t="shared" si="2548"/>
        <v>1593</v>
      </c>
      <c r="BB589" s="101">
        <f t="shared" si="2548"/>
        <v>1193</v>
      </c>
      <c r="BC589" s="101">
        <f t="shared" si="2548"/>
        <v>1193</v>
      </c>
      <c r="BD589" s="101">
        <f t="shared" si="2548"/>
        <v>3888</v>
      </c>
      <c r="BE589" s="101">
        <f t="shared" si="2548"/>
        <v>2592</v>
      </c>
      <c r="BF589" s="101">
        <f t="shared" si="2548"/>
        <v>3238</v>
      </c>
      <c r="BG589" s="101">
        <f t="shared" si="2548"/>
        <v>3238</v>
      </c>
      <c r="BI589" s="102">
        <v>167</v>
      </c>
      <c r="BJ589" s="102">
        <f t="shared" ref="BJ589:BQ589" si="2549">INT(B589/$I$1*$BQ$1)</f>
        <v>6230</v>
      </c>
      <c r="BK589" s="102">
        <f t="shared" si="2549"/>
        <v>2490</v>
      </c>
      <c r="BL589" s="102">
        <f t="shared" si="2549"/>
        <v>1865</v>
      </c>
      <c r="BM589" s="102">
        <f t="shared" si="2549"/>
        <v>1865</v>
      </c>
      <c r="BN589" s="102">
        <f t="shared" si="2549"/>
        <v>6075</v>
      </c>
      <c r="BO589" s="102">
        <f t="shared" si="2549"/>
        <v>4050</v>
      </c>
      <c r="BP589" s="102">
        <f t="shared" si="2549"/>
        <v>5060</v>
      </c>
      <c r="BQ589" s="102">
        <f t="shared" si="2549"/>
        <v>5060</v>
      </c>
    </row>
    <row r="590" spans="1:69">
      <c r="A590" s="4">
        <v>168</v>
      </c>
      <c r="B590" s="4">
        <f>INT(VLOOKUP(A590,数值基线!$A$1:$K$206,9,0)*$B$210)</f>
        <v>1260</v>
      </c>
      <c r="C590" s="4">
        <f>INT(B590/$B$2*$C$2)</f>
        <v>504</v>
      </c>
      <c r="D590" s="4">
        <f>INT(B590/$B$2*$D$2)</f>
        <v>378</v>
      </c>
      <c r="E590" s="4">
        <f>INT(B590/$B$2*$E$2)</f>
        <v>378</v>
      </c>
      <c r="F590" s="4">
        <f>INT(VLOOKUP(A590,数值基线!$A$1:$K$206,10,0)*$F$2)</f>
        <v>1230</v>
      </c>
      <c r="G590" s="4">
        <f>INT(F590/$F$2*$G$2)</f>
        <v>820</v>
      </c>
      <c r="H590" s="4">
        <f>INT(F590/$F$2*$H$2)</f>
        <v>1025</v>
      </c>
      <c r="I590" s="4">
        <f>INT(F590/$F$2*$I$2)</f>
        <v>1025</v>
      </c>
      <c r="K590" s="106">
        <v>168</v>
      </c>
      <c r="L590" s="106">
        <f t="shared" ref="L590:S590" si="2550">INT(B590/$I$1*$S$1)</f>
        <v>1575</v>
      </c>
      <c r="M590" s="106">
        <f t="shared" si="2550"/>
        <v>630</v>
      </c>
      <c r="N590" s="106">
        <f t="shared" si="2550"/>
        <v>472</v>
      </c>
      <c r="O590" s="106">
        <f t="shared" si="2550"/>
        <v>472</v>
      </c>
      <c r="P590" s="106">
        <f t="shared" si="2550"/>
        <v>1537</v>
      </c>
      <c r="Q590" s="106">
        <f t="shared" si="2550"/>
        <v>1025</v>
      </c>
      <c r="R590" s="106">
        <f t="shared" si="2550"/>
        <v>1281</v>
      </c>
      <c r="S590" s="106">
        <f t="shared" si="2550"/>
        <v>1281</v>
      </c>
      <c r="U590" s="97">
        <v>168</v>
      </c>
      <c r="V590" s="97">
        <f t="shared" ref="V590:AC590" si="2551">INT(B590/$I$1*$AC$1)</f>
        <v>1953</v>
      </c>
      <c r="W590" s="97">
        <f t="shared" si="2551"/>
        <v>781</v>
      </c>
      <c r="X590" s="97">
        <f t="shared" si="2551"/>
        <v>585</v>
      </c>
      <c r="Y590" s="97">
        <f t="shared" si="2551"/>
        <v>585</v>
      </c>
      <c r="Z590" s="97">
        <f t="shared" si="2551"/>
        <v>1906</v>
      </c>
      <c r="AA590" s="97">
        <f t="shared" si="2551"/>
        <v>1271</v>
      </c>
      <c r="AB590" s="97">
        <f t="shared" si="2551"/>
        <v>1588</v>
      </c>
      <c r="AC590" s="97">
        <f t="shared" si="2551"/>
        <v>1588</v>
      </c>
      <c r="AE590" s="98">
        <v>168</v>
      </c>
      <c r="AF590" s="98">
        <f t="shared" ref="AF590:AM590" si="2552">INT(B590/$I$1*$AM$1)</f>
        <v>2457</v>
      </c>
      <c r="AG590" s="98">
        <f t="shared" si="2552"/>
        <v>982</v>
      </c>
      <c r="AH590" s="98">
        <f t="shared" si="2552"/>
        <v>737</v>
      </c>
      <c r="AI590" s="98">
        <f t="shared" si="2552"/>
        <v>737</v>
      </c>
      <c r="AJ590" s="98">
        <f t="shared" si="2552"/>
        <v>2398</v>
      </c>
      <c r="AK590" s="98">
        <f t="shared" si="2552"/>
        <v>1599</v>
      </c>
      <c r="AL590" s="98">
        <f t="shared" si="2552"/>
        <v>1998</v>
      </c>
      <c r="AM590" s="98">
        <f t="shared" si="2552"/>
        <v>1998</v>
      </c>
      <c r="AO590" s="100">
        <v>168</v>
      </c>
      <c r="AP590" s="100">
        <f t="shared" ref="AP590:AW590" si="2553">INT(B590/$I$1*$AW$1)</f>
        <v>3150</v>
      </c>
      <c r="AQ590" s="100">
        <f t="shared" si="2553"/>
        <v>1260</v>
      </c>
      <c r="AR590" s="100">
        <f t="shared" si="2553"/>
        <v>945</v>
      </c>
      <c r="AS590" s="100">
        <f t="shared" si="2553"/>
        <v>945</v>
      </c>
      <c r="AT590" s="100">
        <f t="shared" si="2553"/>
        <v>3075</v>
      </c>
      <c r="AU590" s="100">
        <f t="shared" si="2553"/>
        <v>2050</v>
      </c>
      <c r="AV590" s="100">
        <f t="shared" si="2553"/>
        <v>2562</v>
      </c>
      <c r="AW590" s="100">
        <f t="shared" si="2553"/>
        <v>2562</v>
      </c>
      <c r="AY590" s="101">
        <v>168</v>
      </c>
      <c r="AZ590" s="101">
        <f t="shared" ref="AZ590:BG590" si="2554">INT(B590/$I$1*$BG$1)</f>
        <v>4032</v>
      </c>
      <c r="BA590" s="101">
        <f t="shared" si="2554"/>
        <v>1612</v>
      </c>
      <c r="BB590" s="101">
        <f t="shared" si="2554"/>
        <v>1209</v>
      </c>
      <c r="BC590" s="101">
        <f t="shared" si="2554"/>
        <v>1209</v>
      </c>
      <c r="BD590" s="101">
        <f t="shared" si="2554"/>
        <v>3936</v>
      </c>
      <c r="BE590" s="101">
        <f t="shared" si="2554"/>
        <v>2624</v>
      </c>
      <c r="BF590" s="101">
        <f t="shared" si="2554"/>
        <v>3280</v>
      </c>
      <c r="BG590" s="101">
        <f t="shared" si="2554"/>
        <v>3280</v>
      </c>
      <c r="BI590" s="102">
        <v>168</v>
      </c>
      <c r="BJ590" s="102">
        <f t="shared" ref="BJ590:BQ590" si="2555">INT(B590/$I$1*$BQ$1)</f>
        <v>6300</v>
      </c>
      <c r="BK590" s="102">
        <f t="shared" si="2555"/>
        <v>2520</v>
      </c>
      <c r="BL590" s="102">
        <f t="shared" si="2555"/>
        <v>1890</v>
      </c>
      <c r="BM590" s="102">
        <f t="shared" si="2555"/>
        <v>1890</v>
      </c>
      <c r="BN590" s="102">
        <f t="shared" si="2555"/>
        <v>6150</v>
      </c>
      <c r="BO590" s="102">
        <f t="shared" si="2555"/>
        <v>4100</v>
      </c>
      <c r="BP590" s="102">
        <f t="shared" si="2555"/>
        <v>5125</v>
      </c>
      <c r="BQ590" s="102">
        <f t="shared" si="2555"/>
        <v>5125</v>
      </c>
    </row>
    <row r="591" spans="1:69">
      <c r="A591" s="4">
        <v>169</v>
      </c>
      <c r="B591" s="4">
        <f>INT(VLOOKUP(A591,数值基线!$A$1:$K$206,9,0)*$B$210)</f>
        <v>1275</v>
      </c>
      <c r="C591" s="4">
        <f>INT(B591/$B$2*$C$2)</f>
        <v>510</v>
      </c>
      <c r="D591" s="4">
        <f>INT(B591/$B$2*$D$2)</f>
        <v>382</v>
      </c>
      <c r="E591" s="4">
        <f>INT(B591/$B$2*$E$2)</f>
        <v>382</v>
      </c>
      <c r="F591" s="4">
        <f>INT(VLOOKUP(A591,数值基线!$A$1:$K$206,10,0)*$F$2)</f>
        <v>1243</v>
      </c>
      <c r="G591" s="4">
        <f>INT(F591/$F$2*$G$2)</f>
        <v>828</v>
      </c>
      <c r="H591" s="4">
        <f>INT(F591/$F$2*$H$2)</f>
        <v>1035</v>
      </c>
      <c r="I591" s="4">
        <f>INT(F591/$F$2*$I$2)</f>
        <v>1035</v>
      </c>
      <c r="K591" s="106">
        <v>169</v>
      </c>
      <c r="L591" s="106">
        <f t="shared" ref="L591:S591" si="2556">INT(B591/$I$1*$S$1)</f>
        <v>1593</v>
      </c>
      <c r="M591" s="106">
        <f t="shared" si="2556"/>
        <v>637</v>
      </c>
      <c r="N591" s="106">
        <f t="shared" si="2556"/>
        <v>477</v>
      </c>
      <c r="O591" s="106">
        <f t="shared" si="2556"/>
        <v>477</v>
      </c>
      <c r="P591" s="106">
        <f t="shared" si="2556"/>
        <v>1553</v>
      </c>
      <c r="Q591" s="106">
        <f t="shared" si="2556"/>
        <v>1035</v>
      </c>
      <c r="R591" s="106">
        <f t="shared" si="2556"/>
        <v>1293</v>
      </c>
      <c r="S591" s="106">
        <f t="shared" si="2556"/>
        <v>1293</v>
      </c>
      <c r="U591" s="97">
        <v>169</v>
      </c>
      <c r="V591" s="97">
        <f t="shared" ref="V591:AC591" si="2557">INT(B591/$I$1*$AC$1)</f>
        <v>1976</v>
      </c>
      <c r="W591" s="97">
        <f t="shared" si="2557"/>
        <v>790</v>
      </c>
      <c r="X591" s="97">
        <f t="shared" si="2557"/>
        <v>592</v>
      </c>
      <c r="Y591" s="97">
        <f t="shared" si="2557"/>
        <v>592</v>
      </c>
      <c r="Z591" s="97">
        <f t="shared" si="2557"/>
        <v>1926</v>
      </c>
      <c r="AA591" s="97">
        <f t="shared" si="2557"/>
        <v>1283</v>
      </c>
      <c r="AB591" s="97">
        <f t="shared" si="2557"/>
        <v>1604</v>
      </c>
      <c r="AC591" s="97">
        <f t="shared" si="2557"/>
        <v>1604</v>
      </c>
      <c r="AE591" s="98">
        <v>169</v>
      </c>
      <c r="AF591" s="98">
        <f t="shared" ref="AF591:AM591" si="2558">INT(B591/$I$1*$AM$1)</f>
        <v>2486</v>
      </c>
      <c r="AG591" s="98">
        <f t="shared" si="2558"/>
        <v>994</v>
      </c>
      <c r="AH591" s="98">
        <f t="shared" si="2558"/>
        <v>744</v>
      </c>
      <c r="AI591" s="98">
        <f t="shared" si="2558"/>
        <v>744</v>
      </c>
      <c r="AJ591" s="98">
        <f t="shared" si="2558"/>
        <v>2423</v>
      </c>
      <c r="AK591" s="98">
        <f t="shared" si="2558"/>
        <v>1614</v>
      </c>
      <c r="AL591" s="98">
        <f t="shared" si="2558"/>
        <v>2018</v>
      </c>
      <c r="AM591" s="98">
        <f t="shared" si="2558"/>
        <v>2018</v>
      </c>
      <c r="AO591" s="100">
        <v>169</v>
      </c>
      <c r="AP591" s="100">
        <f t="shared" ref="AP591:AW591" si="2559">INT(B591/$I$1*$AW$1)</f>
        <v>3187</v>
      </c>
      <c r="AQ591" s="100">
        <f t="shared" si="2559"/>
        <v>1275</v>
      </c>
      <c r="AR591" s="100">
        <f t="shared" si="2559"/>
        <v>955</v>
      </c>
      <c r="AS591" s="100">
        <f t="shared" si="2559"/>
        <v>955</v>
      </c>
      <c r="AT591" s="100">
        <f t="shared" si="2559"/>
        <v>3107</v>
      </c>
      <c r="AU591" s="100">
        <f t="shared" si="2559"/>
        <v>2070</v>
      </c>
      <c r="AV591" s="100">
        <f t="shared" si="2559"/>
        <v>2587</v>
      </c>
      <c r="AW591" s="100">
        <f t="shared" si="2559"/>
        <v>2587</v>
      </c>
      <c r="AY591" s="101">
        <v>169</v>
      </c>
      <c r="AZ591" s="101">
        <f t="shared" ref="AZ591:BG591" si="2560">INT(B591/$I$1*$BG$1)</f>
        <v>4080</v>
      </c>
      <c r="BA591" s="101">
        <f t="shared" si="2560"/>
        <v>1632</v>
      </c>
      <c r="BB591" s="101">
        <f t="shared" si="2560"/>
        <v>1222</v>
      </c>
      <c r="BC591" s="101">
        <f t="shared" si="2560"/>
        <v>1222</v>
      </c>
      <c r="BD591" s="101">
        <f t="shared" si="2560"/>
        <v>3977</v>
      </c>
      <c r="BE591" s="101">
        <f t="shared" si="2560"/>
        <v>2649</v>
      </c>
      <c r="BF591" s="101">
        <f t="shared" si="2560"/>
        <v>3312</v>
      </c>
      <c r="BG591" s="101">
        <f t="shared" si="2560"/>
        <v>3312</v>
      </c>
      <c r="BI591" s="102">
        <v>169</v>
      </c>
      <c r="BJ591" s="102">
        <f t="shared" ref="BJ591:BQ591" si="2561">INT(B591/$I$1*$BQ$1)</f>
        <v>6375</v>
      </c>
      <c r="BK591" s="102">
        <f t="shared" si="2561"/>
        <v>2550</v>
      </c>
      <c r="BL591" s="102">
        <f t="shared" si="2561"/>
        <v>1910</v>
      </c>
      <c r="BM591" s="102">
        <f t="shared" si="2561"/>
        <v>1910</v>
      </c>
      <c r="BN591" s="102">
        <f t="shared" si="2561"/>
        <v>6215</v>
      </c>
      <c r="BO591" s="102">
        <f t="shared" si="2561"/>
        <v>4140</v>
      </c>
      <c r="BP591" s="102">
        <f t="shared" si="2561"/>
        <v>5175</v>
      </c>
      <c r="BQ591" s="102">
        <f t="shared" si="2561"/>
        <v>5175</v>
      </c>
    </row>
    <row r="592" spans="1:69">
      <c r="A592" s="4">
        <v>170</v>
      </c>
      <c r="B592" s="4">
        <f>INT(VLOOKUP(A592,数值基线!$A$1:$K$206,9,0)*$B$210)</f>
        <v>1289</v>
      </c>
      <c r="C592" s="4">
        <f>INT(B592/$B$2*$C$2)</f>
        <v>515</v>
      </c>
      <c r="D592" s="4">
        <f>INT(B592/$B$2*$D$2)</f>
        <v>386</v>
      </c>
      <c r="E592" s="4">
        <f>INT(B592/$B$2*$E$2)</f>
        <v>386</v>
      </c>
      <c r="F592" s="4">
        <f>INT(VLOOKUP(A592,数值基线!$A$1:$K$206,10,0)*$F$2)</f>
        <v>1257</v>
      </c>
      <c r="G592" s="4">
        <f>INT(F592/$F$2*$G$2)</f>
        <v>838</v>
      </c>
      <c r="H592" s="4">
        <f>INT(F592/$F$2*$H$2)</f>
        <v>1047</v>
      </c>
      <c r="I592" s="4">
        <f>INT(F592/$F$2*$I$2)</f>
        <v>1047</v>
      </c>
      <c r="K592" s="106">
        <v>170</v>
      </c>
      <c r="L592" s="106">
        <f t="shared" ref="L592:S592" si="2562">INT(B592/$I$1*$S$1)</f>
        <v>1611</v>
      </c>
      <c r="M592" s="106">
        <f t="shared" si="2562"/>
        <v>643</v>
      </c>
      <c r="N592" s="106">
        <f t="shared" si="2562"/>
        <v>482</v>
      </c>
      <c r="O592" s="106">
        <f t="shared" si="2562"/>
        <v>482</v>
      </c>
      <c r="P592" s="106">
        <f t="shared" si="2562"/>
        <v>1571</v>
      </c>
      <c r="Q592" s="106">
        <f t="shared" si="2562"/>
        <v>1047</v>
      </c>
      <c r="R592" s="106">
        <f t="shared" si="2562"/>
        <v>1308</v>
      </c>
      <c r="S592" s="106">
        <f t="shared" si="2562"/>
        <v>1308</v>
      </c>
      <c r="U592" s="97">
        <v>170</v>
      </c>
      <c r="V592" s="97">
        <f t="shared" ref="V592:AC592" si="2563">INT(B592/$I$1*$AC$1)</f>
        <v>1997</v>
      </c>
      <c r="W592" s="97">
        <f t="shared" si="2563"/>
        <v>798</v>
      </c>
      <c r="X592" s="97">
        <f t="shared" si="2563"/>
        <v>598</v>
      </c>
      <c r="Y592" s="97">
        <f t="shared" si="2563"/>
        <v>598</v>
      </c>
      <c r="Z592" s="97">
        <f t="shared" si="2563"/>
        <v>1948</v>
      </c>
      <c r="AA592" s="97">
        <f t="shared" si="2563"/>
        <v>1298</v>
      </c>
      <c r="AB592" s="97">
        <f t="shared" si="2563"/>
        <v>1622</v>
      </c>
      <c r="AC592" s="97">
        <f t="shared" si="2563"/>
        <v>1622</v>
      </c>
      <c r="AE592" s="98">
        <v>170</v>
      </c>
      <c r="AF592" s="98">
        <f t="shared" ref="AF592:AM592" si="2564">INT(B592/$I$1*$AM$1)</f>
        <v>2513</v>
      </c>
      <c r="AG592" s="98">
        <f t="shared" si="2564"/>
        <v>1004</v>
      </c>
      <c r="AH592" s="98">
        <f t="shared" si="2564"/>
        <v>752</v>
      </c>
      <c r="AI592" s="98">
        <f t="shared" si="2564"/>
        <v>752</v>
      </c>
      <c r="AJ592" s="98">
        <f t="shared" si="2564"/>
        <v>2451</v>
      </c>
      <c r="AK592" s="98">
        <f t="shared" si="2564"/>
        <v>1634</v>
      </c>
      <c r="AL592" s="98">
        <f t="shared" si="2564"/>
        <v>2041</v>
      </c>
      <c r="AM592" s="98">
        <f t="shared" si="2564"/>
        <v>2041</v>
      </c>
      <c r="AO592" s="100">
        <v>170</v>
      </c>
      <c r="AP592" s="100">
        <f t="shared" ref="AP592:AW592" si="2565">INT(B592/$I$1*$AW$1)</f>
        <v>3222</v>
      </c>
      <c r="AQ592" s="100">
        <f t="shared" si="2565"/>
        <v>1287</v>
      </c>
      <c r="AR592" s="100">
        <f t="shared" si="2565"/>
        <v>965</v>
      </c>
      <c r="AS592" s="100">
        <f t="shared" si="2565"/>
        <v>965</v>
      </c>
      <c r="AT592" s="100">
        <f t="shared" si="2565"/>
        <v>3142</v>
      </c>
      <c r="AU592" s="100">
        <f t="shared" si="2565"/>
        <v>2095</v>
      </c>
      <c r="AV592" s="100">
        <f t="shared" si="2565"/>
        <v>2617</v>
      </c>
      <c r="AW592" s="100">
        <f t="shared" si="2565"/>
        <v>2617</v>
      </c>
      <c r="AY592" s="101">
        <v>170</v>
      </c>
      <c r="AZ592" s="101">
        <f t="shared" ref="AZ592:BG592" si="2566">INT(B592/$I$1*$BG$1)</f>
        <v>4124</v>
      </c>
      <c r="BA592" s="101">
        <f t="shared" si="2566"/>
        <v>1648</v>
      </c>
      <c r="BB592" s="101">
        <f t="shared" si="2566"/>
        <v>1235</v>
      </c>
      <c r="BC592" s="101">
        <f t="shared" si="2566"/>
        <v>1235</v>
      </c>
      <c r="BD592" s="101">
        <f t="shared" si="2566"/>
        <v>4022</v>
      </c>
      <c r="BE592" s="101">
        <f t="shared" si="2566"/>
        <v>2681</v>
      </c>
      <c r="BF592" s="101">
        <f t="shared" si="2566"/>
        <v>3350</v>
      </c>
      <c r="BG592" s="101">
        <f t="shared" si="2566"/>
        <v>3350</v>
      </c>
      <c r="BI592" s="102">
        <v>170</v>
      </c>
      <c r="BJ592" s="102">
        <f t="shared" ref="BJ592:BQ592" si="2567">INT(B592/$I$1*$BQ$1)</f>
        <v>6445</v>
      </c>
      <c r="BK592" s="102">
        <f t="shared" si="2567"/>
        <v>2575</v>
      </c>
      <c r="BL592" s="102">
        <f t="shared" si="2567"/>
        <v>1930</v>
      </c>
      <c r="BM592" s="102">
        <f t="shared" si="2567"/>
        <v>1930</v>
      </c>
      <c r="BN592" s="102">
        <f t="shared" si="2567"/>
        <v>6285</v>
      </c>
      <c r="BO592" s="102">
        <f t="shared" si="2567"/>
        <v>4190</v>
      </c>
      <c r="BP592" s="102">
        <f t="shared" si="2567"/>
        <v>5235</v>
      </c>
      <c r="BQ592" s="102">
        <f t="shared" si="2567"/>
        <v>5235</v>
      </c>
    </row>
    <row r="593" spans="1:69">
      <c r="A593" s="4">
        <v>171</v>
      </c>
      <c r="B593" s="4">
        <f>INT(VLOOKUP(A593,数值基线!$A$1:$K$206,9,0)*$B$210)</f>
        <v>1304</v>
      </c>
      <c r="C593" s="4">
        <f>INT(B593/$B$2*$C$2)</f>
        <v>521</v>
      </c>
      <c r="D593" s="4">
        <f>INT(B593/$B$2*$D$2)</f>
        <v>391</v>
      </c>
      <c r="E593" s="4">
        <f>INT(B593/$B$2*$E$2)</f>
        <v>391</v>
      </c>
      <c r="F593" s="4">
        <f>INT(VLOOKUP(A593,数值基线!$A$1:$K$206,10,0)*$F$2)</f>
        <v>1272</v>
      </c>
      <c r="G593" s="4">
        <f>INT(F593/$F$2*$G$2)</f>
        <v>848</v>
      </c>
      <c r="H593" s="4">
        <f>INT(F593/$F$2*$H$2)</f>
        <v>1060</v>
      </c>
      <c r="I593" s="4">
        <f>INT(F593/$F$2*$I$2)</f>
        <v>1060</v>
      </c>
      <c r="K593" s="106">
        <v>171</v>
      </c>
      <c r="L593" s="106">
        <f t="shared" ref="L593:S593" si="2568">INT(B593/$I$1*$S$1)</f>
        <v>1630</v>
      </c>
      <c r="M593" s="106">
        <f t="shared" si="2568"/>
        <v>651</v>
      </c>
      <c r="N593" s="106">
        <f t="shared" si="2568"/>
        <v>488</v>
      </c>
      <c r="O593" s="106">
        <f t="shared" si="2568"/>
        <v>488</v>
      </c>
      <c r="P593" s="106">
        <f t="shared" si="2568"/>
        <v>1590</v>
      </c>
      <c r="Q593" s="106">
        <f t="shared" si="2568"/>
        <v>1060</v>
      </c>
      <c r="R593" s="106">
        <f t="shared" si="2568"/>
        <v>1325</v>
      </c>
      <c r="S593" s="106">
        <f t="shared" si="2568"/>
        <v>1325</v>
      </c>
      <c r="U593" s="97">
        <v>171</v>
      </c>
      <c r="V593" s="97">
        <f t="shared" ref="V593:AC593" si="2569">INT(B593/$I$1*$AC$1)</f>
        <v>2021</v>
      </c>
      <c r="W593" s="97">
        <f t="shared" si="2569"/>
        <v>807</v>
      </c>
      <c r="X593" s="97">
        <f t="shared" si="2569"/>
        <v>606</v>
      </c>
      <c r="Y593" s="97">
        <f t="shared" si="2569"/>
        <v>606</v>
      </c>
      <c r="Z593" s="97">
        <f t="shared" si="2569"/>
        <v>1971</v>
      </c>
      <c r="AA593" s="97">
        <f t="shared" si="2569"/>
        <v>1314</v>
      </c>
      <c r="AB593" s="97">
        <f t="shared" si="2569"/>
        <v>1643</v>
      </c>
      <c r="AC593" s="97">
        <f t="shared" si="2569"/>
        <v>1643</v>
      </c>
      <c r="AE593" s="98">
        <v>171</v>
      </c>
      <c r="AF593" s="98">
        <f t="shared" ref="AF593:AM593" si="2570">INT(B593/$I$1*$AM$1)</f>
        <v>2542</v>
      </c>
      <c r="AG593" s="98">
        <f t="shared" si="2570"/>
        <v>1015</v>
      </c>
      <c r="AH593" s="98">
        <f t="shared" si="2570"/>
        <v>762</v>
      </c>
      <c r="AI593" s="98">
        <f t="shared" si="2570"/>
        <v>762</v>
      </c>
      <c r="AJ593" s="98">
        <f t="shared" si="2570"/>
        <v>2480</v>
      </c>
      <c r="AK593" s="98">
        <f t="shared" si="2570"/>
        <v>1653</v>
      </c>
      <c r="AL593" s="98">
        <f t="shared" si="2570"/>
        <v>2067</v>
      </c>
      <c r="AM593" s="98">
        <f t="shared" si="2570"/>
        <v>2067</v>
      </c>
      <c r="AO593" s="100">
        <v>171</v>
      </c>
      <c r="AP593" s="100">
        <f t="shared" ref="AP593:AW593" si="2571">INT(B593/$I$1*$AW$1)</f>
        <v>3260</v>
      </c>
      <c r="AQ593" s="100">
        <f t="shared" si="2571"/>
        <v>1302</v>
      </c>
      <c r="AR593" s="100">
        <f t="shared" si="2571"/>
        <v>977</v>
      </c>
      <c r="AS593" s="100">
        <f t="shared" si="2571"/>
        <v>977</v>
      </c>
      <c r="AT593" s="100">
        <f t="shared" si="2571"/>
        <v>3180</v>
      </c>
      <c r="AU593" s="100">
        <f t="shared" si="2571"/>
        <v>2120</v>
      </c>
      <c r="AV593" s="100">
        <f t="shared" si="2571"/>
        <v>2650</v>
      </c>
      <c r="AW593" s="100">
        <f t="shared" si="2571"/>
        <v>2650</v>
      </c>
      <c r="AY593" s="101">
        <v>171</v>
      </c>
      <c r="AZ593" s="101">
        <f t="shared" ref="AZ593:BG593" si="2572">INT(B593/$I$1*$BG$1)</f>
        <v>4172</v>
      </c>
      <c r="BA593" s="101">
        <f t="shared" si="2572"/>
        <v>1667</v>
      </c>
      <c r="BB593" s="101">
        <f t="shared" si="2572"/>
        <v>1251</v>
      </c>
      <c r="BC593" s="101">
        <f t="shared" si="2572"/>
        <v>1251</v>
      </c>
      <c r="BD593" s="101">
        <f t="shared" si="2572"/>
        <v>4070</v>
      </c>
      <c r="BE593" s="101">
        <f t="shared" si="2572"/>
        <v>2713</v>
      </c>
      <c r="BF593" s="101">
        <f t="shared" si="2572"/>
        <v>3392</v>
      </c>
      <c r="BG593" s="101">
        <f t="shared" si="2572"/>
        <v>3392</v>
      </c>
      <c r="BI593" s="102">
        <v>171</v>
      </c>
      <c r="BJ593" s="102">
        <f t="shared" ref="BJ593:BQ593" si="2573">INT(B593/$I$1*$BQ$1)</f>
        <v>6520</v>
      </c>
      <c r="BK593" s="102">
        <f t="shared" si="2573"/>
        <v>2605</v>
      </c>
      <c r="BL593" s="102">
        <f t="shared" si="2573"/>
        <v>1955</v>
      </c>
      <c r="BM593" s="102">
        <f t="shared" si="2573"/>
        <v>1955</v>
      </c>
      <c r="BN593" s="102">
        <f t="shared" si="2573"/>
        <v>6360</v>
      </c>
      <c r="BO593" s="102">
        <f t="shared" si="2573"/>
        <v>4240</v>
      </c>
      <c r="BP593" s="102">
        <f t="shared" si="2573"/>
        <v>5300</v>
      </c>
      <c r="BQ593" s="102">
        <f t="shared" si="2573"/>
        <v>5300</v>
      </c>
    </row>
    <row r="594" spans="1:69">
      <c r="A594" s="4">
        <v>172</v>
      </c>
      <c r="B594" s="4">
        <f>INT(VLOOKUP(A594,数值基线!$A$1:$K$206,9,0)*$B$210)</f>
        <v>1318</v>
      </c>
      <c r="C594" s="4">
        <f>INT(B594/$B$2*$C$2)</f>
        <v>527</v>
      </c>
      <c r="D594" s="4">
        <f>INT(B594/$B$2*$D$2)</f>
        <v>395</v>
      </c>
      <c r="E594" s="4">
        <f>INT(B594/$B$2*$E$2)</f>
        <v>395</v>
      </c>
      <c r="F594" s="4">
        <f>INT(VLOOKUP(A594,数值基线!$A$1:$K$206,10,0)*$F$2)</f>
        <v>1286</v>
      </c>
      <c r="G594" s="4">
        <f>INT(F594/$F$2*$G$2)</f>
        <v>857</v>
      </c>
      <c r="H594" s="4">
        <f>INT(F594/$F$2*$H$2)</f>
        <v>1071</v>
      </c>
      <c r="I594" s="4">
        <f>INT(F594/$F$2*$I$2)</f>
        <v>1071</v>
      </c>
      <c r="K594" s="106">
        <v>172</v>
      </c>
      <c r="L594" s="106">
        <f t="shared" ref="L594:S594" si="2574">INT(B594/$I$1*$S$1)</f>
        <v>1647</v>
      </c>
      <c r="M594" s="106">
        <f t="shared" si="2574"/>
        <v>658</v>
      </c>
      <c r="N594" s="106">
        <f t="shared" si="2574"/>
        <v>493</v>
      </c>
      <c r="O594" s="106">
        <f t="shared" si="2574"/>
        <v>493</v>
      </c>
      <c r="P594" s="106">
        <f t="shared" si="2574"/>
        <v>1607</v>
      </c>
      <c r="Q594" s="106">
        <f t="shared" si="2574"/>
        <v>1071</v>
      </c>
      <c r="R594" s="106">
        <f t="shared" si="2574"/>
        <v>1338</v>
      </c>
      <c r="S594" s="106">
        <f t="shared" si="2574"/>
        <v>1338</v>
      </c>
      <c r="U594" s="97">
        <v>172</v>
      </c>
      <c r="V594" s="97">
        <f t="shared" ref="V594:AC594" si="2575">INT(B594/$I$1*$AC$1)</f>
        <v>2042</v>
      </c>
      <c r="W594" s="97">
        <f t="shared" si="2575"/>
        <v>816</v>
      </c>
      <c r="X594" s="97">
        <f t="shared" si="2575"/>
        <v>612</v>
      </c>
      <c r="Y594" s="97">
        <f t="shared" si="2575"/>
        <v>612</v>
      </c>
      <c r="Z594" s="97">
        <f t="shared" si="2575"/>
        <v>1993</v>
      </c>
      <c r="AA594" s="97">
        <f t="shared" si="2575"/>
        <v>1328</v>
      </c>
      <c r="AB594" s="97">
        <f t="shared" si="2575"/>
        <v>1660</v>
      </c>
      <c r="AC594" s="97">
        <f t="shared" si="2575"/>
        <v>1660</v>
      </c>
      <c r="AE594" s="98">
        <v>172</v>
      </c>
      <c r="AF594" s="98">
        <f t="shared" ref="AF594:AM594" si="2576">INT(B594/$I$1*$AM$1)</f>
        <v>2570</v>
      </c>
      <c r="AG594" s="98">
        <f t="shared" si="2576"/>
        <v>1027</v>
      </c>
      <c r="AH594" s="98">
        <f t="shared" si="2576"/>
        <v>770</v>
      </c>
      <c r="AI594" s="98">
        <f t="shared" si="2576"/>
        <v>770</v>
      </c>
      <c r="AJ594" s="98">
        <f t="shared" si="2576"/>
        <v>2507</v>
      </c>
      <c r="AK594" s="98">
        <f t="shared" si="2576"/>
        <v>1671</v>
      </c>
      <c r="AL594" s="98">
        <f t="shared" si="2576"/>
        <v>2088</v>
      </c>
      <c r="AM594" s="98">
        <f t="shared" si="2576"/>
        <v>2088</v>
      </c>
      <c r="AO594" s="100">
        <v>172</v>
      </c>
      <c r="AP594" s="100">
        <f t="shared" ref="AP594:AW594" si="2577">INT(B594/$I$1*$AW$1)</f>
        <v>3295</v>
      </c>
      <c r="AQ594" s="100">
        <f t="shared" si="2577"/>
        <v>1317</v>
      </c>
      <c r="AR594" s="100">
        <f t="shared" si="2577"/>
        <v>987</v>
      </c>
      <c r="AS594" s="100">
        <f t="shared" si="2577"/>
        <v>987</v>
      </c>
      <c r="AT594" s="100">
        <f t="shared" si="2577"/>
        <v>3215</v>
      </c>
      <c r="AU594" s="100">
        <f t="shared" si="2577"/>
        <v>2142</v>
      </c>
      <c r="AV594" s="100">
        <f t="shared" si="2577"/>
        <v>2677</v>
      </c>
      <c r="AW594" s="100">
        <f t="shared" si="2577"/>
        <v>2677</v>
      </c>
      <c r="AY594" s="101">
        <v>172</v>
      </c>
      <c r="AZ594" s="101">
        <f t="shared" ref="AZ594:BG594" si="2578">INT(B594/$I$1*$BG$1)</f>
        <v>4217</v>
      </c>
      <c r="BA594" s="101">
        <f t="shared" si="2578"/>
        <v>1686</v>
      </c>
      <c r="BB594" s="101">
        <f t="shared" si="2578"/>
        <v>1264</v>
      </c>
      <c r="BC594" s="101">
        <f t="shared" si="2578"/>
        <v>1264</v>
      </c>
      <c r="BD594" s="101">
        <f t="shared" si="2578"/>
        <v>4115</v>
      </c>
      <c r="BE594" s="101">
        <f t="shared" si="2578"/>
        <v>2742</v>
      </c>
      <c r="BF594" s="101">
        <f t="shared" si="2578"/>
        <v>3427</v>
      </c>
      <c r="BG594" s="101">
        <f t="shared" si="2578"/>
        <v>3427</v>
      </c>
      <c r="BI594" s="102">
        <v>172</v>
      </c>
      <c r="BJ594" s="102">
        <f t="shared" ref="BJ594:BQ594" si="2579">INT(B594/$I$1*$BQ$1)</f>
        <v>6590</v>
      </c>
      <c r="BK594" s="102">
        <f t="shared" si="2579"/>
        <v>2635</v>
      </c>
      <c r="BL594" s="102">
        <f t="shared" si="2579"/>
        <v>1975</v>
      </c>
      <c r="BM594" s="102">
        <f t="shared" si="2579"/>
        <v>1975</v>
      </c>
      <c r="BN594" s="102">
        <f t="shared" si="2579"/>
        <v>6430</v>
      </c>
      <c r="BO594" s="102">
        <f t="shared" si="2579"/>
        <v>4285</v>
      </c>
      <c r="BP594" s="102">
        <f t="shared" si="2579"/>
        <v>5355</v>
      </c>
      <c r="BQ594" s="102">
        <f t="shared" si="2579"/>
        <v>5355</v>
      </c>
    </row>
    <row r="595" spans="1:69">
      <c r="A595" s="4">
        <v>173</v>
      </c>
      <c r="B595" s="4">
        <f>INT(VLOOKUP(A595,数值基线!$A$1:$K$206,9,0)*$B$210)</f>
        <v>1333</v>
      </c>
      <c r="C595" s="4">
        <f>INT(B595/$B$2*$C$2)</f>
        <v>533</v>
      </c>
      <c r="D595" s="4">
        <f>INT(B595/$B$2*$D$2)</f>
        <v>399</v>
      </c>
      <c r="E595" s="4">
        <f>INT(B595/$B$2*$E$2)</f>
        <v>399</v>
      </c>
      <c r="F595" s="4">
        <f>INT(VLOOKUP(A595,数值基线!$A$1:$K$206,10,0)*$F$2)</f>
        <v>1300</v>
      </c>
      <c r="G595" s="4">
        <f>INT(F595/$F$2*$G$2)</f>
        <v>866</v>
      </c>
      <c r="H595" s="4">
        <f>INT(F595/$F$2*$H$2)</f>
        <v>1083</v>
      </c>
      <c r="I595" s="4">
        <f>INT(F595/$F$2*$I$2)</f>
        <v>1083</v>
      </c>
      <c r="K595" s="106">
        <v>173</v>
      </c>
      <c r="L595" s="106">
        <f t="shared" ref="L595:S595" si="2580">INT(B595/$I$1*$S$1)</f>
        <v>1666</v>
      </c>
      <c r="M595" s="106">
        <f t="shared" si="2580"/>
        <v>666</v>
      </c>
      <c r="N595" s="106">
        <f t="shared" si="2580"/>
        <v>498</v>
      </c>
      <c r="O595" s="106">
        <f t="shared" si="2580"/>
        <v>498</v>
      </c>
      <c r="P595" s="106">
        <f t="shared" si="2580"/>
        <v>1625</v>
      </c>
      <c r="Q595" s="106">
        <f t="shared" si="2580"/>
        <v>1082</v>
      </c>
      <c r="R595" s="106">
        <f t="shared" si="2580"/>
        <v>1353</v>
      </c>
      <c r="S595" s="106">
        <f t="shared" si="2580"/>
        <v>1353</v>
      </c>
      <c r="U595" s="97">
        <v>173</v>
      </c>
      <c r="V595" s="97">
        <f t="shared" ref="V595:AC595" si="2581">INT(B595/$I$1*$AC$1)</f>
        <v>2066</v>
      </c>
      <c r="W595" s="97">
        <f t="shared" si="2581"/>
        <v>826</v>
      </c>
      <c r="X595" s="97">
        <f t="shared" si="2581"/>
        <v>618</v>
      </c>
      <c r="Y595" s="97">
        <f t="shared" si="2581"/>
        <v>618</v>
      </c>
      <c r="Z595" s="97">
        <f t="shared" si="2581"/>
        <v>2015</v>
      </c>
      <c r="AA595" s="97">
        <f t="shared" si="2581"/>
        <v>1342</v>
      </c>
      <c r="AB595" s="97">
        <f t="shared" si="2581"/>
        <v>1678</v>
      </c>
      <c r="AC595" s="97">
        <f t="shared" si="2581"/>
        <v>1678</v>
      </c>
      <c r="AE595" s="98">
        <v>173</v>
      </c>
      <c r="AF595" s="98">
        <f t="shared" ref="AF595:AM595" si="2582">INT(B595/$I$1*$AM$1)</f>
        <v>2599</v>
      </c>
      <c r="AG595" s="98">
        <f t="shared" si="2582"/>
        <v>1039</v>
      </c>
      <c r="AH595" s="98">
        <f t="shared" si="2582"/>
        <v>778</v>
      </c>
      <c r="AI595" s="98">
        <f t="shared" si="2582"/>
        <v>778</v>
      </c>
      <c r="AJ595" s="98">
        <f t="shared" si="2582"/>
        <v>2535</v>
      </c>
      <c r="AK595" s="98">
        <f t="shared" si="2582"/>
        <v>1688</v>
      </c>
      <c r="AL595" s="98">
        <f t="shared" si="2582"/>
        <v>2111</v>
      </c>
      <c r="AM595" s="98">
        <f t="shared" si="2582"/>
        <v>2111</v>
      </c>
      <c r="AO595" s="100">
        <v>173</v>
      </c>
      <c r="AP595" s="100">
        <f t="shared" ref="AP595:AW595" si="2583">INT(B595/$I$1*$AW$1)</f>
        <v>3332</v>
      </c>
      <c r="AQ595" s="100">
        <f t="shared" si="2583"/>
        <v>1332</v>
      </c>
      <c r="AR595" s="100">
        <f t="shared" si="2583"/>
        <v>997</v>
      </c>
      <c r="AS595" s="100">
        <f t="shared" si="2583"/>
        <v>997</v>
      </c>
      <c r="AT595" s="100">
        <f t="shared" si="2583"/>
        <v>3250</v>
      </c>
      <c r="AU595" s="100">
        <f t="shared" si="2583"/>
        <v>2165</v>
      </c>
      <c r="AV595" s="100">
        <f t="shared" si="2583"/>
        <v>2707</v>
      </c>
      <c r="AW595" s="100">
        <f t="shared" si="2583"/>
        <v>2707</v>
      </c>
      <c r="AY595" s="101">
        <v>173</v>
      </c>
      <c r="AZ595" s="101">
        <f t="shared" ref="AZ595:BG595" si="2584">INT(B595/$I$1*$BG$1)</f>
        <v>4265</v>
      </c>
      <c r="BA595" s="101">
        <f t="shared" si="2584"/>
        <v>1705</v>
      </c>
      <c r="BB595" s="101">
        <f t="shared" si="2584"/>
        <v>1276</v>
      </c>
      <c r="BC595" s="101">
        <f t="shared" si="2584"/>
        <v>1276</v>
      </c>
      <c r="BD595" s="101">
        <f t="shared" si="2584"/>
        <v>4160</v>
      </c>
      <c r="BE595" s="101">
        <f t="shared" si="2584"/>
        <v>2771</v>
      </c>
      <c r="BF595" s="101">
        <f t="shared" si="2584"/>
        <v>3465</v>
      </c>
      <c r="BG595" s="101">
        <f t="shared" si="2584"/>
        <v>3465</v>
      </c>
      <c r="BI595" s="102">
        <v>173</v>
      </c>
      <c r="BJ595" s="102">
        <f t="shared" ref="BJ595:BQ595" si="2585">INT(B595/$I$1*$BQ$1)</f>
        <v>6665</v>
      </c>
      <c r="BK595" s="102">
        <f t="shared" si="2585"/>
        <v>2665</v>
      </c>
      <c r="BL595" s="102">
        <f t="shared" si="2585"/>
        <v>1995</v>
      </c>
      <c r="BM595" s="102">
        <f t="shared" si="2585"/>
        <v>1995</v>
      </c>
      <c r="BN595" s="102">
        <f t="shared" si="2585"/>
        <v>6500</v>
      </c>
      <c r="BO595" s="102">
        <f t="shared" si="2585"/>
        <v>4330</v>
      </c>
      <c r="BP595" s="102">
        <f t="shared" si="2585"/>
        <v>5415</v>
      </c>
      <c r="BQ595" s="102">
        <f t="shared" si="2585"/>
        <v>5415</v>
      </c>
    </row>
    <row r="596" spans="1:69">
      <c r="A596" s="4">
        <v>174</v>
      </c>
      <c r="B596" s="4">
        <f>INT(VLOOKUP(A596,数值基线!$A$1:$K$206,9,0)*$B$210)</f>
        <v>1348</v>
      </c>
      <c r="C596" s="4">
        <f>INT(B596/$B$2*$C$2)</f>
        <v>539</v>
      </c>
      <c r="D596" s="4">
        <f>INT(B596/$B$2*$D$2)</f>
        <v>404</v>
      </c>
      <c r="E596" s="4">
        <f>INT(B596/$B$2*$E$2)</f>
        <v>404</v>
      </c>
      <c r="F596" s="4">
        <f>INT(VLOOKUP(A596,数值基线!$A$1:$K$206,10,0)*$F$2)</f>
        <v>1315</v>
      </c>
      <c r="G596" s="4">
        <f>INT(F596/$F$2*$G$2)</f>
        <v>876</v>
      </c>
      <c r="H596" s="4">
        <f>INT(F596/$F$2*$H$2)</f>
        <v>1095</v>
      </c>
      <c r="I596" s="4">
        <f>INT(F596/$F$2*$I$2)</f>
        <v>1095</v>
      </c>
      <c r="K596" s="106">
        <v>174</v>
      </c>
      <c r="L596" s="106">
        <f t="shared" ref="L596:S596" si="2586">INT(B596/$I$1*$S$1)</f>
        <v>1685</v>
      </c>
      <c r="M596" s="106">
        <f t="shared" si="2586"/>
        <v>673</v>
      </c>
      <c r="N596" s="106">
        <f t="shared" si="2586"/>
        <v>505</v>
      </c>
      <c r="O596" s="106">
        <f t="shared" si="2586"/>
        <v>505</v>
      </c>
      <c r="P596" s="106">
        <f t="shared" si="2586"/>
        <v>1643</v>
      </c>
      <c r="Q596" s="106">
        <f t="shared" si="2586"/>
        <v>1095</v>
      </c>
      <c r="R596" s="106">
        <f t="shared" si="2586"/>
        <v>1368</v>
      </c>
      <c r="S596" s="106">
        <f t="shared" si="2586"/>
        <v>1368</v>
      </c>
      <c r="U596" s="97">
        <v>174</v>
      </c>
      <c r="V596" s="97">
        <f t="shared" ref="V596:AC596" si="2587">INT(B596/$I$1*$AC$1)</f>
        <v>2089</v>
      </c>
      <c r="W596" s="97">
        <f t="shared" si="2587"/>
        <v>835</v>
      </c>
      <c r="X596" s="97">
        <f t="shared" si="2587"/>
        <v>626</v>
      </c>
      <c r="Y596" s="97">
        <f t="shared" si="2587"/>
        <v>626</v>
      </c>
      <c r="Z596" s="97">
        <f t="shared" si="2587"/>
        <v>2038</v>
      </c>
      <c r="AA596" s="97">
        <f t="shared" si="2587"/>
        <v>1357</v>
      </c>
      <c r="AB596" s="97">
        <f t="shared" si="2587"/>
        <v>1697</v>
      </c>
      <c r="AC596" s="97">
        <f t="shared" si="2587"/>
        <v>1697</v>
      </c>
      <c r="AE596" s="98">
        <v>174</v>
      </c>
      <c r="AF596" s="98">
        <f t="shared" ref="AF596:AM596" si="2588">INT(B596/$I$1*$AM$1)</f>
        <v>2628</v>
      </c>
      <c r="AG596" s="98">
        <f t="shared" si="2588"/>
        <v>1051</v>
      </c>
      <c r="AH596" s="98">
        <f t="shared" si="2588"/>
        <v>787</v>
      </c>
      <c r="AI596" s="98">
        <f t="shared" si="2588"/>
        <v>787</v>
      </c>
      <c r="AJ596" s="98">
        <f t="shared" si="2588"/>
        <v>2564</v>
      </c>
      <c r="AK596" s="98">
        <f t="shared" si="2588"/>
        <v>1708</v>
      </c>
      <c r="AL596" s="98">
        <f t="shared" si="2588"/>
        <v>2135</v>
      </c>
      <c r="AM596" s="98">
        <f t="shared" si="2588"/>
        <v>2135</v>
      </c>
      <c r="AO596" s="100">
        <v>174</v>
      </c>
      <c r="AP596" s="100">
        <f t="shared" ref="AP596:AW596" si="2589">INT(B596/$I$1*$AW$1)</f>
        <v>3370</v>
      </c>
      <c r="AQ596" s="100">
        <f t="shared" si="2589"/>
        <v>1347</v>
      </c>
      <c r="AR596" s="100">
        <f t="shared" si="2589"/>
        <v>1010</v>
      </c>
      <c r="AS596" s="100">
        <f t="shared" si="2589"/>
        <v>1010</v>
      </c>
      <c r="AT596" s="100">
        <f t="shared" si="2589"/>
        <v>3287</v>
      </c>
      <c r="AU596" s="100">
        <f t="shared" si="2589"/>
        <v>2190</v>
      </c>
      <c r="AV596" s="100">
        <f t="shared" si="2589"/>
        <v>2737</v>
      </c>
      <c r="AW596" s="100">
        <f t="shared" si="2589"/>
        <v>2737</v>
      </c>
      <c r="AY596" s="101">
        <v>174</v>
      </c>
      <c r="AZ596" s="101">
        <f t="shared" ref="AZ596:BG596" si="2590">INT(B596/$I$1*$BG$1)</f>
        <v>4313</v>
      </c>
      <c r="BA596" s="101">
        <f t="shared" si="2590"/>
        <v>1724</v>
      </c>
      <c r="BB596" s="101">
        <f t="shared" si="2590"/>
        <v>1292</v>
      </c>
      <c r="BC596" s="101">
        <f t="shared" si="2590"/>
        <v>1292</v>
      </c>
      <c r="BD596" s="101">
        <f t="shared" si="2590"/>
        <v>4208</v>
      </c>
      <c r="BE596" s="101">
        <f t="shared" si="2590"/>
        <v>2803</v>
      </c>
      <c r="BF596" s="101">
        <f t="shared" si="2590"/>
        <v>3504</v>
      </c>
      <c r="BG596" s="101">
        <f t="shared" si="2590"/>
        <v>3504</v>
      </c>
      <c r="BI596" s="102">
        <v>174</v>
      </c>
      <c r="BJ596" s="102">
        <f t="shared" ref="BJ596:BQ596" si="2591">INT(B596/$I$1*$BQ$1)</f>
        <v>6740</v>
      </c>
      <c r="BK596" s="102">
        <f t="shared" si="2591"/>
        <v>2695</v>
      </c>
      <c r="BL596" s="102">
        <f t="shared" si="2591"/>
        <v>2020</v>
      </c>
      <c r="BM596" s="102">
        <f t="shared" si="2591"/>
        <v>2020</v>
      </c>
      <c r="BN596" s="102">
        <f t="shared" si="2591"/>
        <v>6575</v>
      </c>
      <c r="BO596" s="102">
        <f t="shared" si="2591"/>
        <v>4380</v>
      </c>
      <c r="BP596" s="102">
        <f t="shared" si="2591"/>
        <v>5475</v>
      </c>
      <c r="BQ596" s="102">
        <f t="shared" si="2591"/>
        <v>5475</v>
      </c>
    </row>
    <row r="597" spans="1:69">
      <c r="A597" s="4">
        <v>175</v>
      </c>
      <c r="B597" s="4">
        <f>INT(VLOOKUP(A597,数值基线!$A$1:$K$206,9,0)*$B$210)</f>
        <v>1363</v>
      </c>
      <c r="C597" s="4">
        <f>INT(B597/$B$2*$C$2)</f>
        <v>545</v>
      </c>
      <c r="D597" s="4">
        <f>INT(B597/$B$2*$D$2)</f>
        <v>408</v>
      </c>
      <c r="E597" s="4">
        <f>INT(B597/$B$2*$E$2)</f>
        <v>408</v>
      </c>
      <c r="F597" s="4">
        <f>INT(VLOOKUP(A597,数值基线!$A$1:$K$206,10,0)*$F$2)</f>
        <v>1329</v>
      </c>
      <c r="G597" s="4">
        <f>INT(F597/$F$2*$G$2)</f>
        <v>886</v>
      </c>
      <c r="H597" s="4">
        <f>INT(F597/$F$2*$H$2)</f>
        <v>1107</v>
      </c>
      <c r="I597" s="4">
        <f>INT(F597/$F$2*$I$2)</f>
        <v>1107</v>
      </c>
      <c r="K597" s="106">
        <v>175</v>
      </c>
      <c r="L597" s="106">
        <f t="shared" ref="L597:S597" si="2592">INT(B597/$I$1*$S$1)</f>
        <v>1703</v>
      </c>
      <c r="M597" s="106">
        <f t="shared" si="2592"/>
        <v>681</v>
      </c>
      <c r="N597" s="106">
        <f t="shared" si="2592"/>
        <v>510</v>
      </c>
      <c r="O597" s="106">
        <f t="shared" si="2592"/>
        <v>510</v>
      </c>
      <c r="P597" s="106">
        <f t="shared" si="2592"/>
        <v>1661</v>
      </c>
      <c r="Q597" s="106">
        <f t="shared" si="2592"/>
        <v>1107</v>
      </c>
      <c r="R597" s="106">
        <f t="shared" si="2592"/>
        <v>1383</v>
      </c>
      <c r="S597" s="106">
        <f t="shared" si="2592"/>
        <v>1383</v>
      </c>
      <c r="U597" s="97">
        <v>175</v>
      </c>
      <c r="V597" s="97">
        <f t="shared" ref="V597:AC597" si="2593">INT(B597/$I$1*$AC$1)</f>
        <v>2112</v>
      </c>
      <c r="W597" s="97">
        <f t="shared" si="2593"/>
        <v>844</v>
      </c>
      <c r="X597" s="97">
        <f t="shared" si="2593"/>
        <v>632</v>
      </c>
      <c r="Y597" s="97">
        <f t="shared" si="2593"/>
        <v>632</v>
      </c>
      <c r="Z597" s="97">
        <f t="shared" si="2593"/>
        <v>2059</v>
      </c>
      <c r="AA597" s="97">
        <f t="shared" si="2593"/>
        <v>1373</v>
      </c>
      <c r="AB597" s="97">
        <f t="shared" si="2593"/>
        <v>1715</v>
      </c>
      <c r="AC597" s="97">
        <f t="shared" si="2593"/>
        <v>1715</v>
      </c>
      <c r="AE597" s="98">
        <v>175</v>
      </c>
      <c r="AF597" s="98">
        <f t="shared" ref="AF597:AM597" si="2594">INT(B597/$I$1*$AM$1)</f>
        <v>2657</v>
      </c>
      <c r="AG597" s="98">
        <f t="shared" si="2594"/>
        <v>1062</v>
      </c>
      <c r="AH597" s="98">
        <f t="shared" si="2594"/>
        <v>795</v>
      </c>
      <c r="AI597" s="98">
        <f t="shared" si="2594"/>
        <v>795</v>
      </c>
      <c r="AJ597" s="98">
        <f t="shared" si="2594"/>
        <v>2591</v>
      </c>
      <c r="AK597" s="98">
        <f t="shared" si="2594"/>
        <v>1727</v>
      </c>
      <c r="AL597" s="98">
        <f t="shared" si="2594"/>
        <v>2158</v>
      </c>
      <c r="AM597" s="98">
        <f t="shared" si="2594"/>
        <v>2158</v>
      </c>
      <c r="AO597" s="100">
        <v>175</v>
      </c>
      <c r="AP597" s="100">
        <f t="shared" ref="AP597:AW597" si="2595">INT(B597/$I$1*$AW$1)</f>
        <v>3407</v>
      </c>
      <c r="AQ597" s="100">
        <f t="shared" si="2595"/>
        <v>1362</v>
      </c>
      <c r="AR597" s="100">
        <f t="shared" si="2595"/>
        <v>1020</v>
      </c>
      <c r="AS597" s="100">
        <f t="shared" si="2595"/>
        <v>1020</v>
      </c>
      <c r="AT597" s="100">
        <f t="shared" si="2595"/>
        <v>3322</v>
      </c>
      <c r="AU597" s="100">
        <f t="shared" si="2595"/>
        <v>2215</v>
      </c>
      <c r="AV597" s="100">
        <f t="shared" si="2595"/>
        <v>2767</v>
      </c>
      <c r="AW597" s="100">
        <f t="shared" si="2595"/>
        <v>2767</v>
      </c>
      <c r="AY597" s="101">
        <v>175</v>
      </c>
      <c r="AZ597" s="101">
        <f t="shared" ref="AZ597:BG597" si="2596">INT(B597/$I$1*$BG$1)</f>
        <v>4361</v>
      </c>
      <c r="BA597" s="101">
        <f t="shared" si="2596"/>
        <v>1744</v>
      </c>
      <c r="BB597" s="101">
        <f t="shared" si="2596"/>
        <v>1305</v>
      </c>
      <c r="BC597" s="101">
        <f t="shared" si="2596"/>
        <v>1305</v>
      </c>
      <c r="BD597" s="101">
        <f t="shared" si="2596"/>
        <v>4252</v>
      </c>
      <c r="BE597" s="101">
        <f t="shared" si="2596"/>
        <v>2835</v>
      </c>
      <c r="BF597" s="101">
        <f t="shared" si="2596"/>
        <v>3542</v>
      </c>
      <c r="BG597" s="101">
        <f t="shared" si="2596"/>
        <v>3542</v>
      </c>
      <c r="BI597" s="102">
        <v>175</v>
      </c>
      <c r="BJ597" s="102">
        <f t="shared" ref="BJ597:BQ597" si="2597">INT(B597/$I$1*$BQ$1)</f>
        <v>6815</v>
      </c>
      <c r="BK597" s="102">
        <f t="shared" si="2597"/>
        <v>2725</v>
      </c>
      <c r="BL597" s="102">
        <f t="shared" si="2597"/>
        <v>2040</v>
      </c>
      <c r="BM597" s="102">
        <f t="shared" si="2597"/>
        <v>2040</v>
      </c>
      <c r="BN597" s="102">
        <f t="shared" si="2597"/>
        <v>6645</v>
      </c>
      <c r="BO597" s="102">
        <f t="shared" si="2597"/>
        <v>4430</v>
      </c>
      <c r="BP597" s="102">
        <f t="shared" si="2597"/>
        <v>5535</v>
      </c>
      <c r="BQ597" s="102">
        <f t="shared" si="2597"/>
        <v>5535</v>
      </c>
    </row>
    <row r="598" spans="1:69">
      <c r="A598" s="4">
        <v>176</v>
      </c>
      <c r="B598" s="4">
        <f>INT(VLOOKUP(A598,数值基线!$A$1:$K$206,9,0)*$B$210)</f>
        <v>1378</v>
      </c>
      <c r="C598" s="4">
        <f>INT(B598/$B$2*$C$2)</f>
        <v>551</v>
      </c>
      <c r="D598" s="4">
        <f>INT(B598/$B$2*$D$2)</f>
        <v>413</v>
      </c>
      <c r="E598" s="4">
        <f>INT(B598/$B$2*$E$2)</f>
        <v>413</v>
      </c>
      <c r="F598" s="4">
        <f>INT(VLOOKUP(A598,数值基线!$A$1:$K$206,10,0)*$F$2)</f>
        <v>1344</v>
      </c>
      <c r="G598" s="4">
        <f>INT(F598/$F$2*$G$2)</f>
        <v>896</v>
      </c>
      <c r="H598" s="4">
        <f>INT(F598/$F$2*$H$2)</f>
        <v>1120</v>
      </c>
      <c r="I598" s="4">
        <f>INT(F598/$F$2*$I$2)</f>
        <v>1120</v>
      </c>
      <c r="K598" s="106">
        <v>176</v>
      </c>
      <c r="L598" s="106">
        <f t="shared" ref="L598:S598" si="2598">INT(B598/$I$1*$S$1)</f>
        <v>1722</v>
      </c>
      <c r="M598" s="106">
        <f t="shared" si="2598"/>
        <v>688</v>
      </c>
      <c r="N598" s="106">
        <f t="shared" si="2598"/>
        <v>516</v>
      </c>
      <c r="O598" s="106">
        <f t="shared" si="2598"/>
        <v>516</v>
      </c>
      <c r="P598" s="106">
        <f t="shared" si="2598"/>
        <v>1680</v>
      </c>
      <c r="Q598" s="106">
        <f t="shared" si="2598"/>
        <v>1120</v>
      </c>
      <c r="R598" s="106">
        <f t="shared" si="2598"/>
        <v>1400</v>
      </c>
      <c r="S598" s="106">
        <f t="shared" si="2598"/>
        <v>1400</v>
      </c>
      <c r="U598" s="97">
        <v>176</v>
      </c>
      <c r="V598" s="97">
        <f t="shared" ref="V598:AC598" si="2599">INT(B598/$I$1*$AC$1)</f>
        <v>2135</v>
      </c>
      <c r="W598" s="97">
        <f t="shared" si="2599"/>
        <v>854</v>
      </c>
      <c r="X598" s="97">
        <f t="shared" si="2599"/>
        <v>640</v>
      </c>
      <c r="Y598" s="97">
        <f t="shared" si="2599"/>
        <v>640</v>
      </c>
      <c r="Z598" s="97">
        <f t="shared" si="2599"/>
        <v>2083</v>
      </c>
      <c r="AA598" s="97">
        <f t="shared" si="2599"/>
        <v>1388</v>
      </c>
      <c r="AB598" s="97">
        <f t="shared" si="2599"/>
        <v>1736</v>
      </c>
      <c r="AC598" s="97">
        <f t="shared" si="2599"/>
        <v>1736</v>
      </c>
      <c r="AE598" s="98">
        <v>176</v>
      </c>
      <c r="AF598" s="98">
        <f t="shared" ref="AF598:AM598" si="2600">INT(B598/$I$1*$AM$1)</f>
        <v>2687</v>
      </c>
      <c r="AG598" s="98">
        <f t="shared" si="2600"/>
        <v>1074</v>
      </c>
      <c r="AH598" s="98">
        <f t="shared" si="2600"/>
        <v>805</v>
      </c>
      <c r="AI598" s="98">
        <f t="shared" si="2600"/>
        <v>805</v>
      </c>
      <c r="AJ598" s="98">
        <f t="shared" si="2600"/>
        <v>2620</v>
      </c>
      <c r="AK598" s="98">
        <f t="shared" si="2600"/>
        <v>1747</v>
      </c>
      <c r="AL598" s="98">
        <f t="shared" si="2600"/>
        <v>2184</v>
      </c>
      <c r="AM598" s="98">
        <f t="shared" si="2600"/>
        <v>2184</v>
      </c>
      <c r="AO598" s="100">
        <v>176</v>
      </c>
      <c r="AP598" s="100">
        <f t="shared" ref="AP598:AW598" si="2601">INT(B598/$I$1*$AW$1)</f>
        <v>3445</v>
      </c>
      <c r="AQ598" s="100">
        <f t="shared" si="2601"/>
        <v>1377</v>
      </c>
      <c r="AR598" s="100">
        <f t="shared" si="2601"/>
        <v>1032</v>
      </c>
      <c r="AS598" s="100">
        <f t="shared" si="2601"/>
        <v>1032</v>
      </c>
      <c r="AT598" s="100">
        <f t="shared" si="2601"/>
        <v>3360</v>
      </c>
      <c r="AU598" s="100">
        <f t="shared" si="2601"/>
        <v>2240</v>
      </c>
      <c r="AV598" s="100">
        <f t="shared" si="2601"/>
        <v>2800</v>
      </c>
      <c r="AW598" s="100">
        <f t="shared" si="2601"/>
        <v>2800</v>
      </c>
      <c r="AY598" s="101">
        <v>176</v>
      </c>
      <c r="AZ598" s="101">
        <f t="shared" ref="AZ598:BG598" si="2602">INT(B598/$I$1*$BG$1)</f>
        <v>4409</v>
      </c>
      <c r="BA598" s="101">
        <f t="shared" si="2602"/>
        <v>1763</v>
      </c>
      <c r="BB598" s="101">
        <f t="shared" si="2602"/>
        <v>1321</v>
      </c>
      <c r="BC598" s="101">
        <f t="shared" si="2602"/>
        <v>1321</v>
      </c>
      <c r="BD598" s="101">
        <f t="shared" si="2602"/>
        <v>4300</v>
      </c>
      <c r="BE598" s="101">
        <f t="shared" si="2602"/>
        <v>2867</v>
      </c>
      <c r="BF598" s="101">
        <f t="shared" si="2602"/>
        <v>3584</v>
      </c>
      <c r="BG598" s="101">
        <f t="shared" si="2602"/>
        <v>3584</v>
      </c>
      <c r="BI598" s="102">
        <v>176</v>
      </c>
      <c r="BJ598" s="102">
        <f t="shared" ref="BJ598:BQ598" si="2603">INT(B598/$I$1*$BQ$1)</f>
        <v>6890</v>
      </c>
      <c r="BK598" s="102">
        <f t="shared" si="2603"/>
        <v>2755</v>
      </c>
      <c r="BL598" s="102">
        <f t="shared" si="2603"/>
        <v>2065</v>
      </c>
      <c r="BM598" s="102">
        <f t="shared" si="2603"/>
        <v>2065</v>
      </c>
      <c r="BN598" s="102">
        <f t="shared" si="2603"/>
        <v>6720</v>
      </c>
      <c r="BO598" s="102">
        <f t="shared" si="2603"/>
        <v>4480</v>
      </c>
      <c r="BP598" s="102">
        <f t="shared" si="2603"/>
        <v>5600</v>
      </c>
      <c r="BQ598" s="102">
        <f t="shared" si="2603"/>
        <v>5600</v>
      </c>
    </row>
    <row r="599" spans="1:69">
      <c r="A599" s="4">
        <v>177</v>
      </c>
      <c r="B599" s="4">
        <f>INT(VLOOKUP(A599,数值基线!$A$1:$K$206,9,0)*$B$210)</f>
        <v>1393</v>
      </c>
      <c r="C599" s="4">
        <f>INT(B599/$B$2*$C$2)</f>
        <v>557</v>
      </c>
      <c r="D599" s="4">
        <f>INT(B599/$B$2*$D$2)</f>
        <v>417</v>
      </c>
      <c r="E599" s="4">
        <f>INT(B599/$B$2*$E$2)</f>
        <v>417</v>
      </c>
      <c r="F599" s="4">
        <f>INT(VLOOKUP(A599,数值基线!$A$1:$K$206,10,0)*$F$2)</f>
        <v>1359</v>
      </c>
      <c r="G599" s="4">
        <f>INT(F599/$F$2*$G$2)</f>
        <v>906</v>
      </c>
      <c r="H599" s="4">
        <f>INT(F599/$F$2*$H$2)</f>
        <v>1132</v>
      </c>
      <c r="I599" s="4">
        <f>INT(F599/$F$2*$I$2)</f>
        <v>1132</v>
      </c>
      <c r="K599" s="106">
        <v>177</v>
      </c>
      <c r="L599" s="106">
        <f t="shared" ref="L599:S599" si="2604">INT(B599/$I$1*$S$1)</f>
        <v>1741</v>
      </c>
      <c r="M599" s="106">
        <f t="shared" si="2604"/>
        <v>696</v>
      </c>
      <c r="N599" s="106">
        <f t="shared" si="2604"/>
        <v>521</v>
      </c>
      <c r="O599" s="106">
        <f t="shared" si="2604"/>
        <v>521</v>
      </c>
      <c r="P599" s="106">
        <f t="shared" si="2604"/>
        <v>1698</v>
      </c>
      <c r="Q599" s="106">
        <f t="shared" si="2604"/>
        <v>1132</v>
      </c>
      <c r="R599" s="106">
        <f t="shared" si="2604"/>
        <v>1415</v>
      </c>
      <c r="S599" s="106">
        <f t="shared" si="2604"/>
        <v>1415</v>
      </c>
      <c r="U599" s="97">
        <v>177</v>
      </c>
      <c r="V599" s="97">
        <f t="shared" ref="V599:AC599" si="2605">INT(B599/$I$1*$AC$1)</f>
        <v>2159</v>
      </c>
      <c r="W599" s="97">
        <f t="shared" si="2605"/>
        <v>863</v>
      </c>
      <c r="X599" s="97">
        <f t="shared" si="2605"/>
        <v>646</v>
      </c>
      <c r="Y599" s="97">
        <f t="shared" si="2605"/>
        <v>646</v>
      </c>
      <c r="Z599" s="97">
        <f t="shared" si="2605"/>
        <v>2106</v>
      </c>
      <c r="AA599" s="97">
        <f t="shared" si="2605"/>
        <v>1404</v>
      </c>
      <c r="AB599" s="97">
        <f t="shared" si="2605"/>
        <v>1754</v>
      </c>
      <c r="AC599" s="97">
        <f t="shared" si="2605"/>
        <v>1754</v>
      </c>
      <c r="AE599" s="98">
        <v>177</v>
      </c>
      <c r="AF599" s="98">
        <f t="shared" ref="AF599:AM599" si="2606">INT(B599/$I$1*$AM$1)</f>
        <v>2716</v>
      </c>
      <c r="AG599" s="98">
        <f t="shared" si="2606"/>
        <v>1086</v>
      </c>
      <c r="AH599" s="98">
        <f t="shared" si="2606"/>
        <v>813</v>
      </c>
      <c r="AI599" s="98">
        <f t="shared" si="2606"/>
        <v>813</v>
      </c>
      <c r="AJ599" s="98">
        <f t="shared" si="2606"/>
        <v>2650</v>
      </c>
      <c r="AK599" s="98">
        <f t="shared" si="2606"/>
        <v>1766</v>
      </c>
      <c r="AL599" s="98">
        <f t="shared" si="2606"/>
        <v>2207</v>
      </c>
      <c r="AM599" s="98">
        <f t="shared" si="2606"/>
        <v>2207</v>
      </c>
      <c r="AO599" s="100">
        <v>177</v>
      </c>
      <c r="AP599" s="100">
        <f t="shared" ref="AP599:AW599" si="2607">INT(B599/$I$1*$AW$1)</f>
        <v>3482</v>
      </c>
      <c r="AQ599" s="100">
        <f t="shared" si="2607"/>
        <v>1392</v>
      </c>
      <c r="AR599" s="100">
        <f t="shared" si="2607"/>
        <v>1042</v>
      </c>
      <c r="AS599" s="100">
        <f t="shared" si="2607"/>
        <v>1042</v>
      </c>
      <c r="AT599" s="100">
        <f t="shared" si="2607"/>
        <v>3397</v>
      </c>
      <c r="AU599" s="100">
        <f t="shared" si="2607"/>
        <v>2265</v>
      </c>
      <c r="AV599" s="100">
        <f t="shared" si="2607"/>
        <v>2830</v>
      </c>
      <c r="AW599" s="100">
        <f t="shared" si="2607"/>
        <v>2830</v>
      </c>
      <c r="AY599" s="101">
        <v>177</v>
      </c>
      <c r="AZ599" s="101">
        <f t="shared" ref="AZ599:BG599" si="2608">INT(B599/$I$1*$BG$1)</f>
        <v>4457</v>
      </c>
      <c r="BA599" s="101">
        <f t="shared" si="2608"/>
        <v>1782</v>
      </c>
      <c r="BB599" s="101">
        <f t="shared" si="2608"/>
        <v>1334</v>
      </c>
      <c r="BC599" s="101">
        <f t="shared" si="2608"/>
        <v>1334</v>
      </c>
      <c r="BD599" s="101">
        <f t="shared" si="2608"/>
        <v>4348</v>
      </c>
      <c r="BE599" s="101">
        <f t="shared" si="2608"/>
        <v>2899</v>
      </c>
      <c r="BF599" s="101">
        <f t="shared" si="2608"/>
        <v>3622</v>
      </c>
      <c r="BG599" s="101">
        <f t="shared" si="2608"/>
        <v>3622</v>
      </c>
      <c r="BI599" s="102">
        <v>177</v>
      </c>
      <c r="BJ599" s="102">
        <f t="shared" ref="BJ599:BQ599" si="2609">INT(B599/$I$1*$BQ$1)</f>
        <v>6965</v>
      </c>
      <c r="BK599" s="102">
        <f t="shared" si="2609"/>
        <v>2785</v>
      </c>
      <c r="BL599" s="102">
        <f t="shared" si="2609"/>
        <v>2085</v>
      </c>
      <c r="BM599" s="102">
        <f t="shared" si="2609"/>
        <v>2085</v>
      </c>
      <c r="BN599" s="102">
        <f t="shared" si="2609"/>
        <v>6795</v>
      </c>
      <c r="BO599" s="102">
        <f t="shared" si="2609"/>
        <v>4530</v>
      </c>
      <c r="BP599" s="102">
        <f t="shared" si="2609"/>
        <v>5660</v>
      </c>
      <c r="BQ599" s="102">
        <f t="shared" si="2609"/>
        <v>5660</v>
      </c>
    </row>
    <row r="600" spans="1:69">
      <c r="A600" s="4">
        <v>178</v>
      </c>
      <c r="B600" s="4">
        <f>INT(VLOOKUP(A600,数值基线!$A$1:$K$206,9,0)*$B$210)</f>
        <v>1408</v>
      </c>
      <c r="C600" s="4">
        <f>INT(B600/$B$2*$C$2)</f>
        <v>563</v>
      </c>
      <c r="D600" s="4">
        <f>INT(B600/$B$2*$D$2)</f>
        <v>422</v>
      </c>
      <c r="E600" s="4">
        <f>INT(B600/$B$2*$E$2)</f>
        <v>422</v>
      </c>
      <c r="F600" s="4">
        <f>INT(VLOOKUP(A600,数值基线!$A$1:$K$206,10,0)*$F$2)</f>
        <v>1374</v>
      </c>
      <c r="G600" s="4">
        <f>INT(F600/$F$2*$G$2)</f>
        <v>916</v>
      </c>
      <c r="H600" s="4">
        <f>INT(F600/$F$2*$H$2)</f>
        <v>1145</v>
      </c>
      <c r="I600" s="4">
        <f>INT(F600/$F$2*$I$2)</f>
        <v>1145</v>
      </c>
      <c r="K600" s="106">
        <v>178</v>
      </c>
      <c r="L600" s="106">
        <f t="shared" ref="L600:S600" si="2610">INT(B600/$I$1*$S$1)</f>
        <v>1760</v>
      </c>
      <c r="M600" s="106">
        <f t="shared" si="2610"/>
        <v>703</v>
      </c>
      <c r="N600" s="106">
        <f t="shared" si="2610"/>
        <v>527</v>
      </c>
      <c r="O600" s="106">
        <f t="shared" si="2610"/>
        <v>527</v>
      </c>
      <c r="P600" s="106">
        <f t="shared" si="2610"/>
        <v>1717</v>
      </c>
      <c r="Q600" s="106">
        <f t="shared" si="2610"/>
        <v>1145</v>
      </c>
      <c r="R600" s="106">
        <f t="shared" si="2610"/>
        <v>1431</v>
      </c>
      <c r="S600" s="106">
        <f t="shared" si="2610"/>
        <v>1431</v>
      </c>
      <c r="U600" s="97">
        <v>178</v>
      </c>
      <c r="V600" s="97">
        <f t="shared" ref="V600:AC600" si="2611">INT(B600/$I$1*$AC$1)</f>
        <v>2182</v>
      </c>
      <c r="W600" s="97">
        <f t="shared" si="2611"/>
        <v>872</v>
      </c>
      <c r="X600" s="97">
        <f t="shared" si="2611"/>
        <v>654</v>
      </c>
      <c r="Y600" s="97">
        <f t="shared" si="2611"/>
        <v>654</v>
      </c>
      <c r="Z600" s="97">
        <f t="shared" si="2611"/>
        <v>2129</v>
      </c>
      <c r="AA600" s="97">
        <f t="shared" si="2611"/>
        <v>1419</v>
      </c>
      <c r="AB600" s="97">
        <f t="shared" si="2611"/>
        <v>1774</v>
      </c>
      <c r="AC600" s="97">
        <f t="shared" si="2611"/>
        <v>1774</v>
      </c>
      <c r="AE600" s="98">
        <v>178</v>
      </c>
      <c r="AF600" s="98">
        <f t="shared" ref="AF600:AM600" si="2612">INT(B600/$I$1*$AM$1)</f>
        <v>2745</v>
      </c>
      <c r="AG600" s="98">
        <f t="shared" si="2612"/>
        <v>1097</v>
      </c>
      <c r="AH600" s="98">
        <f t="shared" si="2612"/>
        <v>822</v>
      </c>
      <c r="AI600" s="98">
        <f t="shared" si="2612"/>
        <v>822</v>
      </c>
      <c r="AJ600" s="98">
        <f t="shared" si="2612"/>
        <v>2679</v>
      </c>
      <c r="AK600" s="98">
        <f t="shared" si="2612"/>
        <v>1786</v>
      </c>
      <c r="AL600" s="98">
        <f t="shared" si="2612"/>
        <v>2232</v>
      </c>
      <c r="AM600" s="98">
        <f t="shared" si="2612"/>
        <v>2232</v>
      </c>
      <c r="AO600" s="100">
        <v>178</v>
      </c>
      <c r="AP600" s="100">
        <f t="shared" ref="AP600:AW600" si="2613">INT(B600/$I$1*$AW$1)</f>
        <v>3520</v>
      </c>
      <c r="AQ600" s="100">
        <f t="shared" si="2613"/>
        <v>1407</v>
      </c>
      <c r="AR600" s="100">
        <f t="shared" si="2613"/>
        <v>1055</v>
      </c>
      <c r="AS600" s="100">
        <f t="shared" si="2613"/>
        <v>1055</v>
      </c>
      <c r="AT600" s="100">
        <f t="shared" si="2613"/>
        <v>3435</v>
      </c>
      <c r="AU600" s="100">
        <f t="shared" si="2613"/>
        <v>2290</v>
      </c>
      <c r="AV600" s="100">
        <f t="shared" si="2613"/>
        <v>2862</v>
      </c>
      <c r="AW600" s="100">
        <f t="shared" si="2613"/>
        <v>2862</v>
      </c>
      <c r="AY600" s="101">
        <v>178</v>
      </c>
      <c r="AZ600" s="101">
        <f t="shared" ref="AZ600:BG600" si="2614">INT(B600/$I$1*$BG$1)</f>
        <v>4505</v>
      </c>
      <c r="BA600" s="101">
        <f t="shared" si="2614"/>
        <v>1801</v>
      </c>
      <c r="BB600" s="101">
        <f t="shared" si="2614"/>
        <v>1350</v>
      </c>
      <c r="BC600" s="101">
        <f t="shared" si="2614"/>
        <v>1350</v>
      </c>
      <c r="BD600" s="101">
        <f t="shared" si="2614"/>
        <v>4396</v>
      </c>
      <c r="BE600" s="101">
        <f t="shared" si="2614"/>
        <v>2931</v>
      </c>
      <c r="BF600" s="101">
        <f t="shared" si="2614"/>
        <v>3664</v>
      </c>
      <c r="BG600" s="101">
        <f t="shared" si="2614"/>
        <v>3664</v>
      </c>
      <c r="BI600" s="102">
        <v>178</v>
      </c>
      <c r="BJ600" s="102">
        <f t="shared" ref="BJ600:BQ600" si="2615">INT(B600/$I$1*$BQ$1)</f>
        <v>7040</v>
      </c>
      <c r="BK600" s="102">
        <f t="shared" si="2615"/>
        <v>2815</v>
      </c>
      <c r="BL600" s="102">
        <f t="shared" si="2615"/>
        <v>2110</v>
      </c>
      <c r="BM600" s="102">
        <f t="shared" si="2615"/>
        <v>2110</v>
      </c>
      <c r="BN600" s="102">
        <f t="shared" si="2615"/>
        <v>6870</v>
      </c>
      <c r="BO600" s="102">
        <f t="shared" si="2615"/>
        <v>4580</v>
      </c>
      <c r="BP600" s="102">
        <f t="shared" si="2615"/>
        <v>5725</v>
      </c>
      <c r="BQ600" s="102">
        <f t="shared" si="2615"/>
        <v>5725</v>
      </c>
    </row>
    <row r="601" spans="1:69">
      <c r="A601" s="4">
        <v>179</v>
      </c>
      <c r="B601" s="4">
        <f>INT(VLOOKUP(A601,数值基线!$A$1:$K$206,9,0)*$B$210)</f>
        <v>1423</v>
      </c>
      <c r="C601" s="4">
        <f>INT(B601/$B$2*$C$2)</f>
        <v>569</v>
      </c>
      <c r="D601" s="4">
        <f>INT(B601/$B$2*$D$2)</f>
        <v>426</v>
      </c>
      <c r="E601" s="4">
        <f>INT(B601/$B$2*$E$2)</f>
        <v>426</v>
      </c>
      <c r="F601" s="4">
        <f>INT(VLOOKUP(A601,数值基线!$A$1:$K$206,10,0)*$F$2)</f>
        <v>1389</v>
      </c>
      <c r="G601" s="4">
        <f>INT(F601/$F$2*$G$2)</f>
        <v>926</v>
      </c>
      <c r="H601" s="4">
        <f>INT(F601/$F$2*$H$2)</f>
        <v>1157</v>
      </c>
      <c r="I601" s="4">
        <f>INT(F601/$F$2*$I$2)</f>
        <v>1157</v>
      </c>
      <c r="K601" s="106">
        <v>179</v>
      </c>
      <c r="L601" s="106">
        <f t="shared" ref="L601:S601" si="2616">INT(B601/$I$1*$S$1)</f>
        <v>1778</v>
      </c>
      <c r="M601" s="106">
        <f t="shared" si="2616"/>
        <v>711</v>
      </c>
      <c r="N601" s="106">
        <f t="shared" si="2616"/>
        <v>532</v>
      </c>
      <c r="O601" s="106">
        <f t="shared" si="2616"/>
        <v>532</v>
      </c>
      <c r="P601" s="106">
        <f t="shared" si="2616"/>
        <v>1736</v>
      </c>
      <c r="Q601" s="106">
        <f t="shared" si="2616"/>
        <v>1157</v>
      </c>
      <c r="R601" s="106">
        <f t="shared" si="2616"/>
        <v>1446</v>
      </c>
      <c r="S601" s="106">
        <f t="shared" si="2616"/>
        <v>1446</v>
      </c>
      <c r="U601" s="97">
        <v>179</v>
      </c>
      <c r="V601" s="97">
        <f t="shared" ref="V601:AC601" si="2617">INT(B601/$I$1*$AC$1)</f>
        <v>2205</v>
      </c>
      <c r="W601" s="97">
        <f t="shared" si="2617"/>
        <v>881</v>
      </c>
      <c r="X601" s="97">
        <f t="shared" si="2617"/>
        <v>660</v>
      </c>
      <c r="Y601" s="97">
        <f t="shared" si="2617"/>
        <v>660</v>
      </c>
      <c r="Z601" s="97">
        <f t="shared" si="2617"/>
        <v>2152</v>
      </c>
      <c r="AA601" s="97">
        <f t="shared" si="2617"/>
        <v>1435</v>
      </c>
      <c r="AB601" s="97">
        <f t="shared" si="2617"/>
        <v>1793</v>
      </c>
      <c r="AC601" s="97">
        <f t="shared" si="2617"/>
        <v>1793</v>
      </c>
      <c r="AE601" s="98">
        <v>179</v>
      </c>
      <c r="AF601" s="98">
        <f t="shared" ref="AF601:AM601" si="2618">INT(B601/$I$1*$AM$1)</f>
        <v>2774</v>
      </c>
      <c r="AG601" s="98">
        <f t="shared" si="2618"/>
        <v>1109</v>
      </c>
      <c r="AH601" s="98">
        <f t="shared" si="2618"/>
        <v>830</v>
      </c>
      <c r="AI601" s="98">
        <f t="shared" si="2618"/>
        <v>830</v>
      </c>
      <c r="AJ601" s="98">
        <f t="shared" si="2618"/>
        <v>2708</v>
      </c>
      <c r="AK601" s="98">
        <f t="shared" si="2618"/>
        <v>1805</v>
      </c>
      <c r="AL601" s="98">
        <f t="shared" si="2618"/>
        <v>2256</v>
      </c>
      <c r="AM601" s="98">
        <f t="shared" si="2618"/>
        <v>2256</v>
      </c>
      <c r="AO601" s="100">
        <v>179</v>
      </c>
      <c r="AP601" s="100">
        <f t="shared" ref="AP601:AW601" si="2619">INT(B601/$I$1*$AW$1)</f>
        <v>3557</v>
      </c>
      <c r="AQ601" s="100">
        <f t="shared" si="2619"/>
        <v>1422</v>
      </c>
      <c r="AR601" s="100">
        <f t="shared" si="2619"/>
        <v>1065</v>
      </c>
      <c r="AS601" s="100">
        <f t="shared" si="2619"/>
        <v>1065</v>
      </c>
      <c r="AT601" s="100">
        <f t="shared" si="2619"/>
        <v>3472</v>
      </c>
      <c r="AU601" s="100">
        <f t="shared" si="2619"/>
        <v>2315</v>
      </c>
      <c r="AV601" s="100">
        <f t="shared" si="2619"/>
        <v>2892</v>
      </c>
      <c r="AW601" s="100">
        <f t="shared" si="2619"/>
        <v>2892</v>
      </c>
      <c r="AY601" s="101">
        <v>179</v>
      </c>
      <c r="AZ601" s="101">
        <f t="shared" ref="AZ601:BG601" si="2620">INT(B601/$I$1*$BG$1)</f>
        <v>4553</v>
      </c>
      <c r="BA601" s="101">
        <f t="shared" si="2620"/>
        <v>1820</v>
      </c>
      <c r="BB601" s="101">
        <f t="shared" si="2620"/>
        <v>1363</v>
      </c>
      <c r="BC601" s="101">
        <f t="shared" si="2620"/>
        <v>1363</v>
      </c>
      <c r="BD601" s="101">
        <f t="shared" si="2620"/>
        <v>4444</v>
      </c>
      <c r="BE601" s="101">
        <f t="shared" si="2620"/>
        <v>2963</v>
      </c>
      <c r="BF601" s="101">
        <f t="shared" si="2620"/>
        <v>3702</v>
      </c>
      <c r="BG601" s="101">
        <f t="shared" si="2620"/>
        <v>3702</v>
      </c>
      <c r="BI601" s="102">
        <v>179</v>
      </c>
      <c r="BJ601" s="102">
        <f t="shared" ref="BJ601:BQ601" si="2621">INT(B601/$I$1*$BQ$1)</f>
        <v>7115</v>
      </c>
      <c r="BK601" s="102">
        <f t="shared" si="2621"/>
        <v>2845</v>
      </c>
      <c r="BL601" s="102">
        <f t="shared" si="2621"/>
        <v>2130</v>
      </c>
      <c r="BM601" s="102">
        <f t="shared" si="2621"/>
        <v>2130</v>
      </c>
      <c r="BN601" s="102">
        <f t="shared" si="2621"/>
        <v>6945</v>
      </c>
      <c r="BO601" s="102">
        <f t="shared" si="2621"/>
        <v>4630</v>
      </c>
      <c r="BP601" s="102">
        <f t="shared" si="2621"/>
        <v>5785</v>
      </c>
      <c r="BQ601" s="102">
        <f t="shared" si="2621"/>
        <v>5785</v>
      </c>
    </row>
    <row r="602" spans="1:69">
      <c r="A602" s="4">
        <v>180</v>
      </c>
      <c r="B602" s="4">
        <f>INT(VLOOKUP(A602,数值基线!$A$1:$K$206,9,0)*$B$210)</f>
        <v>1439</v>
      </c>
      <c r="C602" s="4">
        <f>INT(B602/$B$2*$C$2)</f>
        <v>575</v>
      </c>
      <c r="D602" s="4">
        <f>INT(B602/$B$2*$D$2)</f>
        <v>431</v>
      </c>
      <c r="E602" s="4">
        <f>INT(B602/$B$2*$E$2)</f>
        <v>431</v>
      </c>
      <c r="F602" s="4">
        <f>INT(VLOOKUP(A602,数值基线!$A$1:$K$206,10,0)*$F$2)</f>
        <v>1404</v>
      </c>
      <c r="G602" s="4">
        <f>INT(F602/$F$2*$G$2)</f>
        <v>936</v>
      </c>
      <c r="H602" s="4">
        <f>INT(F602/$F$2*$H$2)</f>
        <v>1170</v>
      </c>
      <c r="I602" s="4">
        <f>INT(F602/$F$2*$I$2)</f>
        <v>1170</v>
      </c>
      <c r="K602" s="106">
        <v>180</v>
      </c>
      <c r="L602" s="106">
        <f t="shared" ref="L602:S602" si="2622">INT(B602/$I$1*$S$1)</f>
        <v>1798</v>
      </c>
      <c r="M602" s="106">
        <f t="shared" si="2622"/>
        <v>718</v>
      </c>
      <c r="N602" s="106">
        <f t="shared" si="2622"/>
        <v>538</v>
      </c>
      <c r="O602" s="106">
        <f t="shared" si="2622"/>
        <v>538</v>
      </c>
      <c r="P602" s="106">
        <f t="shared" si="2622"/>
        <v>1755</v>
      </c>
      <c r="Q602" s="106">
        <f t="shared" si="2622"/>
        <v>1170</v>
      </c>
      <c r="R602" s="106">
        <f t="shared" si="2622"/>
        <v>1462</v>
      </c>
      <c r="S602" s="106">
        <f t="shared" si="2622"/>
        <v>1462</v>
      </c>
      <c r="U602" s="97">
        <v>180</v>
      </c>
      <c r="V602" s="97">
        <f t="shared" ref="V602:AC602" si="2623">INT(B602/$I$1*$AC$1)</f>
        <v>2230</v>
      </c>
      <c r="W602" s="97">
        <f t="shared" si="2623"/>
        <v>891</v>
      </c>
      <c r="X602" s="97">
        <f t="shared" si="2623"/>
        <v>668</v>
      </c>
      <c r="Y602" s="97">
        <f t="shared" si="2623"/>
        <v>668</v>
      </c>
      <c r="Z602" s="97">
        <f t="shared" si="2623"/>
        <v>2176</v>
      </c>
      <c r="AA602" s="97">
        <f t="shared" si="2623"/>
        <v>1450</v>
      </c>
      <c r="AB602" s="97">
        <f t="shared" si="2623"/>
        <v>1813</v>
      </c>
      <c r="AC602" s="97">
        <f t="shared" si="2623"/>
        <v>1813</v>
      </c>
      <c r="AE602" s="98">
        <v>180</v>
      </c>
      <c r="AF602" s="98">
        <f t="shared" ref="AF602:AM602" si="2624">INT(B602/$I$1*$AM$1)</f>
        <v>2806</v>
      </c>
      <c r="AG602" s="98">
        <f t="shared" si="2624"/>
        <v>1121</v>
      </c>
      <c r="AH602" s="98">
        <f t="shared" si="2624"/>
        <v>840</v>
      </c>
      <c r="AI602" s="98">
        <f t="shared" si="2624"/>
        <v>840</v>
      </c>
      <c r="AJ602" s="98">
        <f t="shared" si="2624"/>
        <v>2737</v>
      </c>
      <c r="AK602" s="98">
        <f t="shared" si="2624"/>
        <v>1825</v>
      </c>
      <c r="AL602" s="98">
        <f t="shared" si="2624"/>
        <v>2281</v>
      </c>
      <c r="AM602" s="98">
        <f t="shared" si="2624"/>
        <v>2281</v>
      </c>
      <c r="AO602" s="100">
        <v>180</v>
      </c>
      <c r="AP602" s="100">
        <f t="shared" ref="AP602:AW602" si="2625">INT(B602/$I$1*$AW$1)</f>
        <v>3597</v>
      </c>
      <c r="AQ602" s="100">
        <f t="shared" si="2625"/>
        <v>1437</v>
      </c>
      <c r="AR602" s="100">
        <f t="shared" si="2625"/>
        <v>1077</v>
      </c>
      <c r="AS602" s="100">
        <f t="shared" si="2625"/>
        <v>1077</v>
      </c>
      <c r="AT602" s="100">
        <f t="shared" si="2625"/>
        <v>3510</v>
      </c>
      <c r="AU602" s="100">
        <f t="shared" si="2625"/>
        <v>2340</v>
      </c>
      <c r="AV602" s="100">
        <f t="shared" si="2625"/>
        <v>2925</v>
      </c>
      <c r="AW602" s="100">
        <f t="shared" si="2625"/>
        <v>2925</v>
      </c>
      <c r="AY602" s="101">
        <v>180</v>
      </c>
      <c r="AZ602" s="101">
        <f t="shared" ref="AZ602:BG602" si="2626">INT(B602/$I$1*$BG$1)</f>
        <v>4604</v>
      </c>
      <c r="BA602" s="101">
        <f t="shared" si="2626"/>
        <v>1840</v>
      </c>
      <c r="BB602" s="101">
        <f t="shared" si="2626"/>
        <v>1379</v>
      </c>
      <c r="BC602" s="101">
        <f t="shared" si="2626"/>
        <v>1379</v>
      </c>
      <c r="BD602" s="101">
        <f t="shared" si="2626"/>
        <v>4492</v>
      </c>
      <c r="BE602" s="101">
        <f t="shared" si="2626"/>
        <v>2995</v>
      </c>
      <c r="BF602" s="101">
        <f t="shared" si="2626"/>
        <v>3744</v>
      </c>
      <c r="BG602" s="101">
        <f t="shared" si="2626"/>
        <v>3744</v>
      </c>
      <c r="BI602" s="102">
        <v>180</v>
      </c>
      <c r="BJ602" s="102">
        <f t="shared" ref="BJ602:BQ602" si="2627">INT(B602/$I$1*$BQ$1)</f>
        <v>7195</v>
      </c>
      <c r="BK602" s="102">
        <f t="shared" si="2627"/>
        <v>2875</v>
      </c>
      <c r="BL602" s="102">
        <f t="shared" si="2627"/>
        <v>2155</v>
      </c>
      <c r="BM602" s="102">
        <f t="shared" si="2627"/>
        <v>2155</v>
      </c>
      <c r="BN602" s="102">
        <f t="shared" si="2627"/>
        <v>7020</v>
      </c>
      <c r="BO602" s="102">
        <f t="shared" si="2627"/>
        <v>4680</v>
      </c>
      <c r="BP602" s="102">
        <f t="shared" si="2627"/>
        <v>5850</v>
      </c>
      <c r="BQ602" s="102">
        <f t="shared" si="2627"/>
        <v>5850</v>
      </c>
    </row>
    <row r="603" spans="1:69">
      <c r="A603" s="4">
        <v>181</v>
      </c>
      <c r="B603" s="4">
        <f>INT(VLOOKUP(A603,数值基线!$A$1:$K$206,9,0)*$B$210)</f>
        <v>1454</v>
      </c>
      <c r="C603" s="4">
        <f>INT(B603/$B$2*$C$2)</f>
        <v>581</v>
      </c>
      <c r="D603" s="4">
        <f>INT(B603/$B$2*$D$2)</f>
        <v>436</v>
      </c>
      <c r="E603" s="4">
        <f>INT(B603/$B$2*$E$2)</f>
        <v>436</v>
      </c>
      <c r="F603" s="4">
        <f>INT(VLOOKUP(A603,数值基线!$A$1:$K$206,10,0)*$F$2)</f>
        <v>1419</v>
      </c>
      <c r="G603" s="4">
        <f>INT(F603/$F$2*$G$2)</f>
        <v>946</v>
      </c>
      <c r="H603" s="4">
        <f>INT(F603/$F$2*$H$2)</f>
        <v>1182</v>
      </c>
      <c r="I603" s="4">
        <f>INT(F603/$F$2*$I$2)</f>
        <v>1182</v>
      </c>
      <c r="K603" s="106">
        <v>181</v>
      </c>
      <c r="L603" s="106">
        <f t="shared" ref="L603:S603" si="2628">INT(B603/$I$1*$S$1)</f>
        <v>1817</v>
      </c>
      <c r="M603" s="106">
        <f t="shared" si="2628"/>
        <v>726</v>
      </c>
      <c r="N603" s="106">
        <f t="shared" si="2628"/>
        <v>545</v>
      </c>
      <c r="O603" s="106">
        <f t="shared" si="2628"/>
        <v>545</v>
      </c>
      <c r="P603" s="106">
        <f t="shared" si="2628"/>
        <v>1773</v>
      </c>
      <c r="Q603" s="106">
        <f t="shared" si="2628"/>
        <v>1182</v>
      </c>
      <c r="R603" s="106">
        <f t="shared" si="2628"/>
        <v>1477</v>
      </c>
      <c r="S603" s="106">
        <f t="shared" si="2628"/>
        <v>1477</v>
      </c>
      <c r="U603" s="97">
        <v>181</v>
      </c>
      <c r="V603" s="97">
        <f t="shared" ref="V603:AC603" si="2629">INT(B603/$I$1*$AC$1)</f>
        <v>2253</v>
      </c>
      <c r="W603" s="97">
        <f t="shared" si="2629"/>
        <v>900</v>
      </c>
      <c r="X603" s="97">
        <f t="shared" si="2629"/>
        <v>675</v>
      </c>
      <c r="Y603" s="97">
        <f t="shared" si="2629"/>
        <v>675</v>
      </c>
      <c r="Z603" s="97">
        <f t="shared" si="2629"/>
        <v>2199</v>
      </c>
      <c r="AA603" s="97">
        <f t="shared" si="2629"/>
        <v>1466</v>
      </c>
      <c r="AB603" s="97">
        <f t="shared" si="2629"/>
        <v>1832</v>
      </c>
      <c r="AC603" s="97">
        <f t="shared" si="2629"/>
        <v>1832</v>
      </c>
      <c r="AE603" s="98">
        <v>181</v>
      </c>
      <c r="AF603" s="98">
        <f t="shared" ref="AF603:AM603" si="2630">INT(B603/$I$1*$AM$1)</f>
        <v>2835</v>
      </c>
      <c r="AG603" s="98">
        <f t="shared" si="2630"/>
        <v>1132</v>
      </c>
      <c r="AH603" s="98">
        <f t="shared" si="2630"/>
        <v>850</v>
      </c>
      <c r="AI603" s="98">
        <f t="shared" si="2630"/>
        <v>850</v>
      </c>
      <c r="AJ603" s="98">
        <f t="shared" si="2630"/>
        <v>2767</v>
      </c>
      <c r="AK603" s="98">
        <f t="shared" si="2630"/>
        <v>1844</v>
      </c>
      <c r="AL603" s="98">
        <f t="shared" si="2630"/>
        <v>2304</v>
      </c>
      <c r="AM603" s="98">
        <f t="shared" si="2630"/>
        <v>2304</v>
      </c>
      <c r="AO603" s="100">
        <v>181</v>
      </c>
      <c r="AP603" s="100">
        <f t="shared" ref="AP603:AW603" si="2631">INT(B603/$I$1*$AW$1)</f>
        <v>3635</v>
      </c>
      <c r="AQ603" s="100">
        <f t="shared" si="2631"/>
        <v>1452</v>
      </c>
      <c r="AR603" s="100">
        <f t="shared" si="2631"/>
        <v>1090</v>
      </c>
      <c r="AS603" s="100">
        <f t="shared" si="2631"/>
        <v>1090</v>
      </c>
      <c r="AT603" s="100">
        <f t="shared" si="2631"/>
        <v>3547</v>
      </c>
      <c r="AU603" s="100">
        <f t="shared" si="2631"/>
        <v>2365</v>
      </c>
      <c r="AV603" s="100">
        <f t="shared" si="2631"/>
        <v>2955</v>
      </c>
      <c r="AW603" s="100">
        <f t="shared" si="2631"/>
        <v>2955</v>
      </c>
      <c r="AY603" s="101">
        <v>181</v>
      </c>
      <c r="AZ603" s="101">
        <f t="shared" ref="AZ603:BG603" si="2632">INT(B603/$I$1*$BG$1)</f>
        <v>4652</v>
      </c>
      <c r="BA603" s="101">
        <f t="shared" si="2632"/>
        <v>1859</v>
      </c>
      <c r="BB603" s="101">
        <f t="shared" si="2632"/>
        <v>1395</v>
      </c>
      <c r="BC603" s="101">
        <f t="shared" si="2632"/>
        <v>1395</v>
      </c>
      <c r="BD603" s="101">
        <f t="shared" si="2632"/>
        <v>4540</v>
      </c>
      <c r="BE603" s="101">
        <f t="shared" si="2632"/>
        <v>3027</v>
      </c>
      <c r="BF603" s="101">
        <f t="shared" si="2632"/>
        <v>3782</v>
      </c>
      <c r="BG603" s="101">
        <f t="shared" si="2632"/>
        <v>3782</v>
      </c>
      <c r="BI603" s="102">
        <v>181</v>
      </c>
      <c r="BJ603" s="102">
        <f t="shared" ref="BJ603:BQ603" si="2633">INT(B603/$I$1*$BQ$1)</f>
        <v>7270</v>
      </c>
      <c r="BK603" s="102">
        <f t="shared" si="2633"/>
        <v>2905</v>
      </c>
      <c r="BL603" s="102">
        <f t="shared" si="2633"/>
        <v>2180</v>
      </c>
      <c r="BM603" s="102">
        <f t="shared" si="2633"/>
        <v>2180</v>
      </c>
      <c r="BN603" s="102">
        <f t="shared" si="2633"/>
        <v>7095</v>
      </c>
      <c r="BO603" s="102">
        <f t="shared" si="2633"/>
        <v>4730</v>
      </c>
      <c r="BP603" s="102">
        <f t="shared" si="2633"/>
        <v>5910</v>
      </c>
      <c r="BQ603" s="102">
        <f t="shared" si="2633"/>
        <v>5910</v>
      </c>
    </row>
    <row r="604" spans="1:69">
      <c r="A604" s="4">
        <v>182</v>
      </c>
      <c r="B604" s="4">
        <f>INT(VLOOKUP(A604,数值基线!$A$1:$K$206,9,0)*$B$210)</f>
        <v>1470</v>
      </c>
      <c r="C604" s="4">
        <f>INT(B604/$B$2*$C$2)</f>
        <v>588</v>
      </c>
      <c r="D604" s="4">
        <f>INT(B604/$B$2*$D$2)</f>
        <v>441</v>
      </c>
      <c r="E604" s="4">
        <f>INT(B604/$B$2*$E$2)</f>
        <v>441</v>
      </c>
      <c r="F604" s="4">
        <f>INT(VLOOKUP(A604,数值基线!$A$1:$K$206,10,0)*$F$2)</f>
        <v>1434</v>
      </c>
      <c r="G604" s="4">
        <f>INT(F604/$F$2*$G$2)</f>
        <v>956</v>
      </c>
      <c r="H604" s="4">
        <f>INT(F604/$F$2*$H$2)</f>
        <v>1195</v>
      </c>
      <c r="I604" s="4">
        <f>INT(F604/$F$2*$I$2)</f>
        <v>1195</v>
      </c>
      <c r="K604" s="106">
        <v>182</v>
      </c>
      <c r="L604" s="106">
        <f t="shared" ref="L604:S604" si="2634">INT(B604/$I$1*$S$1)</f>
        <v>1837</v>
      </c>
      <c r="M604" s="106">
        <f t="shared" si="2634"/>
        <v>735</v>
      </c>
      <c r="N604" s="106">
        <f t="shared" si="2634"/>
        <v>551</v>
      </c>
      <c r="O604" s="106">
        <f t="shared" si="2634"/>
        <v>551</v>
      </c>
      <c r="P604" s="106">
        <f t="shared" si="2634"/>
        <v>1792</v>
      </c>
      <c r="Q604" s="106">
        <f t="shared" si="2634"/>
        <v>1195</v>
      </c>
      <c r="R604" s="106">
        <f t="shared" si="2634"/>
        <v>1493</v>
      </c>
      <c r="S604" s="106">
        <f t="shared" si="2634"/>
        <v>1493</v>
      </c>
      <c r="U604" s="97">
        <v>182</v>
      </c>
      <c r="V604" s="97">
        <f t="shared" ref="V604:AC604" si="2635">INT(B604/$I$1*$AC$1)</f>
        <v>2278</v>
      </c>
      <c r="W604" s="97">
        <f t="shared" si="2635"/>
        <v>911</v>
      </c>
      <c r="X604" s="97">
        <f t="shared" si="2635"/>
        <v>683</v>
      </c>
      <c r="Y604" s="97">
        <f t="shared" si="2635"/>
        <v>683</v>
      </c>
      <c r="Z604" s="97">
        <f t="shared" si="2635"/>
        <v>2222</v>
      </c>
      <c r="AA604" s="97">
        <f t="shared" si="2635"/>
        <v>1481</v>
      </c>
      <c r="AB604" s="97">
        <f t="shared" si="2635"/>
        <v>1852</v>
      </c>
      <c r="AC604" s="97">
        <f t="shared" si="2635"/>
        <v>1852</v>
      </c>
      <c r="AE604" s="98">
        <v>182</v>
      </c>
      <c r="AF604" s="98">
        <f t="shared" ref="AF604:AM604" si="2636">INT(B604/$I$1*$AM$1)</f>
        <v>2866</v>
      </c>
      <c r="AG604" s="98">
        <f t="shared" si="2636"/>
        <v>1146</v>
      </c>
      <c r="AH604" s="98">
        <f t="shared" si="2636"/>
        <v>859</v>
      </c>
      <c r="AI604" s="98">
        <f t="shared" si="2636"/>
        <v>859</v>
      </c>
      <c r="AJ604" s="98">
        <f t="shared" si="2636"/>
        <v>2796</v>
      </c>
      <c r="AK604" s="98">
        <f t="shared" si="2636"/>
        <v>1864</v>
      </c>
      <c r="AL604" s="98">
        <f t="shared" si="2636"/>
        <v>2330</v>
      </c>
      <c r="AM604" s="98">
        <f t="shared" si="2636"/>
        <v>2330</v>
      </c>
      <c r="AO604" s="100">
        <v>182</v>
      </c>
      <c r="AP604" s="100">
        <f t="shared" ref="AP604:AW604" si="2637">INT(B604/$I$1*$AW$1)</f>
        <v>3675</v>
      </c>
      <c r="AQ604" s="100">
        <f t="shared" si="2637"/>
        <v>1470</v>
      </c>
      <c r="AR604" s="100">
        <f t="shared" si="2637"/>
        <v>1102</v>
      </c>
      <c r="AS604" s="100">
        <f t="shared" si="2637"/>
        <v>1102</v>
      </c>
      <c r="AT604" s="100">
        <f t="shared" si="2637"/>
        <v>3585</v>
      </c>
      <c r="AU604" s="100">
        <f t="shared" si="2637"/>
        <v>2390</v>
      </c>
      <c r="AV604" s="100">
        <f t="shared" si="2637"/>
        <v>2987</v>
      </c>
      <c r="AW604" s="100">
        <f t="shared" si="2637"/>
        <v>2987</v>
      </c>
      <c r="AY604" s="101">
        <v>182</v>
      </c>
      <c r="AZ604" s="101">
        <f t="shared" ref="AZ604:BG604" si="2638">INT(B604/$I$1*$BG$1)</f>
        <v>4704</v>
      </c>
      <c r="BA604" s="101">
        <f t="shared" si="2638"/>
        <v>1881</v>
      </c>
      <c r="BB604" s="101">
        <f t="shared" si="2638"/>
        <v>1411</v>
      </c>
      <c r="BC604" s="101">
        <f t="shared" si="2638"/>
        <v>1411</v>
      </c>
      <c r="BD604" s="101">
        <f t="shared" si="2638"/>
        <v>4588</v>
      </c>
      <c r="BE604" s="101">
        <f t="shared" si="2638"/>
        <v>3059</v>
      </c>
      <c r="BF604" s="101">
        <f t="shared" si="2638"/>
        <v>3824</v>
      </c>
      <c r="BG604" s="101">
        <f t="shared" si="2638"/>
        <v>3824</v>
      </c>
      <c r="BI604" s="102">
        <v>182</v>
      </c>
      <c r="BJ604" s="102">
        <f t="shared" ref="BJ604:BQ604" si="2639">INT(B604/$I$1*$BQ$1)</f>
        <v>7350</v>
      </c>
      <c r="BK604" s="102">
        <f t="shared" si="2639"/>
        <v>2940</v>
      </c>
      <c r="BL604" s="102">
        <f t="shared" si="2639"/>
        <v>2205</v>
      </c>
      <c r="BM604" s="102">
        <f t="shared" si="2639"/>
        <v>2205</v>
      </c>
      <c r="BN604" s="102">
        <f t="shared" si="2639"/>
        <v>7170</v>
      </c>
      <c r="BO604" s="102">
        <f t="shared" si="2639"/>
        <v>4780</v>
      </c>
      <c r="BP604" s="102">
        <f t="shared" si="2639"/>
        <v>5975</v>
      </c>
      <c r="BQ604" s="102">
        <f t="shared" si="2639"/>
        <v>5975</v>
      </c>
    </row>
    <row r="605" spans="1:69">
      <c r="A605" s="4">
        <v>183</v>
      </c>
      <c r="B605" s="4">
        <f>INT(VLOOKUP(A605,数值基线!$A$1:$K$206,9,0)*$B$210)</f>
        <v>1485</v>
      </c>
      <c r="C605" s="4">
        <f>INT(B605/$B$2*$C$2)</f>
        <v>594</v>
      </c>
      <c r="D605" s="4">
        <f>INT(B605/$B$2*$D$2)</f>
        <v>445</v>
      </c>
      <c r="E605" s="4">
        <f>INT(B605/$B$2*$E$2)</f>
        <v>445</v>
      </c>
      <c r="F605" s="4">
        <f>INT(VLOOKUP(A605,数值基线!$A$1:$K$206,10,0)*$F$2)</f>
        <v>1449</v>
      </c>
      <c r="G605" s="4">
        <f>INT(F605/$F$2*$G$2)</f>
        <v>966</v>
      </c>
      <c r="H605" s="4">
        <f>INT(F605/$F$2*$H$2)</f>
        <v>1207</v>
      </c>
      <c r="I605" s="4">
        <f>INT(F605/$F$2*$I$2)</f>
        <v>1207</v>
      </c>
      <c r="K605" s="106">
        <v>183</v>
      </c>
      <c r="L605" s="106">
        <f t="shared" ref="L605:S605" si="2640">INT(B605/$I$1*$S$1)</f>
        <v>1856</v>
      </c>
      <c r="M605" s="106">
        <f t="shared" si="2640"/>
        <v>742</v>
      </c>
      <c r="N605" s="106">
        <f t="shared" si="2640"/>
        <v>556</v>
      </c>
      <c r="O605" s="106">
        <f t="shared" si="2640"/>
        <v>556</v>
      </c>
      <c r="P605" s="106">
        <f t="shared" si="2640"/>
        <v>1811</v>
      </c>
      <c r="Q605" s="106">
        <f t="shared" si="2640"/>
        <v>1207</v>
      </c>
      <c r="R605" s="106">
        <f t="shared" si="2640"/>
        <v>1508</v>
      </c>
      <c r="S605" s="106">
        <f t="shared" si="2640"/>
        <v>1508</v>
      </c>
      <c r="U605" s="97">
        <v>183</v>
      </c>
      <c r="V605" s="97">
        <f t="shared" ref="V605:AC605" si="2641">INT(B605/$I$1*$AC$1)</f>
        <v>2301</v>
      </c>
      <c r="W605" s="97">
        <f t="shared" si="2641"/>
        <v>920</v>
      </c>
      <c r="X605" s="97">
        <f t="shared" si="2641"/>
        <v>689</v>
      </c>
      <c r="Y605" s="97">
        <f t="shared" si="2641"/>
        <v>689</v>
      </c>
      <c r="Z605" s="97">
        <f t="shared" si="2641"/>
        <v>2245</v>
      </c>
      <c r="AA605" s="97">
        <f t="shared" si="2641"/>
        <v>1497</v>
      </c>
      <c r="AB605" s="97">
        <f t="shared" si="2641"/>
        <v>1870</v>
      </c>
      <c r="AC605" s="97">
        <f t="shared" si="2641"/>
        <v>1870</v>
      </c>
      <c r="AE605" s="98">
        <v>183</v>
      </c>
      <c r="AF605" s="98">
        <f t="shared" ref="AF605:AM605" si="2642">INT(B605/$I$1*$AM$1)</f>
        <v>2895</v>
      </c>
      <c r="AG605" s="98">
        <f t="shared" si="2642"/>
        <v>1158</v>
      </c>
      <c r="AH605" s="98">
        <f t="shared" si="2642"/>
        <v>867</v>
      </c>
      <c r="AI605" s="98">
        <f t="shared" si="2642"/>
        <v>867</v>
      </c>
      <c r="AJ605" s="98">
        <f t="shared" si="2642"/>
        <v>2825</v>
      </c>
      <c r="AK605" s="98">
        <f t="shared" si="2642"/>
        <v>1883</v>
      </c>
      <c r="AL605" s="98">
        <f t="shared" si="2642"/>
        <v>2353</v>
      </c>
      <c r="AM605" s="98">
        <f t="shared" si="2642"/>
        <v>2353</v>
      </c>
      <c r="AO605" s="100">
        <v>183</v>
      </c>
      <c r="AP605" s="100">
        <f t="shared" ref="AP605:AW605" si="2643">INT(B605/$I$1*$AW$1)</f>
        <v>3712</v>
      </c>
      <c r="AQ605" s="100">
        <f t="shared" si="2643"/>
        <v>1485</v>
      </c>
      <c r="AR605" s="100">
        <f t="shared" si="2643"/>
        <v>1112</v>
      </c>
      <c r="AS605" s="100">
        <f t="shared" si="2643"/>
        <v>1112</v>
      </c>
      <c r="AT605" s="100">
        <f t="shared" si="2643"/>
        <v>3622</v>
      </c>
      <c r="AU605" s="100">
        <f t="shared" si="2643"/>
        <v>2415</v>
      </c>
      <c r="AV605" s="100">
        <f t="shared" si="2643"/>
        <v>3017</v>
      </c>
      <c r="AW605" s="100">
        <f t="shared" si="2643"/>
        <v>3017</v>
      </c>
      <c r="AY605" s="101">
        <v>183</v>
      </c>
      <c r="AZ605" s="101">
        <f t="shared" ref="AZ605:BG605" si="2644">INT(B605/$I$1*$BG$1)</f>
        <v>4752</v>
      </c>
      <c r="BA605" s="101">
        <f t="shared" si="2644"/>
        <v>1900</v>
      </c>
      <c r="BB605" s="101">
        <f t="shared" si="2644"/>
        <v>1424</v>
      </c>
      <c r="BC605" s="101">
        <f t="shared" si="2644"/>
        <v>1424</v>
      </c>
      <c r="BD605" s="101">
        <f t="shared" si="2644"/>
        <v>4636</v>
      </c>
      <c r="BE605" s="101">
        <f t="shared" si="2644"/>
        <v>3091</v>
      </c>
      <c r="BF605" s="101">
        <f t="shared" si="2644"/>
        <v>3862</v>
      </c>
      <c r="BG605" s="101">
        <f t="shared" si="2644"/>
        <v>3862</v>
      </c>
      <c r="BI605" s="102">
        <v>183</v>
      </c>
      <c r="BJ605" s="102">
        <f t="shared" ref="BJ605:BQ605" si="2645">INT(B605/$I$1*$BQ$1)</f>
        <v>7425</v>
      </c>
      <c r="BK605" s="102">
        <f t="shared" si="2645"/>
        <v>2970</v>
      </c>
      <c r="BL605" s="102">
        <f t="shared" si="2645"/>
        <v>2225</v>
      </c>
      <c r="BM605" s="102">
        <f t="shared" si="2645"/>
        <v>2225</v>
      </c>
      <c r="BN605" s="102">
        <f t="shared" si="2645"/>
        <v>7245</v>
      </c>
      <c r="BO605" s="102">
        <f t="shared" si="2645"/>
        <v>4830</v>
      </c>
      <c r="BP605" s="102">
        <f t="shared" si="2645"/>
        <v>6035</v>
      </c>
      <c r="BQ605" s="102">
        <f t="shared" si="2645"/>
        <v>6035</v>
      </c>
    </row>
    <row r="606" spans="1:69">
      <c r="A606" s="4">
        <v>184</v>
      </c>
      <c r="B606" s="4">
        <f>INT(VLOOKUP(A606,数值基线!$A$1:$K$206,9,0)*$B$210)</f>
        <v>1501</v>
      </c>
      <c r="C606" s="4">
        <f>INT(B606/$B$2*$C$2)</f>
        <v>600</v>
      </c>
      <c r="D606" s="4">
        <f>INT(B606/$B$2*$D$2)</f>
        <v>450</v>
      </c>
      <c r="E606" s="4">
        <f>INT(B606/$B$2*$E$2)</f>
        <v>450</v>
      </c>
      <c r="F606" s="4">
        <f>INT(VLOOKUP(A606,数值基线!$A$1:$K$206,10,0)*$F$2)</f>
        <v>1464</v>
      </c>
      <c r="G606" s="4">
        <f>INT(F606/$F$2*$G$2)</f>
        <v>976</v>
      </c>
      <c r="H606" s="4">
        <f>INT(F606/$F$2*$H$2)</f>
        <v>1220</v>
      </c>
      <c r="I606" s="4">
        <f>INT(F606/$F$2*$I$2)</f>
        <v>1220</v>
      </c>
      <c r="K606" s="106">
        <v>184</v>
      </c>
      <c r="L606" s="106">
        <f t="shared" ref="L606:S606" si="2646">INT(B606/$I$1*$S$1)</f>
        <v>1876</v>
      </c>
      <c r="M606" s="106">
        <f t="shared" si="2646"/>
        <v>750</v>
      </c>
      <c r="N606" s="106">
        <f t="shared" si="2646"/>
        <v>562</v>
      </c>
      <c r="O606" s="106">
        <f t="shared" si="2646"/>
        <v>562</v>
      </c>
      <c r="P606" s="106">
        <f t="shared" si="2646"/>
        <v>1830</v>
      </c>
      <c r="Q606" s="106">
        <f t="shared" si="2646"/>
        <v>1220</v>
      </c>
      <c r="R606" s="106">
        <f t="shared" si="2646"/>
        <v>1525</v>
      </c>
      <c r="S606" s="106">
        <f t="shared" si="2646"/>
        <v>1525</v>
      </c>
      <c r="U606" s="97">
        <v>184</v>
      </c>
      <c r="V606" s="97">
        <f t="shared" ref="V606:AC606" si="2647">INT(B606/$I$1*$AC$1)</f>
        <v>2326</v>
      </c>
      <c r="W606" s="97">
        <f t="shared" si="2647"/>
        <v>930</v>
      </c>
      <c r="X606" s="97">
        <f t="shared" si="2647"/>
        <v>697</v>
      </c>
      <c r="Y606" s="97">
        <f t="shared" si="2647"/>
        <v>697</v>
      </c>
      <c r="Z606" s="97">
        <f t="shared" si="2647"/>
        <v>2269</v>
      </c>
      <c r="AA606" s="97">
        <f t="shared" si="2647"/>
        <v>1512</v>
      </c>
      <c r="AB606" s="97">
        <f t="shared" si="2647"/>
        <v>1891</v>
      </c>
      <c r="AC606" s="97">
        <f t="shared" si="2647"/>
        <v>1891</v>
      </c>
      <c r="AE606" s="98">
        <v>184</v>
      </c>
      <c r="AF606" s="98">
        <f t="shared" ref="AF606:AM606" si="2648">INT(B606/$I$1*$AM$1)</f>
        <v>2926</v>
      </c>
      <c r="AG606" s="98">
        <f t="shared" si="2648"/>
        <v>1170</v>
      </c>
      <c r="AH606" s="98">
        <f t="shared" si="2648"/>
        <v>877</v>
      </c>
      <c r="AI606" s="98">
        <f t="shared" si="2648"/>
        <v>877</v>
      </c>
      <c r="AJ606" s="98">
        <f t="shared" si="2648"/>
        <v>2854</v>
      </c>
      <c r="AK606" s="98">
        <f t="shared" si="2648"/>
        <v>1903</v>
      </c>
      <c r="AL606" s="98">
        <f t="shared" si="2648"/>
        <v>2379</v>
      </c>
      <c r="AM606" s="98">
        <f t="shared" si="2648"/>
        <v>2379</v>
      </c>
      <c r="AO606" s="100">
        <v>184</v>
      </c>
      <c r="AP606" s="100">
        <f t="shared" ref="AP606:AW606" si="2649">INT(B606/$I$1*$AW$1)</f>
        <v>3752</v>
      </c>
      <c r="AQ606" s="100">
        <f t="shared" si="2649"/>
        <v>1500</v>
      </c>
      <c r="AR606" s="100">
        <f t="shared" si="2649"/>
        <v>1125</v>
      </c>
      <c r="AS606" s="100">
        <f t="shared" si="2649"/>
        <v>1125</v>
      </c>
      <c r="AT606" s="100">
        <f t="shared" si="2649"/>
        <v>3660</v>
      </c>
      <c r="AU606" s="100">
        <f t="shared" si="2649"/>
        <v>2440</v>
      </c>
      <c r="AV606" s="100">
        <f t="shared" si="2649"/>
        <v>3050</v>
      </c>
      <c r="AW606" s="100">
        <f t="shared" si="2649"/>
        <v>3050</v>
      </c>
      <c r="AY606" s="101">
        <v>184</v>
      </c>
      <c r="AZ606" s="101">
        <f t="shared" ref="AZ606:BG606" si="2650">INT(B606/$I$1*$BG$1)</f>
        <v>4803</v>
      </c>
      <c r="BA606" s="101">
        <f t="shared" si="2650"/>
        <v>1920</v>
      </c>
      <c r="BB606" s="101">
        <f t="shared" si="2650"/>
        <v>1440</v>
      </c>
      <c r="BC606" s="101">
        <f t="shared" si="2650"/>
        <v>1440</v>
      </c>
      <c r="BD606" s="101">
        <f t="shared" si="2650"/>
        <v>4684</v>
      </c>
      <c r="BE606" s="101">
        <f t="shared" si="2650"/>
        <v>3123</v>
      </c>
      <c r="BF606" s="101">
        <f t="shared" si="2650"/>
        <v>3904</v>
      </c>
      <c r="BG606" s="101">
        <f t="shared" si="2650"/>
        <v>3904</v>
      </c>
      <c r="BI606" s="102">
        <v>184</v>
      </c>
      <c r="BJ606" s="102">
        <f t="shared" ref="BJ606:BQ606" si="2651">INT(B606/$I$1*$BQ$1)</f>
        <v>7505</v>
      </c>
      <c r="BK606" s="102">
        <f t="shared" si="2651"/>
        <v>3000</v>
      </c>
      <c r="BL606" s="102">
        <f t="shared" si="2651"/>
        <v>2250</v>
      </c>
      <c r="BM606" s="102">
        <f t="shared" si="2651"/>
        <v>2250</v>
      </c>
      <c r="BN606" s="102">
        <f t="shared" si="2651"/>
        <v>7320</v>
      </c>
      <c r="BO606" s="102">
        <f t="shared" si="2651"/>
        <v>4880</v>
      </c>
      <c r="BP606" s="102">
        <f t="shared" si="2651"/>
        <v>6100</v>
      </c>
      <c r="BQ606" s="102">
        <f t="shared" si="2651"/>
        <v>6100</v>
      </c>
    </row>
    <row r="607" spans="1:69">
      <c r="A607" s="4">
        <v>185</v>
      </c>
      <c r="B607" s="4">
        <f>INT(VLOOKUP(A607,数值基线!$A$1:$K$206,9,0)*$B$210)</f>
        <v>1517</v>
      </c>
      <c r="C607" s="4">
        <f>INT(B607/$B$2*$C$2)</f>
        <v>606</v>
      </c>
      <c r="D607" s="4">
        <f>INT(B607/$B$2*$D$2)</f>
        <v>455</v>
      </c>
      <c r="E607" s="4">
        <f>INT(B607/$B$2*$E$2)</f>
        <v>455</v>
      </c>
      <c r="F607" s="4">
        <f>INT(VLOOKUP(A607,数值基线!$A$1:$K$206,10,0)*$F$2)</f>
        <v>1479</v>
      </c>
      <c r="G607" s="4">
        <f>INT(F607/$F$2*$G$2)</f>
        <v>986</v>
      </c>
      <c r="H607" s="4">
        <f>INT(F607/$F$2*$H$2)</f>
        <v>1232</v>
      </c>
      <c r="I607" s="4">
        <f>INT(F607/$F$2*$I$2)</f>
        <v>1232</v>
      </c>
      <c r="K607" s="106">
        <v>185</v>
      </c>
      <c r="L607" s="106">
        <f t="shared" ref="L607:S607" si="2652">INT(B607/$I$1*$S$1)</f>
        <v>1896</v>
      </c>
      <c r="M607" s="106">
        <f t="shared" si="2652"/>
        <v>757</v>
      </c>
      <c r="N607" s="106">
        <f t="shared" si="2652"/>
        <v>568</v>
      </c>
      <c r="O607" s="106">
        <f t="shared" si="2652"/>
        <v>568</v>
      </c>
      <c r="P607" s="106">
        <f t="shared" si="2652"/>
        <v>1848</v>
      </c>
      <c r="Q607" s="106">
        <f t="shared" si="2652"/>
        <v>1232</v>
      </c>
      <c r="R607" s="106">
        <f t="shared" si="2652"/>
        <v>1540</v>
      </c>
      <c r="S607" s="106">
        <f t="shared" si="2652"/>
        <v>1540</v>
      </c>
      <c r="U607" s="97">
        <v>185</v>
      </c>
      <c r="V607" s="97">
        <f t="shared" ref="V607:AC607" si="2653">INT(B607/$I$1*$AC$1)</f>
        <v>2351</v>
      </c>
      <c r="W607" s="97">
        <f t="shared" si="2653"/>
        <v>939</v>
      </c>
      <c r="X607" s="97">
        <f t="shared" si="2653"/>
        <v>705</v>
      </c>
      <c r="Y607" s="97">
        <f t="shared" si="2653"/>
        <v>705</v>
      </c>
      <c r="Z607" s="97">
        <f t="shared" si="2653"/>
        <v>2292</v>
      </c>
      <c r="AA607" s="97">
        <f t="shared" si="2653"/>
        <v>1528</v>
      </c>
      <c r="AB607" s="97">
        <f t="shared" si="2653"/>
        <v>1909</v>
      </c>
      <c r="AC607" s="97">
        <f t="shared" si="2653"/>
        <v>1909</v>
      </c>
      <c r="AE607" s="98">
        <v>185</v>
      </c>
      <c r="AF607" s="98">
        <f t="shared" ref="AF607:AM607" si="2654">INT(B607/$I$1*$AM$1)</f>
        <v>2958</v>
      </c>
      <c r="AG607" s="98">
        <f t="shared" si="2654"/>
        <v>1181</v>
      </c>
      <c r="AH607" s="98">
        <f t="shared" si="2654"/>
        <v>887</v>
      </c>
      <c r="AI607" s="98">
        <f t="shared" si="2654"/>
        <v>887</v>
      </c>
      <c r="AJ607" s="98">
        <f t="shared" si="2654"/>
        <v>2884</v>
      </c>
      <c r="AK607" s="98">
        <f t="shared" si="2654"/>
        <v>1922</v>
      </c>
      <c r="AL607" s="98">
        <f t="shared" si="2654"/>
        <v>2402</v>
      </c>
      <c r="AM607" s="98">
        <f t="shared" si="2654"/>
        <v>2402</v>
      </c>
      <c r="AO607" s="100">
        <v>185</v>
      </c>
      <c r="AP607" s="100">
        <f t="shared" ref="AP607:AW607" si="2655">INT(B607/$I$1*$AW$1)</f>
        <v>3792</v>
      </c>
      <c r="AQ607" s="100">
        <f t="shared" si="2655"/>
        <v>1515</v>
      </c>
      <c r="AR607" s="100">
        <f t="shared" si="2655"/>
        <v>1137</v>
      </c>
      <c r="AS607" s="100">
        <f t="shared" si="2655"/>
        <v>1137</v>
      </c>
      <c r="AT607" s="100">
        <f t="shared" si="2655"/>
        <v>3697</v>
      </c>
      <c r="AU607" s="100">
        <f t="shared" si="2655"/>
        <v>2465</v>
      </c>
      <c r="AV607" s="100">
        <f t="shared" si="2655"/>
        <v>3080</v>
      </c>
      <c r="AW607" s="100">
        <f t="shared" si="2655"/>
        <v>3080</v>
      </c>
      <c r="AY607" s="101">
        <v>185</v>
      </c>
      <c r="AZ607" s="101">
        <f t="shared" ref="AZ607:BG607" si="2656">INT(B607/$I$1*$BG$1)</f>
        <v>4854</v>
      </c>
      <c r="BA607" s="101">
        <f t="shared" si="2656"/>
        <v>1939</v>
      </c>
      <c r="BB607" s="101">
        <f t="shared" si="2656"/>
        <v>1456</v>
      </c>
      <c r="BC607" s="101">
        <f t="shared" si="2656"/>
        <v>1456</v>
      </c>
      <c r="BD607" s="101">
        <f t="shared" si="2656"/>
        <v>4732</v>
      </c>
      <c r="BE607" s="101">
        <f t="shared" si="2656"/>
        <v>3155</v>
      </c>
      <c r="BF607" s="101">
        <f t="shared" si="2656"/>
        <v>3942</v>
      </c>
      <c r="BG607" s="101">
        <f t="shared" si="2656"/>
        <v>3942</v>
      </c>
      <c r="BI607" s="102">
        <v>185</v>
      </c>
      <c r="BJ607" s="102">
        <f t="shared" ref="BJ607:BQ607" si="2657">INT(B607/$I$1*$BQ$1)</f>
        <v>7585</v>
      </c>
      <c r="BK607" s="102">
        <f t="shared" si="2657"/>
        <v>3030</v>
      </c>
      <c r="BL607" s="102">
        <f t="shared" si="2657"/>
        <v>2275</v>
      </c>
      <c r="BM607" s="102">
        <f t="shared" si="2657"/>
        <v>2275</v>
      </c>
      <c r="BN607" s="102">
        <f t="shared" si="2657"/>
        <v>7395</v>
      </c>
      <c r="BO607" s="102">
        <f t="shared" si="2657"/>
        <v>4930</v>
      </c>
      <c r="BP607" s="102">
        <f t="shared" si="2657"/>
        <v>6160</v>
      </c>
      <c r="BQ607" s="102">
        <f t="shared" si="2657"/>
        <v>6160</v>
      </c>
    </row>
    <row r="608" spans="1:69">
      <c r="A608" s="4">
        <v>186</v>
      </c>
      <c r="B608" s="4">
        <f>INT(VLOOKUP(A608,数值基线!$A$1:$K$206,9,0)*$B$210)</f>
        <v>1532</v>
      </c>
      <c r="C608" s="4">
        <f>INT(B608/$B$2*$C$2)</f>
        <v>612</v>
      </c>
      <c r="D608" s="4">
        <f>INT(B608/$B$2*$D$2)</f>
        <v>459</v>
      </c>
      <c r="E608" s="4">
        <f>INT(B608/$B$2*$E$2)</f>
        <v>459</v>
      </c>
      <c r="F608" s="4">
        <f>INT(VLOOKUP(A608,数值基线!$A$1:$K$206,10,0)*$F$2)</f>
        <v>1495</v>
      </c>
      <c r="G608" s="4">
        <f>INT(F608/$F$2*$G$2)</f>
        <v>996</v>
      </c>
      <c r="H608" s="4">
        <f>INT(F608/$F$2*$H$2)</f>
        <v>1245</v>
      </c>
      <c r="I608" s="4">
        <f>INT(F608/$F$2*$I$2)</f>
        <v>1245</v>
      </c>
      <c r="K608" s="106">
        <v>186</v>
      </c>
      <c r="L608" s="106">
        <f t="shared" ref="L608:S608" si="2658">INT(B608/$I$1*$S$1)</f>
        <v>1915</v>
      </c>
      <c r="M608" s="106">
        <f t="shared" si="2658"/>
        <v>765</v>
      </c>
      <c r="N608" s="106">
        <f t="shared" si="2658"/>
        <v>573</v>
      </c>
      <c r="O608" s="106">
        <f t="shared" si="2658"/>
        <v>573</v>
      </c>
      <c r="P608" s="106">
        <f t="shared" si="2658"/>
        <v>1868</v>
      </c>
      <c r="Q608" s="106">
        <f t="shared" si="2658"/>
        <v>1245</v>
      </c>
      <c r="R608" s="106">
        <f t="shared" si="2658"/>
        <v>1556</v>
      </c>
      <c r="S608" s="106">
        <f t="shared" si="2658"/>
        <v>1556</v>
      </c>
      <c r="U608" s="97">
        <v>186</v>
      </c>
      <c r="V608" s="97">
        <f t="shared" ref="V608:AC608" si="2659">INT(B608/$I$1*$AC$1)</f>
        <v>2374</v>
      </c>
      <c r="W608" s="97">
        <f t="shared" si="2659"/>
        <v>948</v>
      </c>
      <c r="X608" s="97">
        <f t="shared" si="2659"/>
        <v>711</v>
      </c>
      <c r="Y608" s="97">
        <f t="shared" si="2659"/>
        <v>711</v>
      </c>
      <c r="Z608" s="97">
        <f t="shared" si="2659"/>
        <v>2317</v>
      </c>
      <c r="AA608" s="97">
        <f t="shared" si="2659"/>
        <v>1543</v>
      </c>
      <c r="AB608" s="97">
        <f t="shared" si="2659"/>
        <v>1929</v>
      </c>
      <c r="AC608" s="97">
        <f t="shared" si="2659"/>
        <v>1929</v>
      </c>
      <c r="AE608" s="98">
        <v>186</v>
      </c>
      <c r="AF608" s="98">
        <f t="shared" ref="AF608:AM608" si="2660">INT(B608/$I$1*$AM$1)</f>
        <v>2987</v>
      </c>
      <c r="AG608" s="98">
        <f t="shared" si="2660"/>
        <v>1193</v>
      </c>
      <c r="AH608" s="98">
        <f t="shared" si="2660"/>
        <v>895</v>
      </c>
      <c r="AI608" s="98">
        <f t="shared" si="2660"/>
        <v>895</v>
      </c>
      <c r="AJ608" s="98">
        <f t="shared" si="2660"/>
        <v>2915</v>
      </c>
      <c r="AK608" s="98">
        <f t="shared" si="2660"/>
        <v>1942</v>
      </c>
      <c r="AL608" s="98">
        <f t="shared" si="2660"/>
        <v>2427</v>
      </c>
      <c r="AM608" s="98">
        <f t="shared" si="2660"/>
        <v>2427</v>
      </c>
      <c r="AO608" s="100">
        <v>186</v>
      </c>
      <c r="AP608" s="100">
        <f t="shared" ref="AP608:AW608" si="2661">INT(B608/$I$1*$AW$1)</f>
        <v>3830</v>
      </c>
      <c r="AQ608" s="100">
        <f t="shared" si="2661"/>
        <v>1530</v>
      </c>
      <c r="AR608" s="100">
        <f t="shared" si="2661"/>
        <v>1147</v>
      </c>
      <c r="AS608" s="100">
        <f t="shared" si="2661"/>
        <v>1147</v>
      </c>
      <c r="AT608" s="100">
        <f t="shared" si="2661"/>
        <v>3737</v>
      </c>
      <c r="AU608" s="100">
        <f t="shared" si="2661"/>
        <v>2490</v>
      </c>
      <c r="AV608" s="100">
        <f t="shared" si="2661"/>
        <v>3112</v>
      </c>
      <c r="AW608" s="100">
        <f t="shared" si="2661"/>
        <v>3112</v>
      </c>
      <c r="AY608" s="101">
        <v>186</v>
      </c>
      <c r="AZ608" s="101">
        <f t="shared" ref="AZ608:BG608" si="2662">INT(B608/$I$1*$BG$1)</f>
        <v>4902</v>
      </c>
      <c r="BA608" s="101">
        <f t="shared" si="2662"/>
        <v>1958</v>
      </c>
      <c r="BB608" s="101">
        <f t="shared" si="2662"/>
        <v>1468</v>
      </c>
      <c r="BC608" s="101">
        <f t="shared" si="2662"/>
        <v>1468</v>
      </c>
      <c r="BD608" s="101">
        <f t="shared" si="2662"/>
        <v>4784</v>
      </c>
      <c r="BE608" s="101">
        <f t="shared" si="2662"/>
        <v>3187</v>
      </c>
      <c r="BF608" s="101">
        <f t="shared" si="2662"/>
        <v>3984</v>
      </c>
      <c r="BG608" s="101">
        <f t="shared" si="2662"/>
        <v>3984</v>
      </c>
      <c r="BI608" s="102">
        <v>186</v>
      </c>
      <c r="BJ608" s="102">
        <f t="shared" ref="BJ608:BQ608" si="2663">INT(B608/$I$1*$BQ$1)</f>
        <v>7660</v>
      </c>
      <c r="BK608" s="102">
        <f t="shared" si="2663"/>
        <v>3060</v>
      </c>
      <c r="BL608" s="102">
        <f t="shared" si="2663"/>
        <v>2295</v>
      </c>
      <c r="BM608" s="102">
        <f t="shared" si="2663"/>
        <v>2295</v>
      </c>
      <c r="BN608" s="102">
        <f t="shared" si="2663"/>
        <v>7475</v>
      </c>
      <c r="BO608" s="102">
        <f t="shared" si="2663"/>
        <v>4980</v>
      </c>
      <c r="BP608" s="102">
        <f t="shared" si="2663"/>
        <v>6225</v>
      </c>
      <c r="BQ608" s="102">
        <f t="shared" si="2663"/>
        <v>6225</v>
      </c>
    </row>
    <row r="609" spans="1:69">
      <c r="A609" s="4">
        <v>187</v>
      </c>
      <c r="B609" s="4">
        <f>INT(VLOOKUP(A609,数值基线!$A$1:$K$206,9,0)*$B$210)</f>
        <v>1548</v>
      </c>
      <c r="C609" s="4">
        <f>INT(B609/$B$2*$C$2)</f>
        <v>619</v>
      </c>
      <c r="D609" s="4">
        <f>INT(B609/$B$2*$D$2)</f>
        <v>464</v>
      </c>
      <c r="E609" s="4">
        <f>INT(B609/$B$2*$E$2)</f>
        <v>464</v>
      </c>
      <c r="F609" s="4">
        <f>INT(VLOOKUP(A609,数值基线!$A$1:$K$206,10,0)*$F$2)</f>
        <v>1510</v>
      </c>
      <c r="G609" s="4">
        <f>INT(F609/$F$2*$G$2)</f>
        <v>1006</v>
      </c>
      <c r="H609" s="4">
        <f>INT(F609/$F$2*$H$2)</f>
        <v>1258</v>
      </c>
      <c r="I609" s="4">
        <f>INT(F609/$F$2*$I$2)</f>
        <v>1258</v>
      </c>
      <c r="K609" s="106">
        <v>187</v>
      </c>
      <c r="L609" s="106">
        <f t="shared" ref="L609:S609" si="2664">INT(B609/$I$1*$S$1)</f>
        <v>1935</v>
      </c>
      <c r="M609" s="106">
        <f t="shared" si="2664"/>
        <v>773</v>
      </c>
      <c r="N609" s="106">
        <f t="shared" si="2664"/>
        <v>580</v>
      </c>
      <c r="O609" s="106">
        <f t="shared" si="2664"/>
        <v>580</v>
      </c>
      <c r="P609" s="106">
        <f t="shared" si="2664"/>
        <v>1887</v>
      </c>
      <c r="Q609" s="106">
        <f t="shared" si="2664"/>
        <v>1257</v>
      </c>
      <c r="R609" s="106">
        <f t="shared" si="2664"/>
        <v>1572</v>
      </c>
      <c r="S609" s="106">
        <f t="shared" si="2664"/>
        <v>1572</v>
      </c>
      <c r="U609" s="97">
        <v>187</v>
      </c>
      <c r="V609" s="97">
        <f t="shared" ref="V609:AC609" si="2665">INT(B609/$I$1*$AC$1)</f>
        <v>2399</v>
      </c>
      <c r="W609" s="97">
        <f t="shared" si="2665"/>
        <v>959</v>
      </c>
      <c r="X609" s="97">
        <f t="shared" si="2665"/>
        <v>719</v>
      </c>
      <c r="Y609" s="97">
        <f t="shared" si="2665"/>
        <v>719</v>
      </c>
      <c r="Z609" s="97">
        <f t="shared" si="2665"/>
        <v>2340</v>
      </c>
      <c r="AA609" s="97">
        <f t="shared" si="2665"/>
        <v>1559</v>
      </c>
      <c r="AB609" s="97">
        <f t="shared" si="2665"/>
        <v>1949</v>
      </c>
      <c r="AC609" s="97">
        <f t="shared" si="2665"/>
        <v>1949</v>
      </c>
      <c r="AE609" s="98">
        <v>187</v>
      </c>
      <c r="AF609" s="98">
        <f t="shared" ref="AF609:AM609" si="2666">INT(B609/$I$1*$AM$1)</f>
        <v>3018</v>
      </c>
      <c r="AG609" s="98">
        <f t="shared" si="2666"/>
        <v>1207</v>
      </c>
      <c r="AH609" s="98">
        <f t="shared" si="2666"/>
        <v>904</v>
      </c>
      <c r="AI609" s="98">
        <f t="shared" si="2666"/>
        <v>904</v>
      </c>
      <c r="AJ609" s="98">
        <f t="shared" si="2666"/>
        <v>2944</v>
      </c>
      <c r="AK609" s="98">
        <f t="shared" si="2666"/>
        <v>1961</v>
      </c>
      <c r="AL609" s="98">
        <f t="shared" si="2666"/>
        <v>2453</v>
      </c>
      <c r="AM609" s="98">
        <f t="shared" si="2666"/>
        <v>2453</v>
      </c>
      <c r="AO609" s="100">
        <v>187</v>
      </c>
      <c r="AP609" s="100">
        <f t="shared" ref="AP609:AW609" si="2667">INT(B609/$I$1*$AW$1)</f>
        <v>3870</v>
      </c>
      <c r="AQ609" s="100">
        <f t="shared" si="2667"/>
        <v>1547</v>
      </c>
      <c r="AR609" s="100">
        <f t="shared" si="2667"/>
        <v>1160</v>
      </c>
      <c r="AS609" s="100">
        <f t="shared" si="2667"/>
        <v>1160</v>
      </c>
      <c r="AT609" s="100">
        <f t="shared" si="2667"/>
        <v>3775</v>
      </c>
      <c r="AU609" s="100">
        <f t="shared" si="2667"/>
        <v>2515</v>
      </c>
      <c r="AV609" s="100">
        <f t="shared" si="2667"/>
        <v>3145</v>
      </c>
      <c r="AW609" s="100">
        <f t="shared" si="2667"/>
        <v>3145</v>
      </c>
      <c r="AY609" s="101">
        <v>187</v>
      </c>
      <c r="AZ609" s="101">
        <f t="shared" ref="AZ609:BG609" si="2668">INT(B609/$I$1*$BG$1)</f>
        <v>4953</v>
      </c>
      <c r="BA609" s="101">
        <f t="shared" si="2668"/>
        <v>1980</v>
      </c>
      <c r="BB609" s="101">
        <f t="shared" si="2668"/>
        <v>1484</v>
      </c>
      <c r="BC609" s="101">
        <f t="shared" si="2668"/>
        <v>1484</v>
      </c>
      <c r="BD609" s="101">
        <f t="shared" si="2668"/>
        <v>4832</v>
      </c>
      <c r="BE609" s="101">
        <f t="shared" si="2668"/>
        <v>3219</v>
      </c>
      <c r="BF609" s="101">
        <f t="shared" si="2668"/>
        <v>4025</v>
      </c>
      <c r="BG609" s="101">
        <f t="shared" si="2668"/>
        <v>4025</v>
      </c>
      <c r="BI609" s="102">
        <v>187</v>
      </c>
      <c r="BJ609" s="102">
        <f t="shared" ref="BJ609:BQ609" si="2669">INT(B609/$I$1*$BQ$1)</f>
        <v>7740</v>
      </c>
      <c r="BK609" s="102">
        <f t="shared" si="2669"/>
        <v>3095</v>
      </c>
      <c r="BL609" s="102">
        <f t="shared" si="2669"/>
        <v>2320</v>
      </c>
      <c r="BM609" s="102">
        <f t="shared" si="2669"/>
        <v>2320</v>
      </c>
      <c r="BN609" s="102">
        <f t="shared" si="2669"/>
        <v>7550</v>
      </c>
      <c r="BO609" s="102">
        <f t="shared" si="2669"/>
        <v>5030</v>
      </c>
      <c r="BP609" s="102">
        <f t="shared" si="2669"/>
        <v>6290</v>
      </c>
      <c r="BQ609" s="102">
        <f t="shared" si="2669"/>
        <v>6290</v>
      </c>
    </row>
    <row r="610" spans="1:69">
      <c r="A610" s="4">
        <v>188</v>
      </c>
      <c r="B610" s="4">
        <f>INT(VLOOKUP(A610,数值基线!$A$1:$K$206,9,0)*$B$210)</f>
        <v>1564</v>
      </c>
      <c r="C610" s="4">
        <f>INT(B610/$B$2*$C$2)</f>
        <v>625</v>
      </c>
      <c r="D610" s="4">
        <f>INT(B610/$B$2*$D$2)</f>
        <v>469</v>
      </c>
      <c r="E610" s="4">
        <f>INT(B610/$B$2*$E$2)</f>
        <v>469</v>
      </c>
      <c r="F610" s="4">
        <f>INT(VLOOKUP(A610,数值基线!$A$1:$K$206,10,0)*$F$2)</f>
        <v>1526</v>
      </c>
      <c r="G610" s="4">
        <f>INT(F610/$F$2*$G$2)</f>
        <v>1017</v>
      </c>
      <c r="H610" s="4">
        <f>INT(F610/$F$2*$H$2)</f>
        <v>1271</v>
      </c>
      <c r="I610" s="4">
        <f>INT(F610/$F$2*$I$2)</f>
        <v>1271</v>
      </c>
      <c r="K610" s="106">
        <v>188</v>
      </c>
      <c r="L610" s="106">
        <f t="shared" ref="L610:S610" si="2670">INT(B610/$I$1*$S$1)</f>
        <v>1955</v>
      </c>
      <c r="M610" s="106">
        <f t="shared" si="2670"/>
        <v>781</v>
      </c>
      <c r="N610" s="106">
        <f t="shared" si="2670"/>
        <v>586</v>
      </c>
      <c r="O610" s="106">
        <f t="shared" si="2670"/>
        <v>586</v>
      </c>
      <c r="P610" s="106">
        <f t="shared" si="2670"/>
        <v>1907</v>
      </c>
      <c r="Q610" s="106">
        <f t="shared" si="2670"/>
        <v>1271</v>
      </c>
      <c r="R610" s="106">
        <f t="shared" si="2670"/>
        <v>1588</v>
      </c>
      <c r="S610" s="106">
        <f t="shared" si="2670"/>
        <v>1588</v>
      </c>
      <c r="U610" s="97">
        <v>188</v>
      </c>
      <c r="V610" s="97">
        <f t="shared" ref="V610:AC610" si="2671">INT(B610/$I$1*$AC$1)</f>
        <v>2424</v>
      </c>
      <c r="W610" s="97">
        <f t="shared" si="2671"/>
        <v>968</v>
      </c>
      <c r="X610" s="97">
        <f t="shared" si="2671"/>
        <v>726</v>
      </c>
      <c r="Y610" s="97">
        <f t="shared" si="2671"/>
        <v>726</v>
      </c>
      <c r="Z610" s="97">
        <f t="shared" si="2671"/>
        <v>2365</v>
      </c>
      <c r="AA610" s="97">
        <f t="shared" si="2671"/>
        <v>1576</v>
      </c>
      <c r="AB610" s="97">
        <f t="shared" si="2671"/>
        <v>1970</v>
      </c>
      <c r="AC610" s="97">
        <f t="shared" si="2671"/>
        <v>1970</v>
      </c>
      <c r="AE610" s="98">
        <v>188</v>
      </c>
      <c r="AF610" s="98">
        <f t="shared" ref="AF610:AM610" si="2672">INT(B610/$I$1*$AM$1)</f>
        <v>3049</v>
      </c>
      <c r="AG610" s="98">
        <f t="shared" si="2672"/>
        <v>1218</v>
      </c>
      <c r="AH610" s="98">
        <f t="shared" si="2672"/>
        <v>914</v>
      </c>
      <c r="AI610" s="98">
        <f t="shared" si="2672"/>
        <v>914</v>
      </c>
      <c r="AJ610" s="98">
        <f t="shared" si="2672"/>
        <v>2975</v>
      </c>
      <c r="AK610" s="98">
        <f t="shared" si="2672"/>
        <v>1983</v>
      </c>
      <c r="AL610" s="98">
        <f t="shared" si="2672"/>
        <v>2478</v>
      </c>
      <c r="AM610" s="98">
        <f t="shared" si="2672"/>
        <v>2478</v>
      </c>
      <c r="AO610" s="100">
        <v>188</v>
      </c>
      <c r="AP610" s="100">
        <f t="shared" ref="AP610:AW610" si="2673">INT(B610/$I$1*$AW$1)</f>
        <v>3910</v>
      </c>
      <c r="AQ610" s="100">
        <f t="shared" si="2673"/>
        <v>1562</v>
      </c>
      <c r="AR610" s="100">
        <f t="shared" si="2673"/>
        <v>1172</v>
      </c>
      <c r="AS610" s="100">
        <f t="shared" si="2673"/>
        <v>1172</v>
      </c>
      <c r="AT610" s="100">
        <f t="shared" si="2673"/>
        <v>3815</v>
      </c>
      <c r="AU610" s="100">
        <f t="shared" si="2673"/>
        <v>2542</v>
      </c>
      <c r="AV610" s="100">
        <f t="shared" si="2673"/>
        <v>3177</v>
      </c>
      <c r="AW610" s="100">
        <f t="shared" si="2673"/>
        <v>3177</v>
      </c>
      <c r="AY610" s="101">
        <v>188</v>
      </c>
      <c r="AZ610" s="101">
        <f t="shared" ref="AZ610:BG610" si="2674">INT(B610/$I$1*$BG$1)</f>
        <v>5004</v>
      </c>
      <c r="BA610" s="101">
        <f t="shared" si="2674"/>
        <v>2000</v>
      </c>
      <c r="BB610" s="101">
        <f t="shared" si="2674"/>
        <v>1500</v>
      </c>
      <c r="BC610" s="101">
        <f t="shared" si="2674"/>
        <v>1500</v>
      </c>
      <c r="BD610" s="101">
        <f t="shared" si="2674"/>
        <v>4883</v>
      </c>
      <c r="BE610" s="101">
        <f t="shared" si="2674"/>
        <v>3254</v>
      </c>
      <c r="BF610" s="101">
        <f t="shared" si="2674"/>
        <v>4067</v>
      </c>
      <c r="BG610" s="101">
        <f t="shared" si="2674"/>
        <v>4067</v>
      </c>
      <c r="BI610" s="102">
        <v>188</v>
      </c>
      <c r="BJ610" s="102">
        <f t="shared" ref="BJ610:BQ610" si="2675">INT(B610/$I$1*$BQ$1)</f>
        <v>7820</v>
      </c>
      <c r="BK610" s="102">
        <f t="shared" si="2675"/>
        <v>3125</v>
      </c>
      <c r="BL610" s="102">
        <f t="shared" si="2675"/>
        <v>2345</v>
      </c>
      <c r="BM610" s="102">
        <f t="shared" si="2675"/>
        <v>2345</v>
      </c>
      <c r="BN610" s="102">
        <f t="shared" si="2675"/>
        <v>7630</v>
      </c>
      <c r="BO610" s="102">
        <f t="shared" si="2675"/>
        <v>5085</v>
      </c>
      <c r="BP610" s="102">
        <f t="shared" si="2675"/>
        <v>6355</v>
      </c>
      <c r="BQ610" s="102">
        <f t="shared" si="2675"/>
        <v>6355</v>
      </c>
    </row>
    <row r="611" spans="1:69">
      <c r="A611" s="4">
        <v>189</v>
      </c>
      <c r="B611" s="4">
        <f>INT(VLOOKUP(A611,数值基线!$A$1:$K$206,9,0)*$B$210)</f>
        <v>1580</v>
      </c>
      <c r="C611" s="4">
        <f>INT(B611/$B$2*$C$2)</f>
        <v>632</v>
      </c>
      <c r="D611" s="4">
        <f>INT(B611/$B$2*$D$2)</f>
        <v>474</v>
      </c>
      <c r="E611" s="4">
        <f>INT(B611/$B$2*$E$2)</f>
        <v>474</v>
      </c>
      <c r="F611" s="4">
        <f>INT(VLOOKUP(A611,数值基线!$A$1:$K$206,10,0)*$F$2)</f>
        <v>1542</v>
      </c>
      <c r="G611" s="4">
        <f>INT(F611/$F$2*$G$2)</f>
        <v>1028</v>
      </c>
      <c r="H611" s="4">
        <f>INT(F611/$F$2*$H$2)</f>
        <v>1285</v>
      </c>
      <c r="I611" s="4">
        <f>INT(F611/$F$2*$I$2)</f>
        <v>1285</v>
      </c>
      <c r="K611" s="106">
        <v>189</v>
      </c>
      <c r="L611" s="106">
        <f t="shared" ref="L611:S611" si="2676">INT(B611/$I$1*$S$1)</f>
        <v>1975</v>
      </c>
      <c r="M611" s="106">
        <f t="shared" si="2676"/>
        <v>790</v>
      </c>
      <c r="N611" s="106">
        <f t="shared" si="2676"/>
        <v>592</v>
      </c>
      <c r="O611" s="106">
        <f t="shared" si="2676"/>
        <v>592</v>
      </c>
      <c r="P611" s="106">
        <f t="shared" si="2676"/>
        <v>1927</v>
      </c>
      <c r="Q611" s="106">
        <f t="shared" si="2676"/>
        <v>1285</v>
      </c>
      <c r="R611" s="106">
        <f t="shared" si="2676"/>
        <v>1606</v>
      </c>
      <c r="S611" s="106">
        <f t="shared" si="2676"/>
        <v>1606</v>
      </c>
      <c r="U611" s="97">
        <v>189</v>
      </c>
      <c r="V611" s="97">
        <f t="shared" ref="V611:AC611" si="2677">INT(B611/$I$1*$AC$1)</f>
        <v>2449</v>
      </c>
      <c r="W611" s="97">
        <f t="shared" si="2677"/>
        <v>979</v>
      </c>
      <c r="X611" s="97">
        <f t="shared" si="2677"/>
        <v>734</v>
      </c>
      <c r="Y611" s="97">
        <f t="shared" si="2677"/>
        <v>734</v>
      </c>
      <c r="Z611" s="97">
        <f t="shared" si="2677"/>
        <v>2390</v>
      </c>
      <c r="AA611" s="97">
        <f t="shared" si="2677"/>
        <v>1593</v>
      </c>
      <c r="AB611" s="97">
        <f t="shared" si="2677"/>
        <v>1991</v>
      </c>
      <c r="AC611" s="97">
        <f t="shared" si="2677"/>
        <v>1991</v>
      </c>
      <c r="AE611" s="98">
        <v>189</v>
      </c>
      <c r="AF611" s="98">
        <f t="shared" ref="AF611:AM611" si="2678">INT(B611/$I$1*$AM$1)</f>
        <v>3081</v>
      </c>
      <c r="AG611" s="98">
        <f t="shared" si="2678"/>
        <v>1232</v>
      </c>
      <c r="AH611" s="98">
        <f t="shared" si="2678"/>
        <v>924</v>
      </c>
      <c r="AI611" s="98">
        <f t="shared" si="2678"/>
        <v>924</v>
      </c>
      <c r="AJ611" s="98">
        <f t="shared" si="2678"/>
        <v>3006</v>
      </c>
      <c r="AK611" s="98">
        <f t="shared" si="2678"/>
        <v>2004</v>
      </c>
      <c r="AL611" s="98">
        <f t="shared" si="2678"/>
        <v>2505</v>
      </c>
      <c r="AM611" s="98">
        <f t="shared" si="2678"/>
        <v>2505</v>
      </c>
      <c r="AO611" s="100">
        <v>189</v>
      </c>
      <c r="AP611" s="100">
        <f t="shared" ref="AP611:AW611" si="2679">INT(B611/$I$1*$AW$1)</f>
        <v>3950</v>
      </c>
      <c r="AQ611" s="100">
        <f t="shared" si="2679"/>
        <v>1580</v>
      </c>
      <c r="AR611" s="100">
        <f t="shared" si="2679"/>
        <v>1185</v>
      </c>
      <c r="AS611" s="100">
        <f t="shared" si="2679"/>
        <v>1185</v>
      </c>
      <c r="AT611" s="100">
        <f t="shared" si="2679"/>
        <v>3855</v>
      </c>
      <c r="AU611" s="100">
        <f t="shared" si="2679"/>
        <v>2570</v>
      </c>
      <c r="AV611" s="100">
        <f t="shared" si="2679"/>
        <v>3212</v>
      </c>
      <c r="AW611" s="100">
        <f t="shared" si="2679"/>
        <v>3212</v>
      </c>
      <c r="AY611" s="101">
        <v>189</v>
      </c>
      <c r="AZ611" s="101">
        <f t="shared" ref="AZ611:BG611" si="2680">INT(B611/$I$1*$BG$1)</f>
        <v>5056</v>
      </c>
      <c r="BA611" s="101">
        <f t="shared" si="2680"/>
        <v>2022</v>
      </c>
      <c r="BB611" s="101">
        <f t="shared" si="2680"/>
        <v>1516</v>
      </c>
      <c r="BC611" s="101">
        <f t="shared" si="2680"/>
        <v>1516</v>
      </c>
      <c r="BD611" s="101">
        <f t="shared" si="2680"/>
        <v>4934</v>
      </c>
      <c r="BE611" s="101">
        <f t="shared" si="2680"/>
        <v>3289</v>
      </c>
      <c r="BF611" s="101">
        <f t="shared" si="2680"/>
        <v>4112</v>
      </c>
      <c r="BG611" s="101">
        <f t="shared" si="2680"/>
        <v>4112</v>
      </c>
      <c r="BI611" s="102">
        <v>189</v>
      </c>
      <c r="BJ611" s="102">
        <f t="shared" ref="BJ611:BQ611" si="2681">INT(B611/$I$1*$BQ$1)</f>
        <v>7900</v>
      </c>
      <c r="BK611" s="102">
        <f t="shared" si="2681"/>
        <v>3160</v>
      </c>
      <c r="BL611" s="102">
        <f t="shared" si="2681"/>
        <v>2370</v>
      </c>
      <c r="BM611" s="102">
        <f t="shared" si="2681"/>
        <v>2370</v>
      </c>
      <c r="BN611" s="102">
        <f t="shared" si="2681"/>
        <v>7710</v>
      </c>
      <c r="BO611" s="102">
        <f t="shared" si="2681"/>
        <v>5140</v>
      </c>
      <c r="BP611" s="102">
        <f t="shared" si="2681"/>
        <v>6425</v>
      </c>
      <c r="BQ611" s="102">
        <f t="shared" si="2681"/>
        <v>6425</v>
      </c>
    </row>
    <row r="612" spans="1:69">
      <c r="A612" s="4">
        <v>190</v>
      </c>
      <c r="B612" s="4">
        <f>INT(VLOOKUP(A612,数值基线!$A$1:$K$206,9,0)*$B$210)</f>
        <v>1596</v>
      </c>
      <c r="C612" s="4">
        <f>INT(B612/$B$2*$C$2)</f>
        <v>638</v>
      </c>
      <c r="D612" s="4">
        <f>INT(B612/$B$2*$D$2)</f>
        <v>478</v>
      </c>
      <c r="E612" s="4">
        <f>INT(B612/$B$2*$E$2)</f>
        <v>478</v>
      </c>
      <c r="F612" s="4">
        <f>INT(VLOOKUP(A612,数值基线!$A$1:$K$206,10,0)*$F$2)</f>
        <v>1557</v>
      </c>
      <c r="G612" s="4">
        <f>INT(F612/$F$2*$G$2)</f>
        <v>1038</v>
      </c>
      <c r="H612" s="4">
        <f>INT(F612/$F$2*$H$2)</f>
        <v>1297</v>
      </c>
      <c r="I612" s="4">
        <f>INT(F612/$F$2*$I$2)</f>
        <v>1297</v>
      </c>
      <c r="K612" s="106">
        <v>190</v>
      </c>
      <c r="L612" s="106">
        <f t="shared" ref="L612:S612" si="2682">INT(B612/$I$1*$S$1)</f>
        <v>1995</v>
      </c>
      <c r="M612" s="106">
        <f t="shared" si="2682"/>
        <v>797</v>
      </c>
      <c r="N612" s="106">
        <f t="shared" si="2682"/>
        <v>597</v>
      </c>
      <c r="O612" s="106">
        <f t="shared" si="2682"/>
        <v>597</v>
      </c>
      <c r="P612" s="106">
        <f t="shared" si="2682"/>
        <v>1946</v>
      </c>
      <c r="Q612" s="106">
        <f t="shared" si="2682"/>
        <v>1297</v>
      </c>
      <c r="R612" s="106">
        <f t="shared" si="2682"/>
        <v>1621</v>
      </c>
      <c r="S612" s="106">
        <f t="shared" si="2682"/>
        <v>1621</v>
      </c>
      <c r="U612" s="97">
        <v>190</v>
      </c>
      <c r="V612" s="97">
        <f t="shared" ref="V612:AC612" si="2683">INT(B612/$I$1*$AC$1)</f>
        <v>2473</v>
      </c>
      <c r="W612" s="97">
        <f t="shared" si="2683"/>
        <v>988</v>
      </c>
      <c r="X612" s="97">
        <f t="shared" si="2683"/>
        <v>740</v>
      </c>
      <c r="Y612" s="97">
        <f t="shared" si="2683"/>
        <v>740</v>
      </c>
      <c r="Z612" s="97">
        <f t="shared" si="2683"/>
        <v>2413</v>
      </c>
      <c r="AA612" s="97">
        <f t="shared" si="2683"/>
        <v>1608</v>
      </c>
      <c r="AB612" s="97">
        <f t="shared" si="2683"/>
        <v>2010</v>
      </c>
      <c r="AC612" s="97">
        <f t="shared" si="2683"/>
        <v>2010</v>
      </c>
      <c r="AE612" s="98">
        <v>190</v>
      </c>
      <c r="AF612" s="98">
        <f t="shared" ref="AF612:AM612" si="2684">INT(B612/$I$1*$AM$1)</f>
        <v>3112</v>
      </c>
      <c r="AG612" s="98">
        <f t="shared" si="2684"/>
        <v>1244</v>
      </c>
      <c r="AH612" s="98">
        <f t="shared" si="2684"/>
        <v>932</v>
      </c>
      <c r="AI612" s="98">
        <f t="shared" si="2684"/>
        <v>932</v>
      </c>
      <c r="AJ612" s="98">
        <f t="shared" si="2684"/>
        <v>3036</v>
      </c>
      <c r="AK612" s="98">
        <f t="shared" si="2684"/>
        <v>2024</v>
      </c>
      <c r="AL612" s="98">
        <f t="shared" si="2684"/>
        <v>2529</v>
      </c>
      <c r="AM612" s="98">
        <f t="shared" si="2684"/>
        <v>2529</v>
      </c>
      <c r="AO612" s="100">
        <v>190</v>
      </c>
      <c r="AP612" s="100">
        <f t="shared" ref="AP612:AW612" si="2685">INT(B612/$I$1*$AW$1)</f>
        <v>3990</v>
      </c>
      <c r="AQ612" s="100">
        <f t="shared" si="2685"/>
        <v>1595</v>
      </c>
      <c r="AR612" s="100">
        <f t="shared" si="2685"/>
        <v>1195</v>
      </c>
      <c r="AS612" s="100">
        <f t="shared" si="2685"/>
        <v>1195</v>
      </c>
      <c r="AT612" s="100">
        <f t="shared" si="2685"/>
        <v>3892</v>
      </c>
      <c r="AU612" s="100">
        <f t="shared" si="2685"/>
        <v>2595</v>
      </c>
      <c r="AV612" s="100">
        <f t="shared" si="2685"/>
        <v>3242</v>
      </c>
      <c r="AW612" s="100">
        <f t="shared" si="2685"/>
        <v>3242</v>
      </c>
      <c r="AY612" s="101">
        <v>190</v>
      </c>
      <c r="AZ612" s="101">
        <f t="shared" ref="AZ612:BG612" si="2686">INT(B612/$I$1*$BG$1)</f>
        <v>5107</v>
      </c>
      <c r="BA612" s="101">
        <f t="shared" si="2686"/>
        <v>2041</v>
      </c>
      <c r="BB612" s="101">
        <f t="shared" si="2686"/>
        <v>1529</v>
      </c>
      <c r="BC612" s="101">
        <f t="shared" si="2686"/>
        <v>1529</v>
      </c>
      <c r="BD612" s="101">
        <f t="shared" si="2686"/>
        <v>4982</v>
      </c>
      <c r="BE612" s="101">
        <f t="shared" si="2686"/>
        <v>3321</v>
      </c>
      <c r="BF612" s="101">
        <f t="shared" si="2686"/>
        <v>4150</v>
      </c>
      <c r="BG612" s="101">
        <f t="shared" si="2686"/>
        <v>4150</v>
      </c>
      <c r="BI612" s="102">
        <v>190</v>
      </c>
      <c r="BJ612" s="102">
        <f t="shared" ref="BJ612:BQ612" si="2687">INT(B612/$I$1*$BQ$1)</f>
        <v>7980</v>
      </c>
      <c r="BK612" s="102">
        <f t="shared" si="2687"/>
        <v>3190</v>
      </c>
      <c r="BL612" s="102">
        <f t="shared" si="2687"/>
        <v>2390</v>
      </c>
      <c r="BM612" s="102">
        <f t="shared" si="2687"/>
        <v>2390</v>
      </c>
      <c r="BN612" s="102">
        <f t="shared" si="2687"/>
        <v>7785</v>
      </c>
      <c r="BO612" s="102">
        <f t="shared" si="2687"/>
        <v>5190</v>
      </c>
      <c r="BP612" s="102">
        <f t="shared" si="2687"/>
        <v>6485</v>
      </c>
      <c r="BQ612" s="102">
        <f t="shared" si="2687"/>
        <v>6485</v>
      </c>
    </row>
    <row r="613" spans="1:69">
      <c r="A613" s="4">
        <v>191</v>
      </c>
      <c r="B613" s="4">
        <f>INT(VLOOKUP(A613,数值基线!$A$1:$K$206,9,0)*$B$210)</f>
        <v>1613</v>
      </c>
      <c r="C613" s="4">
        <f>INT(B613/$B$2*$C$2)</f>
        <v>645</v>
      </c>
      <c r="D613" s="4">
        <f>INT(B613/$B$2*$D$2)</f>
        <v>483</v>
      </c>
      <c r="E613" s="4">
        <f>INT(B613/$B$2*$E$2)</f>
        <v>483</v>
      </c>
      <c r="F613" s="4">
        <f>INT(VLOOKUP(A613,数值基线!$A$1:$K$206,10,0)*$F$2)</f>
        <v>1573</v>
      </c>
      <c r="G613" s="4">
        <f>INT(F613/$F$2*$G$2)</f>
        <v>1048</v>
      </c>
      <c r="H613" s="4">
        <f>INT(F613/$F$2*$H$2)</f>
        <v>1310</v>
      </c>
      <c r="I613" s="4">
        <f>INT(F613/$F$2*$I$2)</f>
        <v>1310</v>
      </c>
      <c r="K613" s="106">
        <v>191</v>
      </c>
      <c r="L613" s="106">
        <f t="shared" ref="L613:S613" si="2688">INT(B613/$I$1*$S$1)</f>
        <v>2016</v>
      </c>
      <c r="M613" s="106">
        <f t="shared" si="2688"/>
        <v>806</v>
      </c>
      <c r="N613" s="106">
        <f t="shared" si="2688"/>
        <v>603</v>
      </c>
      <c r="O613" s="106">
        <f t="shared" si="2688"/>
        <v>603</v>
      </c>
      <c r="P613" s="106">
        <f t="shared" si="2688"/>
        <v>1966</v>
      </c>
      <c r="Q613" s="106">
        <f t="shared" si="2688"/>
        <v>1310</v>
      </c>
      <c r="R613" s="106">
        <f t="shared" si="2688"/>
        <v>1637</v>
      </c>
      <c r="S613" s="106">
        <f t="shared" si="2688"/>
        <v>1637</v>
      </c>
      <c r="U613" s="97">
        <v>191</v>
      </c>
      <c r="V613" s="97">
        <f t="shared" ref="V613:AC613" si="2689">INT(B613/$I$1*$AC$1)</f>
        <v>2500</v>
      </c>
      <c r="W613" s="97">
        <f t="shared" si="2689"/>
        <v>999</v>
      </c>
      <c r="X613" s="97">
        <f t="shared" si="2689"/>
        <v>748</v>
      </c>
      <c r="Y613" s="97">
        <f t="shared" si="2689"/>
        <v>748</v>
      </c>
      <c r="Z613" s="97">
        <f t="shared" si="2689"/>
        <v>2438</v>
      </c>
      <c r="AA613" s="97">
        <f t="shared" si="2689"/>
        <v>1624</v>
      </c>
      <c r="AB613" s="97">
        <f t="shared" si="2689"/>
        <v>2030</v>
      </c>
      <c r="AC613" s="97">
        <f t="shared" si="2689"/>
        <v>2030</v>
      </c>
      <c r="AE613" s="98">
        <v>191</v>
      </c>
      <c r="AF613" s="98">
        <f t="shared" ref="AF613:AM613" si="2690">INT(B613/$I$1*$AM$1)</f>
        <v>3145</v>
      </c>
      <c r="AG613" s="98">
        <f t="shared" si="2690"/>
        <v>1257</v>
      </c>
      <c r="AH613" s="98">
        <f t="shared" si="2690"/>
        <v>941</v>
      </c>
      <c r="AI613" s="98">
        <f t="shared" si="2690"/>
        <v>941</v>
      </c>
      <c r="AJ613" s="98">
        <f t="shared" si="2690"/>
        <v>3067</v>
      </c>
      <c r="AK613" s="98">
        <f t="shared" si="2690"/>
        <v>2043</v>
      </c>
      <c r="AL613" s="98">
        <f t="shared" si="2690"/>
        <v>2554</v>
      </c>
      <c r="AM613" s="98">
        <f t="shared" si="2690"/>
        <v>2554</v>
      </c>
      <c r="AO613" s="100">
        <v>191</v>
      </c>
      <c r="AP613" s="100">
        <f t="shared" ref="AP613:AW613" si="2691">INT(B613/$I$1*$AW$1)</f>
        <v>4032</v>
      </c>
      <c r="AQ613" s="100">
        <f t="shared" si="2691"/>
        <v>1612</v>
      </c>
      <c r="AR613" s="100">
        <f t="shared" si="2691"/>
        <v>1207</v>
      </c>
      <c r="AS613" s="100">
        <f t="shared" si="2691"/>
        <v>1207</v>
      </c>
      <c r="AT613" s="100">
        <f t="shared" si="2691"/>
        <v>3932</v>
      </c>
      <c r="AU613" s="100">
        <f t="shared" si="2691"/>
        <v>2620</v>
      </c>
      <c r="AV613" s="100">
        <f t="shared" si="2691"/>
        <v>3275</v>
      </c>
      <c r="AW613" s="100">
        <f t="shared" si="2691"/>
        <v>3275</v>
      </c>
      <c r="AY613" s="101">
        <v>191</v>
      </c>
      <c r="AZ613" s="101">
        <f t="shared" ref="AZ613:BG613" si="2692">INT(B613/$I$1*$BG$1)</f>
        <v>5161</v>
      </c>
      <c r="BA613" s="101">
        <f t="shared" si="2692"/>
        <v>2064</v>
      </c>
      <c r="BB613" s="101">
        <f t="shared" si="2692"/>
        <v>1545</v>
      </c>
      <c r="BC613" s="101">
        <f t="shared" si="2692"/>
        <v>1545</v>
      </c>
      <c r="BD613" s="101">
        <f t="shared" si="2692"/>
        <v>5033</v>
      </c>
      <c r="BE613" s="101">
        <f t="shared" si="2692"/>
        <v>3353</v>
      </c>
      <c r="BF613" s="101">
        <f t="shared" si="2692"/>
        <v>4192</v>
      </c>
      <c r="BG613" s="101">
        <f t="shared" si="2692"/>
        <v>4192</v>
      </c>
      <c r="BI613" s="102">
        <v>191</v>
      </c>
      <c r="BJ613" s="102">
        <f t="shared" ref="BJ613:BQ613" si="2693">INT(B613/$I$1*$BQ$1)</f>
        <v>8065</v>
      </c>
      <c r="BK613" s="102">
        <f t="shared" si="2693"/>
        <v>3225</v>
      </c>
      <c r="BL613" s="102">
        <f t="shared" si="2693"/>
        <v>2415</v>
      </c>
      <c r="BM613" s="102">
        <f t="shared" si="2693"/>
        <v>2415</v>
      </c>
      <c r="BN613" s="102">
        <f t="shared" si="2693"/>
        <v>7865</v>
      </c>
      <c r="BO613" s="102">
        <f t="shared" si="2693"/>
        <v>5240</v>
      </c>
      <c r="BP613" s="102">
        <f t="shared" si="2693"/>
        <v>6550</v>
      </c>
      <c r="BQ613" s="102">
        <f t="shared" si="2693"/>
        <v>6550</v>
      </c>
    </row>
    <row r="614" spans="1:69">
      <c r="A614" s="4">
        <v>192</v>
      </c>
      <c r="B614" s="4">
        <f>INT(VLOOKUP(A614,数值基线!$A$1:$K$206,9,0)*$B$210)</f>
        <v>1629</v>
      </c>
      <c r="C614" s="4">
        <f>INT(B614/$B$2*$C$2)</f>
        <v>651</v>
      </c>
      <c r="D614" s="4">
        <f>INT(B614/$B$2*$D$2)</f>
        <v>488</v>
      </c>
      <c r="E614" s="4">
        <f>INT(B614/$B$2*$E$2)</f>
        <v>488</v>
      </c>
      <c r="F614" s="4">
        <f>INT(VLOOKUP(A614,数值基线!$A$1:$K$206,10,0)*$F$2)</f>
        <v>1590</v>
      </c>
      <c r="G614" s="4">
        <f>INT(F614/$F$2*$G$2)</f>
        <v>1060</v>
      </c>
      <c r="H614" s="4">
        <f>INT(F614/$F$2*$H$2)</f>
        <v>1325</v>
      </c>
      <c r="I614" s="4">
        <f>INT(F614/$F$2*$I$2)</f>
        <v>1325</v>
      </c>
      <c r="K614" s="106">
        <v>192</v>
      </c>
      <c r="L614" s="106">
        <f t="shared" ref="L614:S614" si="2694">INT(B614/$I$1*$S$1)</f>
        <v>2036</v>
      </c>
      <c r="M614" s="106">
        <f t="shared" si="2694"/>
        <v>813</v>
      </c>
      <c r="N614" s="106">
        <f t="shared" si="2694"/>
        <v>610</v>
      </c>
      <c r="O614" s="106">
        <f t="shared" si="2694"/>
        <v>610</v>
      </c>
      <c r="P614" s="106">
        <f t="shared" si="2694"/>
        <v>1987</v>
      </c>
      <c r="Q614" s="106">
        <f t="shared" si="2694"/>
        <v>1325</v>
      </c>
      <c r="R614" s="106">
        <f t="shared" si="2694"/>
        <v>1656</v>
      </c>
      <c r="S614" s="106">
        <f t="shared" si="2694"/>
        <v>1656</v>
      </c>
      <c r="U614" s="97">
        <v>192</v>
      </c>
      <c r="V614" s="97">
        <f t="shared" ref="V614:AC614" si="2695">INT(B614/$I$1*$AC$1)</f>
        <v>2524</v>
      </c>
      <c r="W614" s="97">
        <f t="shared" si="2695"/>
        <v>1009</v>
      </c>
      <c r="X614" s="97">
        <f t="shared" si="2695"/>
        <v>756</v>
      </c>
      <c r="Y614" s="97">
        <f t="shared" si="2695"/>
        <v>756</v>
      </c>
      <c r="Z614" s="97">
        <f t="shared" si="2695"/>
        <v>2464</v>
      </c>
      <c r="AA614" s="97">
        <f t="shared" si="2695"/>
        <v>1643</v>
      </c>
      <c r="AB614" s="97">
        <f t="shared" si="2695"/>
        <v>2053</v>
      </c>
      <c r="AC614" s="97">
        <f t="shared" si="2695"/>
        <v>2053</v>
      </c>
      <c r="AE614" s="98">
        <v>192</v>
      </c>
      <c r="AF614" s="98">
        <f t="shared" ref="AF614:AM614" si="2696">INT(B614/$I$1*$AM$1)</f>
        <v>3176</v>
      </c>
      <c r="AG614" s="98">
        <f t="shared" si="2696"/>
        <v>1269</v>
      </c>
      <c r="AH614" s="98">
        <f t="shared" si="2696"/>
        <v>951</v>
      </c>
      <c r="AI614" s="98">
        <f t="shared" si="2696"/>
        <v>951</v>
      </c>
      <c r="AJ614" s="98">
        <f t="shared" si="2696"/>
        <v>3100</v>
      </c>
      <c r="AK614" s="98">
        <f t="shared" si="2696"/>
        <v>2067</v>
      </c>
      <c r="AL614" s="98">
        <f t="shared" si="2696"/>
        <v>2583</v>
      </c>
      <c r="AM614" s="98">
        <f t="shared" si="2696"/>
        <v>2583</v>
      </c>
      <c r="AO614" s="100">
        <v>192</v>
      </c>
      <c r="AP614" s="100">
        <f t="shared" ref="AP614:AW614" si="2697">INT(B614/$I$1*$AW$1)</f>
        <v>4072</v>
      </c>
      <c r="AQ614" s="100">
        <f t="shared" si="2697"/>
        <v>1627</v>
      </c>
      <c r="AR614" s="100">
        <f t="shared" si="2697"/>
        <v>1220</v>
      </c>
      <c r="AS614" s="100">
        <f t="shared" si="2697"/>
        <v>1220</v>
      </c>
      <c r="AT614" s="100">
        <f t="shared" si="2697"/>
        <v>3975</v>
      </c>
      <c r="AU614" s="100">
        <f t="shared" si="2697"/>
        <v>2650</v>
      </c>
      <c r="AV614" s="100">
        <f t="shared" si="2697"/>
        <v>3312</v>
      </c>
      <c r="AW614" s="100">
        <f t="shared" si="2697"/>
        <v>3312</v>
      </c>
      <c r="AY614" s="101">
        <v>192</v>
      </c>
      <c r="AZ614" s="101">
        <f t="shared" ref="AZ614:BG614" si="2698">INT(B614/$I$1*$BG$1)</f>
        <v>5212</v>
      </c>
      <c r="BA614" s="101">
        <f t="shared" si="2698"/>
        <v>2083</v>
      </c>
      <c r="BB614" s="101">
        <f t="shared" si="2698"/>
        <v>1561</v>
      </c>
      <c r="BC614" s="101">
        <f t="shared" si="2698"/>
        <v>1561</v>
      </c>
      <c r="BD614" s="101">
        <f t="shared" si="2698"/>
        <v>5088</v>
      </c>
      <c r="BE614" s="101">
        <f t="shared" si="2698"/>
        <v>3392</v>
      </c>
      <c r="BF614" s="101">
        <f t="shared" si="2698"/>
        <v>4240</v>
      </c>
      <c r="BG614" s="101">
        <f t="shared" si="2698"/>
        <v>4240</v>
      </c>
      <c r="BI614" s="102">
        <v>192</v>
      </c>
      <c r="BJ614" s="102">
        <f t="shared" ref="BJ614:BQ614" si="2699">INT(B614/$I$1*$BQ$1)</f>
        <v>8145</v>
      </c>
      <c r="BK614" s="102">
        <f t="shared" si="2699"/>
        <v>3255</v>
      </c>
      <c r="BL614" s="102">
        <f t="shared" si="2699"/>
        <v>2440</v>
      </c>
      <c r="BM614" s="102">
        <f t="shared" si="2699"/>
        <v>2440</v>
      </c>
      <c r="BN614" s="102">
        <f t="shared" si="2699"/>
        <v>7950</v>
      </c>
      <c r="BO614" s="102">
        <f t="shared" si="2699"/>
        <v>5300</v>
      </c>
      <c r="BP614" s="102">
        <f t="shared" si="2699"/>
        <v>6625</v>
      </c>
      <c r="BQ614" s="102">
        <f t="shared" si="2699"/>
        <v>6625</v>
      </c>
    </row>
    <row r="615" spans="1:69">
      <c r="A615" s="4">
        <v>193</v>
      </c>
      <c r="B615" s="4">
        <f>INT(VLOOKUP(A615,数值基线!$A$1:$K$206,9,0)*$B$210)</f>
        <v>1646</v>
      </c>
      <c r="C615" s="4">
        <f>INT(B615/$B$2*$C$2)</f>
        <v>658</v>
      </c>
      <c r="D615" s="4">
        <f>INT(B615/$B$2*$D$2)</f>
        <v>493</v>
      </c>
      <c r="E615" s="4">
        <f>INT(B615/$B$2*$E$2)</f>
        <v>493</v>
      </c>
      <c r="F615" s="4">
        <f>INT(VLOOKUP(A615,数值基线!$A$1:$K$206,10,0)*$F$2)</f>
        <v>1605</v>
      </c>
      <c r="G615" s="4">
        <f>INT(F615/$F$2*$G$2)</f>
        <v>1070</v>
      </c>
      <c r="H615" s="4">
        <f>INT(F615/$F$2*$H$2)</f>
        <v>1337</v>
      </c>
      <c r="I615" s="4">
        <f>INT(F615/$F$2*$I$2)</f>
        <v>1337</v>
      </c>
      <c r="K615" s="106">
        <v>193</v>
      </c>
      <c r="L615" s="106">
        <f t="shared" ref="L615:S615" si="2700">INT(B615/$I$1*$S$1)</f>
        <v>2057</v>
      </c>
      <c r="M615" s="106">
        <f t="shared" si="2700"/>
        <v>822</v>
      </c>
      <c r="N615" s="106">
        <f t="shared" si="2700"/>
        <v>616</v>
      </c>
      <c r="O615" s="106">
        <f t="shared" si="2700"/>
        <v>616</v>
      </c>
      <c r="P615" s="106">
        <f t="shared" si="2700"/>
        <v>2006</v>
      </c>
      <c r="Q615" s="106">
        <f t="shared" si="2700"/>
        <v>1337</v>
      </c>
      <c r="R615" s="106">
        <f t="shared" si="2700"/>
        <v>1671</v>
      </c>
      <c r="S615" s="106">
        <f t="shared" si="2700"/>
        <v>1671</v>
      </c>
      <c r="U615" s="97">
        <v>193</v>
      </c>
      <c r="V615" s="97">
        <f t="shared" ref="V615:AC615" si="2701">INT(B615/$I$1*$AC$1)</f>
        <v>2551</v>
      </c>
      <c r="W615" s="97">
        <f t="shared" si="2701"/>
        <v>1019</v>
      </c>
      <c r="X615" s="97">
        <f t="shared" si="2701"/>
        <v>764</v>
      </c>
      <c r="Y615" s="97">
        <f t="shared" si="2701"/>
        <v>764</v>
      </c>
      <c r="Z615" s="97">
        <f t="shared" si="2701"/>
        <v>2487</v>
      </c>
      <c r="AA615" s="97">
        <f t="shared" si="2701"/>
        <v>1658</v>
      </c>
      <c r="AB615" s="97">
        <f t="shared" si="2701"/>
        <v>2072</v>
      </c>
      <c r="AC615" s="97">
        <f t="shared" si="2701"/>
        <v>2072</v>
      </c>
      <c r="AE615" s="98">
        <v>193</v>
      </c>
      <c r="AF615" s="98">
        <f t="shared" ref="AF615:AM615" si="2702">INT(B615/$I$1*$AM$1)</f>
        <v>3209</v>
      </c>
      <c r="AG615" s="98">
        <f t="shared" si="2702"/>
        <v>1283</v>
      </c>
      <c r="AH615" s="98">
        <f t="shared" si="2702"/>
        <v>961</v>
      </c>
      <c r="AI615" s="98">
        <f t="shared" si="2702"/>
        <v>961</v>
      </c>
      <c r="AJ615" s="98">
        <f t="shared" si="2702"/>
        <v>3129</v>
      </c>
      <c r="AK615" s="98">
        <f t="shared" si="2702"/>
        <v>2086</v>
      </c>
      <c r="AL615" s="98">
        <f t="shared" si="2702"/>
        <v>2607</v>
      </c>
      <c r="AM615" s="98">
        <f t="shared" si="2702"/>
        <v>2607</v>
      </c>
      <c r="AO615" s="100">
        <v>193</v>
      </c>
      <c r="AP615" s="100">
        <f t="shared" ref="AP615:AW615" si="2703">INT(B615/$I$1*$AW$1)</f>
        <v>4115</v>
      </c>
      <c r="AQ615" s="100">
        <f t="shared" si="2703"/>
        <v>1645</v>
      </c>
      <c r="AR615" s="100">
        <f t="shared" si="2703"/>
        <v>1232</v>
      </c>
      <c r="AS615" s="100">
        <f t="shared" si="2703"/>
        <v>1232</v>
      </c>
      <c r="AT615" s="100">
        <f t="shared" si="2703"/>
        <v>4012</v>
      </c>
      <c r="AU615" s="100">
        <f t="shared" si="2703"/>
        <v>2675</v>
      </c>
      <c r="AV615" s="100">
        <f t="shared" si="2703"/>
        <v>3342</v>
      </c>
      <c r="AW615" s="100">
        <f t="shared" si="2703"/>
        <v>3342</v>
      </c>
      <c r="AY615" s="101">
        <v>193</v>
      </c>
      <c r="AZ615" s="101">
        <f t="shared" ref="AZ615:BG615" si="2704">INT(B615/$I$1*$BG$1)</f>
        <v>5267</v>
      </c>
      <c r="BA615" s="101">
        <f t="shared" si="2704"/>
        <v>2105</v>
      </c>
      <c r="BB615" s="101">
        <f t="shared" si="2704"/>
        <v>1577</v>
      </c>
      <c r="BC615" s="101">
        <f t="shared" si="2704"/>
        <v>1577</v>
      </c>
      <c r="BD615" s="101">
        <f t="shared" si="2704"/>
        <v>5136</v>
      </c>
      <c r="BE615" s="101">
        <f t="shared" si="2704"/>
        <v>3424</v>
      </c>
      <c r="BF615" s="101">
        <f t="shared" si="2704"/>
        <v>4278</v>
      </c>
      <c r="BG615" s="101">
        <f t="shared" si="2704"/>
        <v>4278</v>
      </c>
      <c r="BI615" s="102">
        <v>193</v>
      </c>
      <c r="BJ615" s="102">
        <f t="shared" ref="BJ615:BQ615" si="2705">INT(B615/$I$1*$BQ$1)</f>
        <v>8230</v>
      </c>
      <c r="BK615" s="102">
        <f t="shared" si="2705"/>
        <v>3290</v>
      </c>
      <c r="BL615" s="102">
        <f t="shared" si="2705"/>
        <v>2465</v>
      </c>
      <c r="BM615" s="102">
        <f t="shared" si="2705"/>
        <v>2465</v>
      </c>
      <c r="BN615" s="102">
        <f t="shared" si="2705"/>
        <v>8025</v>
      </c>
      <c r="BO615" s="102">
        <f t="shared" si="2705"/>
        <v>5350</v>
      </c>
      <c r="BP615" s="102">
        <f t="shared" si="2705"/>
        <v>6685</v>
      </c>
      <c r="BQ615" s="102">
        <f t="shared" si="2705"/>
        <v>6685</v>
      </c>
    </row>
    <row r="616" spans="1:69">
      <c r="A616" s="4">
        <v>194</v>
      </c>
      <c r="B616" s="4">
        <f>INT(VLOOKUP(A616,数值基线!$A$1:$K$206,9,0)*$B$210)</f>
        <v>1662</v>
      </c>
      <c r="C616" s="4">
        <f>INT(B616/$B$2*$C$2)</f>
        <v>664</v>
      </c>
      <c r="D616" s="4">
        <f>INT(B616/$B$2*$D$2)</f>
        <v>498</v>
      </c>
      <c r="E616" s="4">
        <f>INT(B616/$B$2*$E$2)</f>
        <v>498</v>
      </c>
      <c r="F616" s="4">
        <f>INT(VLOOKUP(A616,数值基线!$A$1:$K$206,10,0)*$F$2)</f>
        <v>1621</v>
      </c>
      <c r="G616" s="4">
        <f>INT(F616/$F$2*$G$2)</f>
        <v>1080</v>
      </c>
      <c r="H616" s="4">
        <f>INT(F616/$F$2*$H$2)</f>
        <v>1350</v>
      </c>
      <c r="I616" s="4">
        <f>INT(F616/$F$2*$I$2)</f>
        <v>1350</v>
      </c>
      <c r="K616" s="106">
        <v>194</v>
      </c>
      <c r="L616" s="106">
        <f t="shared" ref="L616:S616" si="2706">INT(B616/$I$1*$S$1)</f>
        <v>2077</v>
      </c>
      <c r="M616" s="106">
        <f t="shared" si="2706"/>
        <v>830</v>
      </c>
      <c r="N616" s="106">
        <f t="shared" si="2706"/>
        <v>622</v>
      </c>
      <c r="O616" s="106">
        <f t="shared" si="2706"/>
        <v>622</v>
      </c>
      <c r="P616" s="106">
        <f t="shared" si="2706"/>
        <v>2026</v>
      </c>
      <c r="Q616" s="106">
        <f t="shared" si="2706"/>
        <v>1350</v>
      </c>
      <c r="R616" s="106">
        <f t="shared" si="2706"/>
        <v>1687</v>
      </c>
      <c r="S616" s="106">
        <f t="shared" si="2706"/>
        <v>1687</v>
      </c>
      <c r="U616" s="97">
        <v>194</v>
      </c>
      <c r="V616" s="97">
        <f t="shared" ref="V616:AC616" si="2707">INT(B616/$I$1*$AC$1)</f>
        <v>2576</v>
      </c>
      <c r="W616" s="97">
        <f t="shared" si="2707"/>
        <v>1029</v>
      </c>
      <c r="X616" s="97">
        <f t="shared" si="2707"/>
        <v>771</v>
      </c>
      <c r="Y616" s="97">
        <f t="shared" si="2707"/>
        <v>771</v>
      </c>
      <c r="Z616" s="97">
        <f t="shared" si="2707"/>
        <v>2512</v>
      </c>
      <c r="AA616" s="97">
        <f t="shared" si="2707"/>
        <v>1674</v>
      </c>
      <c r="AB616" s="97">
        <f t="shared" si="2707"/>
        <v>2092</v>
      </c>
      <c r="AC616" s="97">
        <f t="shared" si="2707"/>
        <v>2092</v>
      </c>
      <c r="AE616" s="98">
        <v>194</v>
      </c>
      <c r="AF616" s="98">
        <f t="shared" ref="AF616:AM616" si="2708">INT(B616/$I$1*$AM$1)</f>
        <v>3240</v>
      </c>
      <c r="AG616" s="98">
        <f t="shared" si="2708"/>
        <v>1294</v>
      </c>
      <c r="AH616" s="98">
        <f t="shared" si="2708"/>
        <v>971</v>
      </c>
      <c r="AI616" s="98">
        <f t="shared" si="2708"/>
        <v>971</v>
      </c>
      <c r="AJ616" s="98">
        <f t="shared" si="2708"/>
        <v>3160</v>
      </c>
      <c r="AK616" s="98">
        <f t="shared" si="2708"/>
        <v>2106</v>
      </c>
      <c r="AL616" s="98">
        <f t="shared" si="2708"/>
        <v>2632</v>
      </c>
      <c r="AM616" s="98">
        <f t="shared" si="2708"/>
        <v>2632</v>
      </c>
      <c r="AO616" s="100">
        <v>194</v>
      </c>
      <c r="AP616" s="100">
        <f t="shared" ref="AP616:AW616" si="2709">INT(B616/$I$1*$AW$1)</f>
        <v>4155</v>
      </c>
      <c r="AQ616" s="100">
        <f t="shared" si="2709"/>
        <v>1660</v>
      </c>
      <c r="AR616" s="100">
        <f t="shared" si="2709"/>
        <v>1245</v>
      </c>
      <c r="AS616" s="100">
        <f t="shared" si="2709"/>
        <v>1245</v>
      </c>
      <c r="AT616" s="100">
        <f t="shared" si="2709"/>
        <v>4052</v>
      </c>
      <c r="AU616" s="100">
        <f t="shared" si="2709"/>
        <v>2700</v>
      </c>
      <c r="AV616" s="100">
        <f t="shared" si="2709"/>
        <v>3375</v>
      </c>
      <c r="AW616" s="100">
        <f t="shared" si="2709"/>
        <v>3375</v>
      </c>
      <c r="AY616" s="101">
        <v>194</v>
      </c>
      <c r="AZ616" s="101">
        <f t="shared" ref="AZ616:BG616" si="2710">INT(B616/$I$1*$BG$1)</f>
        <v>5318</v>
      </c>
      <c r="BA616" s="101">
        <f t="shared" si="2710"/>
        <v>2124</v>
      </c>
      <c r="BB616" s="101">
        <f t="shared" si="2710"/>
        <v>1593</v>
      </c>
      <c r="BC616" s="101">
        <f t="shared" si="2710"/>
        <v>1593</v>
      </c>
      <c r="BD616" s="101">
        <f t="shared" si="2710"/>
        <v>5187</v>
      </c>
      <c r="BE616" s="101">
        <f t="shared" si="2710"/>
        <v>3456</v>
      </c>
      <c r="BF616" s="101">
        <f t="shared" si="2710"/>
        <v>4320</v>
      </c>
      <c r="BG616" s="101">
        <f t="shared" si="2710"/>
        <v>4320</v>
      </c>
      <c r="BI616" s="102">
        <v>194</v>
      </c>
      <c r="BJ616" s="102">
        <f t="shared" ref="BJ616:BQ616" si="2711">INT(B616/$I$1*$BQ$1)</f>
        <v>8310</v>
      </c>
      <c r="BK616" s="102">
        <f t="shared" si="2711"/>
        <v>3320</v>
      </c>
      <c r="BL616" s="102">
        <f t="shared" si="2711"/>
        <v>2490</v>
      </c>
      <c r="BM616" s="102">
        <f t="shared" si="2711"/>
        <v>2490</v>
      </c>
      <c r="BN616" s="102">
        <f t="shared" si="2711"/>
        <v>8105</v>
      </c>
      <c r="BO616" s="102">
        <f t="shared" si="2711"/>
        <v>5400</v>
      </c>
      <c r="BP616" s="102">
        <f t="shared" si="2711"/>
        <v>6750</v>
      </c>
      <c r="BQ616" s="102">
        <f t="shared" si="2711"/>
        <v>6750</v>
      </c>
    </row>
    <row r="617" spans="1:69">
      <c r="A617" s="4">
        <v>195</v>
      </c>
      <c r="B617" s="4">
        <f>INT(VLOOKUP(A617,数值基线!$A$1:$K$206,9,0)*$B$210)</f>
        <v>1678</v>
      </c>
      <c r="C617" s="4">
        <f>INT(B617/$B$2*$C$2)</f>
        <v>671</v>
      </c>
      <c r="D617" s="4">
        <f>INT(B617/$B$2*$D$2)</f>
        <v>503</v>
      </c>
      <c r="E617" s="4">
        <f>INT(B617/$B$2*$E$2)</f>
        <v>503</v>
      </c>
      <c r="F617" s="4">
        <f>INT(VLOOKUP(A617,数值基线!$A$1:$K$206,10,0)*$F$2)</f>
        <v>1638</v>
      </c>
      <c r="G617" s="4">
        <f>INT(F617/$F$2*$G$2)</f>
        <v>1092</v>
      </c>
      <c r="H617" s="4">
        <f>INT(F617/$F$2*$H$2)</f>
        <v>1365</v>
      </c>
      <c r="I617" s="4">
        <f>INT(F617/$F$2*$I$2)</f>
        <v>1365</v>
      </c>
      <c r="K617" s="106">
        <v>195</v>
      </c>
      <c r="L617" s="106">
        <f t="shared" ref="L617:S617" si="2712">INT(B617/$I$1*$S$1)</f>
        <v>2097</v>
      </c>
      <c r="M617" s="106">
        <f t="shared" si="2712"/>
        <v>838</v>
      </c>
      <c r="N617" s="106">
        <f t="shared" si="2712"/>
        <v>628</v>
      </c>
      <c r="O617" s="106">
        <f t="shared" si="2712"/>
        <v>628</v>
      </c>
      <c r="P617" s="106">
        <f t="shared" si="2712"/>
        <v>2047</v>
      </c>
      <c r="Q617" s="106">
        <f t="shared" si="2712"/>
        <v>1365</v>
      </c>
      <c r="R617" s="106">
        <f t="shared" si="2712"/>
        <v>1706</v>
      </c>
      <c r="S617" s="106">
        <f t="shared" si="2712"/>
        <v>1706</v>
      </c>
      <c r="U617" s="97">
        <v>195</v>
      </c>
      <c r="V617" s="97">
        <f t="shared" ref="V617:AC617" si="2713">INT(B617/$I$1*$AC$1)</f>
        <v>2600</v>
      </c>
      <c r="W617" s="97">
        <f t="shared" si="2713"/>
        <v>1040</v>
      </c>
      <c r="X617" s="97">
        <f t="shared" si="2713"/>
        <v>779</v>
      </c>
      <c r="Y617" s="97">
        <f t="shared" si="2713"/>
        <v>779</v>
      </c>
      <c r="Z617" s="97">
        <f t="shared" si="2713"/>
        <v>2538</v>
      </c>
      <c r="AA617" s="97">
        <f t="shared" si="2713"/>
        <v>1692</v>
      </c>
      <c r="AB617" s="97">
        <f t="shared" si="2713"/>
        <v>2115</v>
      </c>
      <c r="AC617" s="97">
        <f t="shared" si="2713"/>
        <v>2115</v>
      </c>
      <c r="AE617" s="98">
        <v>195</v>
      </c>
      <c r="AF617" s="98">
        <f t="shared" ref="AF617:AM617" si="2714">INT(B617/$I$1*$AM$1)</f>
        <v>3272</v>
      </c>
      <c r="AG617" s="98">
        <f t="shared" si="2714"/>
        <v>1308</v>
      </c>
      <c r="AH617" s="98">
        <f t="shared" si="2714"/>
        <v>980</v>
      </c>
      <c r="AI617" s="98">
        <f t="shared" si="2714"/>
        <v>980</v>
      </c>
      <c r="AJ617" s="98">
        <f t="shared" si="2714"/>
        <v>3194</v>
      </c>
      <c r="AK617" s="98">
        <f t="shared" si="2714"/>
        <v>2129</v>
      </c>
      <c r="AL617" s="98">
        <f t="shared" si="2714"/>
        <v>2661</v>
      </c>
      <c r="AM617" s="98">
        <f t="shared" si="2714"/>
        <v>2661</v>
      </c>
      <c r="AO617" s="100">
        <v>195</v>
      </c>
      <c r="AP617" s="100">
        <f t="shared" ref="AP617:AW617" si="2715">INT(B617/$I$1*$AW$1)</f>
        <v>4195</v>
      </c>
      <c r="AQ617" s="100">
        <f t="shared" si="2715"/>
        <v>1677</v>
      </c>
      <c r="AR617" s="100">
        <f t="shared" si="2715"/>
        <v>1257</v>
      </c>
      <c r="AS617" s="100">
        <f t="shared" si="2715"/>
        <v>1257</v>
      </c>
      <c r="AT617" s="100">
        <f t="shared" si="2715"/>
        <v>4095</v>
      </c>
      <c r="AU617" s="100">
        <f t="shared" si="2715"/>
        <v>2730</v>
      </c>
      <c r="AV617" s="100">
        <f t="shared" si="2715"/>
        <v>3412</v>
      </c>
      <c r="AW617" s="100">
        <f t="shared" si="2715"/>
        <v>3412</v>
      </c>
      <c r="AY617" s="101">
        <v>195</v>
      </c>
      <c r="AZ617" s="101">
        <f t="shared" ref="AZ617:BG617" si="2716">INT(B617/$I$1*$BG$1)</f>
        <v>5369</v>
      </c>
      <c r="BA617" s="101">
        <f t="shared" si="2716"/>
        <v>2147</v>
      </c>
      <c r="BB617" s="101">
        <f t="shared" si="2716"/>
        <v>1609</v>
      </c>
      <c r="BC617" s="101">
        <f t="shared" si="2716"/>
        <v>1609</v>
      </c>
      <c r="BD617" s="101">
        <f t="shared" si="2716"/>
        <v>5241</v>
      </c>
      <c r="BE617" s="101">
        <f t="shared" si="2716"/>
        <v>3494</v>
      </c>
      <c r="BF617" s="101">
        <f t="shared" si="2716"/>
        <v>4368</v>
      </c>
      <c r="BG617" s="101">
        <f t="shared" si="2716"/>
        <v>4368</v>
      </c>
      <c r="BI617" s="102">
        <v>195</v>
      </c>
      <c r="BJ617" s="102">
        <f t="shared" ref="BJ617:BQ617" si="2717">INT(B617/$I$1*$BQ$1)</f>
        <v>8390</v>
      </c>
      <c r="BK617" s="102">
        <f t="shared" si="2717"/>
        <v>3355</v>
      </c>
      <c r="BL617" s="102">
        <f t="shared" si="2717"/>
        <v>2515</v>
      </c>
      <c r="BM617" s="102">
        <f t="shared" si="2717"/>
        <v>2515</v>
      </c>
      <c r="BN617" s="102">
        <f t="shared" si="2717"/>
        <v>8190</v>
      </c>
      <c r="BO617" s="102">
        <f t="shared" si="2717"/>
        <v>5460</v>
      </c>
      <c r="BP617" s="102">
        <f t="shared" si="2717"/>
        <v>6825</v>
      </c>
      <c r="BQ617" s="102">
        <f t="shared" si="2717"/>
        <v>6825</v>
      </c>
    </row>
    <row r="618" spans="1:69">
      <c r="A618" s="4">
        <v>196</v>
      </c>
      <c r="B618" s="4">
        <f>INT(VLOOKUP(A618,数值基线!$A$1:$K$206,9,0)*$B$210)</f>
        <v>1695</v>
      </c>
      <c r="C618" s="4">
        <f>INT(B618/$B$2*$C$2)</f>
        <v>678</v>
      </c>
      <c r="D618" s="4">
        <f>INT(B618/$B$2*$D$2)</f>
        <v>508</v>
      </c>
      <c r="E618" s="4">
        <f>INT(B618/$B$2*$E$2)</f>
        <v>508</v>
      </c>
      <c r="F618" s="4">
        <f>INT(VLOOKUP(A618,数值基线!$A$1:$K$206,10,0)*$F$2)</f>
        <v>1654</v>
      </c>
      <c r="G618" s="4">
        <f>INT(F618/$F$2*$G$2)</f>
        <v>1102</v>
      </c>
      <c r="H618" s="4">
        <f>INT(F618/$F$2*$H$2)</f>
        <v>1378</v>
      </c>
      <c r="I618" s="4">
        <f>INT(F618/$F$2*$I$2)</f>
        <v>1378</v>
      </c>
      <c r="K618" s="106">
        <v>196</v>
      </c>
      <c r="L618" s="106">
        <f t="shared" ref="L618:S618" si="2718">INT(B618/$I$1*$S$1)</f>
        <v>2118</v>
      </c>
      <c r="M618" s="106">
        <f t="shared" si="2718"/>
        <v>847</v>
      </c>
      <c r="N618" s="106">
        <f t="shared" si="2718"/>
        <v>635</v>
      </c>
      <c r="O618" s="106">
        <f t="shared" si="2718"/>
        <v>635</v>
      </c>
      <c r="P618" s="106">
        <f t="shared" si="2718"/>
        <v>2067</v>
      </c>
      <c r="Q618" s="106">
        <f t="shared" si="2718"/>
        <v>1377</v>
      </c>
      <c r="R618" s="106">
        <f t="shared" si="2718"/>
        <v>1722</v>
      </c>
      <c r="S618" s="106">
        <f t="shared" si="2718"/>
        <v>1722</v>
      </c>
      <c r="U618" s="97">
        <v>196</v>
      </c>
      <c r="V618" s="97">
        <f t="shared" ref="V618:AC618" si="2719">INT(B618/$I$1*$AC$1)</f>
        <v>2627</v>
      </c>
      <c r="W618" s="97">
        <f t="shared" si="2719"/>
        <v>1050</v>
      </c>
      <c r="X618" s="97">
        <f t="shared" si="2719"/>
        <v>787</v>
      </c>
      <c r="Y618" s="97">
        <f t="shared" si="2719"/>
        <v>787</v>
      </c>
      <c r="Z618" s="97">
        <f t="shared" si="2719"/>
        <v>2563</v>
      </c>
      <c r="AA618" s="97">
        <f t="shared" si="2719"/>
        <v>1708</v>
      </c>
      <c r="AB618" s="97">
        <f t="shared" si="2719"/>
        <v>2135</v>
      </c>
      <c r="AC618" s="97">
        <f t="shared" si="2719"/>
        <v>2135</v>
      </c>
      <c r="AE618" s="98">
        <v>196</v>
      </c>
      <c r="AF618" s="98">
        <f t="shared" ref="AF618:AM618" si="2720">INT(B618/$I$1*$AM$1)</f>
        <v>3305</v>
      </c>
      <c r="AG618" s="98">
        <f t="shared" si="2720"/>
        <v>1322</v>
      </c>
      <c r="AH618" s="98">
        <f t="shared" si="2720"/>
        <v>990</v>
      </c>
      <c r="AI618" s="98">
        <f t="shared" si="2720"/>
        <v>990</v>
      </c>
      <c r="AJ618" s="98">
        <f t="shared" si="2720"/>
        <v>3225</v>
      </c>
      <c r="AK618" s="98">
        <f t="shared" si="2720"/>
        <v>2148</v>
      </c>
      <c r="AL618" s="98">
        <f t="shared" si="2720"/>
        <v>2687</v>
      </c>
      <c r="AM618" s="98">
        <f t="shared" si="2720"/>
        <v>2687</v>
      </c>
      <c r="AO618" s="100">
        <v>196</v>
      </c>
      <c r="AP618" s="100">
        <f t="shared" ref="AP618:AW618" si="2721">INT(B618/$I$1*$AW$1)</f>
        <v>4237</v>
      </c>
      <c r="AQ618" s="100">
        <f t="shared" si="2721"/>
        <v>1695</v>
      </c>
      <c r="AR618" s="100">
        <f t="shared" si="2721"/>
        <v>1270</v>
      </c>
      <c r="AS618" s="100">
        <f t="shared" si="2721"/>
        <v>1270</v>
      </c>
      <c r="AT618" s="100">
        <f t="shared" si="2721"/>
        <v>4135</v>
      </c>
      <c r="AU618" s="100">
        <f t="shared" si="2721"/>
        <v>2755</v>
      </c>
      <c r="AV618" s="100">
        <f t="shared" si="2721"/>
        <v>3445</v>
      </c>
      <c r="AW618" s="100">
        <f t="shared" si="2721"/>
        <v>3445</v>
      </c>
      <c r="AY618" s="101">
        <v>196</v>
      </c>
      <c r="AZ618" s="101">
        <f t="shared" ref="AZ618:BG618" si="2722">INT(B618/$I$1*$BG$1)</f>
        <v>5424</v>
      </c>
      <c r="BA618" s="101">
        <f t="shared" si="2722"/>
        <v>2169</v>
      </c>
      <c r="BB618" s="101">
        <f t="shared" si="2722"/>
        <v>1625</v>
      </c>
      <c r="BC618" s="101">
        <f t="shared" si="2722"/>
        <v>1625</v>
      </c>
      <c r="BD618" s="101">
        <f t="shared" si="2722"/>
        <v>5292</v>
      </c>
      <c r="BE618" s="101">
        <f t="shared" si="2722"/>
        <v>3526</v>
      </c>
      <c r="BF618" s="101">
        <f t="shared" si="2722"/>
        <v>4409</v>
      </c>
      <c r="BG618" s="101">
        <f t="shared" si="2722"/>
        <v>4409</v>
      </c>
      <c r="BI618" s="102">
        <v>196</v>
      </c>
      <c r="BJ618" s="102">
        <f t="shared" ref="BJ618:BQ618" si="2723">INT(B618/$I$1*$BQ$1)</f>
        <v>8475</v>
      </c>
      <c r="BK618" s="102">
        <f t="shared" si="2723"/>
        <v>3390</v>
      </c>
      <c r="BL618" s="102">
        <f t="shared" si="2723"/>
        <v>2540</v>
      </c>
      <c r="BM618" s="102">
        <f t="shared" si="2723"/>
        <v>2540</v>
      </c>
      <c r="BN618" s="102">
        <f t="shared" si="2723"/>
        <v>8270</v>
      </c>
      <c r="BO618" s="102">
        <f t="shared" si="2723"/>
        <v>5510</v>
      </c>
      <c r="BP618" s="102">
        <f t="shared" si="2723"/>
        <v>6890</v>
      </c>
      <c r="BQ618" s="102">
        <f t="shared" si="2723"/>
        <v>6890</v>
      </c>
    </row>
    <row r="619" spans="1:69">
      <c r="A619" s="4">
        <v>197</v>
      </c>
      <c r="B619" s="4">
        <f>INT(VLOOKUP(A619,数值基线!$A$1:$K$206,9,0)*$B$210)</f>
        <v>1712</v>
      </c>
      <c r="C619" s="4">
        <f>INT(B619/$B$2*$C$2)</f>
        <v>684</v>
      </c>
      <c r="D619" s="4">
        <f>INT(B619/$B$2*$D$2)</f>
        <v>513</v>
      </c>
      <c r="E619" s="4">
        <f>INT(B619/$B$2*$E$2)</f>
        <v>513</v>
      </c>
      <c r="F619" s="4">
        <f>INT(VLOOKUP(A619,数值基线!$A$1:$K$206,10,0)*$F$2)</f>
        <v>1670</v>
      </c>
      <c r="G619" s="4">
        <f>INT(F619/$F$2*$G$2)</f>
        <v>1113</v>
      </c>
      <c r="H619" s="4">
        <f>INT(F619/$F$2*$H$2)</f>
        <v>1391</v>
      </c>
      <c r="I619" s="4">
        <f>INT(F619/$F$2*$I$2)</f>
        <v>1391</v>
      </c>
      <c r="K619" s="106">
        <v>197</v>
      </c>
      <c r="L619" s="106">
        <f t="shared" ref="L619:S619" si="2724">INT(B619/$I$1*$S$1)</f>
        <v>2140</v>
      </c>
      <c r="M619" s="106">
        <f t="shared" si="2724"/>
        <v>855</v>
      </c>
      <c r="N619" s="106">
        <f t="shared" si="2724"/>
        <v>641</v>
      </c>
      <c r="O619" s="106">
        <f t="shared" si="2724"/>
        <v>641</v>
      </c>
      <c r="P619" s="106">
        <f t="shared" si="2724"/>
        <v>2087</v>
      </c>
      <c r="Q619" s="106">
        <f t="shared" si="2724"/>
        <v>1391</v>
      </c>
      <c r="R619" s="106">
        <f t="shared" si="2724"/>
        <v>1738</v>
      </c>
      <c r="S619" s="106">
        <f t="shared" si="2724"/>
        <v>1738</v>
      </c>
      <c r="U619" s="97">
        <v>197</v>
      </c>
      <c r="V619" s="97">
        <f t="shared" ref="V619:AC619" si="2725">INT(B619/$I$1*$AC$1)</f>
        <v>2653</v>
      </c>
      <c r="W619" s="97">
        <f t="shared" si="2725"/>
        <v>1060</v>
      </c>
      <c r="X619" s="97">
        <f t="shared" si="2725"/>
        <v>795</v>
      </c>
      <c r="Y619" s="97">
        <f t="shared" si="2725"/>
        <v>795</v>
      </c>
      <c r="Z619" s="97">
        <f t="shared" si="2725"/>
        <v>2588</v>
      </c>
      <c r="AA619" s="97">
        <f t="shared" si="2725"/>
        <v>1725</v>
      </c>
      <c r="AB619" s="97">
        <f t="shared" si="2725"/>
        <v>2156</v>
      </c>
      <c r="AC619" s="97">
        <f t="shared" si="2725"/>
        <v>2156</v>
      </c>
      <c r="AE619" s="98">
        <v>197</v>
      </c>
      <c r="AF619" s="98">
        <f t="shared" ref="AF619:AM619" si="2726">INT(B619/$I$1*$AM$1)</f>
        <v>3338</v>
      </c>
      <c r="AG619" s="98">
        <f t="shared" si="2726"/>
        <v>1333</v>
      </c>
      <c r="AH619" s="98">
        <f t="shared" si="2726"/>
        <v>1000</v>
      </c>
      <c r="AI619" s="98">
        <f t="shared" si="2726"/>
        <v>1000</v>
      </c>
      <c r="AJ619" s="98">
        <f t="shared" si="2726"/>
        <v>3256</v>
      </c>
      <c r="AK619" s="98">
        <f t="shared" si="2726"/>
        <v>2170</v>
      </c>
      <c r="AL619" s="98">
        <f t="shared" si="2726"/>
        <v>2712</v>
      </c>
      <c r="AM619" s="98">
        <f t="shared" si="2726"/>
        <v>2712</v>
      </c>
      <c r="AO619" s="100">
        <v>197</v>
      </c>
      <c r="AP619" s="100">
        <f t="shared" ref="AP619:AW619" si="2727">INT(B619/$I$1*$AW$1)</f>
        <v>4280</v>
      </c>
      <c r="AQ619" s="100">
        <f t="shared" si="2727"/>
        <v>1710</v>
      </c>
      <c r="AR619" s="100">
        <f t="shared" si="2727"/>
        <v>1282</v>
      </c>
      <c r="AS619" s="100">
        <f t="shared" si="2727"/>
        <v>1282</v>
      </c>
      <c r="AT619" s="100">
        <f t="shared" si="2727"/>
        <v>4175</v>
      </c>
      <c r="AU619" s="100">
        <f t="shared" si="2727"/>
        <v>2782</v>
      </c>
      <c r="AV619" s="100">
        <f t="shared" si="2727"/>
        <v>3477</v>
      </c>
      <c r="AW619" s="100">
        <f t="shared" si="2727"/>
        <v>3477</v>
      </c>
      <c r="AY619" s="101">
        <v>197</v>
      </c>
      <c r="AZ619" s="101">
        <f t="shared" ref="AZ619:BG619" si="2728">INT(B619/$I$1*$BG$1)</f>
        <v>5478</v>
      </c>
      <c r="BA619" s="101">
        <f t="shared" si="2728"/>
        <v>2188</v>
      </c>
      <c r="BB619" s="101">
        <f t="shared" si="2728"/>
        <v>1641</v>
      </c>
      <c r="BC619" s="101">
        <f t="shared" si="2728"/>
        <v>1641</v>
      </c>
      <c r="BD619" s="101">
        <f t="shared" si="2728"/>
        <v>5344</v>
      </c>
      <c r="BE619" s="101">
        <f t="shared" si="2728"/>
        <v>3561</v>
      </c>
      <c r="BF619" s="101">
        <f t="shared" si="2728"/>
        <v>4451</v>
      </c>
      <c r="BG619" s="101">
        <f t="shared" si="2728"/>
        <v>4451</v>
      </c>
      <c r="BI619" s="102">
        <v>197</v>
      </c>
      <c r="BJ619" s="102">
        <f t="shared" ref="BJ619:BQ619" si="2729">INT(B619/$I$1*$BQ$1)</f>
        <v>8560</v>
      </c>
      <c r="BK619" s="102">
        <f t="shared" si="2729"/>
        <v>3420</v>
      </c>
      <c r="BL619" s="102">
        <f t="shared" si="2729"/>
        <v>2565</v>
      </c>
      <c r="BM619" s="102">
        <f t="shared" si="2729"/>
        <v>2565</v>
      </c>
      <c r="BN619" s="102">
        <f t="shared" si="2729"/>
        <v>8350</v>
      </c>
      <c r="BO619" s="102">
        <f t="shared" si="2729"/>
        <v>5565</v>
      </c>
      <c r="BP619" s="102">
        <f t="shared" si="2729"/>
        <v>6955</v>
      </c>
      <c r="BQ619" s="102">
        <f t="shared" si="2729"/>
        <v>6955</v>
      </c>
    </row>
    <row r="620" spans="1:69">
      <c r="A620" s="4">
        <v>198</v>
      </c>
      <c r="B620" s="4">
        <f>INT(VLOOKUP(A620,数值基线!$A$1:$K$206,9,0)*$B$210)</f>
        <v>1729</v>
      </c>
      <c r="C620" s="4">
        <f>INT(B620/$B$2*$C$2)</f>
        <v>691</v>
      </c>
      <c r="D620" s="4">
        <f>INT(B620/$B$2*$D$2)</f>
        <v>518</v>
      </c>
      <c r="E620" s="4">
        <f>INT(B620/$B$2*$E$2)</f>
        <v>518</v>
      </c>
      <c r="F620" s="4">
        <f>INT(VLOOKUP(A620,数值基线!$A$1:$K$206,10,0)*$F$2)</f>
        <v>1687</v>
      </c>
      <c r="G620" s="4">
        <f>INT(F620/$F$2*$G$2)</f>
        <v>1124</v>
      </c>
      <c r="H620" s="4">
        <f>INT(F620/$F$2*$H$2)</f>
        <v>1405</v>
      </c>
      <c r="I620" s="4">
        <f>INT(F620/$F$2*$I$2)</f>
        <v>1405</v>
      </c>
      <c r="K620" s="106">
        <v>198</v>
      </c>
      <c r="L620" s="106">
        <f t="shared" ref="L620:S620" si="2730">INT(B620/$I$1*$S$1)</f>
        <v>2161</v>
      </c>
      <c r="M620" s="106">
        <f t="shared" si="2730"/>
        <v>863</v>
      </c>
      <c r="N620" s="106">
        <f t="shared" si="2730"/>
        <v>647</v>
      </c>
      <c r="O620" s="106">
        <f t="shared" si="2730"/>
        <v>647</v>
      </c>
      <c r="P620" s="106">
        <f t="shared" si="2730"/>
        <v>2108</v>
      </c>
      <c r="Q620" s="106">
        <f t="shared" si="2730"/>
        <v>1405</v>
      </c>
      <c r="R620" s="106">
        <f t="shared" si="2730"/>
        <v>1756</v>
      </c>
      <c r="S620" s="106">
        <f t="shared" si="2730"/>
        <v>1756</v>
      </c>
      <c r="U620" s="97">
        <v>198</v>
      </c>
      <c r="V620" s="97">
        <f t="shared" ref="V620:AC620" si="2731">INT(B620/$I$1*$AC$1)</f>
        <v>2679</v>
      </c>
      <c r="W620" s="97">
        <f t="shared" si="2731"/>
        <v>1071</v>
      </c>
      <c r="X620" s="97">
        <f t="shared" si="2731"/>
        <v>802</v>
      </c>
      <c r="Y620" s="97">
        <f t="shared" si="2731"/>
        <v>802</v>
      </c>
      <c r="Z620" s="97">
        <f t="shared" si="2731"/>
        <v>2614</v>
      </c>
      <c r="AA620" s="97">
        <f t="shared" si="2731"/>
        <v>1742</v>
      </c>
      <c r="AB620" s="97">
        <f t="shared" si="2731"/>
        <v>2177</v>
      </c>
      <c r="AC620" s="97">
        <f t="shared" si="2731"/>
        <v>2177</v>
      </c>
      <c r="AE620" s="98">
        <v>198</v>
      </c>
      <c r="AF620" s="98">
        <f t="shared" ref="AF620:AM620" si="2732">INT(B620/$I$1*$AM$1)</f>
        <v>3371</v>
      </c>
      <c r="AG620" s="98">
        <f t="shared" si="2732"/>
        <v>1347</v>
      </c>
      <c r="AH620" s="98">
        <f t="shared" si="2732"/>
        <v>1010</v>
      </c>
      <c r="AI620" s="98">
        <f t="shared" si="2732"/>
        <v>1010</v>
      </c>
      <c r="AJ620" s="98">
        <f t="shared" si="2732"/>
        <v>3289</v>
      </c>
      <c r="AK620" s="98">
        <f t="shared" si="2732"/>
        <v>2191</v>
      </c>
      <c r="AL620" s="98">
        <f t="shared" si="2732"/>
        <v>2739</v>
      </c>
      <c r="AM620" s="98">
        <f t="shared" si="2732"/>
        <v>2739</v>
      </c>
      <c r="AO620" s="100">
        <v>198</v>
      </c>
      <c r="AP620" s="100">
        <f t="shared" ref="AP620:AW620" si="2733">INT(B620/$I$1*$AW$1)</f>
        <v>4322</v>
      </c>
      <c r="AQ620" s="100">
        <f t="shared" si="2733"/>
        <v>1727</v>
      </c>
      <c r="AR620" s="100">
        <f t="shared" si="2733"/>
        <v>1295</v>
      </c>
      <c r="AS620" s="100">
        <f t="shared" si="2733"/>
        <v>1295</v>
      </c>
      <c r="AT620" s="100">
        <f t="shared" si="2733"/>
        <v>4217</v>
      </c>
      <c r="AU620" s="100">
        <f t="shared" si="2733"/>
        <v>2810</v>
      </c>
      <c r="AV620" s="100">
        <f t="shared" si="2733"/>
        <v>3512</v>
      </c>
      <c r="AW620" s="100">
        <f t="shared" si="2733"/>
        <v>3512</v>
      </c>
      <c r="AY620" s="101">
        <v>198</v>
      </c>
      <c r="AZ620" s="101">
        <f t="shared" ref="AZ620:BG620" si="2734">INT(B620/$I$1*$BG$1)</f>
        <v>5532</v>
      </c>
      <c r="BA620" s="101">
        <f t="shared" si="2734"/>
        <v>2211</v>
      </c>
      <c r="BB620" s="101">
        <f t="shared" si="2734"/>
        <v>1657</v>
      </c>
      <c r="BC620" s="101">
        <f t="shared" si="2734"/>
        <v>1657</v>
      </c>
      <c r="BD620" s="101">
        <f t="shared" si="2734"/>
        <v>5398</v>
      </c>
      <c r="BE620" s="101">
        <f t="shared" si="2734"/>
        <v>3596</v>
      </c>
      <c r="BF620" s="101">
        <f t="shared" si="2734"/>
        <v>4496</v>
      </c>
      <c r="BG620" s="101">
        <f t="shared" si="2734"/>
        <v>4496</v>
      </c>
      <c r="BI620" s="102">
        <v>198</v>
      </c>
      <c r="BJ620" s="102">
        <f t="shared" ref="BJ620:BQ620" si="2735">INT(B620/$I$1*$BQ$1)</f>
        <v>8645</v>
      </c>
      <c r="BK620" s="102">
        <f t="shared" si="2735"/>
        <v>3455</v>
      </c>
      <c r="BL620" s="102">
        <f t="shared" si="2735"/>
        <v>2590</v>
      </c>
      <c r="BM620" s="102">
        <f t="shared" si="2735"/>
        <v>2590</v>
      </c>
      <c r="BN620" s="102">
        <f t="shared" si="2735"/>
        <v>8435</v>
      </c>
      <c r="BO620" s="102">
        <f t="shared" si="2735"/>
        <v>5620</v>
      </c>
      <c r="BP620" s="102">
        <f t="shared" si="2735"/>
        <v>7025</v>
      </c>
      <c r="BQ620" s="102">
        <f t="shared" si="2735"/>
        <v>7025</v>
      </c>
    </row>
    <row r="621" spans="1:69">
      <c r="A621" s="4">
        <v>199</v>
      </c>
      <c r="B621" s="4">
        <f>INT(VLOOKUP(A621,数值基线!$A$1:$K$206,9,0)*$B$210)</f>
        <v>1746</v>
      </c>
      <c r="C621" s="4">
        <f>INT(B621/$B$2*$C$2)</f>
        <v>698</v>
      </c>
      <c r="D621" s="4">
        <f>INT(B621/$B$2*$D$2)</f>
        <v>523</v>
      </c>
      <c r="E621" s="4">
        <f>INT(B621/$B$2*$E$2)</f>
        <v>523</v>
      </c>
      <c r="F621" s="4">
        <f>INT(VLOOKUP(A621,数值基线!$A$1:$K$206,10,0)*$F$2)</f>
        <v>1703</v>
      </c>
      <c r="G621" s="4">
        <f>INT(F621/$F$2*$G$2)</f>
        <v>1135</v>
      </c>
      <c r="H621" s="4">
        <f>INT(F621/$F$2*$H$2)</f>
        <v>1419</v>
      </c>
      <c r="I621" s="4">
        <f>INT(F621/$F$2*$I$2)</f>
        <v>1419</v>
      </c>
      <c r="K621" s="106">
        <v>199</v>
      </c>
      <c r="L621" s="106">
        <f t="shared" ref="L621:S621" si="2736">INT(B621/$I$1*$S$1)</f>
        <v>2182</v>
      </c>
      <c r="M621" s="106">
        <f t="shared" si="2736"/>
        <v>872</v>
      </c>
      <c r="N621" s="106">
        <f t="shared" si="2736"/>
        <v>653</v>
      </c>
      <c r="O621" s="106">
        <f t="shared" si="2736"/>
        <v>653</v>
      </c>
      <c r="P621" s="106">
        <f t="shared" si="2736"/>
        <v>2128</v>
      </c>
      <c r="Q621" s="106">
        <f t="shared" si="2736"/>
        <v>1418</v>
      </c>
      <c r="R621" s="106">
        <f t="shared" si="2736"/>
        <v>1773</v>
      </c>
      <c r="S621" s="106">
        <f t="shared" si="2736"/>
        <v>1773</v>
      </c>
      <c r="U621" s="97">
        <v>199</v>
      </c>
      <c r="V621" s="97">
        <f t="shared" ref="V621:AC621" si="2737">INT(B621/$I$1*$AC$1)</f>
        <v>2706</v>
      </c>
      <c r="W621" s="97">
        <f t="shared" si="2737"/>
        <v>1081</v>
      </c>
      <c r="X621" s="97">
        <f t="shared" si="2737"/>
        <v>810</v>
      </c>
      <c r="Y621" s="97">
        <f t="shared" si="2737"/>
        <v>810</v>
      </c>
      <c r="Z621" s="97">
        <f t="shared" si="2737"/>
        <v>2639</v>
      </c>
      <c r="AA621" s="97">
        <f t="shared" si="2737"/>
        <v>1759</v>
      </c>
      <c r="AB621" s="97">
        <f t="shared" si="2737"/>
        <v>2199</v>
      </c>
      <c r="AC621" s="97">
        <f t="shared" si="2737"/>
        <v>2199</v>
      </c>
      <c r="AE621" s="98">
        <v>199</v>
      </c>
      <c r="AF621" s="98">
        <f t="shared" ref="AF621:AM621" si="2738">INT(B621/$I$1*$AM$1)</f>
        <v>3404</v>
      </c>
      <c r="AG621" s="98">
        <f t="shared" si="2738"/>
        <v>1361</v>
      </c>
      <c r="AH621" s="98">
        <f t="shared" si="2738"/>
        <v>1019</v>
      </c>
      <c r="AI621" s="98">
        <f t="shared" si="2738"/>
        <v>1019</v>
      </c>
      <c r="AJ621" s="98">
        <f t="shared" si="2738"/>
        <v>3320</v>
      </c>
      <c r="AK621" s="98">
        <f t="shared" si="2738"/>
        <v>2213</v>
      </c>
      <c r="AL621" s="98">
        <f t="shared" si="2738"/>
        <v>2767</v>
      </c>
      <c r="AM621" s="98">
        <f t="shared" si="2738"/>
        <v>2767</v>
      </c>
      <c r="AO621" s="100">
        <v>199</v>
      </c>
      <c r="AP621" s="100">
        <f t="shared" ref="AP621:AW621" si="2739">INT(B621/$I$1*$AW$1)</f>
        <v>4365</v>
      </c>
      <c r="AQ621" s="100">
        <f t="shared" si="2739"/>
        <v>1745</v>
      </c>
      <c r="AR621" s="100">
        <f t="shared" si="2739"/>
        <v>1307</v>
      </c>
      <c r="AS621" s="100">
        <f t="shared" si="2739"/>
        <v>1307</v>
      </c>
      <c r="AT621" s="100">
        <f t="shared" si="2739"/>
        <v>4257</v>
      </c>
      <c r="AU621" s="100">
        <f t="shared" si="2739"/>
        <v>2837</v>
      </c>
      <c r="AV621" s="100">
        <f t="shared" si="2739"/>
        <v>3547</v>
      </c>
      <c r="AW621" s="100">
        <f t="shared" si="2739"/>
        <v>3547</v>
      </c>
      <c r="AY621" s="101">
        <v>199</v>
      </c>
      <c r="AZ621" s="101">
        <f t="shared" ref="AZ621:BG621" si="2740">INT(B621/$I$1*$BG$1)</f>
        <v>5587</v>
      </c>
      <c r="BA621" s="101">
        <f t="shared" si="2740"/>
        <v>2233</v>
      </c>
      <c r="BB621" s="101">
        <f t="shared" si="2740"/>
        <v>1673</v>
      </c>
      <c r="BC621" s="101">
        <f t="shared" si="2740"/>
        <v>1673</v>
      </c>
      <c r="BD621" s="101">
        <f t="shared" si="2740"/>
        <v>5449</v>
      </c>
      <c r="BE621" s="101">
        <f t="shared" si="2740"/>
        <v>3632</v>
      </c>
      <c r="BF621" s="101">
        <f t="shared" si="2740"/>
        <v>4540</v>
      </c>
      <c r="BG621" s="101">
        <f t="shared" si="2740"/>
        <v>4540</v>
      </c>
      <c r="BI621" s="102">
        <v>199</v>
      </c>
      <c r="BJ621" s="102">
        <f t="shared" ref="BJ621:BQ621" si="2741">INT(B621/$I$1*$BQ$1)</f>
        <v>8730</v>
      </c>
      <c r="BK621" s="102">
        <f t="shared" si="2741"/>
        <v>3490</v>
      </c>
      <c r="BL621" s="102">
        <f t="shared" si="2741"/>
        <v>2615</v>
      </c>
      <c r="BM621" s="102">
        <f t="shared" si="2741"/>
        <v>2615</v>
      </c>
      <c r="BN621" s="102">
        <f t="shared" si="2741"/>
        <v>8515</v>
      </c>
      <c r="BO621" s="102">
        <f t="shared" si="2741"/>
        <v>5675</v>
      </c>
      <c r="BP621" s="102">
        <f t="shared" si="2741"/>
        <v>7095</v>
      </c>
      <c r="BQ621" s="102">
        <f t="shared" si="2741"/>
        <v>7095</v>
      </c>
    </row>
    <row r="622" spans="1:69">
      <c r="A622" s="4">
        <v>200</v>
      </c>
      <c r="B622" s="4">
        <f>INT(VLOOKUP(A622,数值基线!$A$1:$K$206,9,0)*$B$210)</f>
        <v>1763</v>
      </c>
      <c r="C622" s="4">
        <f>INT(B622/$B$2*$C$2)</f>
        <v>705</v>
      </c>
      <c r="D622" s="4">
        <f>INT(B622/$B$2*$D$2)</f>
        <v>528</v>
      </c>
      <c r="E622" s="4">
        <f>INT(B622/$B$2*$E$2)</f>
        <v>528</v>
      </c>
      <c r="F622" s="4">
        <f>INT(VLOOKUP(A622,数值基线!$A$1:$K$206,10,0)*$F$2)</f>
        <v>1719</v>
      </c>
      <c r="G622" s="4">
        <f>INT(F622/$F$2*$G$2)</f>
        <v>1146</v>
      </c>
      <c r="H622" s="4">
        <f>INT(F622/$F$2*$H$2)</f>
        <v>1432</v>
      </c>
      <c r="I622" s="4">
        <f>INT(F622/$F$2*$I$2)</f>
        <v>1432</v>
      </c>
      <c r="K622" s="106">
        <v>200</v>
      </c>
      <c r="L622" s="106">
        <f t="shared" ref="L622:S622" si="2742">INT(B622/$I$1*$S$1)</f>
        <v>2203</v>
      </c>
      <c r="M622" s="106">
        <f t="shared" si="2742"/>
        <v>881</v>
      </c>
      <c r="N622" s="106">
        <f t="shared" si="2742"/>
        <v>660</v>
      </c>
      <c r="O622" s="106">
        <f t="shared" si="2742"/>
        <v>660</v>
      </c>
      <c r="P622" s="106">
        <f t="shared" si="2742"/>
        <v>2148</v>
      </c>
      <c r="Q622" s="106">
        <f t="shared" si="2742"/>
        <v>1432</v>
      </c>
      <c r="R622" s="106">
        <f t="shared" si="2742"/>
        <v>1790</v>
      </c>
      <c r="S622" s="106">
        <f t="shared" si="2742"/>
        <v>1790</v>
      </c>
      <c r="U622" s="97">
        <v>200</v>
      </c>
      <c r="V622" s="97">
        <f t="shared" ref="V622:AC622" si="2743">INT(B622/$I$1*$AC$1)</f>
        <v>2732</v>
      </c>
      <c r="W622" s="97">
        <f t="shared" si="2743"/>
        <v>1092</v>
      </c>
      <c r="X622" s="97">
        <f t="shared" si="2743"/>
        <v>818</v>
      </c>
      <c r="Y622" s="97">
        <f t="shared" si="2743"/>
        <v>818</v>
      </c>
      <c r="Z622" s="97">
        <f t="shared" si="2743"/>
        <v>2664</v>
      </c>
      <c r="AA622" s="97">
        <f t="shared" si="2743"/>
        <v>1776</v>
      </c>
      <c r="AB622" s="97">
        <f t="shared" si="2743"/>
        <v>2219</v>
      </c>
      <c r="AC622" s="97">
        <f t="shared" si="2743"/>
        <v>2219</v>
      </c>
      <c r="AE622" s="98">
        <v>200</v>
      </c>
      <c r="AF622" s="98">
        <f t="shared" ref="AF622:AM622" si="2744">INT(B622/$I$1*$AM$1)</f>
        <v>3437</v>
      </c>
      <c r="AG622" s="98">
        <f t="shared" si="2744"/>
        <v>1374</v>
      </c>
      <c r="AH622" s="98">
        <f t="shared" si="2744"/>
        <v>1029</v>
      </c>
      <c r="AI622" s="98">
        <f t="shared" si="2744"/>
        <v>1029</v>
      </c>
      <c r="AJ622" s="98">
        <f t="shared" si="2744"/>
        <v>3352</v>
      </c>
      <c r="AK622" s="98">
        <f t="shared" si="2744"/>
        <v>2234</v>
      </c>
      <c r="AL622" s="98">
        <f t="shared" si="2744"/>
        <v>2792</v>
      </c>
      <c r="AM622" s="98">
        <f t="shared" si="2744"/>
        <v>2792</v>
      </c>
      <c r="AO622" s="100">
        <v>200</v>
      </c>
      <c r="AP622" s="100">
        <f t="shared" ref="AP622:AW622" si="2745">INT(B622/$I$1*$AW$1)</f>
        <v>4407</v>
      </c>
      <c r="AQ622" s="100">
        <f t="shared" si="2745"/>
        <v>1762</v>
      </c>
      <c r="AR622" s="100">
        <f t="shared" si="2745"/>
        <v>1320</v>
      </c>
      <c r="AS622" s="100">
        <f t="shared" si="2745"/>
        <v>1320</v>
      </c>
      <c r="AT622" s="100">
        <f t="shared" si="2745"/>
        <v>4297</v>
      </c>
      <c r="AU622" s="100">
        <f t="shared" si="2745"/>
        <v>2865</v>
      </c>
      <c r="AV622" s="100">
        <f t="shared" si="2745"/>
        <v>3580</v>
      </c>
      <c r="AW622" s="100">
        <f t="shared" si="2745"/>
        <v>3580</v>
      </c>
      <c r="AY622" s="101">
        <v>200</v>
      </c>
      <c r="AZ622" s="101">
        <f t="shared" ref="AZ622:BG622" si="2746">INT(B622/$I$1*$BG$1)</f>
        <v>5641</v>
      </c>
      <c r="BA622" s="101">
        <f t="shared" si="2746"/>
        <v>2256</v>
      </c>
      <c r="BB622" s="101">
        <f t="shared" si="2746"/>
        <v>1689</v>
      </c>
      <c r="BC622" s="101">
        <f t="shared" si="2746"/>
        <v>1689</v>
      </c>
      <c r="BD622" s="101">
        <f t="shared" si="2746"/>
        <v>5500</v>
      </c>
      <c r="BE622" s="101">
        <f t="shared" si="2746"/>
        <v>3667</v>
      </c>
      <c r="BF622" s="101">
        <f t="shared" si="2746"/>
        <v>4582</v>
      </c>
      <c r="BG622" s="101">
        <f t="shared" si="2746"/>
        <v>4582</v>
      </c>
      <c r="BI622" s="102">
        <v>200</v>
      </c>
      <c r="BJ622" s="102">
        <f t="shared" ref="BJ622:BQ622" si="2747">INT(B622/$I$1*$BQ$1)</f>
        <v>8815</v>
      </c>
      <c r="BK622" s="102">
        <f t="shared" si="2747"/>
        <v>3525</v>
      </c>
      <c r="BL622" s="102">
        <f t="shared" si="2747"/>
        <v>2640</v>
      </c>
      <c r="BM622" s="102">
        <f t="shared" si="2747"/>
        <v>2640</v>
      </c>
      <c r="BN622" s="102">
        <f t="shared" si="2747"/>
        <v>8595</v>
      </c>
      <c r="BO622" s="102">
        <f t="shared" si="2747"/>
        <v>5730</v>
      </c>
      <c r="BP622" s="102">
        <f t="shared" si="2747"/>
        <v>7160</v>
      </c>
      <c r="BQ622" s="102">
        <f t="shared" si="2747"/>
        <v>7160</v>
      </c>
    </row>
  </sheetData>
  <mergeCells count="42">
    <mergeCell ref="B1:H1"/>
    <mergeCell ref="L1:R1"/>
    <mergeCell ref="V1:AB1"/>
    <mergeCell ref="AF1:AL1"/>
    <mergeCell ref="AP1:AV1"/>
    <mergeCell ref="AZ1:BF1"/>
    <mergeCell ref="BJ1:BP1"/>
    <mergeCell ref="B209:H209"/>
    <mergeCell ref="L209:R209"/>
    <mergeCell ref="V209:AB209"/>
    <mergeCell ref="AF209:AL209"/>
    <mergeCell ref="AP209:AV209"/>
    <mergeCell ref="AZ209:BF209"/>
    <mergeCell ref="BJ209:BP209"/>
    <mergeCell ref="B420:H420"/>
    <mergeCell ref="L420:R420"/>
    <mergeCell ref="V420:AB420"/>
    <mergeCell ref="AF420:AL420"/>
    <mergeCell ref="AP420:AV420"/>
    <mergeCell ref="AZ420:BF420"/>
    <mergeCell ref="BJ420:BP420"/>
    <mergeCell ref="A1:A3"/>
    <mergeCell ref="A209:A211"/>
    <mergeCell ref="A420:A422"/>
    <mergeCell ref="K1:K3"/>
    <mergeCell ref="K209:K211"/>
    <mergeCell ref="K420:K422"/>
    <mergeCell ref="U1:U3"/>
    <mergeCell ref="U209:U211"/>
    <mergeCell ref="U420:U422"/>
    <mergeCell ref="AE1:AE3"/>
    <mergeCell ref="AE209:AE211"/>
    <mergeCell ref="AE420:AE422"/>
    <mergeCell ref="AO1:AO3"/>
    <mergeCell ref="AO209:AO211"/>
    <mergeCell ref="AO420:AO422"/>
    <mergeCell ref="AY1:AY3"/>
    <mergeCell ref="AY209:AY211"/>
    <mergeCell ref="AY420:AY422"/>
    <mergeCell ref="BI1:BI3"/>
    <mergeCell ref="BI209:BI211"/>
    <mergeCell ref="BI420:BI42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03"/>
  <sheetViews>
    <sheetView topLeftCell="A181" workbookViewId="0">
      <selection activeCell="J4" sqref="J4:J203"/>
    </sheetView>
  </sheetViews>
  <sheetFormatPr defaultColWidth="9" defaultRowHeight="13.5"/>
  <sheetData>
    <row r="1" ht="16.5" spans="1:29">
      <c r="A1" s="1" t="s">
        <v>59</v>
      </c>
      <c r="B1" s="95" t="s">
        <v>60</v>
      </c>
      <c r="C1" s="95"/>
      <c r="D1" s="95"/>
      <c r="E1" s="95"/>
      <c r="F1" s="95"/>
      <c r="G1" s="95"/>
      <c r="H1" s="95"/>
      <c r="I1" s="99"/>
      <c r="K1" s="1" t="s">
        <v>59</v>
      </c>
      <c r="L1" s="95" t="s">
        <v>61</v>
      </c>
      <c r="M1" s="95"/>
      <c r="N1" s="95"/>
      <c r="O1" s="95"/>
      <c r="P1" s="95"/>
      <c r="Q1" s="95"/>
      <c r="R1" s="95"/>
      <c r="S1" s="99"/>
      <c r="U1" s="1" t="s">
        <v>59</v>
      </c>
      <c r="V1" s="95" t="s">
        <v>62</v>
      </c>
      <c r="W1" s="95"/>
      <c r="X1" s="95"/>
      <c r="Y1" s="95"/>
      <c r="Z1" s="95"/>
      <c r="AA1" s="95"/>
      <c r="AB1" s="95"/>
      <c r="AC1" s="99"/>
    </row>
    <row r="2" ht="16.5" spans="1:29">
      <c r="A2" s="2"/>
      <c r="B2" s="4">
        <v>0.25</v>
      </c>
      <c r="C2" s="4">
        <v>0.25</v>
      </c>
      <c r="D2" s="4">
        <v>0.25</v>
      </c>
      <c r="E2" s="4">
        <v>0.25</v>
      </c>
      <c r="F2" s="4">
        <v>0.5</v>
      </c>
      <c r="G2" s="4">
        <v>0.5</v>
      </c>
      <c r="H2" s="4">
        <v>0.5</v>
      </c>
      <c r="I2" s="4">
        <v>0.5</v>
      </c>
      <c r="K2" s="2"/>
      <c r="L2" s="4">
        <v>0.25</v>
      </c>
      <c r="M2" s="4">
        <v>0.25</v>
      </c>
      <c r="N2" s="4">
        <v>0.25</v>
      </c>
      <c r="O2" s="4">
        <v>0.25</v>
      </c>
      <c r="P2" s="4">
        <v>0.5</v>
      </c>
      <c r="Q2" s="4">
        <v>0.5</v>
      </c>
      <c r="R2" s="4">
        <v>0.5</v>
      </c>
      <c r="S2" s="4">
        <v>0.5</v>
      </c>
      <c r="U2" s="2"/>
      <c r="V2" s="4">
        <v>0.25</v>
      </c>
      <c r="W2" s="4">
        <v>0.25</v>
      </c>
      <c r="X2" s="4">
        <v>0.25</v>
      </c>
      <c r="Y2" s="4">
        <v>0.25</v>
      </c>
      <c r="Z2" s="4">
        <v>0.5</v>
      </c>
      <c r="AA2" s="4">
        <v>0.5</v>
      </c>
      <c r="AB2" s="4">
        <v>0.5</v>
      </c>
      <c r="AC2" s="4">
        <v>0.5</v>
      </c>
    </row>
    <row r="3" ht="16.5" spans="1:29">
      <c r="A3" s="2"/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44</v>
      </c>
      <c r="K3" s="2"/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 t="s">
        <v>42</v>
      </c>
      <c r="R3" s="3" t="s">
        <v>43</v>
      </c>
      <c r="S3" s="3" t="s">
        <v>44</v>
      </c>
      <c r="U3" s="2"/>
      <c r="V3" s="3" t="s">
        <v>37</v>
      </c>
      <c r="W3" s="3" t="s">
        <v>38</v>
      </c>
      <c r="X3" s="3" t="s">
        <v>39</v>
      </c>
      <c r="Y3" s="3" t="s">
        <v>40</v>
      </c>
      <c r="Z3" s="3" t="s">
        <v>41</v>
      </c>
      <c r="AA3" s="3" t="s">
        <v>42</v>
      </c>
      <c r="AB3" s="3" t="s">
        <v>43</v>
      </c>
      <c r="AC3" s="3" t="s">
        <v>44</v>
      </c>
    </row>
    <row r="4" ht="16.5" spans="1:29">
      <c r="A4" s="4">
        <v>1</v>
      </c>
      <c r="B4" s="4">
        <f>INT(VLOOKUP(A4,装备基础!$A$1:$I$203,2)/属性空间占比!$B$3*属性空间占比!$B$2)</f>
        <v>2</v>
      </c>
      <c r="C4" s="4">
        <f>INT(B4/$B$2*$C$2)</f>
        <v>2</v>
      </c>
      <c r="D4" s="4">
        <f>INT(B4/$B$2*$D$2)</f>
        <v>2</v>
      </c>
      <c r="E4" s="4">
        <f>INT(B4/$B$2*$E$2)</f>
        <v>2</v>
      </c>
      <c r="F4" s="4">
        <f>INT(B4/$B$2/1.5*1*$F$2)</f>
        <v>2</v>
      </c>
      <c r="G4" s="4">
        <f>INT(F4/$F$2*$G$2)</f>
        <v>2</v>
      </c>
      <c r="H4" s="4">
        <f>INT(F4/$F$2*$H$2)</f>
        <v>2</v>
      </c>
      <c r="I4" s="4">
        <f>INT(H4/$H$2*$I$2)</f>
        <v>2</v>
      </c>
      <c r="J4">
        <f>SUM(B4:E4)</f>
        <v>8</v>
      </c>
      <c r="K4" s="4">
        <v>1</v>
      </c>
      <c r="L4" s="4">
        <f>INT(B4*0.82)</f>
        <v>1</v>
      </c>
      <c r="M4" s="4">
        <f>INT(C4*0.82)</f>
        <v>1</v>
      </c>
      <c r="N4" s="4">
        <f>INT(D4*0.82)</f>
        <v>1</v>
      </c>
      <c r="O4" s="4">
        <f>INT(E4*0.82)</f>
        <v>1</v>
      </c>
      <c r="P4" s="4">
        <f>F4</f>
        <v>2</v>
      </c>
      <c r="Q4" s="4">
        <f>INT(P4/$F$2*$G$2)</f>
        <v>2</v>
      </c>
      <c r="R4" s="4">
        <f>INT(P4/$F$2*$H$2)</f>
        <v>2</v>
      </c>
      <c r="S4" s="4">
        <f>INT(R4/$H$2*$I$2)</f>
        <v>2</v>
      </c>
      <c r="U4" s="4">
        <v>1</v>
      </c>
      <c r="V4" s="4">
        <f>L4</f>
        <v>1</v>
      </c>
      <c r="W4" s="4">
        <f t="shared" ref="W4:AC4" si="0">M4</f>
        <v>1</v>
      </c>
      <c r="X4" s="4">
        <f t="shared" si="0"/>
        <v>1</v>
      </c>
      <c r="Y4" s="4">
        <f t="shared" si="0"/>
        <v>1</v>
      </c>
      <c r="Z4" s="4">
        <f t="shared" si="0"/>
        <v>2</v>
      </c>
      <c r="AA4" s="4">
        <f t="shared" si="0"/>
        <v>2</v>
      </c>
      <c r="AB4" s="4">
        <f t="shared" si="0"/>
        <v>2</v>
      </c>
      <c r="AC4" s="4">
        <f t="shared" si="0"/>
        <v>2</v>
      </c>
    </row>
    <row r="5" ht="16.5" spans="1:29">
      <c r="A5" s="4">
        <v>2</v>
      </c>
      <c r="B5" s="4">
        <f>INT(VLOOKUP(A5,装备基础!$A$1:$I$203,2)/属性空间占比!$B$3*属性空间占比!$B$2)</f>
        <v>3</v>
      </c>
      <c r="C5" s="4">
        <f t="shared" ref="C5:C36" si="1">INT(B5/$B$2*$C$2)</f>
        <v>3</v>
      </c>
      <c r="D5" s="4">
        <f t="shared" ref="D5:D36" si="2">INT(B5/$B$2*$D$2)</f>
        <v>3</v>
      </c>
      <c r="E5" s="4">
        <f t="shared" ref="E5:E36" si="3">INT(B5/$B$2*$E$2)</f>
        <v>3</v>
      </c>
      <c r="F5" s="4">
        <f t="shared" ref="F5:F36" si="4">INT(B5/$B$2/1.5*1*$F$2)</f>
        <v>4</v>
      </c>
      <c r="G5" s="4">
        <f t="shared" ref="G5:G36" si="5">INT(F5/$F$2*$G$2)</f>
        <v>4</v>
      </c>
      <c r="H5" s="4">
        <f t="shared" ref="H5:H36" si="6">INT(F5/$F$2*$H$2)</f>
        <v>4</v>
      </c>
      <c r="I5" s="4">
        <f t="shared" ref="I5:I36" si="7">INT(H5/$H$2*$I$2)</f>
        <v>4</v>
      </c>
      <c r="J5">
        <f t="shared" ref="J5:J36" si="8">SUM(B5:E5)</f>
        <v>12</v>
      </c>
      <c r="K5" s="4">
        <v>2</v>
      </c>
      <c r="L5" s="4">
        <f>INT(B5*0.82)</f>
        <v>2</v>
      </c>
      <c r="M5" s="4">
        <f>INT(C5*0.82)</f>
        <v>2</v>
      </c>
      <c r="N5" s="4">
        <f>INT(D5*0.82)</f>
        <v>2</v>
      </c>
      <c r="O5" s="4">
        <f>INT(E5*0.82)</f>
        <v>2</v>
      </c>
      <c r="P5" s="4">
        <f t="shared" ref="P5:P12" si="9">F5</f>
        <v>4</v>
      </c>
      <c r="Q5" s="4">
        <f>INT(P5/$F$2*$G$2)</f>
        <v>4</v>
      </c>
      <c r="R5" s="4">
        <f>INT(P5/$F$2*$H$2)</f>
        <v>4</v>
      </c>
      <c r="S5" s="4">
        <f>INT(R5/$H$2*$I$2)</f>
        <v>4</v>
      </c>
      <c r="U5" s="4">
        <v>2</v>
      </c>
      <c r="V5" s="4">
        <f t="shared" ref="V5:V36" si="10">L5</f>
        <v>2</v>
      </c>
      <c r="W5" s="4">
        <f t="shared" ref="W5:W36" si="11">M5</f>
        <v>2</v>
      </c>
      <c r="X5" s="4">
        <f t="shared" ref="X5:X36" si="12">N5</f>
        <v>2</v>
      </c>
      <c r="Y5" s="4">
        <f t="shared" ref="Y5:Y36" si="13">O5</f>
        <v>2</v>
      </c>
      <c r="Z5" s="4">
        <f t="shared" ref="Z5:Z36" si="14">P5</f>
        <v>4</v>
      </c>
      <c r="AA5" s="4">
        <f t="shared" ref="AA5:AA36" si="15">Q5</f>
        <v>4</v>
      </c>
      <c r="AB5" s="4">
        <f t="shared" ref="AB5:AB36" si="16">R5</f>
        <v>4</v>
      </c>
      <c r="AC5" s="4">
        <f t="shared" ref="AC5:AC36" si="17">S5</f>
        <v>4</v>
      </c>
    </row>
    <row r="6" ht="16.5" spans="1:29">
      <c r="A6" s="4">
        <v>3</v>
      </c>
      <c r="B6" s="4">
        <f>INT(VLOOKUP(A6,装备基础!$A$1:$I$203,2)/属性空间占比!$B$3*属性空间占比!$B$2)</f>
        <v>4</v>
      </c>
      <c r="C6" s="4">
        <f t="shared" si="1"/>
        <v>4</v>
      </c>
      <c r="D6" s="4">
        <f t="shared" si="2"/>
        <v>4</v>
      </c>
      <c r="E6" s="4">
        <f t="shared" si="3"/>
        <v>4</v>
      </c>
      <c r="F6" s="4">
        <f t="shared" si="4"/>
        <v>5</v>
      </c>
      <c r="G6" s="4">
        <f t="shared" si="5"/>
        <v>5</v>
      </c>
      <c r="H6" s="4">
        <f t="shared" si="6"/>
        <v>5</v>
      </c>
      <c r="I6" s="4">
        <f t="shared" si="7"/>
        <v>5</v>
      </c>
      <c r="J6">
        <f t="shared" si="8"/>
        <v>16</v>
      </c>
      <c r="K6" s="4">
        <v>3</v>
      </c>
      <c r="L6" s="4">
        <f>INT(B6*0.82)</f>
        <v>3</v>
      </c>
      <c r="M6" s="4">
        <f>INT(C6*0.82)</f>
        <v>3</v>
      </c>
      <c r="N6" s="4">
        <f>INT(D6*0.82)</f>
        <v>3</v>
      </c>
      <c r="O6" s="4">
        <f>INT(E6*0.82)</f>
        <v>3</v>
      </c>
      <c r="P6" s="4">
        <f t="shared" si="9"/>
        <v>5</v>
      </c>
      <c r="Q6" s="4">
        <f>INT(P6/$F$2*$G$2)</f>
        <v>5</v>
      </c>
      <c r="R6" s="4">
        <f>INT(P6/$F$2*$H$2)</f>
        <v>5</v>
      </c>
      <c r="S6" s="4">
        <f>INT(R6/$H$2*$I$2)</f>
        <v>5</v>
      </c>
      <c r="U6" s="4">
        <v>3</v>
      </c>
      <c r="V6" s="4">
        <f t="shared" si="10"/>
        <v>3</v>
      </c>
      <c r="W6" s="4">
        <f t="shared" si="11"/>
        <v>3</v>
      </c>
      <c r="X6" s="4">
        <f t="shared" si="12"/>
        <v>3</v>
      </c>
      <c r="Y6" s="4">
        <f t="shared" si="13"/>
        <v>3</v>
      </c>
      <c r="Z6" s="4">
        <f t="shared" si="14"/>
        <v>5</v>
      </c>
      <c r="AA6" s="4">
        <f t="shared" si="15"/>
        <v>5</v>
      </c>
      <c r="AB6" s="4">
        <f t="shared" si="16"/>
        <v>5</v>
      </c>
      <c r="AC6" s="4">
        <f t="shared" si="17"/>
        <v>5</v>
      </c>
    </row>
    <row r="7" ht="16.5" spans="1:29">
      <c r="A7" s="4">
        <v>4</v>
      </c>
      <c r="B7" s="4">
        <f>INT(VLOOKUP(A7,装备基础!$A$1:$I$203,2)/属性空间占比!$B$3*属性空间占比!$B$2)</f>
        <v>5</v>
      </c>
      <c r="C7" s="4">
        <f t="shared" si="1"/>
        <v>5</v>
      </c>
      <c r="D7" s="4">
        <f t="shared" si="2"/>
        <v>5</v>
      </c>
      <c r="E7" s="4">
        <f t="shared" si="3"/>
        <v>5</v>
      </c>
      <c r="F7" s="4">
        <f t="shared" si="4"/>
        <v>6</v>
      </c>
      <c r="G7" s="4">
        <f t="shared" si="5"/>
        <v>6</v>
      </c>
      <c r="H7" s="4">
        <f t="shared" si="6"/>
        <v>6</v>
      </c>
      <c r="I7" s="4">
        <f t="shared" si="7"/>
        <v>6</v>
      </c>
      <c r="J7">
        <f t="shared" si="8"/>
        <v>20</v>
      </c>
      <c r="K7" s="4">
        <v>4</v>
      </c>
      <c r="L7" s="4">
        <f>INT(B7*0.82)</f>
        <v>4</v>
      </c>
      <c r="M7" s="4">
        <f>INT(C7*0.82)</f>
        <v>4</v>
      </c>
      <c r="N7" s="4">
        <f>INT(D7*0.82)</f>
        <v>4</v>
      </c>
      <c r="O7" s="4">
        <f>INT(E7*0.82)</f>
        <v>4</v>
      </c>
      <c r="P7" s="4">
        <f t="shared" si="9"/>
        <v>6</v>
      </c>
      <c r="Q7" s="4">
        <f>INT(P7/$F$2*$G$2)</f>
        <v>6</v>
      </c>
      <c r="R7" s="4">
        <f>INT(P7/$F$2*$H$2)</f>
        <v>6</v>
      </c>
      <c r="S7" s="4">
        <f>INT(R7/$H$2*$I$2)</f>
        <v>6</v>
      </c>
      <c r="U7" s="4">
        <v>4</v>
      </c>
      <c r="V7" s="4">
        <f t="shared" si="10"/>
        <v>4</v>
      </c>
      <c r="W7" s="4">
        <f t="shared" si="11"/>
        <v>4</v>
      </c>
      <c r="X7" s="4">
        <f t="shared" si="12"/>
        <v>4</v>
      </c>
      <c r="Y7" s="4">
        <f t="shared" si="13"/>
        <v>4</v>
      </c>
      <c r="Z7" s="4">
        <f t="shared" si="14"/>
        <v>6</v>
      </c>
      <c r="AA7" s="4">
        <f t="shared" si="15"/>
        <v>6</v>
      </c>
      <c r="AB7" s="4">
        <f t="shared" si="16"/>
        <v>6</v>
      </c>
      <c r="AC7" s="4">
        <f t="shared" si="17"/>
        <v>6</v>
      </c>
    </row>
    <row r="8" ht="16.5" spans="1:29">
      <c r="A8" s="4">
        <v>5</v>
      </c>
      <c r="B8" s="4">
        <f>INT(VLOOKUP(A8,装备基础!$A$1:$I$203,2)/属性空间占比!$B$3*属性空间占比!$B$2)</f>
        <v>6</v>
      </c>
      <c r="C8" s="4">
        <f t="shared" si="1"/>
        <v>6</v>
      </c>
      <c r="D8" s="4">
        <f t="shared" si="2"/>
        <v>6</v>
      </c>
      <c r="E8" s="4">
        <f t="shared" si="3"/>
        <v>6</v>
      </c>
      <c r="F8" s="4">
        <f t="shared" si="4"/>
        <v>8</v>
      </c>
      <c r="G8" s="4">
        <f t="shared" si="5"/>
        <v>8</v>
      </c>
      <c r="H8" s="4">
        <f t="shared" si="6"/>
        <v>8</v>
      </c>
      <c r="I8" s="4">
        <f t="shared" si="7"/>
        <v>8</v>
      </c>
      <c r="J8">
        <f t="shared" si="8"/>
        <v>24</v>
      </c>
      <c r="K8" s="4">
        <v>5</v>
      </c>
      <c r="L8" s="4">
        <v>5</v>
      </c>
      <c r="M8" s="4">
        <v>5</v>
      </c>
      <c r="N8" s="4">
        <v>5</v>
      </c>
      <c r="O8" s="4">
        <v>5</v>
      </c>
      <c r="P8" s="4">
        <f t="shared" si="9"/>
        <v>8</v>
      </c>
      <c r="Q8" s="4">
        <f>INT(P8/$F$2*$G$2)</f>
        <v>8</v>
      </c>
      <c r="R8" s="4">
        <f>INT(P8/$F$2*$H$2)</f>
        <v>8</v>
      </c>
      <c r="S8" s="4">
        <f>INT(R8/$H$2*$I$2)</f>
        <v>8</v>
      </c>
      <c r="U8" s="4">
        <v>5</v>
      </c>
      <c r="V8" s="4">
        <f t="shared" si="10"/>
        <v>5</v>
      </c>
      <c r="W8" s="4">
        <f t="shared" si="11"/>
        <v>5</v>
      </c>
      <c r="X8" s="4">
        <f t="shared" si="12"/>
        <v>5</v>
      </c>
      <c r="Y8" s="4">
        <f t="shared" si="13"/>
        <v>5</v>
      </c>
      <c r="Z8" s="4">
        <f t="shared" si="14"/>
        <v>8</v>
      </c>
      <c r="AA8" s="4">
        <f t="shared" si="15"/>
        <v>8</v>
      </c>
      <c r="AB8" s="4">
        <f t="shared" si="16"/>
        <v>8</v>
      </c>
      <c r="AC8" s="4">
        <f t="shared" si="17"/>
        <v>8</v>
      </c>
    </row>
    <row r="9" ht="16.5" spans="1:29">
      <c r="A9" s="4">
        <v>6</v>
      </c>
      <c r="B9" s="4">
        <f>INT(VLOOKUP(A9,装备基础!$A$1:$I$203,2)/属性空间占比!$B$3*属性空间占比!$B$2)</f>
        <v>7</v>
      </c>
      <c r="C9" s="4">
        <f t="shared" si="1"/>
        <v>7</v>
      </c>
      <c r="D9" s="4">
        <f t="shared" si="2"/>
        <v>7</v>
      </c>
      <c r="E9" s="4">
        <f t="shared" si="3"/>
        <v>7</v>
      </c>
      <c r="F9" s="4">
        <f t="shared" si="4"/>
        <v>9</v>
      </c>
      <c r="G9" s="4">
        <f t="shared" si="5"/>
        <v>9</v>
      </c>
      <c r="H9" s="4">
        <f t="shared" si="6"/>
        <v>9</v>
      </c>
      <c r="I9" s="4">
        <f t="shared" si="7"/>
        <v>9</v>
      </c>
      <c r="J9">
        <f t="shared" si="8"/>
        <v>28</v>
      </c>
      <c r="K9" s="4">
        <v>6</v>
      </c>
      <c r="L9" s="4">
        <v>6</v>
      </c>
      <c r="M9" s="4">
        <v>6</v>
      </c>
      <c r="N9" s="4">
        <v>6</v>
      </c>
      <c r="O9" s="4">
        <v>6</v>
      </c>
      <c r="P9" s="4">
        <f t="shared" si="9"/>
        <v>9</v>
      </c>
      <c r="Q9" s="4">
        <f>INT(P9/$F$2*$G$2)</f>
        <v>9</v>
      </c>
      <c r="R9" s="4">
        <f>INT(P9/$F$2*$H$2)</f>
        <v>9</v>
      </c>
      <c r="S9" s="4">
        <f>INT(R9/$H$2*$I$2)</f>
        <v>9</v>
      </c>
      <c r="U9" s="4">
        <v>6</v>
      </c>
      <c r="V9" s="4">
        <f t="shared" si="10"/>
        <v>6</v>
      </c>
      <c r="W9" s="4">
        <f t="shared" si="11"/>
        <v>6</v>
      </c>
      <c r="X9" s="4">
        <f t="shared" si="12"/>
        <v>6</v>
      </c>
      <c r="Y9" s="4">
        <f t="shared" si="13"/>
        <v>6</v>
      </c>
      <c r="Z9" s="4">
        <f t="shared" si="14"/>
        <v>9</v>
      </c>
      <c r="AA9" s="4">
        <f t="shared" si="15"/>
        <v>9</v>
      </c>
      <c r="AB9" s="4">
        <f t="shared" si="16"/>
        <v>9</v>
      </c>
      <c r="AC9" s="4">
        <f t="shared" si="17"/>
        <v>9</v>
      </c>
    </row>
    <row r="10" ht="16.5" spans="1:29">
      <c r="A10" s="4">
        <v>7</v>
      </c>
      <c r="B10" s="4">
        <f>INT(VLOOKUP(A10,装备基础!$A$1:$I$203,2)/属性空间占比!$B$3*属性空间占比!$B$2)</f>
        <v>8</v>
      </c>
      <c r="C10" s="4">
        <f t="shared" si="1"/>
        <v>8</v>
      </c>
      <c r="D10" s="4">
        <f t="shared" si="2"/>
        <v>8</v>
      </c>
      <c r="E10" s="4">
        <f t="shared" si="3"/>
        <v>8</v>
      </c>
      <c r="F10" s="4">
        <f t="shared" si="4"/>
        <v>10</v>
      </c>
      <c r="G10" s="4">
        <f t="shared" si="5"/>
        <v>10</v>
      </c>
      <c r="H10" s="4">
        <f t="shared" si="6"/>
        <v>10</v>
      </c>
      <c r="I10" s="4">
        <f t="shared" si="7"/>
        <v>10</v>
      </c>
      <c r="J10">
        <f t="shared" si="8"/>
        <v>32</v>
      </c>
      <c r="K10" s="4">
        <v>7</v>
      </c>
      <c r="L10" s="4">
        <v>7</v>
      </c>
      <c r="M10" s="4">
        <v>7</v>
      </c>
      <c r="N10" s="4">
        <v>7</v>
      </c>
      <c r="O10" s="4">
        <v>7</v>
      </c>
      <c r="P10" s="4">
        <f t="shared" si="9"/>
        <v>10</v>
      </c>
      <c r="Q10" s="4">
        <f>INT(P10/$F$2*$G$2)</f>
        <v>10</v>
      </c>
      <c r="R10" s="4">
        <f>INT(P10/$F$2*$H$2)</f>
        <v>10</v>
      </c>
      <c r="S10" s="4">
        <f>INT(R10/$H$2*$I$2)</f>
        <v>10</v>
      </c>
      <c r="U10" s="4">
        <v>7</v>
      </c>
      <c r="V10" s="4">
        <f t="shared" si="10"/>
        <v>7</v>
      </c>
      <c r="W10" s="4">
        <f t="shared" si="11"/>
        <v>7</v>
      </c>
      <c r="X10" s="4">
        <f t="shared" si="12"/>
        <v>7</v>
      </c>
      <c r="Y10" s="4">
        <f t="shared" si="13"/>
        <v>7</v>
      </c>
      <c r="Z10" s="4">
        <f t="shared" si="14"/>
        <v>10</v>
      </c>
      <c r="AA10" s="4">
        <f t="shared" si="15"/>
        <v>10</v>
      </c>
      <c r="AB10" s="4">
        <f t="shared" si="16"/>
        <v>10</v>
      </c>
      <c r="AC10" s="4">
        <f t="shared" si="17"/>
        <v>10</v>
      </c>
    </row>
    <row r="11" ht="16.5" spans="1:29">
      <c r="A11" s="4">
        <v>8</v>
      </c>
      <c r="B11" s="4">
        <f>INT(VLOOKUP(A11,装备基础!$A$1:$I$203,2)/属性空间占比!$B$3*属性空间占比!$B$2)</f>
        <v>9</v>
      </c>
      <c r="C11" s="4">
        <f t="shared" si="1"/>
        <v>9</v>
      </c>
      <c r="D11" s="4">
        <f t="shared" si="2"/>
        <v>9</v>
      </c>
      <c r="E11" s="4">
        <f t="shared" si="3"/>
        <v>9</v>
      </c>
      <c r="F11" s="4">
        <f t="shared" si="4"/>
        <v>12</v>
      </c>
      <c r="G11" s="4">
        <f t="shared" si="5"/>
        <v>12</v>
      </c>
      <c r="H11" s="4">
        <f t="shared" si="6"/>
        <v>12</v>
      </c>
      <c r="I11" s="4">
        <f t="shared" si="7"/>
        <v>12</v>
      </c>
      <c r="J11">
        <f t="shared" si="8"/>
        <v>36</v>
      </c>
      <c r="K11" s="4">
        <v>8</v>
      </c>
      <c r="L11" s="4">
        <v>8</v>
      </c>
      <c r="M11" s="4">
        <v>8</v>
      </c>
      <c r="N11" s="4">
        <v>8</v>
      </c>
      <c r="O11" s="4">
        <v>8</v>
      </c>
      <c r="P11" s="4">
        <f t="shared" si="9"/>
        <v>12</v>
      </c>
      <c r="Q11" s="4">
        <f>INT(P11/$F$2*$G$2)</f>
        <v>12</v>
      </c>
      <c r="R11" s="4">
        <f>INT(P11/$F$2*$H$2)</f>
        <v>12</v>
      </c>
      <c r="S11" s="4">
        <f>INT(R11/$H$2*$I$2)</f>
        <v>12</v>
      </c>
      <c r="U11" s="4">
        <v>8</v>
      </c>
      <c r="V11" s="4">
        <f t="shared" si="10"/>
        <v>8</v>
      </c>
      <c r="W11" s="4">
        <f t="shared" si="11"/>
        <v>8</v>
      </c>
      <c r="X11" s="4">
        <f t="shared" si="12"/>
        <v>8</v>
      </c>
      <c r="Y11" s="4">
        <f t="shared" si="13"/>
        <v>8</v>
      </c>
      <c r="Z11" s="4">
        <f t="shared" si="14"/>
        <v>12</v>
      </c>
      <c r="AA11" s="4">
        <f t="shared" si="15"/>
        <v>12</v>
      </c>
      <c r="AB11" s="4">
        <f t="shared" si="16"/>
        <v>12</v>
      </c>
      <c r="AC11" s="4">
        <f t="shared" si="17"/>
        <v>12</v>
      </c>
    </row>
    <row r="12" ht="16.5" spans="1:29">
      <c r="A12" s="4">
        <v>9</v>
      </c>
      <c r="B12" s="4">
        <f>INT(VLOOKUP(A12,装备基础!$A$1:$I$203,2)/属性空间占比!$B$3*属性空间占比!$B$2)</f>
        <v>10</v>
      </c>
      <c r="C12" s="4">
        <f t="shared" si="1"/>
        <v>10</v>
      </c>
      <c r="D12" s="4">
        <f t="shared" si="2"/>
        <v>10</v>
      </c>
      <c r="E12" s="4">
        <f t="shared" si="3"/>
        <v>10</v>
      </c>
      <c r="F12" s="4">
        <f t="shared" si="4"/>
        <v>13</v>
      </c>
      <c r="G12" s="4">
        <f t="shared" si="5"/>
        <v>13</v>
      </c>
      <c r="H12" s="4">
        <f t="shared" si="6"/>
        <v>13</v>
      </c>
      <c r="I12" s="4">
        <f t="shared" si="7"/>
        <v>13</v>
      </c>
      <c r="J12">
        <f t="shared" si="8"/>
        <v>40</v>
      </c>
      <c r="K12" s="4">
        <v>9</v>
      </c>
      <c r="L12" s="4">
        <v>9</v>
      </c>
      <c r="M12" s="4">
        <v>9</v>
      </c>
      <c r="N12" s="4">
        <v>9</v>
      </c>
      <c r="O12" s="4">
        <v>9</v>
      </c>
      <c r="P12" s="4">
        <f t="shared" si="9"/>
        <v>13</v>
      </c>
      <c r="Q12" s="4">
        <f>INT(P12/$F$2*$G$2)</f>
        <v>13</v>
      </c>
      <c r="R12" s="4">
        <f>INT(P12/$F$2*$H$2)</f>
        <v>13</v>
      </c>
      <c r="S12" s="4">
        <f>INT(R12/$H$2*$I$2)</f>
        <v>13</v>
      </c>
      <c r="U12" s="4">
        <v>9</v>
      </c>
      <c r="V12" s="4">
        <f t="shared" si="10"/>
        <v>9</v>
      </c>
      <c r="W12" s="4">
        <f t="shared" si="11"/>
        <v>9</v>
      </c>
      <c r="X12" s="4">
        <f t="shared" si="12"/>
        <v>9</v>
      </c>
      <c r="Y12" s="4">
        <f t="shared" si="13"/>
        <v>9</v>
      </c>
      <c r="Z12" s="4">
        <f t="shared" si="14"/>
        <v>13</v>
      </c>
      <c r="AA12" s="4">
        <f t="shared" si="15"/>
        <v>13</v>
      </c>
      <c r="AB12" s="4">
        <f t="shared" si="16"/>
        <v>13</v>
      </c>
      <c r="AC12" s="4">
        <f t="shared" si="17"/>
        <v>13</v>
      </c>
    </row>
    <row r="13" ht="16.5" spans="1:29">
      <c r="A13" s="96">
        <v>10</v>
      </c>
      <c r="B13" s="96">
        <f>INT(VLOOKUP(A13,装备基础!$K$1:$S$203,2)/属性空间占比!$B$3*属性空间占比!$B$2)</f>
        <v>15</v>
      </c>
      <c r="C13" s="4">
        <f t="shared" si="1"/>
        <v>15</v>
      </c>
      <c r="D13" s="4">
        <f t="shared" si="2"/>
        <v>15</v>
      </c>
      <c r="E13" s="4">
        <f t="shared" si="3"/>
        <v>15</v>
      </c>
      <c r="F13" s="4">
        <f t="shared" si="4"/>
        <v>20</v>
      </c>
      <c r="G13" s="4">
        <f t="shared" si="5"/>
        <v>20</v>
      </c>
      <c r="H13" s="4">
        <f t="shared" si="6"/>
        <v>20</v>
      </c>
      <c r="I13" s="4">
        <f t="shared" si="7"/>
        <v>20</v>
      </c>
      <c r="J13">
        <f t="shared" si="8"/>
        <v>60</v>
      </c>
      <c r="K13" s="96">
        <v>10</v>
      </c>
      <c r="L13" s="4">
        <f t="shared" ref="L13:L44" si="18">INT(B13*0.82)</f>
        <v>12</v>
      </c>
      <c r="M13" s="4">
        <f t="shared" ref="M13:M44" si="19">INT(C13*0.82)</f>
        <v>12</v>
      </c>
      <c r="N13" s="4">
        <f t="shared" ref="N13:N44" si="20">INT(D13*0.82)</f>
        <v>12</v>
      </c>
      <c r="O13" s="4">
        <f t="shared" ref="O13:O44" si="21">INT(E13*0.82)</f>
        <v>12</v>
      </c>
      <c r="P13" s="4">
        <f t="shared" ref="P13:P44" si="22">F13</f>
        <v>20</v>
      </c>
      <c r="Q13" s="4">
        <f>INT(P13/$F$2*$G$2)</f>
        <v>20</v>
      </c>
      <c r="R13" s="4">
        <f>INT(P13/$F$2*$H$2)</f>
        <v>20</v>
      </c>
      <c r="S13" s="4">
        <f>INT(R13/$H$2*$I$2)</f>
        <v>20</v>
      </c>
      <c r="U13" s="96">
        <v>10</v>
      </c>
      <c r="V13" s="4">
        <f t="shared" si="10"/>
        <v>12</v>
      </c>
      <c r="W13" s="4">
        <f t="shared" si="11"/>
        <v>12</v>
      </c>
      <c r="X13" s="4">
        <f t="shared" si="12"/>
        <v>12</v>
      </c>
      <c r="Y13" s="4">
        <f t="shared" si="13"/>
        <v>12</v>
      </c>
      <c r="Z13" s="4">
        <f t="shared" si="14"/>
        <v>20</v>
      </c>
      <c r="AA13" s="4">
        <f t="shared" si="15"/>
        <v>20</v>
      </c>
      <c r="AB13" s="4">
        <f t="shared" si="16"/>
        <v>20</v>
      </c>
      <c r="AC13" s="4">
        <f t="shared" si="17"/>
        <v>20</v>
      </c>
    </row>
    <row r="14" ht="16.5" spans="1:29">
      <c r="A14" s="96">
        <v>11</v>
      </c>
      <c r="B14" s="96">
        <f>INT(VLOOKUP(A14,装备基础!$K$1:$S$203,2)/属性空间占比!$B$3*属性空间占比!$B$2)</f>
        <v>17</v>
      </c>
      <c r="C14" s="4">
        <f t="shared" si="1"/>
        <v>17</v>
      </c>
      <c r="D14" s="4">
        <f t="shared" si="2"/>
        <v>17</v>
      </c>
      <c r="E14" s="4">
        <f t="shared" si="3"/>
        <v>17</v>
      </c>
      <c r="F14" s="4">
        <f t="shared" si="4"/>
        <v>22</v>
      </c>
      <c r="G14" s="4">
        <f t="shared" si="5"/>
        <v>22</v>
      </c>
      <c r="H14" s="4">
        <f t="shared" si="6"/>
        <v>22</v>
      </c>
      <c r="I14" s="4">
        <f t="shared" si="7"/>
        <v>22</v>
      </c>
      <c r="J14">
        <f t="shared" si="8"/>
        <v>68</v>
      </c>
      <c r="K14" s="96">
        <v>11</v>
      </c>
      <c r="L14" s="4">
        <f t="shared" si="18"/>
        <v>13</v>
      </c>
      <c r="M14" s="4">
        <f t="shared" si="19"/>
        <v>13</v>
      </c>
      <c r="N14" s="4">
        <f t="shared" si="20"/>
        <v>13</v>
      </c>
      <c r="O14" s="4">
        <f t="shared" si="21"/>
        <v>13</v>
      </c>
      <c r="P14" s="4">
        <f t="shared" si="22"/>
        <v>22</v>
      </c>
      <c r="Q14" s="4">
        <f>INT(P14/$F$2*$G$2)</f>
        <v>22</v>
      </c>
      <c r="R14" s="4">
        <f>INT(P14/$F$2*$H$2)</f>
        <v>22</v>
      </c>
      <c r="S14" s="4">
        <f>INT(R14/$H$2*$I$2)</f>
        <v>22</v>
      </c>
      <c r="U14" s="96">
        <v>11</v>
      </c>
      <c r="V14" s="4">
        <f t="shared" si="10"/>
        <v>13</v>
      </c>
      <c r="W14" s="4">
        <f t="shared" si="11"/>
        <v>13</v>
      </c>
      <c r="X14" s="4">
        <f t="shared" si="12"/>
        <v>13</v>
      </c>
      <c r="Y14" s="4">
        <f t="shared" si="13"/>
        <v>13</v>
      </c>
      <c r="Z14" s="4">
        <f t="shared" si="14"/>
        <v>22</v>
      </c>
      <c r="AA14" s="4">
        <f t="shared" si="15"/>
        <v>22</v>
      </c>
      <c r="AB14" s="4">
        <f t="shared" si="16"/>
        <v>22</v>
      </c>
      <c r="AC14" s="4">
        <f t="shared" si="17"/>
        <v>22</v>
      </c>
    </row>
    <row r="15" ht="16.5" spans="1:29">
      <c r="A15" s="96">
        <v>12</v>
      </c>
      <c r="B15" s="96">
        <f>INT(VLOOKUP(A15,装备基础!$K$1:$S$203,2)/属性空间占比!$B$3*属性空间占比!$B$2)</f>
        <v>20</v>
      </c>
      <c r="C15" s="4">
        <f t="shared" si="1"/>
        <v>20</v>
      </c>
      <c r="D15" s="4">
        <f t="shared" si="2"/>
        <v>20</v>
      </c>
      <c r="E15" s="4">
        <f t="shared" si="3"/>
        <v>20</v>
      </c>
      <c r="F15" s="4">
        <f t="shared" si="4"/>
        <v>26</v>
      </c>
      <c r="G15" s="4">
        <f t="shared" si="5"/>
        <v>26</v>
      </c>
      <c r="H15" s="4">
        <f t="shared" si="6"/>
        <v>26</v>
      </c>
      <c r="I15" s="4">
        <f t="shared" si="7"/>
        <v>26</v>
      </c>
      <c r="J15">
        <f t="shared" si="8"/>
        <v>80</v>
      </c>
      <c r="K15" s="96">
        <v>12</v>
      </c>
      <c r="L15" s="4">
        <f t="shared" si="18"/>
        <v>16</v>
      </c>
      <c r="M15" s="4">
        <f t="shared" si="19"/>
        <v>16</v>
      </c>
      <c r="N15" s="4">
        <f t="shared" si="20"/>
        <v>16</v>
      </c>
      <c r="O15" s="4">
        <f t="shared" si="21"/>
        <v>16</v>
      </c>
      <c r="P15" s="4">
        <f t="shared" si="22"/>
        <v>26</v>
      </c>
      <c r="Q15" s="4">
        <f>INT(P15/$F$2*$G$2)</f>
        <v>26</v>
      </c>
      <c r="R15" s="4">
        <f>INT(P15/$F$2*$H$2)</f>
        <v>26</v>
      </c>
      <c r="S15" s="4">
        <f>INT(R15/$H$2*$I$2)</f>
        <v>26</v>
      </c>
      <c r="U15" s="96">
        <v>12</v>
      </c>
      <c r="V15" s="4">
        <f t="shared" si="10"/>
        <v>16</v>
      </c>
      <c r="W15" s="4">
        <f t="shared" si="11"/>
        <v>16</v>
      </c>
      <c r="X15" s="4">
        <f t="shared" si="12"/>
        <v>16</v>
      </c>
      <c r="Y15" s="4">
        <f t="shared" si="13"/>
        <v>16</v>
      </c>
      <c r="Z15" s="4">
        <f t="shared" si="14"/>
        <v>26</v>
      </c>
      <c r="AA15" s="4">
        <f t="shared" si="15"/>
        <v>26</v>
      </c>
      <c r="AB15" s="4">
        <f t="shared" si="16"/>
        <v>26</v>
      </c>
      <c r="AC15" s="4">
        <f t="shared" si="17"/>
        <v>26</v>
      </c>
    </row>
    <row r="16" ht="16.5" spans="1:29">
      <c r="A16" s="96">
        <v>13</v>
      </c>
      <c r="B16" s="96">
        <f>INT(VLOOKUP(A16,装备基础!$K$1:$S$203,2)/属性空间占比!$B$3*属性空间占比!$B$2)</f>
        <v>22</v>
      </c>
      <c r="C16" s="4">
        <f t="shared" si="1"/>
        <v>22</v>
      </c>
      <c r="D16" s="4">
        <f t="shared" si="2"/>
        <v>22</v>
      </c>
      <c r="E16" s="4">
        <f t="shared" si="3"/>
        <v>22</v>
      </c>
      <c r="F16" s="4">
        <f t="shared" si="4"/>
        <v>29</v>
      </c>
      <c r="G16" s="4">
        <f t="shared" si="5"/>
        <v>29</v>
      </c>
      <c r="H16" s="4">
        <f t="shared" si="6"/>
        <v>29</v>
      </c>
      <c r="I16" s="4">
        <f t="shared" si="7"/>
        <v>29</v>
      </c>
      <c r="J16">
        <f t="shared" si="8"/>
        <v>88</v>
      </c>
      <c r="K16" s="96">
        <v>13</v>
      </c>
      <c r="L16" s="4">
        <f t="shared" si="18"/>
        <v>18</v>
      </c>
      <c r="M16" s="4">
        <f t="shared" si="19"/>
        <v>18</v>
      </c>
      <c r="N16" s="4">
        <f t="shared" si="20"/>
        <v>18</v>
      </c>
      <c r="O16" s="4">
        <f t="shared" si="21"/>
        <v>18</v>
      </c>
      <c r="P16" s="4">
        <f t="shared" si="22"/>
        <v>29</v>
      </c>
      <c r="Q16" s="4">
        <f>INT(P16/$F$2*$G$2)</f>
        <v>29</v>
      </c>
      <c r="R16" s="4">
        <f>INT(P16/$F$2*$H$2)</f>
        <v>29</v>
      </c>
      <c r="S16" s="4">
        <f>INT(R16/$H$2*$I$2)</f>
        <v>29</v>
      </c>
      <c r="U16" s="96">
        <v>13</v>
      </c>
      <c r="V16" s="4">
        <f t="shared" si="10"/>
        <v>18</v>
      </c>
      <c r="W16" s="4">
        <f t="shared" si="11"/>
        <v>18</v>
      </c>
      <c r="X16" s="4">
        <f t="shared" si="12"/>
        <v>18</v>
      </c>
      <c r="Y16" s="4">
        <f t="shared" si="13"/>
        <v>18</v>
      </c>
      <c r="Z16" s="4">
        <f t="shared" si="14"/>
        <v>29</v>
      </c>
      <c r="AA16" s="4">
        <f t="shared" si="15"/>
        <v>29</v>
      </c>
      <c r="AB16" s="4">
        <f t="shared" si="16"/>
        <v>29</v>
      </c>
      <c r="AC16" s="4">
        <f t="shared" si="17"/>
        <v>29</v>
      </c>
    </row>
    <row r="17" ht="16.5" spans="1:29">
      <c r="A17" s="96">
        <v>14</v>
      </c>
      <c r="B17" s="96">
        <f>INT(VLOOKUP(A17,装备基础!$K$1:$S$203,2)/属性空间占比!$B$3*属性空间占比!$B$2)</f>
        <v>25</v>
      </c>
      <c r="C17" s="4">
        <f t="shared" si="1"/>
        <v>25</v>
      </c>
      <c r="D17" s="4">
        <f t="shared" si="2"/>
        <v>25</v>
      </c>
      <c r="E17" s="4">
        <f t="shared" si="3"/>
        <v>25</v>
      </c>
      <c r="F17" s="4">
        <f t="shared" si="4"/>
        <v>33</v>
      </c>
      <c r="G17" s="4">
        <f t="shared" si="5"/>
        <v>33</v>
      </c>
      <c r="H17" s="4">
        <f t="shared" si="6"/>
        <v>33</v>
      </c>
      <c r="I17" s="4">
        <f t="shared" si="7"/>
        <v>33</v>
      </c>
      <c r="J17">
        <f t="shared" si="8"/>
        <v>100</v>
      </c>
      <c r="K17" s="96">
        <v>14</v>
      </c>
      <c r="L17" s="4">
        <f t="shared" si="18"/>
        <v>20</v>
      </c>
      <c r="M17" s="4">
        <f t="shared" si="19"/>
        <v>20</v>
      </c>
      <c r="N17" s="4">
        <f t="shared" si="20"/>
        <v>20</v>
      </c>
      <c r="O17" s="4">
        <f t="shared" si="21"/>
        <v>20</v>
      </c>
      <c r="P17" s="4">
        <f t="shared" si="22"/>
        <v>33</v>
      </c>
      <c r="Q17" s="4">
        <f>INT(P17/$F$2*$G$2)</f>
        <v>33</v>
      </c>
      <c r="R17" s="4">
        <f>INT(P17/$F$2*$H$2)</f>
        <v>33</v>
      </c>
      <c r="S17" s="4">
        <f>INT(R17/$H$2*$I$2)</f>
        <v>33</v>
      </c>
      <c r="U17" s="96">
        <v>14</v>
      </c>
      <c r="V17" s="4">
        <f t="shared" si="10"/>
        <v>20</v>
      </c>
      <c r="W17" s="4">
        <f t="shared" si="11"/>
        <v>20</v>
      </c>
      <c r="X17" s="4">
        <f t="shared" si="12"/>
        <v>20</v>
      </c>
      <c r="Y17" s="4">
        <f t="shared" si="13"/>
        <v>20</v>
      </c>
      <c r="Z17" s="4">
        <f t="shared" si="14"/>
        <v>33</v>
      </c>
      <c r="AA17" s="4">
        <f t="shared" si="15"/>
        <v>33</v>
      </c>
      <c r="AB17" s="4">
        <f t="shared" si="16"/>
        <v>33</v>
      </c>
      <c r="AC17" s="4">
        <f t="shared" si="17"/>
        <v>33</v>
      </c>
    </row>
    <row r="18" ht="16.5" spans="1:29">
      <c r="A18" s="96">
        <v>15</v>
      </c>
      <c r="B18" s="96">
        <f>INT(VLOOKUP(A18,装备基础!$K$1:$S$203,2)/属性空间占比!$B$3*属性空间占比!$B$2)</f>
        <v>27</v>
      </c>
      <c r="C18" s="4">
        <f t="shared" si="1"/>
        <v>27</v>
      </c>
      <c r="D18" s="4">
        <f t="shared" si="2"/>
        <v>27</v>
      </c>
      <c r="E18" s="4">
        <f t="shared" si="3"/>
        <v>27</v>
      </c>
      <c r="F18" s="4">
        <f t="shared" si="4"/>
        <v>36</v>
      </c>
      <c r="G18" s="4">
        <f t="shared" si="5"/>
        <v>36</v>
      </c>
      <c r="H18" s="4">
        <f t="shared" si="6"/>
        <v>36</v>
      </c>
      <c r="I18" s="4">
        <f t="shared" si="7"/>
        <v>36</v>
      </c>
      <c r="J18">
        <f t="shared" si="8"/>
        <v>108</v>
      </c>
      <c r="K18" s="96">
        <v>15</v>
      </c>
      <c r="L18" s="4">
        <f t="shared" si="18"/>
        <v>22</v>
      </c>
      <c r="M18" s="4">
        <f t="shared" si="19"/>
        <v>22</v>
      </c>
      <c r="N18" s="4">
        <f t="shared" si="20"/>
        <v>22</v>
      </c>
      <c r="O18" s="4">
        <f t="shared" si="21"/>
        <v>22</v>
      </c>
      <c r="P18" s="4">
        <f t="shared" si="22"/>
        <v>36</v>
      </c>
      <c r="Q18" s="4">
        <f>INT(P18/$F$2*$G$2)</f>
        <v>36</v>
      </c>
      <c r="R18" s="4">
        <f>INT(P18/$F$2*$H$2)</f>
        <v>36</v>
      </c>
      <c r="S18" s="4">
        <f>INT(R18/$H$2*$I$2)</f>
        <v>36</v>
      </c>
      <c r="U18" s="96">
        <v>15</v>
      </c>
      <c r="V18" s="4">
        <f t="shared" si="10"/>
        <v>22</v>
      </c>
      <c r="W18" s="4">
        <f t="shared" si="11"/>
        <v>22</v>
      </c>
      <c r="X18" s="4">
        <f t="shared" si="12"/>
        <v>22</v>
      </c>
      <c r="Y18" s="4">
        <f t="shared" si="13"/>
        <v>22</v>
      </c>
      <c r="Z18" s="4">
        <f t="shared" si="14"/>
        <v>36</v>
      </c>
      <c r="AA18" s="4">
        <f t="shared" si="15"/>
        <v>36</v>
      </c>
      <c r="AB18" s="4">
        <f t="shared" si="16"/>
        <v>36</v>
      </c>
      <c r="AC18" s="4">
        <f t="shared" si="17"/>
        <v>36</v>
      </c>
    </row>
    <row r="19" ht="16.5" spans="1:29">
      <c r="A19" s="96">
        <v>16</v>
      </c>
      <c r="B19" s="96">
        <f>INT(VLOOKUP(A19,装备基础!$K$1:$S$203,2)/属性空间占比!$B$3*属性空间占比!$B$2)</f>
        <v>31</v>
      </c>
      <c r="C19" s="4">
        <f t="shared" si="1"/>
        <v>31</v>
      </c>
      <c r="D19" s="4">
        <f t="shared" si="2"/>
        <v>31</v>
      </c>
      <c r="E19" s="4">
        <f t="shared" si="3"/>
        <v>31</v>
      </c>
      <c r="F19" s="4">
        <f t="shared" si="4"/>
        <v>41</v>
      </c>
      <c r="G19" s="4">
        <f t="shared" si="5"/>
        <v>41</v>
      </c>
      <c r="H19" s="4">
        <f t="shared" si="6"/>
        <v>41</v>
      </c>
      <c r="I19" s="4">
        <f t="shared" si="7"/>
        <v>41</v>
      </c>
      <c r="J19">
        <f t="shared" si="8"/>
        <v>124</v>
      </c>
      <c r="K19" s="96">
        <v>16</v>
      </c>
      <c r="L19" s="4">
        <f t="shared" si="18"/>
        <v>25</v>
      </c>
      <c r="M19" s="4">
        <f t="shared" si="19"/>
        <v>25</v>
      </c>
      <c r="N19" s="4">
        <f t="shared" si="20"/>
        <v>25</v>
      </c>
      <c r="O19" s="4">
        <f t="shared" si="21"/>
        <v>25</v>
      </c>
      <c r="P19" s="4">
        <f t="shared" si="22"/>
        <v>41</v>
      </c>
      <c r="Q19" s="4">
        <f>INT(P19/$F$2*$G$2)</f>
        <v>41</v>
      </c>
      <c r="R19" s="4">
        <f>INT(P19/$F$2*$H$2)</f>
        <v>41</v>
      </c>
      <c r="S19" s="4">
        <f>INT(R19/$H$2*$I$2)</f>
        <v>41</v>
      </c>
      <c r="U19" s="96">
        <v>16</v>
      </c>
      <c r="V19" s="4">
        <f t="shared" si="10"/>
        <v>25</v>
      </c>
      <c r="W19" s="4">
        <f t="shared" si="11"/>
        <v>25</v>
      </c>
      <c r="X19" s="4">
        <f t="shared" si="12"/>
        <v>25</v>
      </c>
      <c r="Y19" s="4">
        <f t="shared" si="13"/>
        <v>25</v>
      </c>
      <c r="Z19" s="4">
        <f t="shared" si="14"/>
        <v>41</v>
      </c>
      <c r="AA19" s="4">
        <f t="shared" si="15"/>
        <v>41</v>
      </c>
      <c r="AB19" s="4">
        <f t="shared" si="16"/>
        <v>41</v>
      </c>
      <c r="AC19" s="4">
        <f t="shared" si="17"/>
        <v>41</v>
      </c>
    </row>
    <row r="20" ht="16.5" spans="1:29">
      <c r="A20" s="96">
        <v>17</v>
      </c>
      <c r="B20" s="96">
        <f>INT(VLOOKUP(A20,装备基础!$K$1:$S$203,2)/属性空间占比!$B$3*属性空间占比!$B$2)</f>
        <v>33</v>
      </c>
      <c r="C20" s="4">
        <f t="shared" si="1"/>
        <v>33</v>
      </c>
      <c r="D20" s="4">
        <f t="shared" si="2"/>
        <v>33</v>
      </c>
      <c r="E20" s="4">
        <f t="shared" si="3"/>
        <v>33</v>
      </c>
      <c r="F20" s="4">
        <f t="shared" si="4"/>
        <v>44</v>
      </c>
      <c r="G20" s="4">
        <f t="shared" si="5"/>
        <v>44</v>
      </c>
      <c r="H20" s="4">
        <f t="shared" si="6"/>
        <v>44</v>
      </c>
      <c r="I20" s="4">
        <f t="shared" si="7"/>
        <v>44</v>
      </c>
      <c r="J20">
        <f t="shared" si="8"/>
        <v>132</v>
      </c>
      <c r="K20" s="96">
        <v>17</v>
      </c>
      <c r="L20" s="4">
        <f t="shared" si="18"/>
        <v>27</v>
      </c>
      <c r="M20" s="4">
        <f t="shared" si="19"/>
        <v>27</v>
      </c>
      <c r="N20" s="4">
        <f t="shared" si="20"/>
        <v>27</v>
      </c>
      <c r="O20" s="4">
        <f t="shared" si="21"/>
        <v>27</v>
      </c>
      <c r="P20" s="4">
        <f t="shared" si="22"/>
        <v>44</v>
      </c>
      <c r="Q20" s="4">
        <f>INT(P20/$F$2*$G$2)</f>
        <v>44</v>
      </c>
      <c r="R20" s="4">
        <f>INT(P20/$F$2*$H$2)</f>
        <v>44</v>
      </c>
      <c r="S20" s="4">
        <f>INT(R20/$H$2*$I$2)</f>
        <v>44</v>
      </c>
      <c r="U20" s="96">
        <v>17</v>
      </c>
      <c r="V20" s="4">
        <f t="shared" si="10"/>
        <v>27</v>
      </c>
      <c r="W20" s="4">
        <f t="shared" si="11"/>
        <v>27</v>
      </c>
      <c r="X20" s="4">
        <f t="shared" si="12"/>
        <v>27</v>
      </c>
      <c r="Y20" s="4">
        <f t="shared" si="13"/>
        <v>27</v>
      </c>
      <c r="Z20" s="4">
        <f t="shared" si="14"/>
        <v>44</v>
      </c>
      <c r="AA20" s="4">
        <f t="shared" si="15"/>
        <v>44</v>
      </c>
      <c r="AB20" s="4">
        <f t="shared" si="16"/>
        <v>44</v>
      </c>
      <c r="AC20" s="4">
        <f t="shared" si="17"/>
        <v>44</v>
      </c>
    </row>
    <row r="21" ht="16.5" spans="1:29">
      <c r="A21" s="96">
        <v>18</v>
      </c>
      <c r="B21" s="96">
        <f>INT(VLOOKUP(A21,装备基础!$K$1:$S$203,2)/属性空间占比!$B$3*属性空间占比!$B$2)</f>
        <v>37</v>
      </c>
      <c r="C21" s="4">
        <f t="shared" si="1"/>
        <v>37</v>
      </c>
      <c r="D21" s="4">
        <f t="shared" si="2"/>
        <v>37</v>
      </c>
      <c r="E21" s="4">
        <f t="shared" si="3"/>
        <v>37</v>
      </c>
      <c r="F21" s="4">
        <f t="shared" si="4"/>
        <v>49</v>
      </c>
      <c r="G21" s="4">
        <f t="shared" si="5"/>
        <v>49</v>
      </c>
      <c r="H21" s="4">
        <f t="shared" si="6"/>
        <v>49</v>
      </c>
      <c r="I21" s="4">
        <f t="shared" si="7"/>
        <v>49</v>
      </c>
      <c r="J21">
        <f t="shared" si="8"/>
        <v>148</v>
      </c>
      <c r="K21" s="96">
        <v>18</v>
      </c>
      <c r="L21" s="4">
        <f t="shared" si="18"/>
        <v>30</v>
      </c>
      <c r="M21" s="4">
        <f t="shared" si="19"/>
        <v>30</v>
      </c>
      <c r="N21" s="4">
        <f t="shared" si="20"/>
        <v>30</v>
      </c>
      <c r="O21" s="4">
        <f t="shared" si="21"/>
        <v>30</v>
      </c>
      <c r="P21" s="4">
        <f t="shared" si="22"/>
        <v>49</v>
      </c>
      <c r="Q21" s="4">
        <f>INT(P21/$F$2*$G$2)</f>
        <v>49</v>
      </c>
      <c r="R21" s="4">
        <f>INT(P21/$F$2*$H$2)</f>
        <v>49</v>
      </c>
      <c r="S21" s="4">
        <f>INT(R21/$H$2*$I$2)</f>
        <v>49</v>
      </c>
      <c r="U21" s="96">
        <v>18</v>
      </c>
      <c r="V21" s="4">
        <f t="shared" si="10"/>
        <v>30</v>
      </c>
      <c r="W21" s="4">
        <f t="shared" si="11"/>
        <v>30</v>
      </c>
      <c r="X21" s="4">
        <f t="shared" si="12"/>
        <v>30</v>
      </c>
      <c r="Y21" s="4">
        <f t="shared" si="13"/>
        <v>30</v>
      </c>
      <c r="Z21" s="4">
        <f t="shared" si="14"/>
        <v>49</v>
      </c>
      <c r="AA21" s="4">
        <f t="shared" si="15"/>
        <v>49</v>
      </c>
      <c r="AB21" s="4">
        <f t="shared" si="16"/>
        <v>49</v>
      </c>
      <c r="AC21" s="4">
        <f t="shared" si="17"/>
        <v>49</v>
      </c>
    </row>
    <row r="22" ht="16.5" spans="1:29">
      <c r="A22" s="96">
        <v>19</v>
      </c>
      <c r="B22" s="96">
        <f>INT(VLOOKUP(A22,装备基础!$K$1:$S$203,2)/属性空间占比!$B$3*属性空间占比!$B$2)</f>
        <v>40</v>
      </c>
      <c r="C22" s="4">
        <f t="shared" si="1"/>
        <v>40</v>
      </c>
      <c r="D22" s="4">
        <f t="shared" si="2"/>
        <v>40</v>
      </c>
      <c r="E22" s="4">
        <f t="shared" si="3"/>
        <v>40</v>
      </c>
      <c r="F22" s="4">
        <f t="shared" si="4"/>
        <v>53</v>
      </c>
      <c r="G22" s="4">
        <f t="shared" si="5"/>
        <v>53</v>
      </c>
      <c r="H22" s="4">
        <f t="shared" si="6"/>
        <v>53</v>
      </c>
      <c r="I22" s="4">
        <f t="shared" si="7"/>
        <v>53</v>
      </c>
      <c r="J22">
        <f t="shared" si="8"/>
        <v>160</v>
      </c>
      <c r="K22" s="96">
        <v>19</v>
      </c>
      <c r="L22" s="4">
        <f t="shared" si="18"/>
        <v>32</v>
      </c>
      <c r="M22" s="4">
        <f t="shared" si="19"/>
        <v>32</v>
      </c>
      <c r="N22" s="4">
        <f t="shared" si="20"/>
        <v>32</v>
      </c>
      <c r="O22" s="4">
        <f t="shared" si="21"/>
        <v>32</v>
      </c>
      <c r="P22" s="4">
        <f t="shared" si="22"/>
        <v>53</v>
      </c>
      <c r="Q22" s="4">
        <f>INT(P22/$F$2*$G$2)</f>
        <v>53</v>
      </c>
      <c r="R22" s="4">
        <f>INT(P22/$F$2*$H$2)</f>
        <v>53</v>
      </c>
      <c r="S22" s="4">
        <f>INT(R22/$H$2*$I$2)</f>
        <v>53</v>
      </c>
      <c r="U22" s="96">
        <v>19</v>
      </c>
      <c r="V22" s="4">
        <f t="shared" si="10"/>
        <v>32</v>
      </c>
      <c r="W22" s="4">
        <f t="shared" si="11"/>
        <v>32</v>
      </c>
      <c r="X22" s="4">
        <f t="shared" si="12"/>
        <v>32</v>
      </c>
      <c r="Y22" s="4">
        <f t="shared" si="13"/>
        <v>32</v>
      </c>
      <c r="Z22" s="4">
        <f t="shared" si="14"/>
        <v>53</v>
      </c>
      <c r="AA22" s="4">
        <f t="shared" si="15"/>
        <v>53</v>
      </c>
      <c r="AB22" s="4">
        <f t="shared" si="16"/>
        <v>53</v>
      </c>
      <c r="AC22" s="4">
        <f t="shared" si="17"/>
        <v>53</v>
      </c>
    </row>
    <row r="23" ht="16.5" spans="1:29">
      <c r="A23" s="97">
        <v>20</v>
      </c>
      <c r="B23" s="97">
        <f>INT(VLOOKUP(A23,装备基础!$U$1:$AC$203,2)/属性空间占比!$B$3*属性空间占比!$B$2)</f>
        <v>54</v>
      </c>
      <c r="C23" s="4">
        <f t="shared" si="1"/>
        <v>54</v>
      </c>
      <c r="D23" s="4">
        <f t="shared" si="2"/>
        <v>54</v>
      </c>
      <c r="E23" s="4">
        <f t="shared" si="3"/>
        <v>54</v>
      </c>
      <c r="F23" s="4">
        <f t="shared" si="4"/>
        <v>72</v>
      </c>
      <c r="G23" s="4">
        <f t="shared" si="5"/>
        <v>72</v>
      </c>
      <c r="H23" s="4">
        <f t="shared" si="6"/>
        <v>72</v>
      </c>
      <c r="I23" s="4">
        <f t="shared" si="7"/>
        <v>72</v>
      </c>
      <c r="J23">
        <f t="shared" si="8"/>
        <v>216</v>
      </c>
      <c r="K23" s="97">
        <v>20</v>
      </c>
      <c r="L23" s="4">
        <f t="shared" si="18"/>
        <v>44</v>
      </c>
      <c r="M23" s="4">
        <f t="shared" si="19"/>
        <v>44</v>
      </c>
      <c r="N23" s="4">
        <f t="shared" si="20"/>
        <v>44</v>
      </c>
      <c r="O23" s="4">
        <f t="shared" si="21"/>
        <v>44</v>
      </c>
      <c r="P23" s="4">
        <f t="shared" si="22"/>
        <v>72</v>
      </c>
      <c r="Q23" s="4">
        <f>INT(P23/$F$2*$G$2)</f>
        <v>72</v>
      </c>
      <c r="R23" s="4">
        <f>INT(P23/$F$2*$H$2)</f>
        <v>72</v>
      </c>
      <c r="S23" s="4">
        <f>INT(R23/$H$2*$I$2)</f>
        <v>72</v>
      </c>
      <c r="U23" s="97">
        <v>20</v>
      </c>
      <c r="V23" s="4">
        <f t="shared" si="10"/>
        <v>44</v>
      </c>
      <c r="W23" s="4">
        <f t="shared" si="11"/>
        <v>44</v>
      </c>
      <c r="X23" s="4">
        <f t="shared" si="12"/>
        <v>44</v>
      </c>
      <c r="Y23" s="4">
        <f t="shared" si="13"/>
        <v>44</v>
      </c>
      <c r="Z23" s="4">
        <f t="shared" si="14"/>
        <v>72</v>
      </c>
      <c r="AA23" s="4">
        <f t="shared" si="15"/>
        <v>72</v>
      </c>
      <c r="AB23" s="4">
        <f t="shared" si="16"/>
        <v>72</v>
      </c>
      <c r="AC23" s="4">
        <f t="shared" si="17"/>
        <v>72</v>
      </c>
    </row>
    <row r="24" ht="16.5" spans="1:29">
      <c r="A24" s="97">
        <v>21</v>
      </c>
      <c r="B24" s="97">
        <f>INT(VLOOKUP(A24,装备基础!$U$1:$AC$203,2)/属性空间占比!$B$3*属性空间占比!$B$2)</f>
        <v>58</v>
      </c>
      <c r="C24" s="4">
        <f t="shared" si="1"/>
        <v>58</v>
      </c>
      <c r="D24" s="4">
        <f t="shared" si="2"/>
        <v>58</v>
      </c>
      <c r="E24" s="4">
        <f t="shared" si="3"/>
        <v>58</v>
      </c>
      <c r="F24" s="4">
        <f t="shared" si="4"/>
        <v>77</v>
      </c>
      <c r="G24" s="4">
        <f t="shared" si="5"/>
        <v>77</v>
      </c>
      <c r="H24" s="4">
        <f t="shared" si="6"/>
        <v>77</v>
      </c>
      <c r="I24" s="4">
        <f t="shared" si="7"/>
        <v>77</v>
      </c>
      <c r="J24">
        <f t="shared" si="8"/>
        <v>232</v>
      </c>
      <c r="K24" s="97">
        <v>21</v>
      </c>
      <c r="L24" s="4">
        <f t="shared" si="18"/>
        <v>47</v>
      </c>
      <c r="M24" s="4">
        <f t="shared" si="19"/>
        <v>47</v>
      </c>
      <c r="N24" s="4">
        <f t="shared" si="20"/>
        <v>47</v>
      </c>
      <c r="O24" s="4">
        <f t="shared" si="21"/>
        <v>47</v>
      </c>
      <c r="P24" s="4">
        <f t="shared" si="22"/>
        <v>77</v>
      </c>
      <c r="Q24" s="4">
        <f>INT(P24/$F$2*$G$2)</f>
        <v>77</v>
      </c>
      <c r="R24" s="4">
        <f>INT(P24/$F$2*$H$2)</f>
        <v>77</v>
      </c>
      <c r="S24" s="4">
        <f>INT(R24/$H$2*$I$2)</f>
        <v>77</v>
      </c>
      <c r="U24" s="97">
        <v>21</v>
      </c>
      <c r="V24" s="4">
        <f t="shared" si="10"/>
        <v>47</v>
      </c>
      <c r="W24" s="4">
        <f t="shared" si="11"/>
        <v>47</v>
      </c>
      <c r="X24" s="4">
        <f t="shared" si="12"/>
        <v>47</v>
      </c>
      <c r="Y24" s="4">
        <f t="shared" si="13"/>
        <v>47</v>
      </c>
      <c r="Z24" s="4">
        <f t="shared" si="14"/>
        <v>77</v>
      </c>
      <c r="AA24" s="4">
        <f t="shared" si="15"/>
        <v>77</v>
      </c>
      <c r="AB24" s="4">
        <f t="shared" si="16"/>
        <v>77</v>
      </c>
      <c r="AC24" s="4">
        <f t="shared" si="17"/>
        <v>77</v>
      </c>
    </row>
    <row r="25" ht="16.5" spans="1:29">
      <c r="A25" s="97">
        <v>22</v>
      </c>
      <c r="B25" s="97">
        <f>INT(VLOOKUP(A25,装备基础!$U$1:$AC$203,2)/属性空间占比!$B$3*属性空间占比!$B$2)</f>
        <v>63</v>
      </c>
      <c r="C25" s="4">
        <f t="shared" si="1"/>
        <v>63</v>
      </c>
      <c r="D25" s="4">
        <f t="shared" si="2"/>
        <v>63</v>
      </c>
      <c r="E25" s="4">
        <f t="shared" si="3"/>
        <v>63</v>
      </c>
      <c r="F25" s="4">
        <f t="shared" si="4"/>
        <v>84</v>
      </c>
      <c r="G25" s="4">
        <f t="shared" si="5"/>
        <v>84</v>
      </c>
      <c r="H25" s="4">
        <f t="shared" si="6"/>
        <v>84</v>
      </c>
      <c r="I25" s="4">
        <f t="shared" si="7"/>
        <v>84</v>
      </c>
      <c r="J25">
        <f t="shared" si="8"/>
        <v>252</v>
      </c>
      <c r="K25" s="97">
        <v>22</v>
      </c>
      <c r="L25" s="4">
        <f t="shared" si="18"/>
        <v>51</v>
      </c>
      <c r="M25" s="4">
        <f t="shared" si="19"/>
        <v>51</v>
      </c>
      <c r="N25" s="4">
        <f t="shared" si="20"/>
        <v>51</v>
      </c>
      <c r="O25" s="4">
        <f t="shared" si="21"/>
        <v>51</v>
      </c>
      <c r="P25" s="4">
        <f t="shared" si="22"/>
        <v>84</v>
      </c>
      <c r="Q25" s="4">
        <f>INT(P25/$F$2*$G$2)</f>
        <v>84</v>
      </c>
      <c r="R25" s="4">
        <f>INT(P25/$F$2*$H$2)</f>
        <v>84</v>
      </c>
      <c r="S25" s="4">
        <f>INT(R25/$H$2*$I$2)</f>
        <v>84</v>
      </c>
      <c r="U25" s="97">
        <v>22</v>
      </c>
      <c r="V25" s="4">
        <f t="shared" si="10"/>
        <v>51</v>
      </c>
      <c r="W25" s="4">
        <f t="shared" si="11"/>
        <v>51</v>
      </c>
      <c r="X25" s="4">
        <f t="shared" si="12"/>
        <v>51</v>
      </c>
      <c r="Y25" s="4">
        <f t="shared" si="13"/>
        <v>51</v>
      </c>
      <c r="Z25" s="4">
        <f t="shared" si="14"/>
        <v>84</v>
      </c>
      <c r="AA25" s="4">
        <f t="shared" si="15"/>
        <v>84</v>
      </c>
      <c r="AB25" s="4">
        <f t="shared" si="16"/>
        <v>84</v>
      </c>
      <c r="AC25" s="4">
        <f t="shared" si="17"/>
        <v>84</v>
      </c>
    </row>
    <row r="26" ht="16.5" spans="1:29">
      <c r="A26" s="97">
        <v>23</v>
      </c>
      <c r="B26" s="97">
        <f>INT(VLOOKUP(A26,装备基础!$U$1:$AC$203,2)/属性空间占比!$B$3*属性空间占比!$B$2)</f>
        <v>68</v>
      </c>
      <c r="C26" s="4">
        <f t="shared" si="1"/>
        <v>68</v>
      </c>
      <c r="D26" s="4">
        <f t="shared" si="2"/>
        <v>68</v>
      </c>
      <c r="E26" s="4">
        <f t="shared" si="3"/>
        <v>68</v>
      </c>
      <c r="F26" s="4">
        <f t="shared" si="4"/>
        <v>90</v>
      </c>
      <c r="G26" s="4">
        <f t="shared" si="5"/>
        <v>90</v>
      </c>
      <c r="H26" s="4">
        <f t="shared" si="6"/>
        <v>90</v>
      </c>
      <c r="I26" s="4">
        <f t="shared" si="7"/>
        <v>90</v>
      </c>
      <c r="J26">
        <f t="shared" si="8"/>
        <v>272</v>
      </c>
      <c r="K26" s="97">
        <v>23</v>
      </c>
      <c r="L26" s="4">
        <f t="shared" si="18"/>
        <v>55</v>
      </c>
      <c r="M26" s="4">
        <f t="shared" si="19"/>
        <v>55</v>
      </c>
      <c r="N26" s="4">
        <f t="shared" si="20"/>
        <v>55</v>
      </c>
      <c r="O26" s="4">
        <f t="shared" si="21"/>
        <v>55</v>
      </c>
      <c r="P26" s="4">
        <f t="shared" si="22"/>
        <v>90</v>
      </c>
      <c r="Q26" s="4">
        <f>INT(P26/$F$2*$G$2)</f>
        <v>90</v>
      </c>
      <c r="R26" s="4">
        <f>INT(P26/$F$2*$H$2)</f>
        <v>90</v>
      </c>
      <c r="S26" s="4">
        <f>INT(R26/$H$2*$I$2)</f>
        <v>90</v>
      </c>
      <c r="U26" s="97">
        <v>23</v>
      </c>
      <c r="V26" s="4">
        <f t="shared" si="10"/>
        <v>55</v>
      </c>
      <c r="W26" s="4">
        <f t="shared" si="11"/>
        <v>55</v>
      </c>
      <c r="X26" s="4">
        <f t="shared" si="12"/>
        <v>55</v>
      </c>
      <c r="Y26" s="4">
        <f t="shared" si="13"/>
        <v>55</v>
      </c>
      <c r="Z26" s="4">
        <f t="shared" si="14"/>
        <v>90</v>
      </c>
      <c r="AA26" s="4">
        <f t="shared" si="15"/>
        <v>90</v>
      </c>
      <c r="AB26" s="4">
        <f t="shared" si="16"/>
        <v>90</v>
      </c>
      <c r="AC26" s="4">
        <f t="shared" si="17"/>
        <v>90</v>
      </c>
    </row>
    <row r="27" ht="16.5" spans="1:29">
      <c r="A27" s="97">
        <v>24</v>
      </c>
      <c r="B27" s="97">
        <f>INT(VLOOKUP(A27,装备基础!$U$1:$AC$203,2)/属性空间占比!$B$3*属性空间占比!$B$2)</f>
        <v>72</v>
      </c>
      <c r="C27" s="4">
        <f t="shared" si="1"/>
        <v>72</v>
      </c>
      <c r="D27" s="4">
        <f t="shared" si="2"/>
        <v>72</v>
      </c>
      <c r="E27" s="4">
        <f t="shared" si="3"/>
        <v>72</v>
      </c>
      <c r="F27" s="4">
        <f t="shared" si="4"/>
        <v>96</v>
      </c>
      <c r="G27" s="4">
        <f t="shared" si="5"/>
        <v>96</v>
      </c>
      <c r="H27" s="4">
        <f t="shared" si="6"/>
        <v>96</v>
      </c>
      <c r="I27" s="4">
        <f t="shared" si="7"/>
        <v>96</v>
      </c>
      <c r="J27">
        <f t="shared" si="8"/>
        <v>288</v>
      </c>
      <c r="K27" s="97">
        <v>24</v>
      </c>
      <c r="L27" s="4">
        <f t="shared" si="18"/>
        <v>59</v>
      </c>
      <c r="M27" s="4">
        <f t="shared" si="19"/>
        <v>59</v>
      </c>
      <c r="N27" s="4">
        <f t="shared" si="20"/>
        <v>59</v>
      </c>
      <c r="O27" s="4">
        <f t="shared" si="21"/>
        <v>59</v>
      </c>
      <c r="P27" s="4">
        <f t="shared" si="22"/>
        <v>96</v>
      </c>
      <c r="Q27" s="4">
        <f>INT(P27/$F$2*$G$2)</f>
        <v>96</v>
      </c>
      <c r="R27" s="4">
        <f>INT(P27/$F$2*$H$2)</f>
        <v>96</v>
      </c>
      <c r="S27" s="4">
        <f>INT(R27/$H$2*$I$2)</f>
        <v>96</v>
      </c>
      <c r="U27" s="97">
        <v>24</v>
      </c>
      <c r="V27" s="4">
        <f t="shared" si="10"/>
        <v>59</v>
      </c>
      <c r="W27" s="4">
        <f t="shared" si="11"/>
        <v>59</v>
      </c>
      <c r="X27" s="4">
        <f t="shared" si="12"/>
        <v>59</v>
      </c>
      <c r="Y27" s="4">
        <f t="shared" si="13"/>
        <v>59</v>
      </c>
      <c r="Z27" s="4">
        <f t="shared" si="14"/>
        <v>96</v>
      </c>
      <c r="AA27" s="4">
        <f t="shared" si="15"/>
        <v>96</v>
      </c>
      <c r="AB27" s="4">
        <f t="shared" si="16"/>
        <v>96</v>
      </c>
      <c r="AC27" s="4">
        <f t="shared" si="17"/>
        <v>96</v>
      </c>
    </row>
    <row r="28" ht="16.5" spans="1:29">
      <c r="A28" s="97">
        <v>25</v>
      </c>
      <c r="B28" s="97">
        <f>INT(VLOOKUP(A28,装备基础!$U$1:$AC$203,2)/属性空间占比!$B$3*属性空间占比!$B$2)</f>
        <v>77</v>
      </c>
      <c r="C28" s="4">
        <f t="shared" si="1"/>
        <v>77</v>
      </c>
      <c r="D28" s="4">
        <f t="shared" si="2"/>
        <v>77</v>
      </c>
      <c r="E28" s="4">
        <f t="shared" si="3"/>
        <v>77</v>
      </c>
      <c r="F28" s="4">
        <f t="shared" si="4"/>
        <v>102</v>
      </c>
      <c r="G28" s="4">
        <f t="shared" si="5"/>
        <v>102</v>
      </c>
      <c r="H28" s="4">
        <f t="shared" si="6"/>
        <v>102</v>
      </c>
      <c r="I28" s="4">
        <f t="shared" si="7"/>
        <v>102</v>
      </c>
      <c r="J28">
        <f t="shared" si="8"/>
        <v>308</v>
      </c>
      <c r="K28" s="97">
        <v>25</v>
      </c>
      <c r="L28" s="4">
        <f t="shared" si="18"/>
        <v>63</v>
      </c>
      <c r="M28" s="4">
        <f t="shared" si="19"/>
        <v>63</v>
      </c>
      <c r="N28" s="4">
        <f t="shared" si="20"/>
        <v>63</v>
      </c>
      <c r="O28" s="4">
        <f t="shared" si="21"/>
        <v>63</v>
      </c>
      <c r="P28" s="4">
        <f t="shared" si="22"/>
        <v>102</v>
      </c>
      <c r="Q28" s="4">
        <f>INT(P28/$F$2*$G$2)</f>
        <v>102</v>
      </c>
      <c r="R28" s="4">
        <f>INT(P28/$F$2*$H$2)</f>
        <v>102</v>
      </c>
      <c r="S28" s="4">
        <f>INT(R28/$H$2*$I$2)</f>
        <v>102</v>
      </c>
      <c r="U28" s="97">
        <v>25</v>
      </c>
      <c r="V28" s="4">
        <f t="shared" si="10"/>
        <v>63</v>
      </c>
      <c r="W28" s="4">
        <f t="shared" si="11"/>
        <v>63</v>
      </c>
      <c r="X28" s="4">
        <f t="shared" si="12"/>
        <v>63</v>
      </c>
      <c r="Y28" s="4">
        <f t="shared" si="13"/>
        <v>63</v>
      </c>
      <c r="Z28" s="4">
        <f t="shared" si="14"/>
        <v>102</v>
      </c>
      <c r="AA28" s="4">
        <f t="shared" si="15"/>
        <v>102</v>
      </c>
      <c r="AB28" s="4">
        <f t="shared" si="16"/>
        <v>102</v>
      </c>
      <c r="AC28" s="4">
        <f t="shared" si="17"/>
        <v>102</v>
      </c>
    </row>
    <row r="29" ht="16.5" spans="1:29">
      <c r="A29" s="97">
        <v>26</v>
      </c>
      <c r="B29" s="97">
        <f>INT(VLOOKUP(A29,装备基础!$U$1:$AC$203,2)/属性空间占比!$B$3*属性空间占比!$B$2)</f>
        <v>82</v>
      </c>
      <c r="C29" s="4">
        <f t="shared" si="1"/>
        <v>82</v>
      </c>
      <c r="D29" s="4">
        <f t="shared" si="2"/>
        <v>82</v>
      </c>
      <c r="E29" s="4">
        <f t="shared" si="3"/>
        <v>82</v>
      </c>
      <c r="F29" s="4">
        <f t="shared" si="4"/>
        <v>109</v>
      </c>
      <c r="G29" s="4">
        <f t="shared" si="5"/>
        <v>109</v>
      </c>
      <c r="H29" s="4">
        <f t="shared" si="6"/>
        <v>109</v>
      </c>
      <c r="I29" s="4">
        <f t="shared" si="7"/>
        <v>109</v>
      </c>
      <c r="J29">
        <f t="shared" si="8"/>
        <v>328</v>
      </c>
      <c r="K29" s="97">
        <v>26</v>
      </c>
      <c r="L29" s="4">
        <f t="shared" si="18"/>
        <v>67</v>
      </c>
      <c r="M29" s="4">
        <f t="shared" si="19"/>
        <v>67</v>
      </c>
      <c r="N29" s="4">
        <f t="shared" si="20"/>
        <v>67</v>
      </c>
      <c r="O29" s="4">
        <f t="shared" si="21"/>
        <v>67</v>
      </c>
      <c r="P29" s="4">
        <f t="shared" si="22"/>
        <v>109</v>
      </c>
      <c r="Q29" s="4">
        <f>INT(P29/$F$2*$G$2)</f>
        <v>109</v>
      </c>
      <c r="R29" s="4">
        <f>INT(P29/$F$2*$H$2)</f>
        <v>109</v>
      </c>
      <c r="S29" s="4">
        <f>INT(R29/$H$2*$I$2)</f>
        <v>109</v>
      </c>
      <c r="U29" s="97">
        <v>26</v>
      </c>
      <c r="V29" s="4">
        <f t="shared" si="10"/>
        <v>67</v>
      </c>
      <c r="W29" s="4">
        <f t="shared" si="11"/>
        <v>67</v>
      </c>
      <c r="X29" s="4">
        <f t="shared" si="12"/>
        <v>67</v>
      </c>
      <c r="Y29" s="4">
        <f t="shared" si="13"/>
        <v>67</v>
      </c>
      <c r="Z29" s="4">
        <f t="shared" si="14"/>
        <v>109</v>
      </c>
      <c r="AA29" s="4">
        <f t="shared" si="15"/>
        <v>109</v>
      </c>
      <c r="AB29" s="4">
        <f t="shared" si="16"/>
        <v>109</v>
      </c>
      <c r="AC29" s="4">
        <f t="shared" si="17"/>
        <v>109</v>
      </c>
    </row>
    <row r="30" ht="16.5" spans="1:29">
      <c r="A30" s="97">
        <v>27</v>
      </c>
      <c r="B30" s="97">
        <f>INT(VLOOKUP(A30,装备基础!$U$1:$AC$203,2)/属性空间占比!$B$3*属性空间占比!$B$2)</f>
        <v>88</v>
      </c>
      <c r="C30" s="4">
        <f t="shared" si="1"/>
        <v>88</v>
      </c>
      <c r="D30" s="4">
        <f t="shared" si="2"/>
        <v>88</v>
      </c>
      <c r="E30" s="4">
        <f t="shared" si="3"/>
        <v>88</v>
      </c>
      <c r="F30" s="4">
        <f t="shared" si="4"/>
        <v>117</v>
      </c>
      <c r="G30" s="4">
        <f t="shared" si="5"/>
        <v>117</v>
      </c>
      <c r="H30" s="4">
        <f t="shared" si="6"/>
        <v>117</v>
      </c>
      <c r="I30" s="4">
        <f t="shared" si="7"/>
        <v>117</v>
      </c>
      <c r="J30">
        <f t="shared" si="8"/>
        <v>352</v>
      </c>
      <c r="K30" s="97">
        <v>27</v>
      </c>
      <c r="L30" s="4">
        <f t="shared" si="18"/>
        <v>72</v>
      </c>
      <c r="M30" s="4">
        <f t="shared" si="19"/>
        <v>72</v>
      </c>
      <c r="N30" s="4">
        <f t="shared" si="20"/>
        <v>72</v>
      </c>
      <c r="O30" s="4">
        <f t="shared" si="21"/>
        <v>72</v>
      </c>
      <c r="P30" s="4">
        <f t="shared" si="22"/>
        <v>117</v>
      </c>
      <c r="Q30" s="4">
        <f>INT(P30/$F$2*$G$2)</f>
        <v>117</v>
      </c>
      <c r="R30" s="4">
        <f>INT(P30/$F$2*$H$2)</f>
        <v>117</v>
      </c>
      <c r="S30" s="4">
        <f>INT(R30/$H$2*$I$2)</f>
        <v>117</v>
      </c>
      <c r="U30" s="97">
        <v>27</v>
      </c>
      <c r="V30" s="4">
        <f t="shared" si="10"/>
        <v>72</v>
      </c>
      <c r="W30" s="4">
        <f t="shared" si="11"/>
        <v>72</v>
      </c>
      <c r="X30" s="4">
        <f t="shared" si="12"/>
        <v>72</v>
      </c>
      <c r="Y30" s="4">
        <f t="shared" si="13"/>
        <v>72</v>
      </c>
      <c r="Z30" s="4">
        <f t="shared" si="14"/>
        <v>117</v>
      </c>
      <c r="AA30" s="4">
        <f t="shared" si="15"/>
        <v>117</v>
      </c>
      <c r="AB30" s="4">
        <f t="shared" si="16"/>
        <v>117</v>
      </c>
      <c r="AC30" s="4">
        <f t="shared" si="17"/>
        <v>117</v>
      </c>
    </row>
    <row r="31" ht="16.5" spans="1:29">
      <c r="A31" s="97">
        <v>28</v>
      </c>
      <c r="B31" s="97">
        <f>INT(VLOOKUP(A31,装备基础!$U$1:$AC$203,2)/属性空间占比!$B$3*属性空间占比!$B$2)</f>
        <v>93</v>
      </c>
      <c r="C31" s="4">
        <f t="shared" si="1"/>
        <v>93</v>
      </c>
      <c r="D31" s="4">
        <f t="shared" si="2"/>
        <v>93</v>
      </c>
      <c r="E31" s="4">
        <f t="shared" si="3"/>
        <v>93</v>
      </c>
      <c r="F31" s="4">
        <f t="shared" si="4"/>
        <v>124</v>
      </c>
      <c r="G31" s="4">
        <f t="shared" si="5"/>
        <v>124</v>
      </c>
      <c r="H31" s="4">
        <f t="shared" si="6"/>
        <v>124</v>
      </c>
      <c r="I31" s="4">
        <f t="shared" si="7"/>
        <v>124</v>
      </c>
      <c r="J31">
        <f t="shared" si="8"/>
        <v>372</v>
      </c>
      <c r="K31" s="97">
        <v>28</v>
      </c>
      <c r="L31" s="4">
        <f t="shared" si="18"/>
        <v>76</v>
      </c>
      <c r="M31" s="4">
        <f t="shared" si="19"/>
        <v>76</v>
      </c>
      <c r="N31" s="4">
        <f t="shared" si="20"/>
        <v>76</v>
      </c>
      <c r="O31" s="4">
        <f t="shared" si="21"/>
        <v>76</v>
      </c>
      <c r="P31" s="4">
        <f t="shared" si="22"/>
        <v>124</v>
      </c>
      <c r="Q31" s="4">
        <f>INT(P31/$F$2*$G$2)</f>
        <v>124</v>
      </c>
      <c r="R31" s="4">
        <f>INT(P31/$F$2*$H$2)</f>
        <v>124</v>
      </c>
      <c r="S31" s="4">
        <f>INT(R31/$H$2*$I$2)</f>
        <v>124</v>
      </c>
      <c r="U31" s="97">
        <v>28</v>
      </c>
      <c r="V31" s="4">
        <f t="shared" si="10"/>
        <v>76</v>
      </c>
      <c r="W31" s="4">
        <f t="shared" si="11"/>
        <v>76</v>
      </c>
      <c r="X31" s="4">
        <f t="shared" si="12"/>
        <v>76</v>
      </c>
      <c r="Y31" s="4">
        <f t="shared" si="13"/>
        <v>76</v>
      </c>
      <c r="Z31" s="4">
        <f t="shared" si="14"/>
        <v>124</v>
      </c>
      <c r="AA31" s="4">
        <f t="shared" si="15"/>
        <v>124</v>
      </c>
      <c r="AB31" s="4">
        <f t="shared" si="16"/>
        <v>124</v>
      </c>
      <c r="AC31" s="4">
        <f t="shared" si="17"/>
        <v>124</v>
      </c>
    </row>
    <row r="32" ht="16.5" spans="1:29">
      <c r="A32" s="97">
        <v>29</v>
      </c>
      <c r="B32" s="97">
        <f>INT(VLOOKUP(A32,装备基础!$U$1:$AC$203,2)/属性空间占比!$B$3*属性空间占比!$B$2)</f>
        <v>99</v>
      </c>
      <c r="C32" s="4">
        <f t="shared" si="1"/>
        <v>99</v>
      </c>
      <c r="D32" s="4">
        <f t="shared" si="2"/>
        <v>99</v>
      </c>
      <c r="E32" s="4">
        <f t="shared" si="3"/>
        <v>99</v>
      </c>
      <c r="F32" s="4">
        <f t="shared" si="4"/>
        <v>132</v>
      </c>
      <c r="G32" s="4">
        <f t="shared" si="5"/>
        <v>132</v>
      </c>
      <c r="H32" s="4">
        <f t="shared" si="6"/>
        <v>132</v>
      </c>
      <c r="I32" s="4">
        <f t="shared" si="7"/>
        <v>132</v>
      </c>
      <c r="J32">
        <f t="shared" si="8"/>
        <v>396</v>
      </c>
      <c r="K32" s="97">
        <v>29</v>
      </c>
      <c r="L32" s="4">
        <f t="shared" si="18"/>
        <v>81</v>
      </c>
      <c r="M32" s="4">
        <f t="shared" si="19"/>
        <v>81</v>
      </c>
      <c r="N32" s="4">
        <f t="shared" si="20"/>
        <v>81</v>
      </c>
      <c r="O32" s="4">
        <f t="shared" si="21"/>
        <v>81</v>
      </c>
      <c r="P32" s="4">
        <f t="shared" si="22"/>
        <v>132</v>
      </c>
      <c r="Q32" s="4">
        <f>INT(P32/$F$2*$G$2)</f>
        <v>132</v>
      </c>
      <c r="R32" s="4">
        <f>INT(P32/$F$2*$H$2)</f>
        <v>132</v>
      </c>
      <c r="S32" s="4">
        <f>INT(R32/$H$2*$I$2)</f>
        <v>132</v>
      </c>
      <c r="U32" s="97">
        <v>29</v>
      </c>
      <c r="V32" s="4">
        <f t="shared" si="10"/>
        <v>81</v>
      </c>
      <c r="W32" s="4">
        <f t="shared" si="11"/>
        <v>81</v>
      </c>
      <c r="X32" s="4">
        <f t="shared" si="12"/>
        <v>81</v>
      </c>
      <c r="Y32" s="4">
        <f t="shared" si="13"/>
        <v>81</v>
      </c>
      <c r="Z32" s="4">
        <f t="shared" si="14"/>
        <v>132</v>
      </c>
      <c r="AA32" s="4">
        <f t="shared" si="15"/>
        <v>132</v>
      </c>
      <c r="AB32" s="4">
        <f t="shared" si="16"/>
        <v>132</v>
      </c>
      <c r="AC32" s="4">
        <f t="shared" si="17"/>
        <v>132</v>
      </c>
    </row>
    <row r="33" ht="16.5" spans="1:29">
      <c r="A33" s="97">
        <v>30</v>
      </c>
      <c r="B33" s="97">
        <f>INT(VLOOKUP(A33,装备基础!$U$1:$AC$203,2)/属性空间占比!$B$3*属性空间占比!$B$2)</f>
        <v>103</v>
      </c>
      <c r="C33" s="4">
        <f t="shared" si="1"/>
        <v>103</v>
      </c>
      <c r="D33" s="4">
        <f t="shared" si="2"/>
        <v>103</v>
      </c>
      <c r="E33" s="4">
        <f t="shared" si="3"/>
        <v>103</v>
      </c>
      <c r="F33" s="4">
        <f t="shared" si="4"/>
        <v>137</v>
      </c>
      <c r="G33" s="4">
        <f t="shared" si="5"/>
        <v>137</v>
      </c>
      <c r="H33" s="4">
        <f t="shared" si="6"/>
        <v>137</v>
      </c>
      <c r="I33" s="4">
        <f t="shared" si="7"/>
        <v>137</v>
      </c>
      <c r="J33">
        <f t="shared" si="8"/>
        <v>412</v>
      </c>
      <c r="K33" s="97">
        <v>30</v>
      </c>
      <c r="L33" s="4">
        <f t="shared" si="18"/>
        <v>84</v>
      </c>
      <c r="M33" s="4">
        <f t="shared" si="19"/>
        <v>84</v>
      </c>
      <c r="N33" s="4">
        <f t="shared" si="20"/>
        <v>84</v>
      </c>
      <c r="O33" s="4">
        <f t="shared" si="21"/>
        <v>84</v>
      </c>
      <c r="P33" s="4">
        <f t="shared" si="22"/>
        <v>137</v>
      </c>
      <c r="Q33" s="4">
        <f>INT(P33/$F$2*$G$2)</f>
        <v>137</v>
      </c>
      <c r="R33" s="4">
        <f>INT(P33/$F$2*$H$2)</f>
        <v>137</v>
      </c>
      <c r="S33" s="4">
        <f>INT(R33/$H$2*$I$2)</f>
        <v>137</v>
      </c>
      <c r="U33" s="97">
        <v>30</v>
      </c>
      <c r="V33" s="4">
        <f t="shared" si="10"/>
        <v>84</v>
      </c>
      <c r="W33" s="4">
        <f t="shared" si="11"/>
        <v>84</v>
      </c>
      <c r="X33" s="4">
        <f t="shared" si="12"/>
        <v>84</v>
      </c>
      <c r="Y33" s="4">
        <f t="shared" si="13"/>
        <v>84</v>
      </c>
      <c r="Z33" s="4">
        <f t="shared" si="14"/>
        <v>137</v>
      </c>
      <c r="AA33" s="4">
        <f t="shared" si="15"/>
        <v>137</v>
      </c>
      <c r="AB33" s="4">
        <f t="shared" si="16"/>
        <v>137</v>
      </c>
      <c r="AC33" s="4">
        <f t="shared" si="17"/>
        <v>137</v>
      </c>
    </row>
    <row r="34" ht="16.5" spans="1:29">
      <c r="A34" s="97">
        <v>31</v>
      </c>
      <c r="B34" s="97">
        <f>INT(VLOOKUP(A34,装备基础!$U$1:$AC$203,2)/属性空间占比!$B$3*属性空间占比!$B$2)</f>
        <v>110</v>
      </c>
      <c r="C34" s="4">
        <f t="shared" si="1"/>
        <v>110</v>
      </c>
      <c r="D34" s="4">
        <f t="shared" si="2"/>
        <v>110</v>
      </c>
      <c r="E34" s="4">
        <f t="shared" si="3"/>
        <v>110</v>
      </c>
      <c r="F34" s="4">
        <f t="shared" si="4"/>
        <v>146</v>
      </c>
      <c r="G34" s="4">
        <f t="shared" si="5"/>
        <v>146</v>
      </c>
      <c r="H34" s="4">
        <f t="shared" si="6"/>
        <v>146</v>
      </c>
      <c r="I34" s="4">
        <f t="shared" si="7"/>
        <v>146</v>
      </c>
      <c r="J34">
        <f t="shared" si="8"/>
        <v>440</v>
      </c>
      <c r="K34" s="97">
        <v>31</v>
      </c>
      <c r="L34" s="4">
        <f t="shared" si="18"/>
        <v>90</v>
      </c>
      <c r="M34" s="4">
        <f t="shared" si="19"/>
        <v>90</v>
      </c>
      <c r="N34" s="4">
        <f t="shared" si="20"/>
        <v>90</v>
      </c>
      <c r="O34" s="4">
        <f t="shared" si="21"/>
        <v>90</v>
      </c>
      <c r="P34" s="4">
        <f t="shared" si="22"/>
        <v>146</v>
      </c>
      <c r="Q34" s="4">
        <f>INT(P34/$F$2*$G$2)</f>
        <v>146</v>
      </c>
      <c r="R34" s="4">
        <f>INT(P34/$F$2*$H$2)</f>
        <v>146</v>
      </c>
      <c r="S34" s="4">
        <f>INT(R34/$H$2*$I$2)</f>
        <v>146</v>
      </c>
      <c r="U34" s="97">
        <v>31</v>
      </c>
      <c r="V34" s="4">
        <f t="shared" si="10"/>
        <v>90</v>
      </c>
      <c r="W34" s="4">
        <f t="shared" si="11"/>
        <v>90</v>
      </c>
      <c r="X34" s="4">
        <f t="shared" si="12"/>
        <v>90</v>
      </c>
      <c r="Y34" s="4">
        <f t="shared" si="13"/>
        <v>90</v>
      </c>
      <c r="Z34" s="4">
        <f t="shared" si="14"/>
        <v>146</v>
      </c>
      <c r="AA34" s="4">
        <f t="shared" si="15"/>
        <v>146</v>
      </c>
      <c r="AB34" s="4">
        <f t="shared" si="16"/>
        <v>146</v>
      </c>
      <c r="AC34" s="4">
        <f t="shared" si="17"/>
        <v>146</v>
      </c>
    </row>
    <row r="35" ht="16.5" spans="1:29">
      <c r="A35" s="97">
        <v>32</v>
      </c>
      <c r="B35" s="97">
        <f>INT(VLOOKUP(A35,装备基础!$U$1:$AC$203,2)/属性空间占比!$B$3*属性空间占比!$B$2)</f>
        <v>116</v>
      </c>
      <c r="C35" s="4">
        <f t="shared" si="1"/>
        <v>116</v>
      </c>
      <c r="D35" s="4">
        <f t="shared" si="2"/>
        <v>116</v>
      </c>
      <c r="E35" s="4">
        <f t="shared" si="3"/>
        <v>116</v>
      </c>
      <c r="F35" s="4">
        <f t="shared" si="4"/>
        <v>154</v>
      </c>
      <c r="G35" s="4">
        <f t="shared" si="5"/>
        <v>154</v>
      </c>
      <c r="H35" s="4">
        <f t="shared" si="6"/>
        <v>154</v>
      </c>
      <c r="I35" s="4">
        <f t="shared" si="7"/>
        <v>154</v>
      </c>
      <c r="J35">
        <f t="shared" si="8"/>
        <v>464</v>
      </c>
      <c r="K35" s="97">
        <v>32</v>
      </c>
      <c r="L35" s="4">
        <f t="shared" si="18"/>
        <v>95</v>
      </c>
      <c r="M35" s="4">
        <f t="shared" si="19"/>
        <v>95</v>
      </c>
      <c r="N35" s="4">
        <f t="shared" si="20"/>
        <v>95</v>
      </c>
      <c r="O35" s="4">
        <f t="shared" si="21"/>
        <v>95</v>
      </c>
      <c r="P35" s="4">
        <f t="shared" si="22"/>
        <v>154</v>
      </c>
      <c r="Q35" s="4">
        <f>INT(P35/$F$2*$G$2)</f>
        <v>154</v>
      </c>
      <c r="R35" s="4">
        <f>INT(P35/$F$2*$H$2)</f>
        <v>154</v>
      </c>
      <c r="S35" s="4">
        <f>INT(R35/$H$2*$I$2)</f>
        <v>154</v>
      </c>
      <c r="U35" s="97">
        <v>32</v>
      </c>
      <c r="V35" s="4">
        <f t="shared" si="10"/>
        <v>95</v>
      </c>
      <c r="W35" s="4">
        <f t="shared" si="11"/>
        <v>95</v>
      </c>
      <c r="X35" s="4">
        <f t="shared" si="12"/>
        <v>95</v>
      </c>
      <c r="Y35" s="4">
        <f t="shared" si="13"/>
        <v>95</v>
      </c>
      <c r="Z35" s="4">
        <f t="shared" si="14"/>
        <v>154</v>
      </c>
      <c r="AA35" s="4">
        <f t="shared" si="15"/>
        <v>154</v>
      </c>
      <c r="AB35" s="4">
        <f t="shared" si="16"/>
        <v>154</v>
      </c>
      <c r="AC35" s="4">
        <f t="shared" si="17"/>
        <v>154</v>
      </c>
    </row>
    <row r="36" ht="16.5" spans="1:29">
      <c r="A36" s="97">
        <v>33</v>
      </c>
      <c r="B36" s="97">
        <f>INT(VLOOKUP(A36,装备基础!$U$1:$AC$203,2)/属性空间占比!$B$3*属性空间占比!$B$2)</f>
        <v>122</v>
      </c>
      <c r="C36" s="4">
        <f t="shared" si="1"/>
        <v>122</v>
      </c>
      <c r="D36" s="4">
        <f t="shared" si="2"/>
        <v>122</v>
      </c>
      <c r="E36" s="4">
        <f t="shared" si="3"/>
        <v>122</v>
      </c>
      <c r="F36" s="4">
        <f t="shared" si="4"/>
        <v>162</v>
      </c>
      <c r="G36" s="4">
        <f t="shared" si="5"/>
        <v>162</v>
      </c>
      <c r="H36" s="4">
        <f t="shared" si="6"/>
        <v>162</v>
      </c>
      <c r="I36" s="4">
        <f t="shared" si="7"/>
        <v>162</v>
      </c>
      <c r="J36">
        <f t="shared" si="8"/>
        <v>488</v>
      </c>
      <c r="K36" s="97">
        <v>33</v>
      </c>
      <c r="L36" s="4">
        <f t="shared" si="18"/>
        <v>100</v>
      </c>
      <c r="M36" s="4">
        <f t="shared" si="19"/>
        <v>100</v>
      </c>
      <c r="N36" s="4">
        <f t="shared" si="20"/>
        <v>100</v>
      </c>
      <c r="O36" s="4">
        <f t="shared" si="21"/>
        <v>100</v>
      </c>
      <c r="P36" s="4">
        <f t="shared" si="22"/>
        <v>162</v>
      </c>
      <c r="Q36" s="4">
        <f>INT(P36/$F$2*$G$2)</f>
        <v>162</v>
      </c>
      <c r="R36" s="4">
        <f>INT(P36/$F$2*$H$2)</f>
        <v>162</v>
      </c>
      <c r="S36" s="4">
        <f>INT(R36/$H$2*$I$2)</f>
        <v>162</v>
      </c>
      <c r="U36" s="97">
        <v>33</v>
      </c>
      <c r="V36" s="4">
        <f t="shared" si="10"/>
        <v>100</v>
      </c>
      <c r="W36" s="4">
        <f t="shared" si="11"/>
        <v>100</v>
      </c>
      <c r="X36" s="4">
        <f t="shared" si="12"/>
        <v>100</v>
      </c>
      <c r="Y36" s="4">
        <f t="shared" si="13"/>
        <v>100</v>
      </c>
      <c r="Z36" s="4">
        <f t="shared" si="14"/>
        <v>162</v>
      </c>
      <c r="AA36" s="4">
        <f t="shared" si="15"/>
        <v>162</v>
      </c>
      <c r="AB36" s="4">
        <f t="shared" si="16"/>
        <v>162</v>
      </c>
      <c r="AC36" s="4">
        <f t="shared" si="17"/>
        <v>162</v>
      </c>
    </row>
    <row r="37" ht="16.5" spans="1:29">
      <c r="A37" s="97">
        <v>34</v>
      </c>
      <c r="B37" s="97">
        <f>INT(VLOOKUP(A37,装备基础!$U$1:$AC$203,2)/属性空间占比!$B$3*属性空间占比!$B$2)</f>
        <v>128</v>
      </c>
      <c r="C37" s="4">
        <f t="shared" ref="C37:C68" si="23">INT(B37/$B$2*$C$2)</f>
        <v>128</v>
      </c>
      <c r="D37" s="4">
        <f t="shared" ref="D37:D68" si="24">INT(B37/$B$2*$D$2)</f>
        <v>128</v>
      </c>
      <c r="E37" s="4">
        <f t="shared" ref="E37:E68" si="25">INT(B37/$B$2*$E$2)</f>
        <v>128</v>
      </c>
      <c r="F37" s="4">
        <f t="shared" ref="F37:F68" si="26">INT(B37/$B$2/1.5*1*$F$2)</f>
        <v>170</v>
      </c>
      <c r="G37" s="4">
        <f t="shared" ref="G37:G68" si="27">INT(F37/$F$2*$G$2)</f>
        <v>170</v>
      </c>
      <c r="H37" s="4">
        <f t="shared" ref="H37:H68" si="28">INT(F37/$F$2*$H$2)</f>
        <v>170</v>
      </c>
      <c r="I37" s="4">
        <f t="shared" ref="I37:I68" si="29">INT(H37/$H$2*$I$2)</f>
        <v>170</v>
      </c>
      <c r="J37">
        <f t="shared" ref="J37:J68" si="30">SUM(B37:E37)</f>
        <v>512</v>
      </c>
      <c r="K37" s="97">
        <v>34</v>
      </c>
      <c r="L37" s="4">
        <f t="shared" si="18"/>
        <v>104</v>
      </c>
      <c r="M37" s="4">
        <f t="shared" si="19"/>
        <v>104</v>
      </c>
      <c r="N37" s="4">
        <f t="shared" si="20"/>
        <v>104</v>
      </c>
      <c r="O37" s="4">
        <f t="shared" si="21"/>
        <v>104</v>
      </c>
      <c r="P37" s="4">
        <f t="shared" si="22"/>
        <v>170</v>
      </c>
      <c r="Q37" s="4">
        <f>INT(P37/$F$2*$G$2)</f>
        <v>170</v>
      </c>
      <c r="R37" s="4">
        <f>INT(P37/$F$2*$H$2)</f>
        <v>170</v>
      </c>
      <c r="S37" s="4">
        <f>INT(R37/$H$2*$I$2)</f>
        <v>170</v>
      </c>
      <c r="U37" s="97">
        <v>34</v>
      </c>
      <c r="V37" s="4">
        <f t="shared" ref="V37:V68" si="31">L37</f>
        <v>104</v>
      </c>
      <c r="W37" s="4">
        <f t="shared" ref="W37:W68" si="32">M37</f>
        <v>104</v>
      </c>
      <c r="X37" s="4">
        <f t="shared" ref="X37:X68" si="33">N37</f>
        <v>104</v>
      </c>
      <c r="Y37" s="4">
        <f t="shared" ref="Y37:Y68" si="34">O37</f>
        <v>104</v>
      </c>
      <c r="Z37" s="4">
        <f t="shared" ref="Z37:Z68" si="35">P37</f>
        <v>170</v>
      </c>
      <c r="AA37" s="4">
        <f t="shared" ref="AA37:AA68" si="36">Q37</f>
        <v>170</v>
      </c>
      <c r="AB37" s="4">
        <f t="shared" ref="AB37:AB68" si="37">R37</f>
        <v>170</v>
      </c>
      <c r="AC37" s="4">
        <f t="shared" ref="AC37:AC68" si="38">S37</f>
        <v>170</v>
      </c>
    </row>
    <row r="38" ht="16.5" spans="1:29">
      <c r="A38" s="97">
        <v>35</v>
      </c>
      <c r="B38" s="97">
        <f>INT(VLOOKUP(A38,装备基础!$U$1:$AC$203,2)/属性空间占比!$B$3*属性空间占比!$B$2)</f>
        <v>134</v>
      </c>
      <c r="C38" s="4">
        <f t="shared" si="23"/>
        <v>134</v>
      </c>
      <c r="D38" s="4">
        <f t="shared" si="24"/>
        <v>134</v>
      </c>
      <c r="E38" s="4">
        <f t="shared" si="25"/>
        <v>134</v>
      </c>
      <c r="F38" s="4">
        <f t="shared" si="26"/>
        <v>178</v>
      </c>
      <c r="G38" s="4">
        <f t="shared" si="27"/>
        <v>178</v>
      </c>
      <c r="H38" s="4">
        <f t="shared" si="28"/>
        <v>178</v>
      </c>
      <c r="I38" s="4">
        <f t="shared" si="29"/>
        <v>178</v>
      </c>
      <c r="J38">
        <f t="shared" si="30"/>
        <v>536</v>
      </c>
      <c r="K38" s="97">
        <v>35</v>
      </c>
      <c r="L38" s="4">
        <f t="shared" si="18"/>
        <v>109</v>
      </c>
      <c r="M38" s="4">
        <f t="shared" si="19"/>
        <v>109</v>
      </c>
      <c r="N38" s="4">
        <f t="shared" si="20"/>
        <v>109</v>
      </c>
      <c r="O38" s="4">
        <f t="shared" si="21"/>
        <v>109</v>
      </c>
      <c r="P38" s="4">
        <f t="shared" si="22"/>
        <v>178</v>
      </c>
      <c r="Q38" s="4">
        <f>INT(P38/$F$2*$G$2)</f>
        <v>178</v>
      </c>
      <c r="R38" s="4">
        <f>INT(P38/$F$2*$H$2)</f>
        <v>178</v>
      </c>
      <c r="S38" s="4">
        <f>INT(R38/$H$2*$I$2)</f>
        <v>178</v>
      </c>
      <c r="U38" s="97">
        <v>35</v>
      </c>
      <c r="V38" s="4">
        <f t="shared" si="31"/>
        <v>109</v>
      </c>
      <c r="W38" s="4">
        <f t="shared" si="32"/>
        <v>109</v>
      </c>
      <c r="X38" s="4">
        <f t="shared" si="33"/>
        <v>109</v>
      </c>
      <c r="Y38" s="4">
        <f t="shared" si="34"/>
        <v>109</v>
      </c>
      <c r="Z38" s="4">
        <f t="shared" si="35"/>
        <v>178</v>
      </c>
      <c r="AA38" s="4">
        <f t="shared" si="36"/>
        <v>178</v>
      </c>
      <c r="AB38" s="4">
        <f t="shared" si="37"/>
        <v>178</v>
      </c>
      <c r="AC38" s="4">
        <f t="shared" si="38"/>
        <v>178</v>
      </c>
    </row>
    <row r="39" ht="16.5" spans="1:29">
      <c r="A39" s="97">
        <v>36</v>
      </c>
      <c r="B39" s="97">
        <f>INT(VLOOKUP(A39,装备基础!$U$1:$AC$203,2)/属性空间占比!$B$3*属性空间占比!$B$2)</f>
        <v>142</v>
      </c>
      <c r="C39" s="4">
        <f t="shared" si="23"/>
        <v>142</v>
      </c>
      <c r="D39" s="4">
        <f t="shared" si="24"/>
        <v>142</v>
      </c>
      <c r="E39" s="4">
        <f t="shared" si="25"/>
        <v>142</v>
      </c>
      <c r="F39" s="4">
        <f t="shared" si="26"/>
        <v>189</v>
      </c>
      <c r="G39" s="4">
        <f t="shared" si="27"/>
        <v>189</v>
      </c>
      <c r="H39" s="4">
        <f t="shared" si="28"/>
        <v>189</v>
      </c>
      <c r="I39" s="4">
        <f t="shared" si="29"/>
        <v>189</v>
      </c>
      <c r="J39">
        <f t="shared" si="30"/>
        <v>568</v>
      </c>
      <c r="K39" s="97">
        <v>36</v>
      </c>
      <c r="L39" s="4">
        <f t="shared" si="18"/>
        <v>116</v>
      </c>
      <c r="M39" s="4">
        <f t="shared" si="19"/>
        <v>116</v>
      </c>
      <c r="N39" s="4">
        <f t="shared" si="20"/>
        <v>116</v>
      </c>
      <c r="O39" s="4">
        <f t="shared" si="21"/>
        <v>116</v>
      </c>
      <c r="P39" s="4">
        <f t="shared" si="22"/>
        <v>189</v>
      </c>
      <c r="Q39" s="4">
        <f>INT(P39/$F$2*$G$2)</f>
        <v>189</v>
      </c>
      <c r="R39" s="4">
        <f>INT(P39/$F$2*$H$2)</f>
        <v>189</v>
      </c>
      <c r="S39" s="4">
        <f>INT(R39/$H$2*$I$2)</f>
        <v>189</v>
      </c>
      <c r="U39" s="97">
        <v>36</v>
      </c>
      <c r="V39" s="4">
        <f t="shared" si="31"/>
        <v>116</v>
      </c>
      <c r="W39" s="4">
        <f t="shared" si="32"/>
        <v>116</v>
      </c>
      <c r="X39" s="4">
        <f t="shared" si="33"/>
        <v>116</v>
      </c>
      <c r="Y39" s="4">
        <f t="shared" si="34"/>
        <v>116</v>
      </c>
      <c r="Z39" s="4">
        <f t="shared" si="35"/>
        <v>189</v>
      </c>
      <c r="AA39" s="4">
        <f t="shared" si="36"/>
        <v>189</v>
      </c>
      <c r="AB39" s="4">
        <f t="shared" si="37"/>
        <v>189</v>
      </c>
      <c r="AC39" s="4">
        <f t="shared" si="38"/>
        <v>189</v>
      </c>
    </row>
    <row r="40" ht="16.5" spans="1:29">
      <c r="A40" s="97">
        <v>37</v>
      </c>
      <c r="B40" s="97">
        <f>INT(VLOOKUP(A40,装备基础!$U$1:$AC$203,2)/属性空间占比!$B$3*属性空间占比!$B$2)</f>
        <v>148</v>
      </c>
      <c r="C40" s="4">
        <f t="shared" si="23"/>
        <v>148</v>
      </c>
      <c r="D40" s="4">
        <f t="shared" si="24"/>
        <v>148</v>
      </c>
      <c r="E40" s="4">
        <f t="shared" si="25"/>
        <v>148</v>
      </c>
      <c r="F40" s="4">
        <f t="shared" si="26"/>
        <v>197</v>
      </c>
      <c r="G40" s="4">
        <f t="shared" si="27"/>
        <v>197</v>
      </c>
      <c r="H40" s="4">
        <f t="shared" si="28"/>
        <v>197</v>
      </c>
      <c r="I40" s="4">
        <f t="shared" si="29"/>
        <v>197</v>
      </c>
      <c r="J40">
        <f t="shared" si="30"/>
        <v>592</v>
      </c>
      <c r="K40" s="97">
        <v>37</v>
      </c>
      <c r="L40" s="4">
        <f t="shared" si="18"/>
        <v>121</v>
      </c>
      <c r="M40" s="4">
        <f t="shared" si="19"/>
        <v>121</v>
      </c>
      <c r="N40" s="4">
        <f t="shared" si="20"/>
        <v>121</v>
      </c>
      <c r="O40" s="4">
        <f t="shared" si="21"/>
        <v>121</v>
      </c>
      <c r="P40" s="4">
        <f t="shared" si="22"/>
        <v>197</v>
      </c>
      <c r="Q40" s="4">
        <f>INT(P40/$F$2*$G$2)</f>
        <v>197</v>
      </c>
      <c r="R40" s="4">
        <f>INT(P40/$F$2*$H$2)</f>
        <v>197</v>
      </c>
      <c r="S40" s="4">
        <f>INT(R40/$H$2*$I$2)</f>
        <v>197</v>
      </c>
      <c r="U40" s="97">
        <v>37</v>
      </c>
      <c r="V40" s="4">
        <f t="shared" si="31"/>
        <v>121</v>
      </c>
      <c r="W40" s="4">
        <f t="shared" si="32"/>
        <v>121</v>
      </c>
      <c r="X40" s="4">
        <f t="shared" si="33"/>
        <v>121</v>
      </c>
      <c r="Y40" s="4">
        <f t="shared" si="34"/>
        <v>121</v>
      </c>
      <c r="Z40" s="4">
        <f t="shared" si="35"/>
        <v>197</v>
      </c>
      <c r="AA40" s="4">
        <f t="shared" si="36"/>
        <v>197</v>
      </c>
      <c r="AB40" s="4">
        <f t="shared" si="37"/>
        <v>197</v>
      </c>
      <c r="AC40" s="4">
        <f t="shared" si="38"/>
        <v>197</v>
      </c>
    </row>
    <row r="41" ht="16.5" spans="1:29">
      <c r="A41" s="97">
        <v>38</v>
      </c>
      <c r="B41" s="97">
        <f>INT(VLOOKUP(A41,装备基础!$U$1:$AC$203,2)/属性空间占比!$B$3*属性空间占比!$B$2)</f>
        <v>156</v>
      </c>
      <c r="C41" s="4">
        <f t="shared" si="23"/>
        <v>156</v>
      </c>
      <c r="D41" s="4">
        <f t="shared" si="24"/>
        <v>156</v>
      </c>
      <c r="E41" s="4">
        <f t="shared" si="25"/>
        <v>156</v>
      </c>
      <c r="F41" s="4">
        <f t="shared" si="26"/>
        <v>208</v>
      </c>
      <c r="G41" s="4">
        <f t="shared" si="27"/>
        <v>208</v>
      </c>
      <c r="H41" s="4">
        <f t="shared" si="28"/>
        <v>208</v>
      </c>
      <c r="I41" s="4">
        <f t="shared" si="29"/>
        <v>208</v>
      </c>
      <c r="J41">
        <f t="shared" si="30"/>
        <v>624</v>
      </c>
      <c r="K41" s="97">
        <v>38</v>
      </c>
      <c r="L41" s="4">
        <f t="shared" si="18"/>
        <v>127</v>
      </c>
      <c r="M41" s="4">
        <f t="shared" si="19"/>
        <v>127</v>
      </c>
      <c r="N41" s="4">
        <f t="shared" si="20"/>
        <v>127</v>
      </c>
      <c r="O41" s="4">
        <f t="shared" si="21"/>
        <v>127</v>
      </c>
      <c r="P41" s="4">
        <f t="shared" si="22"/>
        <v>208</v>
      </c>
      <c r="Q41" s="4">
        <f>INT(P41/$F$2*$G$2)</f>
        <v>208</v>
      </c>
      <c r="R41" s="4">
        <f>INT(P41/$F$2*$H$2)</f>
        <v>208</v>
      </c>
      <c r="S41" s="4">
        <f>INT(R41/$H$2*$I$2)</f>
        <v>208</v>
      </c>
      <c r="U41" s="97">
        <v>38</v>
      </c>
      <c r="V41" s="4">
        <f t="shared" si="31"/>
        <v>127</v>
      </c>
      <c r="W41" s="4">
        <f t="shared" si="32"/>
        <v>127</v>
      </c>
      <c r="X41" s="4">
        <f t="shared" si="33"/>
        <v>127</v>
      </c>
      <c r="Y41" s="4">
        <f t="shared" si="34"/>
        <v>127</v>
      </c>
      <c r="Z41" s="4">
        <f t="shared" si="35"/>
        <v>208</v>
      </c>
      <c r="AA41" s="4">
        <f t="shared" si="36"/>
        <v>208</v>
      </c>
      <c r="AB41" s="4">
        <f t="shared" si="37"/>
        <v>208</v>
      </c>
      <c r="AC41" s="4">
        <f t="shared" si="38"/>
        <v>208</v>
      </c>
    </row>
    <row r="42" ht="16.5" spans="1:29">
      <c r="A42" s="97">
        <v>39</v>
      </c>
      <c r="B42" s="97">
        <f>INT(VLOOKUP(A42,装备基础!$U$1:$AC$203,2)/属性空间占比!$B$3*属性空间占比!$B$2)</f>
        <v>162</v>
      </c>
      <c r="C42" s="4">
        <f t="shared" si="23"/>
        <v>162</v>
      </c>
      <c r="D42" s="4">
        <f t="shared" si="24"/>
        <v>162</v>
      </c>
      <c r="E42" s="4">
        <f t="shared" si="25"/>
        <v>162</v>
      </c>
      <c r="F42" s="4">
        <f t="shared" si="26"/>
        <v>216</v>
      </c>
      <c r="G42" s="4">
        <f t="shared" si="27"/>
        <v>216</v>
      </c>
      <c r="H42" s="4">
        <f t="shared" si="28"/>
        <v>216</v>
      </c>
      <c r="I42" s="4">
        <f t="shared" si="29"/>
        <v>216</v>
      </c>
      <c r="J42">
        <f t="shared" si="30"/>
        <v>648</v>
      </c>
      <c r="K42" s="97">
        <v>39</v>
      </c>
      <c r="L42" s="4">
        <f t="shared" si="18"/>
        <v>132</v>
      </c>
      <c r="M42" s="4">
        <f t="shared" si="19"/>
        <v>132</v>
      </c>
      <c r="N42" s="4">
        <f t="shared" si="20"/>
        <v>132</v>
      </c>
      <c r="O42" s="4">
        <f t="shared" si="21"/>
        <v>132</v>
      </c>
      <c r="P42" s="4">
        <f t="shared" si="22"/>
        <v>216</v>
      </c>
      <c r="Q42" s="4">
        <f>INT(P42/$F$2*$G$2)</f>
        <v>216</v>
      </c>
      <c r="R42" s="4">
        <f>INT(P42/$F$2*$H$2)</f>
        <v>216</v>
      </c>
      <c r="S42" s="4">
        <f>INT(R42/$H$2*$I$2)</f>
        <v>216</v>
      </c>
      <c r="U42" s="97">
        <v>39</v>
      </c>
      <c r="V42" s="4">
        <f t="shared" si="31"/>
        <v>132</v>
      </c>
      <c r="W42" s="4">
        <f t="shared" si="32"/>
        <v>132</v>
      </c>
      <c r="X42" s="4">
        <f t="shared" si="33"/>
        <v>132</v>
      </c>
      <c r="Y42" s="4">
        <f t="shared" si="34"/>
        <v>132</v>
      </c>
      <c r="Z42" s="4">
        <f t="shared" si="35"/>
        <v>216</v>
      </c>
      <c r="AA42" s="4">
        <f t="shared" si="36"/>
        <v>216</v>
      </c>
      <c r="AB42" s="4">
        <f t="shared" si="37"/>
        <v>216</v>
      </c>
      <c r="AC42" s="4">
        <f t="shared" si="38"/>
        <v>216</v>
      </c>
    </row>
    <row r="43" ht="16.5" spans="1:29">
      <c r="A43" s="98">
        <v>40</v>
      </c>
      <c r="B43" s="98">
        <f>INT(VLOOKUP(A43,装备基础!$AE$1:$AM$203,2)/属性空间占比!$B$3*属性空间占比!$B$2)</f>
        <v>214</v>
      </c>
      <c r="C43" s="4">
        <f t="shared" si="23"/>
        <v>214</v>
      </c>
      <c r="D43" s="4">
        <f t="shared" si="24"/>
        <v>214</v>
      </c>
      <c r="E43" s="4">
        <f t="shared" si="25"/>
        <v>214</v>
      </c>
      <c r="F43" s="4">
        <f t="shared" si="26"/>
        <v>285</v>
      </c>
      <c r="G43" s="4">
        <f t="shared" si="27"/>
        <v>285</v>
      </c>
      <c r="H43" s="4">
        <f t="shared" si="28"/>
        <v>285</v>
      </c>
      <c r="I43" s="4">
        <f t="shared" si="29"/>
        <v>285</v>
      </c>
      <c r="J43">
        <f t="shared" si="30"/>
        <v>856</v>
      </c>
      <c r="K43" s="98">
        <v>40</v>
      </c>
      <c r="L43" s="4">
        <f t="shared" si="18"/>
        <v>175</v>
      </c>
      <c r="M43" s="4">
        <f t="shared" si="19"/>
        <v>175</v>
      </c>
      <c r="N43" s="4">
        <f t="shared" si="20"/>
        <v>175</v>
      </c>
      <c r="O43" s="4">
        <f t="shared" si="21"/>
        <v>175</v>
      </c>
      <c r="P43" s="4">
        <f t="shared" si="22"/>
        <v>285</v>
      </c>
      <c r="Q43" s="4">
        <f>INT(P43/$F$2*$G$2)</f>
        <v>285</v>
      </c>
      <c r="R43" s="4">
        <f>INT(P43/$F$2*$H$2)</f>
        <v>285</v>
      </c>
      <c r="S43" s="4">
        <f>INT(R43/$H$2*$I$2)</f>
        <v>285</v>
      </c>
      <c r="U43" s="98">
        <v>40</v>
      </c>
      <c r="V43" s="4">
        <f t="shared" si="31"/>
        <v>175</v>
      </c>
      <c r="W43" s="4">
        <f t="shared" si="32"/>
        <v>175</v>
      </c>
      <c r="X43" s="4">
        <f t="shared" si="33"/>
        <v>175</v>
      </c>
      <c r="Y43" s="4">
        <f t="shared" si="34"/>
        <v>175</v>
      </c>
      <c r="Z43" s="4">
        <f t="shared" si="35"/>
        <v>285</v>
      </c>
      <c r="AA43" s="4">
        <f t="shared" si="36"/>
        <v>285</v>
      </c>
      <c r="AB43" s="4">
        <f t="shared" si="37"/>
        <v>285</v>
      </c>
      <c r="AC43" s="4">
        <f t="shared" si="38"/>
        <v>285</v>
      </c>
    </row>
    <row r="44" ht="16.5" spans="1:29">
      <c r="A44" s="98">
        <v>41</v>
      </c>
      <c r="B44" s="98">
        <f>INT(VLOOKUP(A44,装备基础!$AE$1:$AM$203,2)/属性空间占比!$B$3*属性空间占比!$B$2)</f>
        <v>224</v>
      </c>
      <c r="C44" s="4">
        <f t="shared" si="23"/>
        <v>224</v>
      </c>
      <c r="D44" s="4">
        <f t="shared" si="24"/>
        <v>224</v>
      </c>
      <c r="E44" s="4">
        <f t="shared" si="25"/>
        <v>224</v>
      </c>
      <c r="F44" s="4">
        <f t="shared" si="26"/>
        <v>298</v>
      </c>
      <c r="G44" s="4">
        <f t="shared" si="27"/>
        <v>298</v>
      </c>
      <c r="H44" s="4">
        <f t="shared" si="28"/>
        <v>298</v>
      </c>
      <c r="I44" s="4">
        <f t="shared" si="29"/>
        <v>298</v>
      </c>
      <c r="J44">
        <f t="shared" si="30"/>
        <v>896</v>
      </c>
      <c r="K44" s="98">
        <v>41</v>
      </c>
      <c r="L44" s="4">
        <f t="shared" si="18"/>
        <v>183</v>
      </c>
      <c r="M44" s="4">
        <f t="shared" si="19"/>
        <v>183</v>
      </c>
      <c r="N44" s="4">
        <f t="shared" si="20"/>
        <v>183</v>
      </c>
      <c r="O44" s="4">
        <f t="shared" si="21"/>
        <v>183</v>
      </c>
      <c r="P44" s="4">
        <f t="shared" si="22"/>
        <v>298</v>
      </c>
      <c r="Q44" s="4">
        <f>INT(P44/$F$2*$G$2)</f>
        <v>298</v>
      </c>
      <c r="R44" s="4">
        <f>INT(P44/$F$2*$H$2)</f>
        <v>298</v>
      </c>
      <c r="S44" s="4">
        <f>INT(R44/$H$2*$I$2)</f>
        <v>298</v>
      </c>
      <c r="U44" s="98">
        <v>41</v>
      </c>
      <c r="V44" s="4">
        <f t="shared" si="31"/>
        <v>183</v>
      </c>
      <c r="W44" s="4">
        <f t="shared" si="32"/>
        <v>183</v>
      </c>
      <c r="X44" s="4">
        <f t="shared" si="33"/>
        <v>183</v>
      </c>
      <c r="Y44" s="4">
        <f t="shared" si="34"/>
        <v>183</v>
      </c>
      <c r="Z44" s="4">
        <f t="shared" si="35"/>
        <v>298</v>
      </c>
      <c r="AA44" s="4">
        <f t="shared" si="36"/>
        <v>298</v>
      </c>
      <c r="AB44" s="4">
        <f t="shared" si="37"/>
        <v>298</v>
      </c>
      <c r="AC44" s="4">
        <f t="shared" si="38"/>
        <v>298</v>
      </c>
    </row>
    <row r="45" ht="16.5" spans="1:29">
      <c r="A45" s="98">
        <v>42</v>
      </c>
      <c r="B45" s="98">
        <f>INT(VLOOKUP(A45,装备基础!$AE$1:$AM$203,2)/属性空间占比!$B$3*属性空间占比!$B$2)</f>
        <v>234</v>
      </c>
      <c r="C45" s="4">
        <f t="shared" si="23"/>
        <v>234</v>
      </c>
      <c r="D45" s="4">
        <f t="shared" si="24"/>
        <v>234</v>
      </c>
      <c r="E45" s="4">
        <f t="shared" si="25"/>
        <v>234</v>
      </c>
      <c r="F45" s="4">
        <f t="shared" si="26"/>
        <v>312</v>
      </c>
      <c r="G45" s="4">
        <f t="shared" si="27"/>
        <v>312</v>
      </c>
      <c r="H45" s="4">
        <f t="shared" si="28"/>
        <v>312</v>
      </c>
      <c r="I45" s="4">
        <f t="shared" si="29"/>
        <v>312</v>
      </c>
      <c r="J45">
        <f t="shared" si="30"/>
        <v>936</v>
      </c>
      <c r="K45" s="98">
        <v>42</v>
      </c>
      <c r="L45" s="4">
        <f t="shared" ref="L45:L76" si="39">INT(B45*0.82)</f>
        <v>191</v>
      </c>
      <c r="M45" s="4">
        <f t="shared" ref="M45:M76" si="40">INT(C45*0.82)</f>
        <v>191</v>
      </c>
      <c r="N45" s="4">
        <f t="shared" ref="N45:N76" si="41">INT(D45*0.82)</f>
        <v>191</v>
      </c>
      <c r="O45" s="4">
        <f t="shared" ref="O45:O76" si="42">INT(E45*0.82)</f>
        <v>191</v>
      </c>
      <c r="P45" s="4">
        <f t="shared" ref="P45:P76" si="43">F45</f>
        <v>312</v>
      </c>
      <c r="Q45" s="4">
        <f>INT(P45/$F$2*$G$2)</f>
        <v>312</v>
      </c>
      <c r="R45" s="4">
        <f>INT(P45/$F$2*$H$2)</f>
        <v>312</v>
      </c>
      <c r="S45" s="4">
        <f>INT(R45/$H$2*$I$2)</f>
        <v>312</v>
      </c>
      <c r="U45" s="98">
        <v>42</v>
      </c>
      <c r="V45" s="4">
        <f t="shared" si="31"/>
        <v>191</v>
      </c>
      <c r="W45" s="4">
        <f t="shared" si="32"/>
        <v>191</v>
      </c>
      <c r="X45" s="4">
        <f t="shared" si="33"/>
        <v>191</v>
      </c>
      <c r="Y45" s="4">
        <f t="shared" si="34"/>
        <v>191</v>
      </c>
      <c r="Z45" s="4">
        <f t="shared" si="35"/>
        <v>312</v>
      </c>
      <c r="AA45" s="4">
        <f t="shared" si="36"/>
        <v>312</v>
      </c>
      <c r="AB45" s="4">
        <f t="shared" si="37"/>
        <v>312</v>
      </c>
      <c r="AC45" s="4">
        <f t="shared" si="38"/>
        <v>312</v>
      </c>
    </row>
    <row r="46" ht="16.5" spans="1:29">
      <c r="A46" s="98">
        <v>43</v>
      </c>
      <c r="B46" s="98">
        <f>INT(VLOOKUP(A46,装备基础!$AE$1:$AM$203,2)/属性空间占比!$B$3*属性空间占比!$B$2)</f>
        <v>243</v>
      </c>
      <c r="C46" s="4">
        <f t="shared" si="23"/>
        <v>243</v>
      </c>
      <c r="D46" s="4">
        <f t="shared" si="24"/>
        <v>243</v>
      </c>
      <c r="E46" s="4">
        <f t="shared" si="25"/>
        <v>243</v>
      </c>
      <c r="F46" s="4">
        <f t="shared" si="26"/>
        <v>324</v>
      </c>
      <c r="G46" s="4">
        <f t="shared" si="27"/>
        <v>324</v>
      </c>
      <c r="H46" s="4">
        <f t="shared" si="28"/>
        <v>324</v>
      </c>
      <c r="I46" s="4">
        <f t="shared" si="29"/>
        <v>324</v>
      </c>
      <c r="J46">
        <f t="shared" si="30"/>
        <v>972</v>
      </c>
      <c r="K46" s="98">
        <v>43</v>
      </c>
      <c r="L46" s="4">
        <f t="shared" si="39"/>
        <v>199</v>
      </c>
      <c r="M46" s="4">
        <f t="shared" si="40"/>
        <v>199</v>
      </c>
      <c r="N46" s="4">
        <f t="shared" si="41"/>
        <v>199</v>
      </c>
      <c r="O46" s="4">
        <f t="shared" si="42"/>
        <v>199</v>
      </c>
      <c r="P46" s="4">
        <f t="shared" si="43"/>
        <v>324</v>
      </c>
      <c r="Q46" s="4">
        <f>INT(P46/$F$2*$G$2)</f>
        <v>324</v>
      </c>
      <c r="R46" s="4">
        <f>INT(P46/$F$2*$H$2)</f>
        <v>324</v>
      </c>
      <c r="S46" s="4">
        <f>INT(R46/$H$2*$I$2)</f>
        <v>324</v>
      </c>
      <c r="U46" s="98">
        <v>43</v>
      </c>
      <c r="V46" s="4">
        <f t="shared" si="31"/>
        <v>199</v>
      </c>
      <c r="W46" s="4">
        <f t="shared" si="32"/>
        <v>199</v>
      </c>
      <c r="X46" s="4">
        <f t="shared" si="33"/>
        <v>199</v>
      </c>
      <c r="Y46" s="4">
        <f t="shared" si="34"/>
        <v>199</v>
      </c>
      <c r="Z46" s="4">
        <f t="shared" si="35"/>
        <v>324</v>
      </c>
      <c r="AA46" s="4">
        <f t="shared" si="36"/>
        <v>324</v>
      </c>
      <c r="AB46" s="4">
        <f t="shared" si="37"/>
        <v>324</v>
      </c>
      <c r="AC46" s="4">
        <f t="shared" si="38"/>
        <v>324</v>
      </c>
    </row>
    <row r="47" ht="16.5" spans="1:29">
      <c r="A47" s="98">
        <v>44</v>
      </c>
      <c r="B47" s="98">
        <f>INT(VLOOKUP(A47,装备基础!$AE$1:$AM$203,2)/属性空间占比!$B$3*属性空间占比!$B$2)</f>
        <v>253</v>
      </c>
      <c r="C47" s="4">
        <f t="shared" si="23"/>
        <v>253</v>
      </c>
      <c r="D47" s="4">
        <f t="shared" si="24"/>
        <v>253</v>
      </c>
      <c r="E47" s="4">
        <f t="shared" si="25"/>
        <v>253</v>
      </c>
      <c r="F47" s="4">
        <f t="shared" si="26"/>
        <v>337</v>
      </c>
      <c r="G47" s="4">
        <f t="shared" si="27"/>
        <v>337</v>
      </c>
      <c r="H47" s="4">
        <f t="shared" si="28"/>
        <v>337</v>
      </c>
      <c r="I47" s="4">
        <f t="shared" si="29"/>
        <v>337</v>
      </c>
      <c r="J47">
        <f t="shared" si="30"/>
        <v>1012</v>
      </c>
      <c r="K47" s="98">
        <v>44</v>
      </c>
      <c r="L47" s="4">
        <f t="shared" si="39"/>
        <v>207</v>
      </c>
      <c r="M47" s="4">
        <f t="shared" si="40"/>
        <v>207</v>
      </c>
      <c r="N47" s="4">
        <f t="shared" si="41"/>
        <v>207</v>
      </c>
      <c r="O47" s="4">
        <f t="shared" si="42"/>
        <v>207</v>
      </c>
      <c r="P47" s="4">
        <f t="shared" si="43"/>
        <v>337</v>
      </c>
      <c r="Q47" s="4">
        <f>INT(P47/$F$2*$G$2)</f>
        <v>337</v>
      </c>
      <c r="R47" s="4">
        <f>INT(P47/$F$2*$H$2)</f>
        <v>337</v>
      </c>
      <c r="S47" s="4">
        <f>INT(R47/$H$2*$I$2)</f>
        <v>337</v>
      </c>
      <c r="U47" s="98">
        <v>44</v>
      </c>
      <c r="V47" s="4">
        <f t="shared" si="31"/>
        <v>207</v>
      </c>
      <c r="W47" s="4">
        <f t="shared" si="32"/>
        <v>207</v>
      </c>
      <c r="X47" s="4">
        <f t="shared" si="33"/>
        <v>207</v>
      </c>
      <c r="Y47" s="4">
        <f t="shared" si="34"/>
        <v>207</v>
      </c>
      <c r="Z47" s="4">
        <f t="shared" si="35"/>
        <v>337</v>
      </c>
      <c r="AA47" s="4">
        <f t="shared" si="36"/>
        <v>337</v>
      </c>
      <c r="AB47" s="4">
        <f t="shared" si="37"/>
        <v>337</v>
      </c>
      <c r="AC47" s="4">
        <f t="shared" si="38"/>
        <v>337</v>
      </c>
    </row>
    <row r="48" ht="16.5" spans="1:29">
      <c r="A48" s="98">
        <v>45</v>
      </c>
      <c r="B48" s="98">
        <f>INT(VLOOKUP(A48,装备基础!$AE$1:$AM$203,2)/属性空间占比!$B$3*属性空间占比!$B$2)</f>
        <v>263</v>
      </c>
      <c r="C48" s="4">
        <f t="shared" si="23"/>
        <v>263</v>
      </c>
      <c r="D48" s="4">
        <f t="shared" si="24"/>
        <v>263</v>
      </c>
      <c r="E48" s="4">
        <f t="shared" si="25"/>
        <v>263</v>
      </c>
      <c r="F48" s="4">
        <f t="shared" si="26"/>
        <v>350</v>
      </c>
      <c r="G48" s="4">
        <f t="shared" si="27"/>
        <v>350</v>
      </c>
      <c r="H48" s="4">
        <f t="shared" si="28"/>
        <v>350</v>
      </c>
      <c r="I48" s="4">
        <f t="shared" si="29"/>
        <v>350</v>
      </c>
      <c r="J48">
        <f t="shared" si="30"/>
        <v>1052</v>
      </c>
      <c r="K48" s="98">
        <v>45</v>
      </c>
      <c r="L48" s="4">
        <f t="shared" si="39"/>
        <v>215</v>
      </c>
      <c r="M48" s="4">
        <f t="shared" si="40"/>
        <v>215</v>
      </c>
      <c r="N48" s="4">
        <f t="shared" si="41"/>
        <v>215</v>
      </c>
      <c r="O48" s="4">
        <f t="shared" si="42"/>
        <v>215</v>
      </c>
      <c r="P48" s="4">
        <f t="shared" si="43"/>
        <v>350</v>
      </c>
      <c r="Q48" s="4">
        <f>INT(P48/$F$2*$G$2)</f>
        <v>350</v>
      </c>
      <c r="R48" s="4">
        <f>INT(P48/$F$2*$H$2)</f>
        <v>350</v>
      </c>
      <c r="S48" s="4">
        <f>INT(R48/$H$2*$I$2)</f>
        <v>350</v>
      </c>
      <c r="U48" s="98">
        <v>45</v>
      </c>
      <c r="V48" s="4">
        <f t="shared" si="31"/>
        <v>215</v>
      </c>
      <c r="W48" s="4">
        <f t="shared" si="32"/>
        <v>215</v>
      </c>
      <c r="X48" s="4">
        <f t="shared" si="33"/>
        <v>215</v>
      </c>
      <c r="Y48" s="4">
        <f t="shared" si="34"/>
        <v>215</v>
      </c>
      <c r="Z48" s="4">
        <f t="shared" si="35"/>
        <v>350</v>
      </c>
      <c r="AA48" s="4">
        <f t="shared" si="36"/>
        <v>350</v>
      </c>
      <c r="AB48" s="4">
        <f t="shared" si="37"/>
        <v>350</v>
      </c>
      <c r="AC48" s="4">
        <f t="shared" si="38"/>
        <v>350</v>
      </c>
    </row>
    <row r="49" ht="16.5" spans="1:29">
      <c r="A49" s="98">
        <v>46</v>
      </c>
      <c r="B49" s="98">
        <f>INT(VLOOKUP(A49,装备基础!$AE$1:$AM$203,2)/属性空间占比!$B$3*属性空间占比!$B$2)</f>
        <v>273</v>
      </c>
      <c r="C49" s="4">
        <f t="shared" si="23"/>
        <v>273</v>
      </c>
      <c r="D49" s="4">
        <f t="shared" si="24"/>
        <v>273</v>
      </c>
      <c r="E49" s="4">
        <f t="shared" si="25"/>
        <v>273</v>
      </c>
      <c r="F49" s="4">
        <f t="shared" si="26"/>
        <v>364</v>
      </c>
      <c r="G49" s="4">
        <f t="shared" si="27"/>
        <v>364</v>
      </c>
      <c r="H49" s="4">
        <f t="shared" si="28"/>
        <v>364</v>
      </c>
      <c r="I49" s="4">
        <f t="shared" si="29"/>
        <v>364</v>
      </c>
      <c r="J49">
        <f t="shared" si="30"/>
        <v>1092</v>
      </c>
      <c r="K49" s="98">
        <v>46</v>
      </c>
      <c r="L49" s="4">
        <f t="shared" si="39"/>
        <v>223</v>
      </c>
      <c r="M49" s="4">
        <f t="shared" si="40"/>
        <v>223</v>
      </c>
      <c r="N49" s="4">
        <f t="shared" si="41"/>
        <v>223</v>
      </c>
      <c r="O49" s="4">
        <f t="shared" si="42"/>
        <v>223</v>
      </c>
      <c r="P49" s="4">
        <f t="shared" si="43"/>
        <v>364</v>
      </c>
      <c r="Q49" s="4">
        <f>INT(P49/$F$2*$G$2)</f>
        <v>364</v>
      </c>
      <c r="R49" s="4">
        <f>INT(P49/$F$2*$H$2)</f>
        <v>364</v>
      </c>
      <c r="S49" s="4">
        <f>INT(R49/$H$2*$I$2)</f>
        <v>364</v>
      </c>
      <c r="U49" s="98">
        <v>46</v>
      </c>
      <c r="V49" s="4">
        <f t="shared" si="31"/>
        <v>223</v>
      </c>
      <c r="W49" s="4">
        <f t="shared" si="32"/>
        <v>223</v>
      </c>
      <c r="X49" s="4">
        <f t="shared" si="33"/>
        <v>223</v>
      </c>
      <c r="Y49" s="4">
        <f t="shared" si="34"/>
        <v>223</v>
      </c>
      <c r="Z49" s="4">
        <f t="shared" si="35"/>
        <v>364</v>
      </c>
      <c r="AA49" s="4">
        <f t="shared" si="36"/>
        <v>364</v>
      </c>
      <c r="AB49" s="4">
        <f t="shared" si="37"/>
        <v>364</v>
      </c>
      <c r="AC49" s="4">
        <f t="shared" si="38"/>
        <v>364</v>
      </c>
    </row>
    <row r="50" ht="16.5" spans="1:29">
      <c r="A50" s="98">
        <v>47</v>
      </c>
      <c r="B50" s="98">
        <f>INT(VLOOKUP(A50,装备基础!$AE$1:$AM$203,2)/属性空间占比!$B$3*属性空间占比!$B$2)</f>
        <v>284</v>
      </c>
      <c r="C50" s="4">
        <f t="shared" si="23"/>
        <v>284</v>
      </c>
      <c r="D50" s="4">
        <f t="shared" si="24"/>
        <v>284</v>
      </c>
      <c r="E50" s="4">
        <f t="shared" si="25"/>
        <v>284</v>
      </c>
      <c r="F50" s="4">
        <f t="shared" si="26"/>
        <v>378</v>
      </c>
      <c r="G50" s="4">
        <f t="shared" si="27"/>
        <v>378</v>
      </c>
      <c r="H50" s="4">
        <f t="shared" si="28"/>
        <v>378</v>
      </c>
      <c r="I50" s="4">
        <f t="shared" si="29"/>
        <v>378</v>
      </c>
      <c r="J50">
        <f t="shared" si="30"/>
        <v>1136</v>
      </c>
      <c r="K50" s="98">
        <v>47</v>
      </c>
      <c r="L50" s="4">
        <f t="shared" si="39"/>
        <v>232</v>
      </c>
      <c r="M50" s="4">
        <f t="shared" si="40"/>
        <v>232</v>
      </c>
      <c r="N50" s="4">
        <f t="shared" si="41"/>
        <v>232</v>
      </c>
      <c r="O50" s="4">
        <f t="shared" si="42"/>
        <v>232</v>
      </c>
      <c r="P50" s="4">
        <f t="shared" si="43"/>
        <v>378</v>
      </c>
      <c r="Q50" s="4">
        <f>INT(P50/$F$2*$G$2)</f>
        <v>378</v>
      </c>
      <c r="R50" s="4">
        <f>INT(P50/$F$2*$H$2)</f>
        <v>378</v>
      </c>
      <c r="S50" s="4">
        <f>INT(R50/$H$2*$I$2)</f>
        <v>378</v>
      </c>
      <c r="U50" s="98">
        <v>47</v>
      </c>
      <c r="V50" s="4">
        <f t="shared" si="31"/>
        <v>232</v>
      </c>
      <c r="W50" s="4">
        <f t="shared" si="32"/>
        <v>232</v>
      </c>
      <c r="X50" s="4">
        <f t="shared" si="33"/>
        <v>232</v>
      </c>
      <c r="Y50" s="4">
        <f t="shared" si="34"/>
        <v>232</v>
      </c>
      <c r="Z50" s="4">
        <f t="shared" si="35"/>
        <v>378</v>
      </c>
      <c r="AA50" s="4">
        <f t="shared" si="36"/>
        <v>378</v>
      </c>
      <c r="AB50" s="4">
        <f t="shared" si="37"/>
        <v>378</v>
      </c>
      <c r="AC50" s="4">
        <f t="shared" si="38"/>
        <v>378</v>
      </c>
    </row>
    <row r="51" ht="16.5" spans="1:29">
      <c r="A51" s="98">
        <v>48</v>
      </c>
      <c r="B51" s="98">
        <f>INT(VLOOKUP(A51,装备基础!$AE$1:$AM$203,2)/属性空间占比!$B$3*属性空间占比!$B$2)</f>
        <v>294</v>
      </c>
      <c r="C51" s="4">
        <f t="shared" si="23"/>
        <v>294</v>
      </c>
      <c r="D51" s="4">
        <f t="shared" si="24"/>
        <v>294</v>
      </c>
      <c r="E51" s="4">
        <f t="shared" si="25"/>
        <v>294</v>
      </c>
      <c r="F51" s="4">
        <f t="shared" si="26"/>
        <v>392</v>
      </c>
      <c r="G51" s="4">
        <f t="shared" si="27"/>
        <v>392</v>
      </c>
      <c r="H51" s="4">
        <f t="shared" si="28"/>
        <v>392</v>
      </c>
      <c r="I51" s="4">
        <f t="shared" si="29"/>
        <v>392</v>
      </c>
      <c r="J51">
        <f t="shared" si="30"/>
        <v>1176</v>
      </c>
      <c r="K51" s="98">
        <v>48</v>
      </c>
      <c r="L51" s="4">
        <f t="shared" si="39"/>
        <v>241</v>
      </c>
      <c r="M51" s="4">
        <f t="shared" si="40"/>
        <v>241</v>
      </c>
      <c r="N51" s="4">
        <f t="shared" si="41"/>
        <v>241</v>
      </c>
      <c r="O51" s="4">
        <f t="shared" si="42"/>
        <v>241</v>
      </c>
      <c r="P51" s="4">
        <f t="shared" si="43"/>
        <v>392</v>
      </c>
      <c r="Q51" s="4">
        <f>INT(P51/$F$2*$G$2)</f>
        <v>392</v>
      </c>
      <c r="R51" s="4">
        <f>INT(P51/$F$2*$H$2)</f>
        <v>392</v>
      </c>
      <c r="S51" s="4">
        <f>INT(R51/$H$2*$I$2)</f>
        <v>392</v>
      </c>
      <c r="U51" s="98">
        <v>48</v>
      </c>
      <c r="V51" s="4">
        <f t="shared" si="31"/>
        <v>241</v>
      </c>
      <c r="W51" s="4">
        <f t="shared" si="32"/>
        <v>241</v>
      </c>
      <c r="X51" s="4">
        <f t="shared" si="33"/>
        <v>241</v>
      </c>
      <c r="Y51" s="4">
        <f t="shared" si="34"/>
        <v>241</v>
      </c>
      <c r="Z51" s="4">
        <f t="shared" si="35"/>
        <v>392</v>
      </c>
      <c r="AA51" s="4">
        <f t="shared" si="36"/>
        <v>392</v>
      </c>
      <c r="AB51" s="4">
        <f t="shared" si="37"/>
        <v>392</v>
      </c>
      <c r="AC51" s="4">
        <f t="shared" si="38"/>
        <v>392</v>
      </c>
    </row>
    <row r="52" ht="16.5" spans="1:29">
      <c r="A52" s="98">
        <v>49</v>
      </c>
      <c r="B52" s="98">
        <f>INT(VLOOKUP(A52,装备基础!$AE$1:$AM$203,2)/属性空间占比!$B$3*属性空间占比!$B$2)</f>
        <v>306</v>
      </c>
      <c r="C52" s="4">
        <f t="shared" si="23"/>
        <v>306</v>
      </c>
      <c r="D52" s="4">
        <f t="shared" si="24"/>
        <v>306</v>
      </c>
      <c r="E52" s="4">
        <f t="shared" si="25"/>
        <v>306</v>
      </c>
      <c r="F52" s="4">
        <f t="shared" si="26"/>
        <v>408</v>
      </c>
      <c r="G52" s="4">
        <f t="shared" si="27"/>
        <v>408</v>
      </c>
      <c r="H52" s="4">
        <f t="shared" si="28"/>
        <v>408</v>
      </c>
      <c r="I52" s="4">
        <f t="shared" si="29"/>
        <v>408</v>
      </c>
      <c r="J52">
        <f t="shared" si="30"/>
        <v>1224</v>
      </c>
      <c r="K52" s="98">
        <v>49</v>
      </c>
      <c r="L52" s="4">
        <f t="shared" si="39"/>
        <v>250</v>
      </c>
      <c r="M52" s="4">
        <f t="shared" si="40"/>
        <v>250</v>
      </c>
      <c r="N52" s="4">
        <f t="shared" si="41"/>
        <v>250</v>
      </c>
      <c r="O52" s="4">
        <f t="shared" si="42"/>
        <v>250</v>
      </c>
      <c r="P52" s="4">
        <f t="shared" si="43"/>
        <v>408</v>
      </c>
      <c r="Q52" s="4">
        <f>INT(P52/$F$2*$G$2)</f>
        <v>408</v>
      </c>
      <c r="R52" s="4">
        <f>INT(P52/$F$2*$H$2)</f>
        <v>408</v>
      </c>
      <c r="S52" s="4">
        <f>INT(R52/$H$2*$I$2)</f>
        <v>408</v>
      </c>
      <c r="U52" s="98">
        <v>49</v>
      </c>
      <c r="V52" s="4">
        <f t="shared" si="31"/>
        <v>250</v>
      </c>
      <c r="W52" s="4">
        <f t="shared" si="32"/>
        <v>250</v>
      </c>
      <c r="X52" s="4">
        <f t="shared" si="33"/>
        <v>250</v>
      </c>
      <c r="Y52" s="4">
        <f t="shared" si="34"/>
        <v>250</v>
      </c>
      <c r="Z52" s="4">
        <f t="shared" si="35"/>
        <v>408</v>
      </c>
      <c r="AA52" s="4">
        <f t="shared" si="36"/>
        <v>408</v>
      </c>
      <c r="AB52" s="4">
        <f t="shared" si="37"/>
        <v>408</v>
      </c>
      <c r="AC52" s="4">
        <f t="shared" si="38"/>
        <v>408</v>
      </c>
    </row>
    <row r="53" ht="16.5" spans="1:29">
      <c r="A53" s="98">
        <v>50</v>
      </c>
      <c r="B53" s="98">
        <f>INT(VLOOKUP(A53,装备基础!$AE$1:$AM$203,2)/属性空间占比!$B$3*属性空间占比!$B$2)</f>
        <v>315</v>
      </c>
      <c r="C53" s="4">
        <f t="shared" si="23"/>
        <v>315</v>
      </c>
      <c r="D53" s="4">
        <f t="shared" si="24"/>
        <v>315</v>
      </c>
      <c r="E53" s="4">
        <f t="shared" si="25"/>
        <v>315</v>
      </c>
      <c r="F53" s="4">
        <f t="shared" si="26"/>
        <v>420</v>
      </c>
      <c r="G53" s="4">
        <f t="shared" si="27"/>
        <v>420</v>
      </c>
      <c r="H53" s="4">
        <f t="shared" si="28"/>
        <v>420</v>
      </c>
      <c r="I53" s="4">
        <f t="shared" si="29"/>
        <v>420</v>
      </c>
      <c r="J53">
        <f t="shared" si="30"/>
        <v>1260</v>
      </c>
      <c r="K53" s="98">
        <v>50</v>
      </c>
      <c r="L53" s="4">
        <f t="shared" si="39"/>
        <v>258</v>
      </c>
      <c r="M53" s="4">
        <f t="shared" si="40"/>
        <v>258</v>
      </c>
      <c r="N53" s="4">
        <f t="shared" si="41"/>
        <v>258</v>
      </c>
      <c r="O53" s="4">
        <f t="shared" si="42"/>
        <v>258</v>
      </c>
      <c r="P53" s="4">
        <f t="shared" si="43"/>
        <v>420</v>
      </c>
      <c r="Q53" s="4">
        <f>INT(P53/$F$2*$G$2)</f>
        <v>420</v>
      </c>
      <c r="R53" s="4">
        <f>INT(P53/$F$2*$H$2)</f>
        <v>420</v>
      </c>
      <c r="S53" s="4">
        <f>INT(R53/$H$2*$I$2)</f>
        <v>420</v>
      </c>
      <c r="U53" s="98">
        <v>50</v>
      </c>
      <c r="V53" s="4">
        <f t="shared" si="31"/>
        <v>258</v>
      </c>
      <c r="W53" s="4">
        <f t="shared" si="32"/>
        <v>258</v>
      </c>
      <c r="X53" s="4">
        <f t="shared" si="33"/>
        <v>258</v>
      </c>
      <c r="Y53" s="4">
        <f t="shared" si="34"/>
        <v>258</v>
      </c>
      <c r="Z53" s="4">
        <f t="shared" si="35"/>
        <v>420</v>
      </c>
      <c r="AA53" s="4">
        <f t="shared" si="36"/>
        <v>420</v>
      </c>
      <c r="AB53" s="4">
        <f t="shared" si="37"/>
        <v>420</v>
      </c>
      <c r="AC53" s="4">
        <f t="shared" si="38"/>
        <v>420</v>
      </c>
    </row>
    <row r="54" ht="16.5" spans="1:29">
      <c r="A54" s="98">
        <v>51</v>
      </c>
      <c r="B54" s="98">
        <f>INT(VLOOKUP(A54,装备基础!$AE$1:$AM$203,2)/属性空间占比!$B$3*属性空间占比!$B$2)</f>
        <v>327</v>
      </c>
      <c r="C54" s="4">
        <f t="shared" si="23"/>
        <v>327</v>
      </c>
      <c r="D54" s="4">
        <f t="shared" si="24"/>
        <v>327</v>
      </c>
      <c r="E54" s="4">
        <f t="shared" si="25"/>
        <v>327</v>
      </c>
      <c r="F54" s="4">
        <f t="shared" si="26"/>
        <v>436</v>
      </c>
      <c r="G54" s="4">
        <f t="shared" si="27"/>
        <v>436</v>
      </c>
      <c r="H54" s="4">
        <f t="shared" si="28"/>
        <v>436</v>
      </c>
      <c r="I54" s="4">
        <f t="shared" si="29"/>
        <v>436</v>
      </c>
      <c r="J54">
        <f t="shared" si="30"/>
        <v>1308</v>
      </c>
      <c r="K54" s="98">
        <v>51</v>
      </c>
      <c r="L54" s="4">
        <f t="shared" si="39"/>
        <v>268</v>
      </c>
      <c r="M54" s="4">
        <f t="shared" si="40"/>
        <v>268</v>
      </c>
      <c r="N54" s="4">
        <f t="shared" si="41"/>
        <v>268</v>
      </c>
      <c r="O54" s="4">
        <f t="shared" si="42"/>
        <v>268</v>
      </c>
      <c r="P54" s="4">
        <f t="shared" si="43"/>
        <v>436</v>
      </c>
      <c r="Q54" s="4">
        <f>INT(P54/$F$2*$G$2)</f>
        <v>436</v>
      </c>
      <c r="R54" s="4">
        <f>INT(P54/$F$2*$H$2)</f>
        <v>436</v>
      </c>
      <c r="S54" s="4">
        <f>INT(R54/$H$2*$I$2)</f>
        <v>436</v>
      </c>
      <c r="U54" s="98">
        <v>51</v>
      </c>
      <c r="V54" s="4">
        <f t="shared" si="31"/>
        <v>268</v>
      </c>
      <c r="W54" s="4">
        <f t="shared" si="32"/>
        <v>268</v>
      </c>
      <c r="X54" s="4">
        <f t="shared" si="33"/>
        <v>268</v>
      </c>
      <c r="Y54" s="4">
        <f t="shared" si="34"/>
        <v>268</v>
      </c>
      <c r="Z54" s="4">
        <f t="shared" si="35"/>
        <v>436</v>
      </c>
      <c r="AA54" s="4">
        <f t="shared" si="36"/>
        <v>436</v>
      </c>
      <c r="AB54" s="4">
        <f t="shared" si="37"/>
        <v>436</v>
      </c>
      <c r="AC54" s="4">
        <f t="shared" si="38"/>
        <v>436</v>
      </c>
    </row>
    <row r="55" ht="16.5" spans="1:29">
      <c r="A55" s="98">
        <v>52</v>
      </c>
      <c r="B55" s="98">
        <f>INT(VLOOKUP(A55,装备基础!$AE$1:$AM$203,2)/属性空间占比!$B$3*属性空间占比!$B$2)</f>
        <v>339</v>
      </c>
      <c r="C55" s="4">
        <f t="shared" si="23"/>
        <v>339</v>
      </c>
      <c r="D55" s="4">
        <f t="shared" si="24"/>
        <v>339</v>
      </c>
      <c r="E55" s="4">
        <f t="shared" si="25"/>
        <v>339</v>
      </c>
      <c r="F55" s="4">
        <f t="shared" si="26"/>
        <v>452</v>
      </c>
      <c r="G55" s="4">
        <f t="shared" si="27"/>
        <v>452</v>
      </c>
      <c r="H55" s="4">
        <f t="shared" si="28"/>
        <v>452</v>
      </c>
      <c r="I55" s="4">
        <f t="shared" si="29"/>
        <v>452</v>
      </c>
      <c r="J55">
        <f t="shared" si="30"/>
        <v>1356</v>
      </c>
      <c r="K55" s="98">
        <v>52</v>
      </c>
      <c r="L55" s="4">
        <f t="shared" si="39"/>
        <v>277</v>
      </c>
      <c r="M55" s="4">
        <f t="shared" si="40"/>
        <v>277</v>
      </c>
      <c r="N55" s="4">
        <f t="shared" si="41"/>
        <v>277</v>
      </c>
      <c r="O55" s="4">
        <f t="shared" si="42"/>
        <v>277</v>
      </c>
      <c r="P55" s="4">
        <f t="shared" si="43"/>
        <v>452</v>
      </c>
      <c r="Q55" s="4">
        <f>INT(P55/$F$2*$G$2)</f>
        <v>452</v>
      </c>
      <c r="R55" s="4">
        <f>INT(P55/$F$2*$H$2)</f>
        <v>452</v>
      </c>
      <c r="S55" s="4">
        <f>INT(R55/$H$2*$I$2)</f>
        <v>452</v>
      </c>
      <c r="U55" s="98">
        <v>52</v>
      </c>
      <c r="V55" s="4">
        <f t="shared" si="31"/>
        <v>277</v>
      </c>
      <c r="W55" s="4">
        <f t="shared" si="32"/>
        <v>277</v>
      </c>
      <c r="X55" s="4">
        <f t="shared" si="33"/>
        <v>277</v>
      </c>
      <c r="Y55" s="4">
        <f t="shared" si="34"/>
        <v>277</v>
      </c>
      <c r="Z55" s="4">
        <f t="shared" si="35"/>
        <v>452</v>
      </c>
      <c r="AA55" s="4">
        <f t="shared" si="36"/>
        <v>452</v>
      </c>
      <c r="AB55" s="4">
        <f t="shared" si="37"/>
        <v>452</v>
      </c>
      <c r="AC55" s="4">
        <f t="shared" si="38"/>
        <v>452</v>
      </c>
    </row>
    <row r="56" ht="16.5" spans="1:29">
      <c r="A56" s="98">
        <v>53</v>
      </c>
      <c r="B56" s="98">
        <f>INT(VLOOKUP(A56,装备基础!$AE$1:$AM$203,2)/属性空间占比!$B$3*属性空间占比!$B$2)</f>
        <v>351</v>
      </c>
      <c r="C56" s="4">
        <f t="shared" si="23"/>
        <v>351</v>
      </c>
      <c r="D56" s="4">
        <f t="shared" si="24"/>
        <v>351</v>
      </c>
      <c r="E56" s="4">
        <f t="shared" si="25"/>
        <v>351</v>
      </c>
      <c r="F56" s="4">
        <f t="shared" si="26"/>
        <v>468</v>
      </c>
      <c r="G56" s="4">
        <f t="shared" si="27"/>
        <v>468</v>
      </c>
      <c r="H56" s="4">
        <f t="shared" si="28"/>
        <v>468</v>
      </c>
      <c r="I56" s="4">
        <f t="shared" si="29"/>
        <v>468</v>
      </c>
      <c r="J56">
        <f t="shared" si="30"/>
        <v>1404</v>
      </c>
      <c r="K56" s="98">
        <v>53</v>
      </c>
      <c r="L56" s="4">
        <f t="shared" si="39"/>
        <v>287</v>
      </c>
      <c r="M56" s="4">
        <f t="shared" si="40"/>
        <v>287</v>
      </c>
      <c r="N56" s="4">
        <f t="shared" si="41"/>
        <v>287</v>
      </c>
      <c r="O56" s="4">
        <f t="shared" si="42"/>
        <v>287</v>
      </c>
      <c r="P56" s="4">
        <f t="shared" si="43"/>
        <v>468</v>
      </c>
      <c r="Q56" s="4">
        <f>INT(P56/$F$2*$G$2)</f>
        <v>468</v>
      </c>
      <c r="R56" s="4">
        <f>INT(P56/$F$2*$H$2)</f>
        <v>468</v>
      </c>
      <c r="S56" s="4">
        <f>INT(R56/$H$2*$I$2)</f>
        <v>468</v>
      </c>
      <c r="U56" s="98">
        <v>53</v>
      </c>
      <c r="V56" s="4">
        <f t="shared" si="31"/>
        <v>287</v>
      </c>
      <c r="W56" s="4">
        <f t="shared" si="32"/>
        <v>287</v>
      </c>
      <c r="X56" s="4">
        <f t="shared" si="33"/>
        <v>287</v>
      </c>
      <c r="Y56" s="4">
        <f t="shared" si="34"/>
        <v>287</v>
      </c>
      <c r="Z56" s="4">
        <f t="shared" si="35"/>
        <v>468</v>
      </c>
      <c r="AA56" s="4">
        <f t="shared" si="36"/>
        <v>468</v>
      </c>
      <c r="AB56" s="4">
        <f t="shared" si="37"/>
        <v>468</v>
      </c>
      <c r="AC56" s="4">
        <f t="shared" si="38"/>
        <v>468</v>
      </c>
    </row>
    <row r="57" ht="16.5" spans="1:29">
      <c r="A57" s="98">
        <v>54</v>
      </c>
      <c r="B57" s="98">
        <f>INT(VLOOKUP(A57,装备基础!$AE$1:$AM$203,2)/属性空间占比!$B$3*属性空间占比!$B$2)</f>
        <v>362</v>
      </c>
      <c r="C57" s="4">
        <f t="shared" si="23"/>
        <v>362</v>
      </c>
      <c r="D57" s="4">
        <f t="shared" si="24"/>
        <v>362</v>
      </c>
      <c r="E57" s="4">
        <f t="shared" si="25"/>
        <v>362</v>
      </c>
      <c r="F57" s="4">
        <f t="shared" si="26"/>
        <v>482</v>
      </c>
      <c r="G57" s="4">
        <f t="shared" si="27"/>
        <v>482</v>
      </c>
      <c r="H57" s="4">
        <f t="shared" si="28"/>
        <v>482</v>
      </c>
      <c r="I57" s="4">
        <f t="shared" si="29"/>
        <v>482</v>
      </c>
      <c r="J57">
        <f t="shared" si="30"/>
        <v>1448</v>
      </c>
      <c r="K57" s="98">
        <v>54</v>
      </c>
      <c r="L57" s="4">
        <f t="shared" si="39"/>
        <v>296</v>
      </c>
      <c r="M57" s="4">
        <f t="shared" si="40"/>
        <v>296</v>
      </c>
      <c r="N57" s="4">
        <f t="shared" si="41"/>
        <v>296</v>
      </c>
      <c r="O57" s="4">
        <f t="shared" si="42"/>
        <v>296</v>
      </c>
      <c r="P57" s="4">
        <f t="shared" si="43"/>
        <v>482</v>
      </c>
      <c r="Q57" s="4">
        <f>INT(P57/$F$2*$G$2)</f>
        <v>482</v>
      </c>
      <c r="R57" s="4">
        <f>INT(P57/$F$2*$H$2)</f>
        <v>482</v>
      </c>
      <c r="S57" s="4">
        <f>INT(R57/$H$2*$I$2)</f>
        <v>482</v>
      </c>
      <c r="U57" s="98">
        <v>54</v>
      </c>
      <c r="V57" s="4">
        <f t="shared" si="31"/>
        <v>296</v>
      </c>
      <c r="W57" s="4">
        <f t="shared" si="32"/>
        <v>296</v>
      </c>
      <c r="X57" s="4">
        <f t="shared" si="33"/>
        <v>296</v>
      </c>
      <c r="Y57" s="4">
        <f t="shared" si="34"/>
        <v>296</v>
      </c>
      <c r="Z57" s="4">
        <f t="shared" si="35"/>
        <v>482</v>
      </c>
      <c r="AA57" s="4">
        <f t="shared" si="36"/>
        <v>482</v>
      </c>
      <c r="AB57" s="4">
        <f t="shared" si="37"/>
        <v>482</v>
      </c>
      <c r="AC57" s="4">
        <f t="shared" si="38"/>
        <v>482</v>
      </c>
    </row>
    <row r="58" ht="16.5" spans="1:29">
      <c r="A58" s="98">
        <v>55</v>
      </c>
      <c r="B58" s="98">
        <f>INT(VLOOKUP(A58,装备基础!$AE$1:$AM$203,2)/属性空间占比!$B$3*属性空间占比!$B$2)</f>
        <v>374</v>
      </c>
      <c r="C58" s="4">
        <f t="shared" si="23"/>
        <v>374</v>
      </c>
      <c r="D58" s="4">
        <f t="shared" si="24"/>
        <v>374</v>
      </c>
      <c r="E58" s="4">
        <f t="shared" si="25"/>
        <v>374</v>
      </c>
      <c r="F58" s="4">
        <f t="shared" si="26"/>
        <v>498</v>
      </c>
      <c r="G58" s="4">
        <f t="shared" si="27"/>
        <v>498</v>
      </c>
      <c r="H58" s="4">
        <f t="shared" si="28"/>
        <v>498</v>
      </c>
      <c r="I58" s="4">
        <f t="shared" si="29"/>
        <v>498</v>
      </c>
      <c r="J58">
        <f t="shared" si="30"/>
        <v>1496</v>
      </c>
      <c r="K58" s="98">
        <v>55</v>
      </c>
      <c r="L58" s="4">
        <f t="shared" si="39"/>
        <v>306</v>
      </c>
      <c r="M58" s="4">
        <f t="shared" si="40"/>
        <v>306</v>
      </c>
      <c r="N58" s="4">
        <f t="shared" si="41"/>
        <v>306</v>
      </c>
      <c r="O58" s="4">
        <f t="shared" si="42"/>
        <v>306</v>
      </c>
      <c r="P58" s="4">
        <f t="shared" si="43"/>
        <v>498</v>
      </c>
      <c r="Q58" s="4">
        <f>INT(P58/$F$2*$G$2)</f>
        <v>498</v>
      </c>
      <c r="R58" s="4">
        <f>INT(P58/$F$2*$H$2)</f>
        <v>498</v>
      </c>
      <c r="S58" s="4">
        <f>INT(R58/$H$2*$I$2)</f>
        <v>498</v>
      </c>
      <c r="U58" s="98">
        <v>55</v>
      </c>
      <c r="V58" s="4">
        <f t="shared" si="31"/>
        <v>306</v>
      </c>
      <c r="W58" s="4">
        <f t="shared" si="32"/>
        <v>306</v>
      </c>
      <c r="X58" s="4">
        <f t="shared" si="33"/>
        <v>306</v>
      </c>
      <c r="Y58" s="4">
        <f t="shared" si="34"/>
        <v>306</v>
      </c>
      <c r="Z58" s="4">
        <f t="shared" si="35"/>
        <v>498</v>
      </c>
      <c r="AA58" s="4">
        <f t="shared" si="36"/>
        <v>498</v>
      </c>
      <c r="AB58" s="4">
        <f t="shared" si="37"/>
        <v>498</v>
      </c>
      <c r="AC58" s="4">
        <f t="shared" si="38"/>
        <v>498</v>
      </c>
    </row>
    <row r="59" ht="16.5" spans="1:29">
      <c r="A59" s="98">
        <v>56</v>
      </c>
      <c r="B59" s="98">
        <f>INT(VLOOKUP(A59,装备基础!$AE$1:$AM$203,2)/属性空间占比!$B$3*属性空间占比!$B$2)</f>
        <v>388</v>
      </c>
      <c r="C59" s="4">
        <f t="shared" si="23"/>
        <v>388</v>
      </c>
      <c r="D59" s="4">
        <f t="shared" si="24"/>
        <v>388</v>
      </c>
      <c r="E59" s="4">
        <f t="shared" si="25"/>
        <v>388</v>
      </c>
      <c r="F59" s="4">
        <f t="shared" si="26"/>
        <v>517</v>
      </c>
      <c r="G59" s="4">
        <f t="shared" si="27"/>
        <v>517</v>
      </c>
      <c r="H59" s="4">
        <f t="shared" si="28"/>
        <v>517</v>
      </c>
      <c r="I59" s="4">
        <f t="shared" si="29"/>
        <v>517</v>
      </c>
      <c r="J59">
        <f t="shared" si="30"/>
        <v>1552</v>
      </c>
      <c r="K59" s="98">
        <v>56</v>
      </c>
      <c r="L59" s="4">
        <f t="shared" si="39"/>
        <v>318</v>
      </c>
      <c r="M59" s="4">
        <f t="shared" si="40"/>
        <v>318</v>
      </c>
      <c r="N59" s="4">
        <f t="shared" si="41"/>
        <v>318</v>
      </c>
      <c r="O59" s="4">
        <f t="shared" si="42"/>
        <v>318</v>
      </c>
      <c r="P59" s="4">
        <f t="shared" si="43"/>
        <v>517</v>
      </c>
      <c r="Q59" s="4">
        <f>INT(P59/$F$2*$G$2)</f>
        <v>517</v>
      </c>
      <c r="R59" s="4">
        <f>INT(P59/$F$2*$H$2)</f>
        <v>517</v>
      </c>
      <c r="S59" s="4">
        <f>INT(R59/$H$2*$I$2)</f>
        <v>517</v>
      </c>
      <c r="U59" s="98">
        <v>56</v>
      </c>
      <c r="V59" s="4">
        <f t="shared" si="31"/>
        <v>318</v>
      </c>
      <c r="W59" s="4">
        <f t="shared" si="32"/>
        <v>318</v>
      </c>
      <c r="X59" s="4">
        <f t="shared" si="33"/>
        <v>318</v>
      </c>
      <c r="Y59" s="4">
        <f t="shared" si="34"/>
        <v>318</v>
      </c>
      <c r="Z59" s="4">
        <f t="shared" si="35"/>
        <v>517</v>
      </c>
      <c r="AA59" s="4">
        <f t="shared" si="36"/>
        <v>517</v>
      </c>
      <c r="AB59" s="4">
        <f t="shared" si="37"/>
        <v>517</v>
      </c>
      <c r="AC59" s="4">
        <f t="shared" si="38"/>
        <v>517</v>
      </c>
    </row>
    <row r="60" ht="16.5" spans="1:29">
      <c r="A60" s="98">
        <v>57</v>
      </c>
      <c r="B60" s="98">
        <f>INT(VLOOKUP(A60,装备基础!$AE$1:$AM$203,2)/属性空间占比!$B$3*属性空间占比!$B$2)</f>
        <v>399</v>
      </c>
      <c r="C60" s="4">
        <f t="shared" si="23"/>
        <v>399</v>
      </c>
      <c r="D60" s="4">
        <f t="shared" si="24"/>
        <v>399</v>
      </c>
      <c r="E60" s="4">
        <f t="shared" si="25"/>
        <v>399</v>
      </c>
      <c r="F60" s="4">
        <f t="shared" si="26"/>
        <v>532</v>
      </c>
      <c r="G60" s="4">
        <f t="shared" si="27"/>
        <v>532</v>
      </c>
      <c r="H60" s="4">
        <f t="shared" si="28"/>
        <v>532</v>
      </c>
      <c r="I60" s="4">
        <f t="shared" si="29"/>
        <v>532</v>
      </c>
      <c r="J60">
        <f t="shared" si="30"/>
        <v>1596</v>
      </c>
      <c r="K60" s="98">
        <v>57</v>
      </c>
      <c r="L60" s="4">
        <f t="shared" si="39"/>
        <v>327</v>
      </c>
      <c r="M60" s="4">
        <f t="shared" si="40"/>
        <v>327</v>
      </c>
      <c r="N60" s="4">
        <f t="shared" si="41"/>
        <v>327</v>
      </c>
      <c r="O60" s="4">
        <f t="shared" si="42"/>
        <v>327</v>
      </c>
      <c r="P60" s="4">
        <f t="shared" si="43"/>
        <v>532</v>
      </c>
      <c r="Q60" s="4">
        <f>INT(P60/$F$2*$G$2)</f>
        <v>532</v>
      </c>
      <c r="R60" s="4">
        <f>INT(P60/$F$2*$H$2)</f>
        <v>532</v>
      </c>
      <c r="S60" s="4">
        <f>INT(R60/$H$2*$I$2)</f>
        <v>532</v>
      </c>
      <c r="U60" s="98">
        <v>57</v>
      </c>
      <c r="V60" s="4">
        <f t="shared" si="31"/>
        <v>327</v>
      </c>
      <c r="W60" s="4">
        <f t="shared" si="32"/>
        <v>327</v>
      </c>
      <c r="X60" s="4">
        <f t="shared" si="33"/>
        <v>327</v>
      </c>
      <c r="Y60" s="4">
        <f t="shared" si="34"/>
        <v>327</v>
      </c>
      <c r="Z60" s="4">
        <f t="shared" si="35"/>
        <v>532</v>
      </c>
      <c r="AA60" s="4">
        <f t="shared" si="36"/>
        <v>532</v>
      </c>
      <c r="AB60" s="4">
        <f t="shared" si="37"/>
        <v>532</v>
      </c>
      <c r="AC60" s="4">
        <f t="shared" si="38"/>
        <v>532</v>
      </c>
    </row>
    <row r="61" ht="16.5" spans="1:29">
      <c r="A61" s="98">
        <v>58</v>
      </c>
      <c r="B61" s="98">
        <f>INT(VLOOKUP(A61,装备基础!$AE$1:$AM$203,2)/属性空间占比!$B$3*属性空间占比!$B$2)</f>
        <v>413</v>
      </c>
      <c r="C61" s="4">
        <f t="shared" si="23"/>
        <v>413</v>
      </c>
      <c r="D61" s="4">
        <f t="shared" si="24"/>
        <v>413</v>
      </c>
      <c r="E61" s="4">
        <f t="shared" si="25"/>
        <v>413</v>
      </c>
      <c r="F61" s="4">
        <f t="shared" si="26"/>
        <v>550</v>
      </c>
      <c r="G61" s="4">
        <f t="shared" si="27"/>
        <v>550</v>
      </c>
      <c r="H61" s="4">
        <f t="shared" si="28"/>
        <v>550</v>
      </c>
      <c r="I61" s="4">
        <f t="shared" si="29"/>
        <v>550</v>
      </c>
      <c r="J61">
        <f t="shared" si="30"/>
        <v>1652</v>
      </c>
      <c r="K61" s="98">
        <v>58</v>
      </c>
      <c r="L61" s="4">
        <f t="shared" si="39"/>
        <v>338</v>
      </c>
      <c r="M61" s="4">
        <f t="shared" si="40"/>
        <v>338</v>
      </c>
      <c r="N61" s="4">
        <f t="shared" si="41"/>
        <v>338</v>
      </c>
      <c r="O61" s="4">
        <f t="shared" si="42"/>
        <v>338</v>
      </c>
      <c r="P61" s="4">
        <f t="shared" si="43"/>
        <v>550</v>
      </c>
      <c r="Q61" s="4">
        <f>INT(P61/$F$2*$G$2)</f>
        <v>550</v>
      </c>
      <c r="R61" s="4">
        <f>INT(P61/$F$2*$H$2)</f>
        <v>550</v>
      </c>
      <c r="S61" s="4">
        <f>INT(R61/$H$2*$I$2)</f>
        <v>550</v>
      </c>
      <c r="U61" s="98">
        <v>58</v>
      </c>
      <c r="V61" s="4">
        <f t="shared" si="31"/>
        <v>338</v>
      </c>
      <c r="W61" s="4">
        <f t="shared" si="32"/>
        <v>338</v>
      </c>
      <c r="X61" s="4">
        <f t="shared" si="33"/>
        <v>338</v>
      </c>
      <c r="Y61" s="4">
        <f t="shared" si="34"/>
        <v>338</v>
      </c>
      <c r="Z61" s="4">
        <f t="shared" si="35"/>
        <v>550</v>
      </c>
      <c r="AA61" s="4">
        <f t="shared" si="36"/>
        <v>550</v>
      </c>
      <c r="AB61" s="4">
        <f t="shared" si="37"/>
        <v>550</v>
      </c>
      <c r="AC61" s="4">
        <f t="shared" si="38"/>
        <v>550</v>
      </c>
    </row>
    <row r="62" ht="16.5" spans="1:29">
      <c r="A62" s="98">
        <v>59</v>
      </c>
      <c r="B62" s="98">
        <f>INT(VLOOKUP(A62,装备基础!$AE$1:$AM$203,2)/属性空间占比!$B$3*属性空间占比!$B$2)</f>
        <v>425</v>
      </c>
      <c r="C62" s="4">
        <f t="shared" si="23"/>
        <v>425</v>
      </c>
      <c r="D62" s="4">
        <f t="shared" si="24"/>
        <v>425</v>
      </c>
      <c r="E62" s="4">
        <f t="shared" si="25"/>
        <v>425</v>
      </c>
      <c r="F62" s="4">
        <f t="shared" si="26"/>
        <v>566</v>
      </c>
      <c r="G62" s="4">
        <f t="shared" si="27"/>
        <v>566</v>
      </c>
      <c r="H62" s="4">
        <f t="shared" si="28"/>
        <v>566</v>
      </c>
      <c r="I62" s="4">
        <f t="shared" si="29"/>
        <v>566</v>
      </c>
      <c r="J62">
        <f t="shared" si="30"/>
        <v>1700</v>
      </c>
      <c r="K62" s="98">
        <v>59</v>
      </c>
      <c r="L62" s="4">
        <f t="shared" si="39"/>
        <v>348</v>
      </c>
      <c r="M62" s="4">
        <f t="shared" si="40"/>
        <v>348</v>
      </c>
      <c r="N62" s="4">
        <f t="shared" si="41"/>
        <v>348</v>
      </c>
      <c r="O62" s="4">
        <f t="shared" si="42"/>
        <v>348</v>
      </c>
      <c r="P62" s="4">
        <f t="shared" si="43"/>
        <v>566</v>
      </c>
      <c r="Q62" s="4">
        <f>INT(P62/$F$2*$G$2)</f>
        <v>566</v>
      </c>
      <c r="R62" s="4">
        <f>INT(P62/$F$2*$H$2)</f>
        <v>566</v>
      </c>
      <c r="S62" s="4">
        <f>INT(R62/$H$2*$I$2)</f>
        <v>566</v>
      </c>
      <c r="U62" s="98">
        <v>59</v>
      </c>
      <c r="V62" s="4">
        <f t="shared" si="31"/>
        <v>348</v>
      </c>
      <c r="W62" s="4">
        <f t="shared" si="32"/>
        <v>348</v>
      </c>
      <c r="X62" s="4">
        <f t="shared" si="33"/>
        <v>348</v>
      </c>
      <c r="Y62" s="4">
        <f t="shared" si="34"/>
        <v>348</v>
      </c>
      <c r="Z62" s="4">
        <f t="shared" si="35"/>
        <v>566</v>
      </c>
      <c r="AA62" s="4">
        <f t="shared" si="36"/>
        <v>566</v>
      </c>
      <c r="AB62" s="4">
        <f t="shared" si="37"/>
        <v>566</v>
      </c>
      <c r="AC62" s="4">
        <f t="shared" si="38"/>
        <v>566</v>
      </c>
    </row>
    <row r="63" ht="16.5" spans="1:29">
      <c r="A63" s="98">
        <v>60</v>
      </c>
      <c r="B63" s="98">
        <f>INT(VLOOKUP(A63,装备基础!$AE$1:$AM$203,2)/属性空间占比!$B$3*属性空间占比!$B$2)</f>
        <v>438</v>
      </c>
      <c r="C63" s="4">
        <f t="shared" si="23"/>
        <v>438</v>
      </c>
      <c r="D63" s="4">
        <f t="shared" si="24"/>
        <v>438</v>
      </c>
      <c r="E63" s="4">
        <f t="shared" si="25"/>
        <v>438</v>
      </c>
      <c r="F63" s="4">
        <f t="shared" si="26"/>
        <v>584</v>
      </c>
      <c r="G63" s="4">
        <f t="shared" si="27"/>
        <v>584</v>
      </c>
      <c r="H63" s="4">
        <f t="shared" si="28"/>
        <v>584</v>
      </c>
      <c r="I63" s="4">
        <f t="shared" si="29"/>
        <v>584</v>
      </c>
      <c r="J63">
        <f t="shared" si="30"/>
        <v>1752</v>
      </c>
      <c r="K63" s="98">
        <v>60</v>
      </c>
      <c r="L63" s="4">
        <f t="shared" si="39"/>
        <v>359</v>
      </c>
      <c r="M63" s="4">
        <f t="shared" si="40"/>
        <v>359</v>
      </c>
      <c r="N63" s="4">
        <f t="shared" si="41"/>
        <v>359</v>
      </c>
      <c r="O63" s="4">
        <f t="shared" si="42"/>
        <v>359</v>
      </c>
      <c r="P63" s="4">
        <f t="shared" si="43"/>
        <v>584</v>
      </c>
      <c r="Q63" s="4">
        <f>INT(P63/$F$2*$G$2)</f>
        <v>584</v>
      </c>
      <c r="R63" s="4">
        <f>INT(P63/$F$2*$H$2)</f>
        <v>584</v>
      </c>
      <c r="S63" s="4">
        <f>INT(R63/$H$2*$I$2)</f>
        <v>584</v>
      </c>
      <c r="U63" s="98">
        <v>60</v>
      </c>
      <c r="V63" s="4">
        <f t="shared" si="31"/>
        <v>359</v>
      </c>
      <c r="W63" s="4">
        <f t="shared" si="32"/>
        <v>359</v>
      </c>
      <c r="X63" s="4">
        <f t="shared" si="33"/>
        <v>359</v>
      </c>
      <c r="Y63" s="4">
        <f t="shared" si="34"/>
        <v>359</v>
      </c>
      <c r="Z63" s="4">
        <f t="shared" si="35"/>
        <v>584</v>
      </c>
      <c r="AA63" s="4">
        <f t="shared" si="36"/>
        <v>584</v>
      </c>
      <c r="AB63" s="4">
        <f t="shared" si="37"/>
        <v>584</v>
      </c>
      <c r="AC63" s="4">
        <f t="shared" si="38"/>
        <v>584</v>
      </c>
    </row>
    <row r="64" ht="16.5" spans="1:29">
      <c r="A64" s="98">
        <v>61</v>
      </c>
      <c r="B64" s="98">
        <f>INT(VLOOKUP(A64,装备基础!$AE$1:$AM$203,2)/属性空间占比!$B$3*属性空间占比!$B$2)</f>
        <v>452</v>
      </c>
      <c r="C64" s="4">
        <f t="shared" si="23"/>
        <v>452</v>
      </c>
      <c r="D64" s="4">
        <f t="shared" si="24"/>
        <v>452</v>
      </c>
      <c r="E64" s="4">
        <f t="shared" si="25"/>
        <v>452</v>
      </c>
      <c r="F64" s="4">
        <f t="shared" si="26"/>
        <v>602</v>
      </c>
      <c r="G64" s="4">
        <f t="shared" si="27"/>
        <v>602</v>
      </c>
      <c r="H64" s="4">
        <f t="shared" si="28"/>
        <v>602</v>
      </c>
      <c r="I64" s="4">
        <f t="shared" si="29"/>
        <v>602</v>
      </c>
      <c r="J64">
        <f t="shared" si="30"/>
        <v>1808</v>
      </c>
      <c r="K64" s="98">
        <v>61</v>
      </c>
      <c r="L64" s="4">
        <f t="shared" si="39"/>
        <v>370</v>
      </c>
      <c r="M64" s="4">
        <f t="shared" si="40"/>
        <v>370</v>
      </c>
      <c r="N64" s="4">
        <f t="shared" si="41"/>
        <v>370</v>
      </c>
      <c r="O64" s="4">
        <f t="shared" si="42"/>
        <v>370</v>
      </c>
      <c r="P64" s="4">
        <f t="shared" si="43"/>
        <v>602</v>
      </c>
      <c r="Q64" s="4">
        <f>INT(P64/$F$2*$G$2)</f>
        <v>602</v>
      </c>
      <c r="R64" s="4">
        <f>INT(P64/$F$2*$H$2)</f>
        <v>602</v>
      </c>
      <c r="S64" s="4">
        <f>INT(R64/$H$2*$I$2)</f>
        <v>602</v>
      </c>
      <c r="U64" s="98">
        <v>61</v>
      </c>
      <c r="V64" s="4">
        <f t="shared" si="31"/>
        <v>370</v>
      </c>
      <c r="W64" s="4">
        <f t="shared" si="32"/>
        <v>370</v>
      </c>
      <c r="X64" s="4">
        <f t="shared" si="33"/>
        <v>370</v>
      </c>
      <c r="Y64" s="4">
        <f t="shared" si="34"/>
        <v>370</v>
      </c>
      <c r="Z64" s="4">
        <f t="shared" si="35"/>
        <v>602</v>
      </c>
      <c r="AA64" s="4">
        <f t="shared" si="36"/>
        <v>602</v>
      </c>
      <c r="AB64" s="4">
        <f t="shared" si="37"/>
        <v>602</v>
      </c>
      <c r="AC64" s="4">
        <f t="shared" si="38"/>
        <v>602</v>
      </c>
    </row>
    <row r="65" ht="16.5" spans="1:29">
      <c r="A65" s="98">
        <v>62</v>
      </c>
      <c r="B65" s="98">
        <f>INT(VLOOKUP(A65,装备基础!$AE$1:$AM$203,2)/属性空间占比!$B$3*属性空间占比!$B$2)</f>
        <v>466</v>
      </c>
      <c r="C65" s="4">
        <f t="shared" si="23"/>
        <v>466</v>
      </c>
      <c r="D65" s="4">
        <f t="shared" si="24"/>
        <v>466</v>
      </c>
      <c r="E65" s="4">
        <f t="shared" si="25"/>
        <v>466</v>
      </c>
      <c r="F65" s="4">
        <f t="shared" si="26"/>
        <v>621</v>
      </c>
      <c r="G65" s="4">
        <f t="shared" si="27"/>
        <v>621</v>
      </c>
      <c r="H65" s="4">
        <f t="shared" si="28"/>
        <v>621</v>
      </c>
      <c r="I65" s="4">
        <f t="shared" si="29"/>
        <v>621</v>
      </c>
      <c r="J65">
        <f t="shared" si="30"/>
        <v>1864</v>
      </c>
      <c r="K65" s="98">
        <v>62</v>
      </c>
      <c r="L65" s="4">
        <f t="shared" si="39"/>
        <v>382</v>
      </c>
      <c r="M65" s="4">
        <f t="shared" si="40"/>
        <v>382</v>
      </c>
      <c r="N65" s="4">
        <f t="shared" si="41"/>
        <v>382</v>
      </c>
      <c r="O65" s="4">
        <f t="shared" si="42"/>
        <v>382</v>
      </c>
      <c r="P65" s="4">
        <f t="shared" si="43"/>
        <v>621</v>
      </c>
      <c r="Q65" s="4">
        <f>INT(P65/$F$2*$G$2)</f>
        <v>621</v>
      </c>
      <c r="R65" s="4">
        <f>INT(P65/$F$2*$H$2)</f>
        <v>621</v>
      </c>
      <c r="S65" s="4">
        <f>INT(R65/$H$2*$I$2)</f>
        <v>621</v>
      </c>
      <c r="U65" s="98">
        <v>62</v>
      </c>
      <c r="V65" s="4">
        <f t="shared" si="31"/>
        <v>382</v>
      </c>
      <c r="W65" s="4">
        <f t="shared" si="32"/>
        <v>382</v>
      </c>
      <c r="X65" s="4">
        <f t="shared" si="33"/>
        <v>382</v>
      </c>
      <c r="Y65" s="4">
        <f t="shared" si="34"/>
        <v>382</v>
      </c>
      <c r="Z65" s="4">
        <f t="shared" si="35"/>
        <v>621</v>
      </c>
      <c r="AA65" s="4">
        <f t="shared" si="36"/>
        <v>621</v>
      </c>
      <c r="AB65" s="4">
        <f t="shared" si="37"/>
        <v>621</v>
      </c>
      <c r="AC65" s="4">
        <f t="shared" si="38"/>
        <v>621</v>
      </c>
    </row>
    <row r="66" ht="16.5" spans="1:29">
      <c r="A66" s="98">
        <v>63</v>
      </c>
      <c r="B66" s="98">
        <f>INT(VLOOKUP(A66,装备基础!$AE$1:$AM$203,2)/属性空间占比!$B$3*属性空间占比!$B$2)</f>
        <v>479</v>
      </c>
      <c r="C66" s="4">
        <f t="shared" si="23"/>
        <v>479</v>
      </c>
      <c r="D66" s="4">
        <f t="shared" si="24"/>
        <v>479</v>
      </c>
      <c r="E66" s="4">
        <f t="shared" si="25"/>
        <v>479</v>
      </c>
      <c r="F66" s="4">
        <f t="shared" si="26"/>
        <v>638</v>
      </c>
      <c r="G66" s="4">
        <f t="shared" si="27"/>
        <v>638</v>
      </c>
      <c r="H66" s="4">
        <f t="shared" si="28"/>
        <v>638</v>
      </c>
      <c r="I66" s="4">
        <f t="shared" si="29"/>
        <v>638</v>
      </c>
      <c r="J66">
        <f t="shared" si="30"/>
        <v>1916</v>
      </c>
      <c r="K66" s="98">
        <v>63</v>
      </c>
      <c r="L66" s="4">
        <f t="shared" si="39"/>
        <v>392</v>
      </c>
      <c r="M66" s="4">
        <f t="shared" si="40"/>
        <v>392</v>
      </c>
      <c r="N66" s="4">
        <f t="shared" si="41"/>
        <v>392</v>
      </c>
      <c r="O66" s="4">
        <f t="shared" si="42"/>
        <v>392</v>
      </c>
      <c r="P66" s="4">
        <f t="shared" si="43"/>
        <v>638</v>
      </c>
      <c r="Q66" s="4">
        <f>INT(P66/$F$2*$G$2)</f>
        <v>638</v>
      </c>
      <c r="R66" s="4">
        <f>INT(P66/$F$2*$H$2)</f>
        <v>638</v>
      </c>
      <c r="S66" s="4">
        <f>INT(R66/$H$2*$I$2)</f>
        <v>638</v>
      </c>
      <c r="U66" s="98">
        <v>63</v>
      </c>
      <c r="V66" s="4">
        <f t="shared" si="31"/>
        <v>392</v>
      </c>
      <c r="W66" s="4">
        <f t="shared" si="32"/>
        <v>392</v>
      </c>
      <c r="X66" s="4">
        <f t="shared" si="33"/>
        <v>392</v>
      </c>
      <c r="Y66" s="4">
        <f t="shared" si="34"/>
        <v>392</v>
      </c>
      <c r="Z66" s="4">
        <f t="shared" si="35"/>
        <v>638</v>
      </c>
      <c r="AA66" s="4">
        <f t="shared" si="36"/>
        <v>638</v>
      </c>
      <c r="AB66" s="4">
        <f t="shared" si="37"/>
        <v>638</v>
      </c>
      <c r="AC66" s="4">
        <f t="shared" si="38"/>
        <v>638</v>
      </c>
    </row>
    <row r="67" ht="16.5" spans="1:29">
      <c r="A67" s="98">
        <v>64</v>
      </c>
      <c r="B67" s="98">
        <f>INT(VLOOKUP(A67,装备基础!$AE$1:$AM$203,2)/属性空间占比!$B$3*属性空间占比!$B$2)</f>
        <v>493</v>
      </c>
      <c r="C67" s="4">
        <f t="shared" si="23"/>
        <v>493</v>
      </c>
      <c r="D67" s="4">
        <f t="shared" si="24"/>
        <v>493</v>
      </c>
      <c r="E67" s="4">
        <f t="shared" si="25"/>
        <v>493</v>
      </c>
      <c r="F67" s="4">
        <f t="shared" si="26"/>
        <v>657</v>
      </c>
      <c r="G67" s="4">
        <f t="shared" si="27"/>
        <v>657</v>
      </c>
      <c r="H67" s="4">
        <f t="shared" si="28"/>
        <v>657</v>
      </c>
      <c r="I67" s="4">
        <f t="shared" si="29"/>
        <v>657</v>
      </c>
      <c r="J67">
        <f t="shared" si="30"/>
        <v>1972</v>
      </c>
      <c r="K67" s="98">
        <v>64</v>
      </c>
      <c r="L67" s="4">
        <f t="shared" si="39"/>
        <v>404</v>
      </c>
      <c r="M67" s="4">
        <f t="shared" si="40"/>
        <v>404</v>
      </c>
      <c r="N67" s="4">
        <f t="shared" si="41"/>
        <v>404</v>
      </c>
      <c r="O67" s="4">
        <f t="shared" si="42"/>
        <v>404</v>
      </c>
      <c r="P67" s="4">
        <f t="shared" si="43"/>
        <v>657</v>
      </c>
      <c r="Q67" s="4">
        <f>INT(P67/$F$2*$G$2)</f>
        <v>657</v>
      </c>
      <c r="R67" s="4">
        <f>INT(P67/$F$2*$H$2)</f>
        <v>657</v>
      </c>
      <c r="S67" s="4">
        <f>INT(R67/$H$2*$I$2)</f>
        <v>657</v>
      </c>
      <c r="U67" s="98">
        <v>64</v>
      </c>
      <c r="V67" s="4">
        <f t="shared" si="31"/>
        <v>404</v>
      </c>
      <c r="W67" s="4">
        <f t="shared" si="32"/>
        <v>404</v>
      </c>
      <c r="X67" s="4">
        <f t="shared" si="33"/>
        <v>404</v>
      </c>
      <c r="Y67" s="4">
        <f t="shared" si="34"/>
        <v>404</v>
      </c>
      <c r="Z67" s="4">
        <f t="shared" si="35"/>
        <v>657</v>
      </c>
      <c r="AA67" s="4">
        <f t="shared" si="36"/>
        <v>657</v>
      </c>
      <c r="AB67" s="4">
        <f t="shared" si="37"/>
        <v>657</v>
      </c>
      <c r="AC67" s="4">
        <f t="shared" si="38"/>
        <v>657</v>
      </c>
    </row>
    <row r="68" ht="16.5" spans="1:29">
      <c r="A68" s="98">
        <v>65</v>
      </c>
      <c r="B68" s="98">
        <f>INT(VLOOKUP(A68,装备基础!$AE$1:$AM$203,2)/属性空间占比!$B$3*属性空间占比!$B$2)</f>
        <v>507</v>
      </c>
      <c r="C68" s="4">
        <f t="shared" si="23"/>
        <v>507</v>
      </c>
      <c r="D68" s="4">
        <f t="shared" si="24"/>
        <v>507</v>
      </c>
      <c r="E68" s="4">
        <f t="shared" si="25"/>
        <v>507</v>
      </c>
      <c r="F68" s="4">
        <f t="shared" si="26"/>
        <v>676</v>
      </c>
      <c r="G68" s="4">
        <f t="shared" si="27"/>
        <v>676</v>
      </c>
      <c r="H68" s="4">
        <f t="shared" si="28"/>
        <v>676</v>
      </c>
      <c r="I68" s="4">
        <f t="shared" si="29"/>
        <v>676</v>
      </c>
      <c r="J68">
        <f t="shared" si="30"/>
        <v>2028</v>
      </c>
      <c r="K68" s="98">
        <v>65</v>
      </c>
      <c r="L68" s="4">
        <f t="shared" si="39"/>
        <v>415</v>
      </c>
      <c r="M68" s="4">
        <f t="shared" si="40"/>
        <v>415</v>
      </c>
      <c r="N68" s="4">
        <f t="shared" si="41"/>
        <v>415</v>
      </c>
      <c r="O68" s="4">
        <f t="shared" si="42"/>
        <v>415</v>
      </c>
      <c r="P68" s="4">
        <f t="shared" si="43"/>
        <v>676</v>
      </c>
      <c r="Q68" s="4">
        <f>INT(P68/$F$2*$G$2)</f>
        <v>676</v>
      </c>
      <c r="R68" s="4">
        <f>INT(P68/$F$2*$H$2)</f>
        <v>676</v>
      </c>
      <c r="S68" s="4">
        <f>INT(R68/$H$2*$I$2)</f>
        <v>676</v>
      </c>
      <c r="U68" s="98">
        <v>65</v>
      </c>
      <c r="V68" s="4">
        <f t="shared" si="31"/>
        <v>415</v>
      </c>
      <c r="W68" s="4">
        <f t="shared" si="32"/>
        <v>415</v>
      </c>
      <c r="X68" s="4">
        <f t="shared" si="33"/>
        <v>415</v>
      </c>
      <c r="Y68" s="4">
        <f t="shared" si="34"/>
        <v>415</v>
      </c>
      <c r="Z68" s="4">
        <f t="shared" si="35"/>
        <v>676</v>
      </c>
      <c r="AA68" s="4">
        <f t="shared" si="36"/>
        <v>676</v>
      </c>
      <c r="AB68" s="4">
        <f t="shared" si="37"/>
        <v>676</v>
      </c>
      <c r="AC68" s="4">
        <f t="shared" si="38"/>
        <v>676</v>
      </c>
    </row>
    <row r="69" ht="16.5" spans="1:29">
      <c r="A69" s="98">
        <v>66</v>
      </c>
      <c r="B69" s="98">
        <f>INT(VLOOKUP(A69,装备基础!$AE$1:$AM$203,2)/属性空间占比!$B$3*属性空间占比!$B$2)</f>
        <v>520</v>
      </c>
      <c r="C69" s="4">
        <f t="shared" ref="C69:C100" si="44">INT(B69/$B$2*$C$2)</f>
        <v>520</v>
      </c>
      <c r="D69" s="4">
        <f t="shared" ref="D69:D100" si="45">INT(B69/$B$2*$D$2)</f>
        <v>520</v>
      </c>
      <c r="E69" s="4">
        <f t="shared" ref="E69:E100" si="46">INT(B69/$B$2*$E$2)</f>
        <v>520</v>
      </c>
      <c r="F69" s="4">
        <f t="shared" ref="F69:F100" si="47">INT(B69/$B$2/1.5*1*$F$2)</f>
        <v>693</v>
      </c>
      <c r="G69" s="4">
        <f t="shared" ref="G69:G100" si="48">INT(F69/$F$2*$G$2)</f>
        <v>693</v>
      </c>
      <c r="H69" s="4">
        <f t="shared" ref="H69:H100" si="49">INT(F69/$F$2*$H$2)</f>
        <v>693</v>
      </c>
      <c r="I69" s="4">
        <f t="shared" ref="I69:I100" si="50">INT(H69/$H$2*$I$2)</f>
        <v>693</v>
      </c>
      <c r="J69">
        <f t="shared" ref="J69:J100" si="51">SUM(B69:E69)</f>
        <v>2080</v>
      </c>
      <c r="K69" s="98">
        <v>66</v>
      </c>
      <c r="L69" s="4">
        <f t="shared" si="39"/>
        <v>426</v>
      </c>
      <c r="M69" s="4">
        <f t="shared" si="40"/>
        <v>426</v>
      </c>
      <c r="N69" s="4">
        <f t="shared" si="41"/>
        <v>426</v>
      </c>
      <c r="O69" s="4">
        <f t="shared" si="42"/>
        <v>426</v>
      </c>
      <c r="P69" s="4">
        <f t="shared" si="43"/>
        <v>693</v>
      </c>
      <c r="Q69" s="4">
        <f>INT(P69/$F$2*$G$2)</f>
        <v>693</v>
      </c>
      <c r="R69" s="4">
        <f>INT(P69/$F$2*$H$2)</f>
        <v>693</v>
      </c>
      <c r="S69" s="4">
        <f>INT(R69/$H$2*$I$2)</f>
        <v>693</v>
      </c>
      <c r="U69" s="98">
        <v>66</v>
      </c>
      <c r="V69" s="4">
        <f t="shared" ref="V69:V100" si="52">L69</f>
        <v>426</v>
      </c>
      <c r="W69" s="4">
        <f t="shared" ref="W69:W100" si="53">M69</f>
        <v>426</v>
      </c>
      <c r="X69" s="4">
        <f t="shared" ref="X69:X100" si="54">N69</f>
        <v>426</v>
      </c>
      <c r="Y69" s="4">
        <f t="shared" ref="Y69:Y100" si="55">O69</f>
        <v>426</v>
      </c>
      <c r="Z69" s="4">
        <f t="shared" ref="Z69:Z100" si="56">P69</f>
        <v>693</v>
      </c>
      <c r="AA69" s="4">
        <f t="shared" ref="AA69:AA100" si="57">Q69</f>
        <v>693</v>
      </c>
      <c r="AB69" s="4">
        <f t="shared" ref="AB69:AB100" si="58">R69</f>
        <v>693</v>
      </c>
      <c r="AC69" s="4">
        <f t="shared" ref="AC69:AC100" si="59">S69</f>
        <v>693</v>
      </c>
    </row>
    <row r="70" ht="16.5" spans="1:29">
      <c r="A70" s="98">
        <v>67</v>
      </c>
      <c r="B70" s="98">
        <f>INT(VLOOKUP(A70,装备基础!$AE$1:$AM$203,2)/属性空间占比!$B$3*属性空间占比!$B$2)</f>
        <v>536</v>
      </c>
      <c r="C70" s="4">
        <f t="shared" si="44"/>
        <v>536</v>
      </c>
      <c r="D70" s="4">
        <f t="shared" si="45"/>
        <v>536</v>
      </c>
      <c r="E70" s="4">
        <f t="shared" si="46"/>
        <v>536</v>
      </c>
      <c r="F70" s="4">
        <f t="shared" si="47"/>
        <v>714</v>
      </c>
      <c r="G70" s="4">
        <f t="shared" si="48"/>
        <v>714</v>
      </c>
      <c r="H70" s="4">
        <f t="shared" si="49"/>
        <v>714</v>
      </c>
      <c r="I70" s="4">
        <f t="shared" si="50"/>
        <v>714</v>
      </c>
      <c r="J70">
        <f t="shared" si="51"/>
        <v>2144</v>
      </c>
      <c r="K70" s="98">
        <v>67</v>
      </c>
      <c r="L70" s="4">
        <f t="shared" si="39"/>
        <v>439</v>
      </c>
      <c r="M70" s="4">
        <f t="shared" si="40"/>
        <v>439</v>
      </c>
      <c r="N70" s="4">
        <f t="shared" si="41"/>
        <v>439</v>
      </c>
      <c r="O70" s="4">
        <f t="shared" si="42"/>
        <v>439</v>
      </c>
      <c r="P70" s="4">
        <f t="shared" si="43"/>
        <v>714</v>
      </c>
      <c r="Q70" s="4">
        <f>INT(P70/$F$2*$G$2)</f>
        <v>714</v>
      </c>
      <c r="R70" s="4">
        <f>INT(P70/$F$2*$H$2)</f>
        <v>714</v>
      </c>
      <c r="S70" s="4">
        <f>INT(R70/$H$2*$I$2)</f>
        <v>714</v>
      </c>
      <c r="U70" s="98">
        <v>67</v>
      </c>
      <c r="V70" s="4">
        <f t="shared" si="52"/>
        <v>439</v>
      </c>
      <c r="W70" s="4">
        <f t="shared" si="53"/>
        <v>439</v>
      </c>
      <c r="X70" s="4">
        <f t="shared" si="54"/>
        <v>439</v>
      </c>
      <c r="Y70" s="4">
        <f t="shared" si="55"/>
        <v>439</v>
      </c>
      <c r="Z70" s="4">
        <f t="shared" si="56"/>
        <v>714</v>
      </c>
      <c r="AA70" s="4">
        <f t="shared" si="57"/>
        <v>714</v>
      </c>
      <c r="AB70" s="4">
        <f t="shared" si="58"/>
        <v>714</v>
      </c>
      <c r="AC70" s="4">
        <f t="shared" si="59"/>
        <v>714</v>
      </c>
    </row>
    <row r="71" ht="16.5" spans="1:29">
      <c r="A71" s="98">
        <v>68</v>
      </c>
      <c r="B71" s="98">
        <f>INT(VLOOKUP(A71,装备基础!$AE$1:$AM$203,2)/属性空间占比!$B$3*属性空间占比!$B$2)</f>
        <v>549</v>
      </c>
      <c r="C71" s="4">
        <f t="shared" si="44"/>
        <v>549</v>
      </c>
      <c r="D71" s="4">
        <f t="shared" si="45"/>
        <v>549</v>
      </c>
      <c r="E71" s="4">
        <f t="shared" si="46"/>
        <v>549</v>
      </c>
      <c r="F71" s="4">
        <f t="shared" si="47"/>
        <v>732</v>
      </c>
      <c r="G71" s="4">
        <f t="shared" si="48"/>
        <v>732</v>
      </c>
      <c r="H71" s="4">
        <f t="shared" si="49"/>
        <v>732</v>
      </c>
      <c r="I71" s="4">
        <f t="shared" si="50"/>
        <v>732</v>
      </c>
      <c r="J71">
        <f t="shared" si="51"/>
        <v>2196</v>
      </c>
      <c r="K71" s="98">
        <v>68</v>
      </c>
      <c r="L71" s="4">
        <f t="shared" si="39"/>
        <v>450</v>
      </c>
      <c r="M71" s="4">
        <f t="shared" si="40"/>
        <v>450</v>
      </c>
      <c r="N71" s="4">
        <f t="shared" si="41"/>
        <v>450</v>
      </c>
      <c r="O71" s="4">
        <f t="shared" si="42"/>
        <v>450</v>
      </c>
      <c r="P71" s="4">
        <f t="shared" si="43"/>
        <v>732</v>
      </c>
      <c r="Q71" s="4">
        <f>INT(P71/$F$2*$G$2)</f>
        <v>732</v>
      </c>
      <c r="R71" s="4">
        <f>INT(P71/$F$2*$H$2)</f>
        <v>732</v>
      </c>
      <c r="S71" s="4">
        <f>INT(R71/$H$2*$I$2)</f>
        <v>732</v>
      </c>
      <c r="U71" s="98">
        <v>68</v>
      </c>
      <c r="V71" s="4">
        <f t="shared" si="52"/>
        <v>450</v>
      </c>
      <c r="W71" s="4">
        <f t="shared" si="53"/>
        <v>450</v>
      </c>
      <c r="X71" s="4">
        <f t="shared" si="54"/>
        <v>450</v>
      </c>
      <c r="Y71" s="4">
        <f t="shared" si="55"/>
        <v>450</v>
      </c>
      <c r="Z71" s="4">
        <f t="shared" si="56"/>
        <v>732</v>
      </c>
      <c r="AA71" s="4">
        <f t="shared" si="57"/>
        <v>732</v>
      </c>
      <c r="AB71" s="4">
        <f t="shared" si="58"/>
        <v>732</v>
      </c>
      <c r="AC71" s="4">
        <f t="shared" si="59"/>
        <v>732</v>
      </c>
    </row>
    <row r="72" ht="16.5" spans="1:29">
      <c r="A72" s="98">
        <v>69</v>
      </c>
      <c r="B72" s="98">
        <f>INT(VLOOKUP(A72,装备基础!$AE$1:$AM$203,2)/属性空间占比!$B$3*属性空间占比!$B$2)</f>
        <v>565</v>
      </c>
      <c r="C72" s="4">
        <f t="shared" si="44"/>
        <v>565</v>
      </c>
      <c r="D72" s="4">
        <f t="shared" si="45"/>
        <v>565</v>
      </c>
      <c r="E72" s="4">
        <f t="shared" si="46"/>
        <v>565</v>
      </c>
      <c r="F72" s="4">
        <f t="shared" si="47"/>
        <v>753</v>
      </c>
      <c r="G72" s="4">
        <f t="shared" si="48"/>
        <v>753</v>
      </c>
      <c r="H72" s="4">
        <f t="shared" si="49"/>
        <v>753</v>
      </c>
      <c r="I72" s="4">
        <f t="shared" si="50"/>
        <v>753</v>
      </c>
      <c r="J72">
        <f t="shared" si="51"/>
        <v>2260</v>
      </c>
      <c r="K72" s="98">
        <v>69</v>
      </c>
      <c r="L72" s="4">
        <f t="shared" si="39"/>
        <v>463</v>
      </c>
      <c r="M72" s="4">
        <f t="shared" si="40"/>
        <v>463</v>
      </c>
      <c r="N72" s="4">
        <f t="shared" si="41"/>
        <v>463</v>
      </c>
      <c r="O72" s="4">
        <f t="shared" si="42"/>
        <v>463</v>
      </c>
      <c r="P72" s="4">
        <f t="shared" si="43"/>
        <v>753</v>
      </c>
      <c r="Q72" s="4">
        <f>INT(P72/$F$2*$G$2)</f>
        <v>753</v>
      </c>
      <c r="R72" s="4">
        <f>INT(P72/$F$2*$H$2)</f>
        <v>753</v>
      </c>
      <c r="S72" s="4">
        <f>INT(R72/$H$2*$I$2)</f>
        <v>753</v>
      </c>
      <c r="U72" s="98">
        <v>69</v>
      </c>
      <c r="V72" s="4">
        <f t="shared" si="52"/>
        <v>463</v>
      </c>
      <c r="W72" s="4">
        <f t="shared" si="53"/>
        <v>463</v>
      </c>
      <c r="X72" s="4">
        <f t="shared" si="54"/>
        <v>463</v>
      </c>
      <c r="Y72" s="4">
        <f t="shared" si="55"/>
        <v>463</v>
      </c>
      <c r="Z72" s="4">
        <f t="shared" si="56"/>
        <v>753</v>
      </c>
      <c r="AA72" s="4">
        <f t="shared" si="57"/>
        <v>753</v>
      </c>
      <c r="AB72" s="4">
        <f t="shared" si="58"/>
        <v>753</v>
      </c>
      <c r="AC72" s="4">
        <f t="shared" si="59"/>
        <v>753</v>
      </c>
    </row>
    <row r="73" ht="16.5" spans="1:29">
      <c r="A73" s="100">
        <v>70</v>
      </c>
      <c r="B73" s="100">
        <f>INT(VLOOKUP(A73,装备基础!$AO$1:$AW$203,2)/属性空间占比!$B$3*属性空间占比!$B$2)</f>
        <v>742</v>
      </c>
      <c r="C73" s="4">
        <f t="shared" si="44"/>
        <v>742</v>
      </c>
      <c r="D73" s="4">
        <f t="shared" si="45"/>
        <v>742</v>
      </c>
      <c r="E73" s="4">
        <f t="shared" si="46"/>
        <v>742</v>
      </c>
      <c r="F73" s="4">
        <f t="shared" si="47"/>
        <v>989</v>
      </c>
      <c r="G73" s="4">
        <f t="shared" si="48"/>
        <v>989</v>
      </c>
      <c r="H73" s="4">
        <f t="shared" si="49"/>
        <v>989</v>
      </c>
      <c r="I73" s="4">
        <f t="shared" si="50"/>
        <v>989</v>
      </c>
      <c r="J73">
        <f t="shared" si="51"/>
        <v>2968</v>
      </c>
      <c r="K73" s="100">
        <v>70</v>
      </c>
      <c r="L73" s="4">
        <f t="shared" si="39"/>
        <v>608</v>
      </c>
      <c r="M73" s="4">
        <f t="shared" si="40"/>
        <v>608</v>
      </c>
      <c r="N73" s="4">
        <f t="shared" si="41"/>
        <v>608</v>
      </c>
      <c r="O73" s="4">
        <f t="shared" si="42"/>
        <v>608</v>
      </c>
      <c r="P73" s="4">
        <f t="shared" si="43"/>
        <v>989</v>
      </c>
      <c r="Q73" s="4">
        <f>INT(P73/$F$2*$G$2)</f>
        <v>989</v>
      </c>
      <c r="R73" s="4">
        <f>INT(P73/$F$2*$H$2)</f>
        <v>989</v>
      </c>
      <c r="S73" s="4">
        <f>INT(R73/$H$2*$I$2)</f>
        <v>989</v>
      </c>
      <c r="U73" s="100">
        <v>70</v>
      </c>
      <c r="V73" s="4">
        <f t="shared" si="52"/>
        <v>608</v>
      </c>
      <c r="W73" s="4">
        <f t="shared" si="53"/>
        <v>608</v>
      </c>
      <c r="X73" s="4">
        <f t="shared" si="54"/>
        <v>608</v>
      </c>
      <c r="Y73" s="4">
        <f t="shared" si="55"/>
        <v>608</v>
      </c>
      <c r="Z73" s="4">
        <f t="shared" si="56"/>
        <v>989</v>
      </c>
      <c r="AA73" s="4">
        <f t="shared" si="57"/>
        <v>989</v>
      </c>
      <c r="AB73" s="4">
        <f t="shared" si="58"/>
        <v>989</v>
      </c>
      <c r="AC73" s="4">
        <f t="shared" si="59"/>
        <v>989</v>
      </c>
    </row>
    <row r="74" ht="16.5" spans="1:29">
      <c r="A74" s="100">
        <v>71</v>
      </c>
      <c r="B74" s="100">
        <f>INT(VLOOKUP(A74,装备基础!$AO$1:$AW$203,2)/属性空间占比!$B$3*属性空间占比!$B$2)</f>
        <v>762</v>
      </c>
      <c r="C74" s="4">
        <f t="shared" si="44"/>
        <v>762</v>
      </c>
      <c r="D74" s="4">
        <f t="shared" si="45"/>
        <v>762</v>
      </c>
      <c r="E74" s="4">
        <f t="shared" si="46"/>
        <v>762</v>
      </c>
      <c r="F74" s="4">
        <f t="shared" si="47"/>
        <v>1016</v>
      </c>
      <c r="G74" s="4">
        <f t="shared" si="48"/>
        <v>1016</v>
      </c>
      <c r="H74" s="4">
        <f t="shared" si="49"/>
        <v>1016</v>
      </c>
      <c r="I74" s="4">
        <f t="shared" si="50"/>
        <v>1016</v>
      </c>
      <c r="J74">
        <f t="shared" si="51"/>
        <v>3048</v>
      </c>
      <c r="K74" s="100">
        <v>71</v>
      </c>
      <c r="L74" s="4">
        <f t="shared" si="39"/>
        <v>624</v>
      </c>
      <c r="M74" s="4">
        <f t="shared" si="40"/>
        <v>624</v>
      </c>
      <c r="N74" s="4">
        <f t="shared" si="41"/>
        <v>624</v>
      </c>
      <c r="O74" s="4">
        <f t="shared" si="42"/>
        <v>624</v>
      </c>
      <c r="P74" s="4">
        <f t="shared" si="43"/>
        <v>1016</v>
      </c>
      <c r="Q74" s="4">
        <f>INT(P74/$F$2*$G$2)</f>
        <v>1016</v>
      </c>
      <c r="R74" s="4">
        <f>INT(P74/$F$2*$H$2)</f>
        <v>1016</v>
      </c>
      <c r="S74" s="4">
        <f>INT(R74/$H$2*$I$2)</f>
        <v>1016</v>
      </c>
      <c r="U74" s="100">
        <v>71</v>
      </c>
      <c r="V74" s="4">
        <f t="shared" si="52"/>
        <v>624</v>
      </c>
      <c r="W74" s="4">
        <f t="shared" si="53"/>
        <v>624</v>
      </c>
      <c r="X74" s="4">
        <f t="shared" si="54"/>
        <v>624</v>
      </c>
      <c r="Y74" s="4">
        <f t="shared" si="55"/>
        <v>624</v>
      </c>
      <c r="Z74" s="4">
        <f t="shared" si="56"/>
        <v>1016</v>
      </c>
      <c r="AA74" s="4">
        <f t="shared" si="57"/>
        <v>1016</v>
      </c>
      <c r="AB74" s="4">
        <f t="shared" si="58"/>
        <v>1016</v>
      </c>
      <c r="AC74" s="4">
        <f t="shared" si="59"/>
        <v>1016</v>
      </c>
    </row>
    <row r="75" ht="16.5" spans="1:29">
      <c r="A75" s="100">
        <v>72</v>
      </c>
      <c r="B75" s="100">
        <f>INT(VLOOKUP(A75,装备基础!$AO$1:$AW$203,2)/属性空间占比!$B$3*属性空间占比!$B$2)</f>
        <v>782</v>
      </c>
      <c r="C75" s="4">
        <f t="shared" si="44"/>
        <v>782</v>
      </c>
      <c r="D75" s="4">
        <f t="shared" si="45"/>
        <v>782</v>
      </c>
      <c r="E75" s="4">
        <f t="shared" si="46"/>
        <v>782</v>
      </c>
      <c r="F75" s="4">
        <f t="shared" si="47"/>
        <v>1042</v>
      </c>
      <c r="G75" s="4">
        <f t="shared" si="48"/>
        <v>1042</v>
      </c>
      <c r="H75" s="4">
        <f t="shared" si="49"/>
        <v>1042</v>
      </c>
      <c r="I75" s="4">
        <f t="shared" si="50"/>
        <v>1042</v>
      </c>
      <c r="J75">
        <f t="shared" si="51"/>
        <v>3128</v>
      </c>
      <c r="K75" s="100">
        <v>72</v>
      </c>
      <c r="L75" s="4">
        <f t="shared" si="39"/>
        <v>641</v>
      </c>
      <c r="M75" s="4">
        <f t="shared" si="40"/>
        <v>641</v>
      </c>
      <c r="N75" s="4">
        <f t="shared" si="41"/>
        <v>641</v>
      </c>
      <c r="O75" s="4">
        <f t="shared" si="42"/>
        <v>641</v>
      </c>
      <c r="P75" s="4">
        <f t="shared" si="43"/>
        <v>1042</v>
      </c>
      <c r="Q75" s="4">
        <f>INT(P75/$F$2*$G$2)</f>
        <v>1042</v>
      </c>
      <c r="R75" s="4">
        <f>INT(P75/$F$2*$H$2)</f>
        <v>1042</v>
      </c>
      <c r="S75" s="4">
        <f>INT(R75/$H$2*$I$2)</f>
        <v>1042</v>
      </c>
      <c r="U75" s="100">
        <v>72</v>
      </c>
      <c r="V75" s="4">
        <f t="shared" si="52"/>
        <v>641</v>
      </c>
      <c r="W75" s="4">
        <f t="shared" si="53"/>
        <v>641</v>
      </c>
      <c r="X75" s="4">
        <f t="shared" si="54"/>
        <v>641</v>
      </c>
      <c r="Y75" s="4">
        <f t="shared" si="55"/>
        <v>641</v>
      </c>
      <c r="Z75" s="4">
        <f t="shared" si="56"/>
        <v>1042</v>
      </c>
      <c r="AA75" s="4">
        <f t="shared" si="57"/>
        <v>1042</v>
      </c>
      <c r="AB75" s="4">
        <f t="shared" si="58"/>
        <v>1042</v>
      </c>
      <c r="AC75" s="4">
        <f t="shared" si="59"/>
        <v>1042</v>
      </c>
    </row>
    <row r="76" ht="16.5" spans="1:29">
      <c r="A76" s="100">
        <v>73</v>
      </c>
      <c r="B76" s="100">
        <f>INT(VLOOKUP(A76,装备基础!$AO$1:$AW$203,2)/属性空间占比!$B$3*属性空间占比!$B$2)</f>
        <v>802</v>
      </c>
      <c r="C76" s="4">
        <f t="shared" si="44"/>
        <v>802</v>
      </c>
      <c r="D76" s="4">
        <f t="shared" si="45"/>
        <v>802</v>
      </c>
      <c r="E76" s="4">
        <f t="shared" si="46"/>
        <v>802</v>
      </c>
      <c r="F76" s="4">
        <f t="shared" si="47"/>
        <v>1069</v>
      </c>
      <c r="G76" s="4">
        <f t="shared" si="48"/>
        <v>1069</v>
      </c>
      <c r="H76" s="4">
        <f t="shared" si="49"/>
        <v>1069</v>
      </c>
      <c r="I76" s="4">
        <f t="shared" si="50"/>
        <v>1069</v>
      </c>
      <c r="J76">
        <f t="shared" si="51"/>
        <v>3208</v>
      </c>
      <c r="K76" s="100">
        <v>73</v>
      </c>
      <c r="L76" s="4">
        <f t="shared" si="39"/>
        <v>657</v>
      </c>
      <c r="M76" s="4">
        <f t="shared" si="40"/>
        <v>657</v>
      </c>
      <c r="N76" s="4">
        <f t="shared" si="41"/>
        <v>657</v>
      </c>
      <c r="O76" s="4">
        <f t="shared" si="42"/>
        <v>657</v>
      </c>
      <c r="P76" s="4">
        <f t="shared" si="43"/>
        <v>1069</v>
      </c>
      <c r="Q76" s="4">
        <f>INT(P76/$F$2*$G$2)</f>
        <v>1069</v>
      </c>
      <c r="R76" s="4">
        <f>INT(P76/$F$2*$H$2)</f>
        <v>1069</v>
      </c>
      <c r="S76" s="4">
        <f>INT(R76/$H$2*$I$2)</f>
        <v>1069</v>
      </c>
      <c r="U76" s="100">
        <v>73</v>
      </c>
      <c r="V76" s="4">
        <f t="shared" si="52"/>
        <v>657</v>
      </c>
      <c r="W76" s="4">
        <f t="shared" si="53"/>
        <v>657</v>
      </c>
      <c r="X76" s="4">
        <f t="shared" si="54"/>
        <v>657</v>
      </c>
      <c r="Y76" s="4">
        <f t="shared" si="55"/>
        <v>657</v>
      </c>
      <c r="Z76" s="4">
        <f t="shared" si="56"/>
        <v>1069</v>
      </c>
      <c r="AA76" s="4">
        <f t="shared" si="57"/>
        <v>1069</v>
      </c>
      <c r="AB76" s="4">
        <f t="shared" si="58"/>
        <v>1069</v>
      </c>
      <c r="AC76" s="4">
        <f t="shared" si="59"/>
        <v>1069</v>
      </c>
    </row>
    <row r="77" ht="16.5" spans="1:29">
      <c r="A77" s="100">
        <v>74</v>
      </c>
      <c r="B77" s="100">
        <f>INT(VLOOKUP(A77,装备基础!$AO$1:$AW$203,2)/属性空间占比!$B$3*属性空间占比!$B$2)</f>
        <v>822</v>
      </c>
      <c r="C77" s="4">
        <f t="shared" si="44"/>
        <v>822</v>
      </c>
      <c r="D77" s="4">
        <f t="shared" si="45"/>
        <v>822</v>
      </c>
      <c r="E77" s="4">
        <f t="shared" si="46"/>
        <v>822</v>
      </c>
      <c r="F77" s="4">
        <f t="shared" si="47"/>
        <v>1096</v>
      </c>
      <c r="G77" s="4">
        <f t="shared" si="48"/>
        <v>1096</v>
      </c>
      <c r="H77" s="4">
        <f t="shared" si="49"/>
        <v>1096</v>
      </c>
      <c r="I77" s="4">
        <f t="shared" si="50"/>
        <v>1096</v>
      </c>
      <c r="J77">
        <f t="shared" si="51"/>
        <v>3288</v>
      </c>
      <c r="K77" s="100">
        <v>74</v>
      </c>
      <c r="L77" s="4">
        <f t="shared" ref="L77:L108" si="60">INT(B77*0.82)</f>
        <v>674</v>
      </c>
      <c r="M77" s="4">
        <f t="shared" ref="M77:M108" si="61">INT(C77*0.82)</f>
        <v>674</v>
      </c>
      <c r="N77" s="4">
        <f t="shared" ref="N77:N108" si="62">INT(D77*0.82)</f>
        <v>674</v>
      </c>
      <c r="O77" s="4">
        <f t="shared" ref="O77:O108" si="63">INT(E77*0.82)</f>
        <v>674</v>
      </c>
      <c r="P77" s="4">
        <f t="shared" ref="P77:P108" si="64">F77</f>
        <v>1096</v>
      </c>
      <c r="Q77" s="4">
        <f>INT(P77/$F$2*$G$2)</f>
        <v>1096</v>
      </c>
      <c r="R77" s="4">
        <f>INT(P77/$F$2*$H$2)</f>
        <v>1096</v>
      </c>
      <c r="S77" s="4">
        <f>INT(R77/$H$2*$I$2)</f>
        <v>1096</v>
      </c>
      <c r="U77" s="100">
        <v>74</v>
      </c>
      <c r="V77" s="4">
        <f t="shared" si="52"/>
        <v>674</v>
      </c>
      <c r="W77" s="4">
        <f t="shared" si="53"/>
        <v>674</v>
      </c>
      <c r="X77" s="4">
        <f t="shared" si="54"/>
        <v>674</v>
      </c>
      <c r="Y77" s="4">
        <f t="shared" si="55"/>
        <v>674</v>
      </c>
      <c r="Z77" s="4">
        <f t="shared" si="56"/>
        <v>1096</v>
      </c>
      <c r="AA77" s="4">
        <f t="shared" si="57"/>
        <v>1096</v>
      </c>
      <c r="AB77" s="4">
        <f t="shared" si="58"/>
        <v>1096</v>
      </c>
      <c r="AC77" s="4">
        <f t="shared" si="59"/>
        <v>1096</v>
      </c>
    </row>
    <row r="78" ht="16.5" spans="1:29">
      <c r="A78" s="100">
        <v>75</v>
      </c>
      <c r="B78" s="100">
        <f>INT(VLOOKUP(A78,装备基础!$AO$1:$AW$203,2)/属性空间占比!$B$3*属性空间占比!$B$2)</f>
        <v>842</v>
      </c>
      <c r="C78" s="4">
        <f t="shared" si="44"/>
        <v>842</v>
      </c>
      <c r="D78" s="4">
        <f t="shared" si="45"/>
        <v>842</v>
      </c>
      <c r="E78" s="4">
        <f t="shared" si="46"/>
        <v>842</v>
      </c>
      <c r="F78" s="4">
        <f t="shared" si="47"/>
        <v>1122</v>
      </c>
      <c r="G78" s="4">
        <f t="shared" si="48"/>
        <v>1122</v>
      </c>
      <c r="H78" s="4">
        <f t="shared" si="49"/>
        <v>1122</v>
      </c>
      <c r="I78" s="4">
        <f t="shared" si="50"/>
        <v>1122</v>
      </c>
      <c r="J78">
        <f t="shared" si="51"/>
        <v>3368</v>
      </c>
      <c r="K78" s="100">
        <v>75</v>
      </c>
      <c r="L78" s="4">
        <f t="shared" si="60"/>
        <v>690</v>
      </c>
      <c r="M78" s="4">
        <f t="shared" si="61"/>
        <v>690</v>
      </c>
      <c r="N78" s="4">
        <f t="shared" si="62"/>
        <v>690</v>
      </c>
      <c r="O78" s="4">
        <f t="shared" si="63"/>
        <v>690</v>
      </c>
      <c r="P78" s="4">
        <f t="shared" si="64"/>
        <v>1122</v>
      </c>
      <c r="Q78" s="4">
        <f>INT(P78/$F$2*$G$2)</f>
        <v>1122</v>
      </c>
      <c r="R78" s="4">
        <f>INT(P78/$F$2*$H$2)</f>
        <v>1122</v>
      </c>
      <c r="S78" s="4">
        <f>INT(R78/$H$2*$I$2)</f>
        <v>1122</v>
      </c>
      <c r="U78" s="100">
        <v>75</v>
      </c>
      <c r="V78" s="4">
        <f t="shared" si="52"/>
        <v>690</v>
      </c>
      <c r="W78" s="4">
        <f t="shared" si="53"/>
        <v>690</v>
      </c>
      <c r="X78" s="4">
        <f t="shared" si="54"/>
        <v>690</v>
      </c>
      <c r="Y78" s="4">
        <f t="shared" si="55"/>
        <v>690</v>
      </c>
      <c r="Z78" s="4">
        <f t="shared" si="56"/>
        <v>1122</v>
      </c>
      <c r="AA78" s="4">
        <f t="shared" si="57"/>
        <v>1122</v>
      </c>
      <c r="AB78" s="4">
        <f t="shared" si="58"/>
        <v>1122</v>
      </c>
      <c r="AC78" s="4">
        <f t="shared" si="59"/>
        <v>1122</v>
      </c>
    </row>
    <row r="79" ht="16.5" spans="1:29">
      <c r="A79" s="100">
        <v>76</v>
      </c>
      <c r="B79" s="100">
        <f>INT(VLOOKUP(A79,装备基础!$AO$1:$AW$203,2)/属性空间占比!$B$3*属性空间占比!$B$2)</f>
        <v>865</v>
      </c>
      <c r="C79" s="4">
        <f t="shared" si="44"/>
        <v>865</v>
      </c>
      <c r="D79" s="4">
        <f t="shared" si="45"/>
        <v>865</v>
      </c>
      <c r="E79" s="4">
        <f t="shared" si="46"/>
        <v>865</v>
      </c>
      <c r="F79" s="4">
        <f t="shared" si="47"/>
        <v>1153</v>
      </c>
      <c r="G79" s="4">
        <f t="shared" si="48"/>
        <v>1153</v>
      </c>
      <c r="H79" s="4">
        <f t="shared" si="49"/>
        <v>1153</v>
      </c>
      <c r="I79" s="4">
        <f t="shared" si="50"/>
        <v>1153</v>
      </c>
      <c r="J79">
        <f t="shared" si="51"/>
        <v>3460</v>
      </c>
      <c r="K79" s="100">
        <v>76</v>
      </c>
      <c r="L79" s="4">
        <f t="shared" si="60"/>
        <v>709</v>
      </c>
      <c r="M79" s="4">
        <f t="shared" si="61"/>
        <v>709</v>
      </c>
      <c r="N79" s="4">
        <f t="shared" si="62"/>
        <v>709</v>
      </c>
      <c r="O79" s="4">
        <f t="shared" si="63"/>
        <v>709</v>
      </c>
      <c r="P79" s="4">
        <f t="shared" si="64"/>
        <v>1153</v>
      </c>
      <c r="Q79" s="4">
        <f>INT(P79/$F$2*$G$2)</f>
        <v>1153</v>
      </c>
      <c r="R79" s="4">
        <f>INT(P79/$F$2*$H$2)</f>
        <v>1153</v>
      </c>
      <c r="S79" s="4">
        <f>INT(R79/$H$2*$I$2)</f>
        <v>1153</v>
      </c>
      <c r="U79" s="100">
        <v>76</v>
      </c>
      <c r="V79" s="4">
        <f t="shared" si="52"/>
        <v>709</v>
      </c>
      <c r="W79" s="4">
        <f t="shared" si="53"/>
        <v>709</v>
      </c>
      <c r="X79" s="4">
        <f t="shared" si="54"/>
        <v>709</v>
      </c>
      <c r="Y79" s="4">
        <f t="shared" si="55"/>
        <v>709</v>
      </c>
      <c r="Z79" s="4">
        <f t="shared" si="56"/>
        <v>1153</v>
      </c>
      <c r="AA79" s="4">
        <f t="shared" si="57"/>
        <v>1153</v>
      </c>
      <c r="AB79" s="4">
        <f t="shared" si="58"/>
        <v>1153</v>
      </c>
      <c r="AC79" s="4">
        <f t="shared" si="59"/>
        <v>1153</v>
      </c>
    </row>
    <row r="80" ht="16.5" spans="1:29">
      <c r="A80" s="100">
        <v>77</v>
      </c>
      <c r="B80" s="100">
        <f>INT(VLOOKUP(A80,装备基础!$AO$1:$AW$203,2)/属性空间占比!$B$3*属性空间占比!$B$2)</f>
        <v>885</v>
      </c>
      <c r="C80" s="4">
        <f t="shared" si="44"/>
        <v>885</v>
      </c>
      <c r="D80" s="4">
        <f t="shared" si="45"/>
        <v>885</v>
      </c>
      <c r="E80" s="4">
        <f t="shared" si="46"/>
        <v>885</v>
      </c>
      <c r="F80" s="4">
        <f t="shared" si="47"/>
        <v>1180</v>
      </c>
      <c r="G80" s="4">
        <f t="shared" si="48"/>
        <v>1180</v>
      </c>
      <c r="H80" s="4">
        <f t="shared" si="49"/>
        <v>1180</v>
      </c>
      <c r="I80" s="4">
        <f t="shared" si="50"/>
        <v>1180</v>
      </c>
      <c r="J80">
        <f t="shared" si="51"/>
        <v>3540</v>
      </c>
      <c r="K80" s="100">
        <v>77</v>
      </c>
      <c r="L80" s="4">
        <f t="shared" si="60"/>
        <v>725</v>
      </c>
      <c r="M80" s="4">
        <f t="shared" si="61"/>
        <v>725</v>
      </c>
      <c r="N80" s="4">
        <f t="shared" si="62"/>
        <v>725</v>
      </c>
      <c r="O80" s="4">
        <f t="shared" si="63"/>
        <v>725</v>
      </c>
      <c r="P80" s="4">
        <f t="shared" si="64"/>
        <v>1180</v>
      </c>
      <c r="Q80" s="4">
        <f>INT(P80/$F$2*$G$2)</f>
        <v>1180</v>
      </c>
      <c r="R80" s="4">
        <f>INT(P80/$F$2*$H$2)</f>
        <v>1180</v>
      </c>
      <c r="S80" s="4">
        <f>INT(R80/$H$2*$I$2)</f>
        <v>1180</v>
      </c>
      <c r="U80" s="100">
        <v>77</v>
      </c>
      <c r="V80" s="4">
        <f t="shared" si="52"/>
        <v>725</v>
      </c>
      <c r="W80" s="4">
        <f t="shared" si="53"/>
        <v>725</v>
      </c>
      <c r="X80" s="4">
        <f t="shared" si="54"/>
        <v>725</v>
      </c>
      <c r="Y80" s="4">
        <f t="shared" si="55"/>
        <v>725</v>
      </c>
      <c r="Z80" s="4">
        <f t="shared" si="56"/>
        <v>1180</v>
      </c>
      <c r="AA80" s="4">
        <f t="shared" si="57"/>
        <v>1180</v>
      </c>
      <c r="AB80" s="4">
        <f t="shared" si="58"/>
        <v>1180</v>
      </c>
      <c r="AC80" s="4">
        <f t="shared" si="59"/>
        <v>1180</v>
      </c>
    </row>
    <row r="81" ht="16.5" spans="1:29">
      <c r="A81" s="100">
        <v>78</v>
      </c>
      <c r="B81" s="100">
        <f>INT(VLOOKUP(A81,装备基础!$AO$1:$AW$203,2)/属性空间占比!$B$3*属性空间占比!$B$2)</f>
        <v>907</v>
      </c>
      <c r="C81" s="4">
        <f t="shared" si="44"/>
        <v>907</v>
      </c>
      <c r="D81" s="4">
        <f t="shared" si="45"/>
        <v>907</v>
      </c>
      <c r="E81" s="4">
        <f t="shared" si="46"/>
        <v>907</v>
      </c>
      <c r="F81" s="4">
        <f t="shared" si="47"/>
        <v>1209</v>
      </c>
      <c r="G81" s="4">
        <f t="shared" si="48"/>
        <v>1209</v>
      </c>
      <c r="H81" s="4">
        <f t="shared" si="49"/>
        <v>1209</v>
      </c>
      <c r="I81" s="4">
        <f t="shared" si="50"/>
        <v>1209</v>
      </c>
      <c r="J81">
        <f t="shared" si="51"/>
        <v>3628</v>
      </c>
      <c r="K81" s="100">
        <v>78</v>
      </c>
      <c r="L81" s="4">
        <f t="shared" si="60"/>
        <v>743</v>
      </c>
      <c r="M81" s="4">
        <f t="shared" si="61"/>
        <v>743</v>
      </c>
      <c r="N81" s="4">
        <f t="shared" si="62"/>
        <v>743</v>
      </c>
      <c r="O81" s="4">
        <f t="shared" si="63"/>
        <v>743</v>
      </c>
      <c r="P81" s="4">
        <f t="shared" si="64"/>
        <v>1209</v>
      </c>
      <c r="Q81" s="4">
        <f>INT(P81/$F$2*$G$2)</f>
        <v>1209</v>
      </c>
      <c r="R81" s="4">
        <f>INT(P81/$F$2*$H$2)</f>
        <v>1209</v>
      </c>
      <c r="S81" s="4">
        <f>INT(R81/$H$2*$I$2)</f>
        <v>1209</v>
      </c>
      <c r="U81" s="100">
        <v>78</v>
      </c>
      <c r="V81" s="4">
        <f t="shared" si="52"/>
        <v>743</v>
      </c>
      <c r="W81" s="4">
        <f t="shared" si="53"/>
        <v>743</v>
      </c>
      <c r="X81" s="4">
        <f t="shared" si="54"/>
        <v>743</v>
      </c>
      <c r="Y81" s="4">
        <f t="shared" si="55"/>
        <v>743</v>
      </c>
      <c r="Z81" s="4">
        <f t="shared" si="56"/>
        <v>1209</v>
      </c>
      <c r="AA81" s="4">
        <f t="shared" si="57"/>
        <v>1209</v>
      </c>
      <c r="AB81" s="4">
        <f t="shared" si="58"/>
        <v>1209</v>
      </c>
      <c r="AC81" s="4">
        <f t="shared" si="59"/>
        <v>1209</v>
      </c>
    </row>
    <row r="82" ht="16.5" spans="1:29">
      <c r="A82" s="100">
        <v>79</v>
      </c>
      <c r="B82" s="100">
        <f>INT(VLOOKUP(A82,装备基础!$AO$1:$AW$203,2)/属性空间占比!$B$3*属性空间占比!$B$2)</f>
        <v>927</v>
      </c>
      <c r="C82" s="4">
        <f t="shared" si="44"/>
        <v>927</v>
      </c>
      <c r="D82" s="4">
        <f t="shared" si="45"/>
        <v>927</v>
      </c>
      <c r="E82" s="4">
        <f t="shared" si="46"/>
        <v>927</v>
      </c>
      <c r="F82" s="4">
        <f t="shared" si="47"/>
        <v>1236</v>
      </c>
      <c r="G82" s="4">
        <f t="shared" si="48"/>
        <v>1236</v>
      </c>
      <c r="H82" s="4">
        <f t="shared" si="49"/>
        <v>1236</v>
      </c>
      <c r="I82" s="4">
        <f t="shared" si="50"/>
        <v>1236</v>
      </c>
      <c r="J82">
        <f t="shared" si="51"/>
        <v>3708</v>
      </c>
      <c r="K82" s="100">
        <v>79</v>
      </c>
      <c r="L82" s="4">
        <f t="shared" si="60"/>
        <v>760</v>
      </c>
      <c r="M82" s="4">
        <f t="shared" si="61"/>
        <v>760</v>
      </c>
      <c r="N82" s="4">
        <f t="shared" si="62"/>
        <v>760</v>
      </c>
      <c r="O82" s="4">
        <f t="shared" si="63"/>
        <v>760</v>
      </c>
      <c r="P82" s="4">
        <f t="shared" si="64"/>
        <v>1236</v>
      </c>
      <c r="Q82" s="4">
        <f>INT(P82/$F$2*$G$2)</f>
        <v>1236</v>
      </c>
      <c r="R82" s="4">
        <f>INT(P82/$F$2*$H$2)</f>
        <v>1236</v>
      </c>
      <c r="S82" s="4">
        <f>INT(R82/$H$2*$I$2)</f>
        <v>1236</v>
      </c>
      <c r="U82" s="100">
        <v>79</v>
      </c>
      <c r="V82" s="4">
        <f t="shared" si="52"/>
        <v>760</v>
      </c>
      <c r="W82" s="4">
        <f t="shared" si="53"/>
        <v>760</v>
      </c>
      <c r="X82" s="4">
        <f t="shared" si="54"/>
        <v>760</v>
      </c>
      <c r="Y82" s="4">
        <f t="shared" si="55"/>
        <v>760</v>
      </c>
      <c r="Z82" s="4">
        <f t="shared" si="56"/>
        <v>1236</v>
      </c>
      <c r="AA82" s="4">
        <f t="shared" si="57"/>
        <v>1236</v>
      </c>
      <c r="AB82" s="4">
        <f t="shared" si="58"/>
        <v>1236</v>
      </c>
      <c r="AC82" s="4">
        <f t="shared" si="59"/>
        <v>1236</v>
      </c>
    </row>
    <row r="83" ht="16.5" spans="1:29">
      <c r="A83" s="100">
        <v>80</v>
      </c>
      <c r="B83" s="100">
        <f>INT(VLOOKUP(A83,装备基础!$AO$1:$AW$203,2)/属性空间占比!$B$3*属性空间占比!$B$2)</f>
        <v>950</v>
      </c>
      <c r="C83" s="4">
        <f t="shared" si="44"/>
        <v>950</v>
      </c>
      <c r="D83" s="4">
        <f t="shared" si="45"/>
        <v>950</v>
      </c>
      <c r="E83" s="4">
        <f t="shared" si="46"/>
        <v>950</v>
      </c>
      <c r="F83" s="4">
        <f t="shared" si="47"/>
        <v>1266</v>
      </c>
      <c r="G83" s="4">
        <f t="shared" si="48"/>
        <v>1266</v>
      </c>
      <c r="H83" s="4">
        <f t="shared" si="49"/>
        <v>1266</v>
      </c>
      <c r="I83" s="4">
        <f t="shared" si="50"/>
        <v>1266</v>
      </c>
      <c r="J83">
        <f t="shared" si="51"/>
        <v>3800</v>
      </c>
      <c r="K83" s="100">
        <v>80</v>
      </c>
      <c r="L83" s="4">
        <f t="shared" si="60"/>
        <v>779</v>
      </c>
      <c r="M83" s="4">
        <f t="shared" si="61"/>
        <v>779</v>
      </c>
      <c r="N83" s="4">
        <f t="shared" si="62"/>
        <v>779</v>
      </c>
      <c r="O83" s="4">
        <f t="shared" si="63"/>
        <v>779</v>
      </c>
      <c r="P83" s="4">
        <f t="shared" si="64"/>
        <v>1266</v>
      </c>
      <c r="Q83" s="4">
        <f>INT(P83/$F$2*$G$2)</f>
        <v>1266</v>
      </c>
      <c r="R83" s="4">
        <f>INT(P83/$F$2*$H$2)</f>
        <v>1266</v>
      </c>
      <c r="S83" s="4">
        <f>INT(R83/$H$2*$I$2)</f>
        <v>1266</v>
      </c>
      <c r="U83" s="100">
        <v>80</v>
      </c>
      <c r="V83" s="4">
        <f t="shared" si="52"/>
        <v>779</v>
      </c>
      <c r="W83" s="4">
        <f t="shared" si="53"/>
        <v>779</v>
      </c>
      <c r="X83" s="4">
        <f t="shared" si="54"/>
        <v>779</v>
      </c>
      <c r="Y83" s="4">
        <f t="shared" si="55"/>
        <v>779</v>
      </c>
      <c r="Z83" s="4">
        <f t="shared" si="56"/>
        <v>1266</v>
      </c>
      <c r="AA83" s="4">
        <f t="shared" si="57"/>
        <v>1266</v>
      </c>
      <c r="AB83" s="4">
        <f t="shared" si="58"/>
        <v>1266</v>
      </c>
      <c r="AC83" s="4">
        <f t="shared" si="59"/>
        <v>1266</v>
      </c>
    </row>
    <row r="84" ht="16.5" spans="1:29">
      <c r="A84" s="100">
        <v>81</v>
      </c>
      <c r="B84" s="100">
        <f>INT(VLOOKUP(A84,装备基础!$AO$1:$AW$203,2)/属性空间占比!$B$3*属性空间占比!$B$2)</f>
        <v>972</v>
      </c>
      <c r="C84" s="4">
        <f t="shared" si="44"/>
        <v>972</v>
      </c>
      <c r="D84" s="4">
        <f t="shared" si="45"/>
        <v>972</v>
      </c>
      <c r="E84" s="4">
        <f t="shared" si="46"/>
        <v>972</v>
      </c>
      <c r="F84" s="4">
        <f t="shared" si="47"/>
        <v>1296</v>
      </c>
      <c r="G84" s="4">
        <f t="shared" si="48"/>
        <v>1296</v>
      </c>
      <c r="H84" s="4">
        <f t="shared" si="49"/>
        <v>1296</v>
      </c>
      <c r="I84" s="4">
        <f t="shared" si="50"/>
        <v>1296</v>
      </c>
      <c r="J84">
        <f t="shared" si="51"/>
        <v>3888</v>
      </c>
      <c r="K84" s="100">
        <v>81</v>
      </c>
      <c r="L84" s="4">
        <f t="shared" si="60"/>
        <v>797</v>
      </c>
      <c r="M84" s="4">
        <f t="shared" si="61"/>
        <v>797</v>
      </c>
      <c r="N84" s="4">
        <f t="shared" si="62"/>
        <v>797</v>
      </c>
      <c r="O84" s="4">
        <f t="shared" si="63"/>
        <v>797</v>
      </c>
      <c r="P84" s="4">
        <f t="shared" si="64"/>
        <v>1296</v>
      </c>
      <c r="Q84" s="4">
        <f>INT(P84/$F$2*$G$2)</f>
        <v>1296</v>
      </c>
      <c r="R84" s="4">
        <f>INT(P84/$F$2*$H$2)</f>
        <v>1296</v>
      </c>
      <c r="S84" s="4">
        <f>INT(R84/$H$2*$I$2)</f>
        <v>1296</v>
      </c>
      <c r="U84" s="100">
        <v>81</v>
      </c>
      <c r="V84" s="4">
        <f t="shared" si="52"/>
        <v>797</v>
      </c>
      <c r="W84" s="4">
        <f t="shared" si="53"/>
        <v>797</v>
      </c>
      <c r="X84" s="4">
        <f t="shared" si="54"/>
        <v>797</v>
      </c>
      <c r="Y84" s="4">
        <f t="shared" si="55"/>
        <v>797</v>
      </c>
      <c r="Z84" s="4">
        <f t="shared" si="56"/>
        <v>1296</v>
      </c>
      <c r="AA84" s="4">
        <f t="shared" si="57"/>
        <v>1296</v>
      </c>
      <c r="AB84" s="4">
        <f t="shared" si="58"/>
        <v>1296</v>
      </c>
      <c r="AC84" s="4">
        <f t="shared" si="59"/>
        <v>1296</v>
      </c>
    </row>
    <row r="85" ht="16.5" spans="1:29">
      <c r="A85" s="100">
        <v>82</v>
      </c>
      <c r="B85" s="100">
        <f>INT(VLOOKUP(A85,装备基础!$AO$1:$AW$203,2)/属性空间占比!$B$3*属性空间占比!$B$2)</f>
        <v>995</v>
      </c>
      <c r="C85" s="4">
        <f t="shared" si="44"/>
        <v>995</v>
      </c>
      <c r="D85" s="4">
        <f t="shared" si="45"/>
        <v>995</v>
      </c>
      <c r="E85" s="4">
        <f t="shared" si="46"/>
        <v>995</v>
      </c>
      <c r="F85" s="4">
        <f t="shared" si="47"/>
        <v>1326</v>
      </c>
      <c r="G85" s="4">
        <f t="shared" si="48"/>
        <v>1326</v>
      </c>
      <c r="H85" s="4">
        <f t="shared" si="49"/>
        <v>1326</v>
      </c>
      <c r="I85" s="4">
        <f t="shared" si="50"/>
        <v>1326</v>
      </c>
      <c r="J85">
        <f t="shared" si="51"/>
        <v>3980</v>
      </c>
      <c r="K85" s="100">
        <v>82</v>
      </c>
      <c r="L85" s="4">
        <f t="shared" si="60"/>
        <v>815</v>
      </c>
      <c r="M85" s="4">
        <f t="shared" si="61"/>
        <v>815</v>
      </c>
      <c r="N85" s="4">
        <f t="shared" si="62"/>
        <v>815</v>
      </c>
      <c r="O85" s="4">
        <f t="shared" si="63"/>
        <v>815</v>
      </c>
      <c r="P85" s="4">
        <f t="shared" si="64"/>
        <v>1326</v>
      </c>
      <c r="Q85" s="4">
        <f>INT(P85/$F$2*$G$2)</f>
        <v>1326</v>
      </c>
      <c r="R85" s="4">
        <f>INT(P85/$F$2*$H$2)</f>
        <v>1326</v>
      </c>
      <c r="S85" s="4">
        <f>INT(R85/$H$2*$I$2)</f>
        <v>1326</v>
      </c>
      <c r="U85" s="100">
        <v>82</v>
      </c>
      <c r="V85" s="4">
        <f t="shared" si="52"/>
        <v>815</v>
      </c>
      <c r="W85" s="4">
        <f t="shared" si="53"/>
        <v>815</v>
      </c>
      <c r="X85" s="4">
        <f t="shared" si="54"/>
        <v>815</v>
      </c>
      <c r="Y85" s="4">
        <f t="shared" si="55"/>
        <v>815</v>
      </c>
      <c r="Z85" s="4">
        <f t="shared" si="56"/>
        <v>1326</v>
      </c>
      <c r="AA85" s="4">
        <f t="shared" si="57"/>
        <v>1326</v>
      </c>
      <c r="AB85" s="4">
        <f t="shared" si="58"/>
        <v>1326</v>
      </c>
      <c r="AC85" s="4">
        <f t="shared" si="59"/>
        <v>1326</v>
      </c>
    </row>
    <row r="86" ht="16.5" spans="1:29">
      <c r="A86" s="100">
        <v>83</v>
      </c>
      <c r="B86" s="100">
        <f>INT(VLOOKUP(A86,装备基础!$AO$1:$AW$203,2)/属性空间占比!$B$3*属性空间占比!$B$2)</f>
        <v>1017</v>
      </c>
      <c r="C86" s="4">
        <f t="shared" si="44"/>
        <v>1017</v>
      </c>
      <c r="D86" s="4">
        <f t="shared" si="45"/>
        <v>1017</v>
      </c>
      <c r="E86" s="4">
        <f t="shared" si="46"/>
        <v>1017</v>
      </c>
      <c r="F86" s="4">
        <f t="shared" si="47"/>
        <v>1356</v>
      </c>
      <c r="G86" s="4">
        <f t="shared" si="48"/>
        <v>1356</v>
      </c>
      <c r="H86" s="4">
        <f t="shared" si="49"/>
        <v>1356</v>
      </c>
      <c r="I86" s="4">
        <f t="shared" si="50"/>
        <v>1356</v>
      </c>
      <c r="J86">
        <f t="shared" si="51"/>
        <v>4068</v>
      </c>
      <c r="K86" s="100">
        <v>83</v>
      </c>
      <c r="L86" s="4">
        <f t="shared" si="60"/>
        <v>833</v>
      </c>
      <c r="M86" s="4">
        <f t="shared" si="61"/>
        <v>833</v>
      </c>
      <c r="N86" s="4">
        <f t="shared" si="62"/>
        <v>833</v>
      </c>
      <c r="O86" s="4">
        <f t="shared" si="63"/>
        <v>833</v>
      </c>
      <c r="P86" s="4">
        <f t="shared" si="64"/>
        <v>1356</v>
      </c>
      <c r="Q86" s="4">
        <f>INT(P86/$F$2*$G$2)</f>
        <v>1356</v>
      </c>
      <c r="R86" s="4">
        <f>INT(P86/$F$2*$H$2)</f>
        <v>1356</v>
      </c>
      <c r="S86" s="4">
        <f>INT(R86/$H$2*$I$2)</f>
        <v>1356</v>
      </c>
      <c r="U86" s="100">
        <v>83</v>
      </c>
      <c r="V86" s="4">
        <f t="shared" si="52"/>
        <v>833</v>
      </c>
      <c r="W86" s="4">
        <f t="shared" si="53"/>
        <v>833</v>
      </c>
      <c r="X86" s="4">
        <f t="shared" si="54"/>
        <v>833</v>
      </c>
      <c r="Y86" s="4">
        <f t="shared" si="55"/>
        <v>833</v>
      </c>
      <c r="Z86" s="4">
        <f t="shared" si="56"/>
        <v>1356</v>
      </c>
      <c r="AA86" s="4">
        <f t="shared" si="57"/>
        <v>1356</v>
      </c>
      <c r="AB86" s="4">
        <f t="shared" si="58"/>
        <v>1356</v>
      </c>
      <c r="AC86" s="4">
        <f t="shared" si="59"/>
        <v>1356</v>
      </c>
    </row>
    <row r="87" ht="16.5" spans="1:29">
      <c r="A87" s="100">
        <v>84</v>
      </c>
      <c r="B87" s="100">
        <f>INT(VLOOKUP(A87,装备基础!$AO$1:$AW$203,2)/属性空间占比!$B$3*属性空间占比!$B$2)</f>
        <v>1040</v>
      </c>
      <c r="C87" s="4">
        <f t="shared" si="44"/>
        <v>1040</v>
      </c>
      <c r="D87" s="4">
        <f t="shared" si="45"/>
        <v>1040</v>
      </c>
      <c r="E87" s="4">
        <f t="shared" si="46"/>
        <v>1040</v>
      </c>
      <c r="F87" s="4">
        <f t="shared" si="47"/>
        <v>1386</v>
      </c>
      <c r="G87" s="4">
        <f t="shared" si="48"/>
        <v>1386</v>
      </c>
      <c r="H87" s="4">
        <f t="shared" si="49"/>
        <v>1386</v>
      </c>
      <c r="I87" s="4">
        <f t="shared" si="50"/>
        <v>1386</v>
      </c>
      <c r="J87">
        <f t="shared" si="51"/>
        <v>4160</v>
      </c>
      <c r="K87" s="100">
        <v>84</v>
      </c>
      <c r="L87" s="4">
        <f t="shared" si="60"/>
        <v>852</v>
      </c>
      <c r="M87" s="4">
        <f t="shared" si="61"/>
        <v>852</v>
      </c>
      <c r="N87" s="4">
        <f t="shared" si="62"/>
        <v>852</v>
      </c>
      <c r="O87" s="4">
        <f t="shared" si="63"/>
        <v>852</v>
      </c>
      <c r="P87" s="4">
        <f t="shared" si="64"/>
        <v>1386</v>
      </c>
      <c r="Q87" s="4">
        <f>INT(P87/$F$2*$G$2)</f>
        <v>1386</v>
      </c>
      <c r="R87" s="4">
        <f>INT(P87/$F$2*$H$2)</f>
        <v>1386</v>
      </c>
      <c r="S87" s="4">
        <f>INT(R87/$H$2*$I$2)</f>
        <v>1386</v>
      </c>
      <c r="U87" s="100">
        <v>84</v>
      </c>
      <c r="V87" s="4">
        <f t="shared" si="52"/>
        <v>852</v>
      </c>
      <c r="W87" s="4">
        <f t="shared" si="53"/>
        <v>852</v>
      </c>
      <c r="X87" s="4">
        <f t="shared" si="54"/>
        <v>852</v>
      </c>
      <c r="Y87" s="4">
        <f t="shared" si="55"/>
        <v>852</v>
      </c>
      <c r="Z87" s="4">
        <f t="shared" si="56"/>
        <v>1386</v>
      </c>
      <c r="AA87" s="4">
        <f t="shared" si="57"/>
        <v>1386</v>
      </c>
      <c r="AB87" s="4">
        <f t="shared" si="58"/>
        <v>1386</v>
      </c>
      <c r="AC87" s="4">
        <f t="shared" si="59"/>
        <v>1386</v>
      </c>
    </row>
    <row r="88" ht="16.5" spans="1:29">
      <c r="A88" s="100">
        <v>85</v>
      </c>
      <c r="B88" s="100">
        <f>INT(VLOOKUP(A88,装备基础!$AO$1:$AW$203,2)/属性空间占比!$B$3*属性空间占比!$B$2)</f>
        <v>1062</v>
      </c>
      <c r="C88" s="4">
        <f t="shared" si="44"/>
        <v>1062</v>
      </c>
      <c r="D88" s="4">
        <f t="shared" si="45"/>
        <v>1062</v>
      </c>
      <c r="E88" s="4">
        <f t="shared" si="46"/>
        <v>1062</v>
      </c>
      <c r="F88" s="4">
        <f t="shared" si="47"/>
        <v>1416</v>
      </c>
      <c r="G88" s="4">
        <f t="shared" si="48"/>
        <v>1416</v>
      </c>
      <c r="H88" s="4">
        <f t="shared" si="49"/>
        <v>1416</v>
      </c>
      <c r="I88" s="4">
        <f t="shared" si="50"/>
        <v>1416</v>
      </c>
      <c r="J88">
        <f t="shared" si="51"/>
        <v>4248</v>
      </c>
      <c r="K88" s="100">
        <v>85</v>
      </c>
      <c r="L88" s="4">
        <f t="shared" si="60"/>
        <v>870</v>
      </c>
      <c r="M88" s="4">
        <f t="shared" si="61"/>
        <v>870</v>
      </c>
      <c r="N88" s="4">
        <f t="shared" si="62"/>
        <v>870</v>
      </c>
      <c r="O88" s="4">
        <f t="shared" si="63"/>
        <v>870</v>
      </c>
      <c r="P88" s="4">
        <f t="shared" si="64"/>
        <v>1416</v>
      </c>
      <c r="Q88" s="4">
        <f>INT(P88/$F$2*$G$2)</f>
        <v>1416</v>
      </c>
      <c r="R88" s="4">
        <f>INT(P88/$F$2*$H$2)</f>
        <v>1416</v>
      </c>
      <c r="S88" s="4">
        <f>INT(R88/$H$2*$I$2)</f>
        <v>1416</v>
      </c>
      <c r="U88" s="100">
        <v>85</v>
      </c>
      <c r="V88" s="4">
        <f t="shared" si="52"/>
        <v>870</v>
      </c>
      <c r="W88" s="4">
        <f t="shared" si="53"/>
        <v>870</v>
      </c>
      <c r="X88" s="4">
        <f t="shared" si="54"/>
        <v>870</v>
      </c>
      <c r="Y88" s="4">
        <f t="shared" si="55"/>
        <v>870</v>
      </c>
      <c r="Z88" s="4">
        <f t="shared" si="56"/>
        <v>1416</v>
      </c>
      <c r="AA88" s="4">
        <f t="shared" si="57"/>
        <v>1416</v>
      </c>
      <c r="AB88" s="4">
        <f t="shared" si="58"/>
        <v>1416</v>
      </c>
      <c r="AC88" s="4">
        <f t="shared" si="59"/>
        <v>1416</v>
      </c>
    </row>
    <row r="89" ht="16.5" spans="1:29">
      <c r="A89" s="100">
        <v>86</v>
      </c>
      <c r="B89" s="100">
        <f>INT(VLOOKUP(A89,装备基础!$AO$1:$AW$203,2)/属性空间占比!$B$3*属性空间占比!$B$2)</f>
        <v>1085</v>
      </c>
      <c r="C89" s="4">
        <f t="shared" si="44"/>
        <v>1085</v>
      </c>
      <c r="D89" s="4">
        <f t="shared" si="45"/>
        <v>1085</v>
      </c>
      <c r="E89" s="4">
        <f t="shared" si="46"/>
        <v>1085</v>
      </c>
      <c r="F89" s="4">
        <f t="shared" si="47"/>
        <v>1446</v>
      </c>
      <c r="G89" s="4">
        <f t="shared" si="48"/>
        <v>1446</v>
      </c>
      <c r="H89" s="4">
        <f t="shared" si="49"/>
        <v>1446</v>
      </c>
      <c r="I89" s="4">
        <f t="shared" si="50"/>
        <v>1446</v>
      </c>
      <c r="J89">
        <f t="shared" si="51"/>
        <v>4340</v>
      </c>
      <c r="K89" s="100">
        <v>86</v>
      </c>
      <c r="L89" s="4">
        <f t="shared" si="60"/>
        <v>889</v>
      </c>
      <c r="M89" s="4">
        <f t="shared" si="61"/>
        <v>889</v>
      </c>
      <c r="N89" s="4">
        <f t="shared" si="62"/>
        <v>889</v>
      </c>
      <c r="O89" s="4">
        <f t="shared" si="63"/>
        <v>889</v>
      </c>
      <c r="P89" s="4">
        <f t="shared" si="64"/>
        <v>1446</v>
      </c>
      <c r="Q89" s="4">
        <f>INT(P89/$F$2*$G$2)</f>
        <v>1446</v>
      </c>
      <c r="R89" s="4">
        <f>INT(P89/$F$2*$H$2)</f>
        <v>1446</v>
      </c>
      <c r="S89" s="4">
        <f>INT(R89/$H$2*$I$2)</f>
        <v>1446</v>
      </c>
      <c r="U89" s="100">
        <v>86</v>
      </c>
      <c r="V89" s="4">
        <f t="shared" si="52"/>
        <v>889</v>
      </c>
      <c r="W89" s="4">
        <f t="shared" si="53"/>
        <v>889</v>
      </c>
      <c r="X89" s="4">
        <f t="shared" si="54"/>
        <v>889</v>
      </c>
      <c r="Y89" s="4">
        <f t="shared" si="55"/>
        <v>889</v>
      </c>
      <c r="Z89" s="4">
        <f t="shared" si="56"/>
        <v>1446</v>
      </c>
      <c r="AA89" s="4">
        <f t="shared" si="57"/>
        <v>1446</v>
      </c>
      <c r="AB89" s="4">
        <f t="shared" si="58"/>
        <v>1446</v>
      </c>
      <c r="AC89" s="4">
        <f t="shared" si="59"/>
        <v>1446</v>
      </c>
    </row>
    <row r="90" ht="16.5" spans="1:29">
      <c r="A90" s="100">
        <v>87</v>
      </c>
      <c r="B90" s="100">
        <f>INT(VLOOKUP(A90,装备基础!$AO$1:$AW$203,2)/属性空间占比!$B$3*属性空间占比!$B$2)</f>
        <v>1110</v>
      </c>
      <c r="C90" s="4">
        <f t="shared" si="44"/>
        <v>1110</v>
      </c>
      <c r="D90" s="4">
        <f t="shared" si="45"/>
        <v>1110</v>
      </c>
      <c r="E90" s="4">
        <f t="shared" si="46"/>
        <v>1110</v>
      </c>
      <c r="F90" s="4">
        <f t="shared" si="47"/>
        <v>1480</v>
      </c>
      <c r="G90" s="4">
        <f t="shared" si="48"/>
        <v>1480</v>
      </c>
      <c r="H90" s="4">
        <f t="shared" si="49"/>
        <v>1480</v>
      </c>
      <c r="I90" s="4">
        <f t="shared" si="50"/>
        <v>1480</v>
      </c>
      <c r="J90">
        <f t="shared" si="51"/>
        <v>4440</v>
      </c>
      <c r="K90" s="100">
        <v>87</v>
      </c>
      <c r="L90" s="4">
        <f t="shared" si="60"/>
        <v>910</v>
      </c>
      <c r="M90" s="4">
        <f t="shared" si="61"/>
        <v>910</v>
      </c>
      <c r="N90" s="4">
        <f t="shared" si="62"/>
        <v>910</v>
      </c>
      <c r="O90" s="4">
        <f t="shared" si="63"/>
        <v>910</v>
      </c>
      <c r="P90" s="4">
        <f t="shared" si="64"/>
        <v>1480</v>
      </c>
      <c r="Q90" s="4">
        <f>INT(P90/$F$2*$G$2)</f>
        <v>1480</v>
      </c>
      <c r="R90" s="4">
        <f>INT(P90/$F$2*$H$2)</f>
        <v>1480</v>
      </c>
      <c r="S90" s="4">
        <f>INT(R90/$H$2*$I$2)</f>
        <v>1480</v>
      </c>
      <c r="U90" s="100">
        <v>87</v>
      </c>
      <c r="V90" s="4">
        <f t="shared" si="52"/>
        <v>910</v>
      </c>
      <c r="W90" s="4">
        <f t="shared" si="53"/>
        <v>910</v>
      </c>
      <c r="X90" s="4">
        <f t="shared" si="54"/>
        <v>910</v>
      </c>
      <c r="Y90" s="4">
        <f t="shared" si="55"/>
        <v>910</v>
      </c>
      <c r="Z90" s="4">
        <f t="shared" si="56"/>
        <v>1480</v>
      </c>
      <c r="AA90" s="4">
        <f t="shared" si="57"/>
        <v>1480</v>
      </c>
      <c r="AB90" s="4">
        <f t="shared" si="58"/>
        <v>1480</v>
      </c>
      <c r="AC90" s="4">
        <f t="shared" si="59"/>
        <v>1480</v>
      </c>
    </row>
    <row r="91" ht="16.5" spans="1:29">
      <c r="A91" s="100">
        <v>88</v>
      </c>
      <c r="B91" s="100">
        <f>INT(VLOOKUP(A91,装备基础!$AO$1:$AW$203,2)/属性空间占比!$B$3*属性空间占比!$B$2)</f>
        <v>1132</v>
      </c>
      <c r="C91" s="4">
        <f t="shared" si="44"/>
        <v>1132</v>
      </c>
      <c r="D91" s="4">
        <f t="shared" si="45"/>
        <v>1132</v>
      </c>
      <c r="E91" s="4">
        <f t="shared" si="46"/>
        <v>1132</v>
      </c>
      <c r="F91" s="4">
        <f t="shared" si="47"/>
        <v>1509</v>
      </c>
      <c r="G91" s="4">
        <f t="shared" si="48"/>
        <v>1509</v>
      </c>
      <c r="H91" s="4">
        <f t="shared" si="49"/>
        <v>1509</v>
      </c>
      <c r="I91" s="4">
        <f t="shared" si="50"/>
        <v>1509</v>
      </c>
      <c r="J91">
        <f t="shared" si="51"/>
        <v>4528</v>
      </c>
      <c r="K91" s="100">
        <v>88</v>
      </c>
      <c r="L91" s="4">
        <f t="shared" si="60"/>
        <v>928</v>
      </c>
      <c r="M91" s="4">
        <f t="shared" si="61"/>
        <v>928</v>
      </c>
      <c r="N91" s="4">
        <f t="shared" si="62"/>
        <v>928</v>
      </c>
      <c r="O91" s="4">
        <f t="shared" si="63"/>
        <v>928</v>
      </c>
      <c r="P91" s="4">
        <f t="shared" si="64"/>
        <v>1509</v>
      </c>
      <c r="Q91" s="4">
        <f>INT(P91/$F$2*$G$2)</f>
        <v>1509</v>
      </c>
      <c r="R91" s="4">
        <f>INT(P91/$F$2*$H$2)</f>
        <v>1509</v>
      </c>
      <c r="S91" s="4">
        <f>INT(R91/$H$2*$I$2)</f>
        <v>1509</v>
      </c>
      <c r="U91" s="100">
        <v>88</v>
      </c>
      <c r="V91" s="4">
        <f t="shared" si="52"/>
        <v>928</v>
      </c>
      <c r="W91" s="4">
        <f t="shared" si="53"/>
        <v>928</v>
      </c>
      <c r="X91" s="4">
        <f t="shared" si="54"/>
        <v>928</v>
      </c>
      <c r="Y91" s="4">
        <f t="shared" si="55"/>
        <v>928</v>
      </c>
      <c r="Z91" s="4">
        <f t="shared" si="56"/>
        <v>1509</v>
      </c>
      <c r="AA91" s="4">
        <f t="shared" si="57"/>
        <v>1509</v>
      </c>
      <c r="AB91" s="4">
        <f t="shared" si="58"/>
        <v>1509</v>
      </c>
      <c r="AC91" s="4">
        <f t="shared" si="59"/>
        <v>1509</v>
      </c>
    </row>
    <row r="92" ht="16.5" spans="1:29">
      <c r="A92" s="100">
        <v>89</v>
      </c>
      <c r="B92" s="100">
        <f>INT(VLOOKUP(A92,装备基础!$AO$1:$AW$203,2)/属性空间占比!$B$3*属性空间占比!$B$2)</f>
        <v>1157</v>
      </c>
      <c r="C92" s="4">
        <f t="shared" si="44"/>
        <v>1157</v>
      </c>
      <c r="D92" s="4">
        <f t="shared" si="45"/>
        <v>1157</v>
      </c>
      <c r="E92" s="4">
        <f t="shared" si="46"/>
        <v>1157</v>
      </c>
      <c r="F92" s="4">
        <f t="shared" si="47"/>
        <v>1542</v>
      </c>
      <c r="G92" s="4">
        <f t="shared" si="48"/>
        <v>1542</v>
      </c>
      <c r="H92" s="4">
        <f t="shared" si="49"/>
        <v>1542</v>
      </c>
      <c r="I92" s="4">
        <f t="shared" si="50"/>
        <v>1542</v>
      </c>
      <c r="J92">
        <f t="shared" si="51"/>
        <v>4628</v>
      </c>
      <c r="K92" s="100">
        <v>89</v>
      </c>
      <c r="L92" s="4">
        <f t="shared" si="60"/>
        <v>948</v>
      </c>
      <c r="M92" s="4">
        <f t="shared" si="61"/>
        <v>948</v>
      </c>
      <c r="N92" s="4">
        <f t="shared" si="62"/>
        <v>948</v>
      </c>
      <c r="O92" s="4">
        <f t="shared" si="63"/>
        <v>948</v>
      </c>
      <c r="P92" s="4">
        <f t="shared" si="64"/>
        <v>1542</v>
      </c>
      <c r="Q92" s="4">
        <f>INT(P92/$F$2*$G$2)</f>
        <v>1542</v>
      </c>
      <c r="R92" s="4">
        <f>INT(P92/$F$2*$H$2)</f>
        <v>1542</v>
      </c>
      <c r="S92" s="4">
        <f>INT(R92/$H$2*$I$2)</f>
        <v>1542</v>
      </c>
      <c r="U92" s="100">
        <v>89</v>
      </c>
      <c r="V92" s="4">
        <f t="shared" si="52"/>
        <v>948</v>
      </c>
      <c r="W92" s="4">
        <f t="shared" si="53"/>
        <v>948</v>
      </c>
      <c r="X92" s="4">
        <f t="shared" si="54"/>
        <v>948</v>
      </c>
      <c r="Y92" s="4">
        <f t="shared" si="55"/>
        <v>948</v>
      </c>
      <c r="Z92" s="4">
        <f t="shared" si="56"/>
        <v>1542</v>
      </c>
      <c r="AA92" s="4">
        <f t="shared" si="57"/>
        <v>1542</v>
      </c>
      <c r="AB92" s="4">
        <f t="shared" si="58"/>
        <v>1542</v>
      </c>
      <c r="AC92" s="4">
        <f t="shared" si="59"/>
        <v>1542</v>
      </c>
    </row>
    <row r="93" ht="16.5" spans="1:29">
      <c r="A93" s="101">
        <v>90</v>
      </c>
      <c r="B93" s="101">
        <f>INT(VLOOKUP(A93,装备基础!$AY$1:$BG$203,2)/属性空间占比!$B$3*属性空间占比!$B$2)</f>
        <v>1510</v>
      </c>
      <c r="C93" s="4">
        <f t="shared" si="44"/>
        <v>1510</v>
      </c>
      <c r="D93" s="4">
        <f t="shared" si="45"/>
        <v>1510</v>
      </c>
      <c r="E93" s="4">
        <f t="shared" si="46"/>
        <v>1510</v>
      </c>
      <c r="F93" s="4">
        <f t="shared" si="47"/>
        <v>2013</v>
      </c>
      <c r="G93" s="4">
        <f t="shared" si="48"/>
        <v>2013</v>
      </c>
      <c r="H93" s="4">
        <f t="shared" si="49"/>
        <v>2013</v>
      </c>
      <c r="I93" s="4">
        <f t="shared" si="50"/>
        <v>2013</v>
      </c>
      <c r="J93">
        <f t="shared" si="51"/>
        <v>6040</v>
      </c>
      <c r="K93" s="101">
        <v>90</v>
      </c>
      <c r="L93" s="4">
        <f t="shared" si="60"/>
        <v>1238</v>
      </c>
      <c r="M93" s="4">
        <f t="shared" si="61"/>
        <v>1238</v>
      </c>
      <c r="N93" s="4">
        <f t="shared" si="62"/>
        <v>1238</v>
      </c>
      <c r="O93" s="4">
        <f t="shared" si="63"/>
        <v>1238</v>
      </c>
      <c r="P93" s="4">
        <f t="shared" si="64"/>
        <v>2013</v>
      </c>
      <c r="Q93" s="4">
        <f>INT(P93/$F$2*$G$2)</f>
        <v>2013</v>
      </c>
      <c r="R93" s="4">
        <f>INT(P93/$F$2*$H$2)</f>
        <v>2013</v>
      </c>
      <c r="S93" s="4">
        <f>INT(R93/$H$2*$I$2)</f>
        <v>2013</v>
      </c>
      <c r="U93" s="101">
        <v>90</v>
      </c>
      <c r="V93" s="4">
        <f t="shared" si="52"/>
        <v>1238</v>
      </c>
      <c r="W93" s="4">
        <f t="shared" si="53"/>
        <v>1238</v>
      </c>
      <c r="X93" s="4">
        <f t="shared" si="54"/>
        <v>1238</v>
      </c>
      <c r="Y93" s="4">
        <f t="shared" si="55"/>
        <v>1238</v>
      </c>
      <c r="Z93" s="4">
        <f t="shared" si="56"/>
        <v>2013</v>
      </c>
      <c r="AA93" s="4">
        <f t="shared" si="57"/>
        <v>2013</v>
      </c>
      <c r="AB93" s="4">
        <f t="shared" si="58"/>
        <v>2013</v>
      </c>
      <c r="AC93" s="4">
        <f t="shared" si="59"/>
        <v>2013</v>
      </c>
    </row>
    <row r="94" ht="16.5" spans="1:29">
      <c r="A94" s="101">
        <v>91</v>
      </c>
      <c r="B94" s="101">
        <f>INT(VLOOKUP(A94,装备基础!$AY$1:$BG$203,2)/属性空间占比!$B$3*属性空间占比!$B$2)</f>
        <v>1542</v>
      </c>
      <c r="C94" s="4">
        <f t="shared" si="44"/>
        <v>1542</v>
      </c>
      <c r="D94" s="4">
        <f t="shared" si="45"/>
        <v>1542</v>
      </c>
      <c r="E94" s="4">
        <f t="shared" si="46"/>
        <v>1542</v>
      </c>
      <c r="F94" s="4">
        <f t="shared" si="47"/>
        <v>2056</v>
      </c>
      <c r="G94" s="4">
        <f t="shared" si="48"/>
        <v>2056</v>
      </c>
      <c r="H94" s="4">
        <f t="shared" si="49"/>
        <v>2056</v>
      </c>
      <c r="I94" s="4">
        <f t="shared" si="50"/>
        <v>2056</v>
      </c>
      <c r="J94">
        <f t="shared" si="51"/>
        <v>6168</v>
      </c>
      <c r="K94" s="101">
        <v>91</v>
      </c>
      <c r="L94" s="4">
        <f t="shared" si="60"/>
        <v>1264</v>
      </c>
      <c r="M94" s="4">
        <f t="shared" si="61"/>
        <v>1264</v>
      </c>
      <c r="N94" s="4">
        <f t="shared" si="62"/>
        <v>1264</v>
      </c>
      <c r="O94" s="4">
        <f t="shared" si="63"/>
        <v>1264</v>
      </c>
      <c r="P94" s="4">
        <f t="shared" si="64"/>
        <v>2056</v>
      </c>
      <c r="Q94" s="4">
        <f>INT(P94/$F$2*$G$2)</f>
        <v>2056</v>
      </c>
      <c r="R94" s="4">
        <f>INT(P94/$F$2*$H$2)</f>
        <v>2056</v>
      </c>
      <c r="S94" s="4">
        <f>INT(R94/$H$2*$I$2)</f>
        <v>2056</v>
      </c>
      <c r="U94" s="101">
        <v>91</v>
      </c>
      <c r="V94" s="4">
        <f t="shared" si="52"/>
        <v>1264</v>
      </c>
      <c r="W94" s="4">
        <f t="shared" si="53"/>
        <v>1264</v>
      </c>
      <c r="X94" s="4">
        <f t="shared" si="54"/>
        <v>1264</v>
      </c>
      <c r="Y94" s="4">
        <f t="shared" si="55"/>
        <v>1264</v>
      </c>
      <c r="Z94" s="4">
        <f t="shared" si="56"/>
        <v>2056</v>
      </c>
      <c r="AA94" s="4">
        <f t="shared" si="57"/>
        <v>2056</v>
      </c>
      <c r="AB94" s="4">
        <f t="shared" si="58"/>
        <v>2056</v>
      </c>
      <c r="AC94" s="4">
        <f t="shared" si="59"/>
        <v>2056</v>
      </c>
    </row>
    <row r="95" ht="16.5" spans="1:29">
      <c r="A95" s="101">
        <v>92</v>
      </c>
      <c r="B95" s="101">
        <f>INT(VLOOKUP(A95,装备基础!$AY$1:$BG$203,2)/属性空间占比!$B$3*属性空间占比!$B$2)</f>
        <v>1574</v>
      </c>
      <c r="C95" s="4">
        <f t="shared" si="44"/>
        <v>1574</v>
      </c>
      <c r="D95" s="4">
        <f t="shared" si="45"/>
        <v>1574</v>
      </c>
      <c r="E95" s="4">
        <f t="shared" si="46"/>
        <v>1574</v>
      </c>
      <c r="F95" s="4">
        <f t="shared" si="47"/>
        <v>2098</v>
      </c>
      <c r="G95" s="4">
        <f t="shared" si="48"/>
        <v>2098</v>
      </c>
      <c r="H95" s="4">
        <f t="shared" si="49"/>
        <v>2098</v>
      </c>
      <c r="I95" s="4">
        <f t="shared" si="50"/>
        <v>2098</v>
      </c>
      <c r="J95">
        <f t="shared" si="51"/>
        <v>6296</v>
      </c>
      <c r="K95" s="101">
        <v>92</v>
      </c>
      <c r="L95" s="4">
        <f t="shared" si="60"/>
        <v>1290</v>
      </c>
      <c r="M95" s="4">
        <f t="shared" si="61"/>
        <v>1290</v>
      </c>
      <c r="N95" s="4">
        <f t="shared" si="62"/>
        <v>1290</v>
      </c>
      <c r="O95" s="4">
        <f t="shared" si="63"/>
        <v>1290</v>
      </c>
      <c r="P95" s="4">
        <f t="shared" si="64"/>
        <v>2098</v>
      </c>
      <c r="Q95" s="4">
        <f>INT(P95/$F$2*$G$2)</f>
        <v>2098</v>
      </c>
      <c r="R95" s="4">
        <f>INT(P95/$F$2*$H$2)</f>
        <v>2098</v>
      </c>
      <c r="S95" s="4">
        <f>INT(R95/$H$2*$I$2)</f>
        <v>2098</v>
      </c>
      <c r="U95" s="101">
        <v>92</v>
      </c>
      <c r="V95" s="4">
        <f t="shared" si="52"/>
        <v>1290</v>
      </c>
      <c r="W95" s="4">
        <f t="shared" si="53"/>
        <v>1290</v>
      </c>
      <c r="X95" s="4">
        <f t="shared" si="54"/>
        <v>1290</v>
      </c>
      <c r="Y95" s="4">
        <f t="shared" si="55"/>
        <v>1290</v>
      </c>
      <c r="Z95" s="4">
        <f t="shared" si="56"/>
        <v>2098</v>
      </c>
      <c r="AA95" s="4">
        <f t="shared" si="57"/>
        <v>2098</v>
      </c>
      <c r="AB95" s="4">
        <f t="shared" si="58"/>
        <v>2098</v>
      </c>
      <c r="AC95" s="4">
        <f t="shared" si="59"/>
        <v>2098</v>
      </c>
    </row>
    <row r="96" ht="16.5" spans="1:29">
      <c r="A96" s="101">
        <v>93</v>
      </c>
      <c r="B96" s="101">
        <f>INT(VLOOKUP(A96,装备基础!$AY$1:$BG$203,2)/属性空间占比!$B$3*属性空间占比!$B$2)</f>
        <v>1606</v>
      </c>
      <c r="C96" s="4">
        <f t="shared" si="44"/>
        <v>1606</v>
      </c>
      <c r="D96" s="4">
        <f t="shared" si="45"/>
        <v>1606</v>
      </c>
      <c r="E96" s="4">
        <f t="shared" si="46"/>
        <v>1606</v>
      </c>
      <c r="F96" s="4">
        <f t="shared" si="47"/>
        <v>2141</v>
      </c>
      <c r="G96" s="4">
        <f t="shared" si="48"/>
        <v>2141</v>
      </c>
      <c r="H96" s="4">
        <f t="shared" si="49"/>
        <v>2141</v>
      </c>
      <c r="I96" s="4">
        <f t="shared" si="50"/>
        <v>2141</v>
      </c>
      <c r="J96">
        <f t="shared" si="51"/>
        <v>6424</v>
      </c>
      <c r="K96" s="101">
        <v>93</v>
      </c>
      <c r="L96" s="4">
        <f t="shared" si="60"/>
        <v>1316</v>
      </c>
      <c r="M96" s="4">
        <f t="shared" si="61"/>
        <v>1316</v>
      </c>
      <c r="N96" s="4">
        <f t="shared" si="62"/>
        <v>1316</v>
      </c>
      <c r="O96" s="4">
        <f t="shared" si="63"/>
        <v>1316</v>
      </c>
      <c r="P96" s="4">
        <f t="shared" si="64"/>
        <v>2141</v>
      </c>
      <c r="Q96" s="4">
        <f>INT(P96/$F$2*$G$2)</f>
        <v>2141</v>
      </c>
      <c r="R96" s="4">
        <f>INT(P96/$F$2*$H$2)</f>
        <v>2141</v>
      </c>
      <c r="S96" s="4">
        <f>INT(R96/$H$2*$I$2)</f>
        <v>2141</v>
      </c>
      <c r="U96" s="101">
        <v>93</v>
      </c>
      <c r="V96" s="4">
        <f t="shared" si="52"/>
        <v>1316</v>
      </c>
      <c r="W96" s="4">
        <f t="shared" si="53"/>
        <v>1316</v>
      </c>
      <c r="X96" s="4">
        <f t="shared" si="54"/>
        <v>1316</v>
      </c>
      <c r="Y96" s="4">
        <f t="shared" si="55"/>
        <v>1316</v>
      </c>
      <c r="Z96" s="4">
        <f t="shared" si="56"/>
        <v>2141</v>
      </c>
      <c r="AA96" s="4">
        <f t="shared" si="57"/>
        <v>2141</v>
      </c>
      <c r="AB96" s="4">
        <f t="shared" si="58"/>
        <v>2141</v>
      </c>
      <c r="AC96" s="4">
        <f t="shared" si="59"/>
        <v>2141</v>
      </c>
    </row>
    <row r="97" ht="16.5" spans="1:29">
      <c r="A97" s="101">
        <v>94</v>
      </c>
      <c r="B97" s="101">
        <f>INT(VLOOKUP(A97,装备基础!$AY$1:$BG$203,2)/属性空间占比!$B$3*属性空间占比!$B$2)</f>
        <v>1638</v>
      </c>
      <c r="C97" s="4">
        <f t="shared" si="44"/>
        <v>1638</v>
      </c>
      <c r="D97" s="4">
        <f t="shared" si="45"/>
        <v>1638</v>
      </c>
      <c r="E97" s="4">
        <f t="shared" si="46"/>
        <v>1638</v>
      </c>
      <c r="F97" s="4">
        <f t="shared" si="47"/>
        <v>2184</v>
      </c>
      <c r="G97" s="4">
        <f t="shared" si="48"/>
        <v>2184</v>
      </c>
      <c r="H97" s="4">
        <f t="shared" si="49"/>
        <v>2184</v>
      </c>
      <c r="I97" s="4">
        <f t="shared" si="50"/>
        <v>2184</v>
      </c>
      <c r="J97">
        <f t="shared" si="51"/>
        <v>6552</v>
      </c>
      <c r="K97" s="101">
        <v>94</v>
      </c>
      <c r="L97" s="4">
        <f t="shared" si="60"/>
        <v>1343</v>
      </c>
      <c r="M97" s="4">
        <f t="shared" si="61"/>
        <v>1343</v>
      </c>
      <c r="N97" s="4">
        <f t="shared" si="62"/>
        <v>1343</v>
      </c>
      <c r="O97" s="4">
        <f t="shared" si="63"/>
        <v>1343</v>
      </c>
      <c r="P97" s="4">
        <f t="shared" si="64"/>
        <v>2184</v>
      </c>
      <c r="Q97" s="4">
        <f>INT(P97/$F$2*$G$2)</f>
        <v>2184</v>
      </c>
      <c r="R97" s="4">
        <f>INT(P97/$F$2*$H$2)</f>
        <v>2184</v>
      </c>
      <c r="S97" s="4">
        <f>INT(R97/$H$2*$I$2)</f>
        <v>2184</v>
      </c>
      <c r="U97" s="101">
        <v>94</v>
      </c>
      <c r="V97" s="4">
        <f t="shared" si="52"/>
        <v>1343</v>
      </c>
      <c r="W97" s="4">
        <f t="shared" si="53"/>
        <v>1343</v>
      </c>
      <c r="X97" s="4">
        <f t="shared" si="54"/>
        <v>1343</v>
      </c>
      <c r="Y97" s="4">
        <f t="shared" si="55"/>
        <v>1343</v>
      </c>
      <c r="Z97" s="4">
        <f t="shared" si="56"/>
        <v>2184</v>
      </c>
      <c r="AA97" s="4">
        <f t="shared" si="57"/>
        <v>2184</v>
      </c>
      <c r="AB97" s="4">
        <f t="shared" si="58"/>
        <v>2184</v>
      </c>
      <c r="AC97" s="4">
        <f t="shared" si="59"/>
        <v>2184</v>
      </c>
    </row>
    <row r="98" ht="16.5" spans="1:29">
      <c r="A98" s="101">
        <v>95</v>
      </c>
      <c r="B98" s="101">
        <f>INT(VLOOKUP(A98,装备基础!$AY$1:$BG$203,2)/属性空间占比!$B$3*属性空间占比!$B$2)</f>
        <v>1670</v>
      </c>
      <c r="C98" s="4">
        <f t="shared" si="44"/>
        <v>1670</v>
      </c>
      <c r="D98" s="4">
        <f t="shared" si="45"/>
        <v>1670</v>
      </c>
      <c r="E98" s="4">
        <f t="shared" si="46"/>
        <v>1670</v>
      </c>
      <c r="F98" s="4">
        <f t="shared" si="47"/>
        <v>2226</v>
      </c>
      <c r="G98" s="4">
        <f t="shared" si="48"/>
        <v>2226</v>
      </c>
      <c r="H98" s="4">
        <f t="shared" si="49"/>
        <v>2226</v>
      </c>
      <c r="I98" s="4">
        <f t="shared" si="50"/>
        <v>2226</v>
      </c>
      <c r="J98">
        <f t="shared" si="51"/>
        <v>6680</v>
      </c>
      <c r="K98" s="101">
        <v>95</v>
      </c>
      <c r="L98" s="4">
        <f t="shared" si="60"/>
        <v>1369</v>
      </c>
      <c r="M98" s="4">
        <f t="shared" si="61"/>
        <v>1369</v>
      </c>
      <c r="N98" s="4">
        <f t="shared" si="62"/>
        <v>1369</v>
      </c>
      <c r="O98" s="4">
        <f t="shared" si="63"/>
        <v>1369</v>
      </c>
      <c r="P98" s="4">
        <f t="shared" si="64"/>
        <v>2226</v>
      </c>
      <c r="Q98" s="4">
        <f>INT(P98/$F$2*$G$2)</f>
        <v>2226</v>
      </c>
      <c r="R98" s="4">
        <f>INT(P98/$F$2*$H$2)</f>
        <v>2226</v>
      </c>
      <c r="S98" s="4">
        <f>INT(R98/$H$2*$I$2)</f>
        <v>2226</v>
      </c>
      <c r="U98" s="101">
        <v>95</v>
      </c>
      <c r="V98" s="4">
        <f t="shared" si="52"/>
        <v>1369</v>
      </c>
      <c r="W98" s="4">
        <f t="shared" si="53"/>
        <v>1369</v>
      </c>
      <c r="X98" s="4">
        <f t="shared" si="54"/>
        <v>1369</v>
      </c>
      <c r="Y98" s="4">
        <f t="shared" si="55"/>
        <v>1369</v>
      </c>
      <c r="Z98" s="4">
        <f t="shared" si="56"/>
        <v>2226</v>
      </c>
      <c r="AA98" s="4">
        <f t="shared" si="57"/>
        <v>2226</v>
      </c>
      <c r="AB98" s="4">
        <f t="shared" si="58"/>
        <v>2226</v>
      </c>
      <c r="AC98" s="4">
        <f t="shared" si="59"/>
        <v>2226</v>
      </c>
    </row>
    <row r="99" ht="16.5" spans="1:29">
      <c r="A99" s="101">
        <v>96</v>
      </c>
      <c r="B99" s="101">
        <f>INT(VLOOKUP(A99,装备基础!$AY$1:$BG$203,2)/属性空间占比!$B$3*属性空间占比!$B$2)</f>
        <v>1705</v>
      </c>
      <c r="C99" s="4">
        <f t="shared" si="44"/>
        <v>1705</v>
      </c>
      <c r="D99" s="4">
        <f t="shared" si="45"/>
        <v>1705</v>
      </c>
      <c r="E99" s="4">
        <f t="shared" si="46"/>
        <v>1705</v>
      </c>
      <c r="F99" s="4">
        <f t="shared" si="47"/>
        <v>2273</v>
      </c>
      <c r="G99" s="4">
        <f t="shared" si="48"/>
        <v>2273</v>
      </c>
      <c r="H99" s="4">
        <f t="shared" si="49"/>
        <v>2273</v>
      </c>
      <c r="I99" s="4">
        <f t="shared" si="50"/>
        <v>2273</v>
      </c>
      <c r="J99">
        <f t="shared" si="51"/>
        <v>6820</v>
      </c>
      <c r="K99" s="101">
        <v>96</v>
      </c>
      <c r="L99" s="4">
        <f t="shared" si="60"/>
        <v>1398</v>
      </c>
      <c r="M99" s="4">
        <f t="shared" si="61"/>
        <v>1398</v>
      </c>
      <c r="N99" s="4">
        <f t="shared" si="62"/>
        <v>1398</v>
      </c>
      <c r="O99" s="4">
        <f t="shared" si="63"/>
        <v>1398</v>
      </c>
      <c r="P99" s="4">
        <f t="shared" si="64"/>
        <v>2273</v>
      </c>
      <c r="Q99" s="4">
        <f>INT(P99/$F$2*$G$2)</f>
        <v>2273</v>
      </c>
      <c r="R99" s="4">
        <f>INT(P99/$F$2*$H$2)</f>
        <v>2273</v>
      </c>
      <c r="S99" s="4">
        <f>INT(R99/$H$2*$I$2)</f>
        <v>2273</v>
      </c>
      <c r="U99" s="101">
        <v>96</v>
      </c>
      <c r="V99" s="4">
        <f t="shared" si="52"/>
        <v>1398</v>
      </c>
      <c r="W99" s="4">
        <f t="shared" si="53"/>
        <v>1398</v>
      </c>
      <c r="X99" s="4">
        <f t="shared" si="54"/>
        <v>1398</v>
      </c>
      <c r="Y99" s="4">
        <f t="shared" si="55"/>
        <v>1398</v>
      </c>
      <c r="Z99" s="4">
        <f t="shared" si="56"/>
        <v>2273</v>
      </c>
      <c r="AA99" s="4">
        <f t="shared" si="57"/>
        <v>2273</v>
      </c>
      <c r="AB99" s="4">
        <f t="shared" si="58"/>
        <v>2273</v>
      </c>
      <c r="AC99" s="4">
        <f t="shared" si="59"/>
        <v>2273</v>
      </c>
    </row>
    <row r="100" ht="16.5" spans="1:29">
      <c r="A100" s="101">
        <v>97</v>
      </c>
      <c r="B100" s="101">
        <f>INT(VLOOKUP(A100,装备基础!$AY$1:$BG$203,2)/属性空间占比!$B$3*属性空间占比!$B$2)</f>
        <v>1737</v>
      </c>
      <c r="C100" s="4">
        <f t="shared" si="44"/>
        <v>1737</v>
      </c>
      <c r="D100" s="4">
        <f t="shared" si="45"/>
        <v>1737</v>
      </c>
      <c r="E100" s="4">
        <f t="shared" si="46"/>
        <v>1737</v>
      </c>
      <c r="F100" s="4">
        <f t="shared" si="47"/>
        <v>2316</v>
      </c>
      <c r="G100" s="4">
        <f t="shared" si="48"/>
        <v>2316</v>
      </c>
      <c r="H100" s="4">
        <f t="shared" si="49"/>
        <v>2316</v>
      </c>
      <c r="I100" s="4">
        <f t="shared" si="50"/>
        <v>2316</v>
      </c>
      <c r="J100">
        <f t="shared" si="51"/>
        <v>6948</v>
      </c>
      <c r="K100" s="101">
        <v>97</v>
      </c>
      <c r="L100" s="4">
        <f t="shared" si="60"/>
        <v>1424</v>
      </c>
      <c r="M100" s="4">
        <f t="shared" si="61"/>
        <v>1424</v>
      </c>
      <c r="N100" s="4">
        <f t="shared" si="62"/>
        <v>1424</v>
      </c>
      <c r="O100" s="4">
        <f t="shared" si="63"/>
        <v>1424</v>
      </c>
      <c r="P100" s="4">
        <f t="shared" si="64"/>
        <v>2316</v>
      </c>
      <c r="Q100" s="4">
        <f>INT(P100/$F$2*$G$2)</f>
        <v>2316</v>
      </c>
      <c r="R100" s="4">
        <f>INT(P100/$F$2*$H$2)</f>
        <v>2316</v>
      </c>
      <c r="S100" s="4">
        <f>INT(R100/$H$2*$I$2)</f>
        <v>2316</v>
      </c>
      <c r="U100" s="101">
        <v>97</v>
      </c>
      <c r="V100" s="4">
        <f t="shared" si="52"/>
        <v>1424</v>
      </c>
      <c r="W100" s="4">
        <f t="shared" si="53"/>
        <v>1424</v>
      </c>
      <c r="X100" s="4">
        <f t="shared" si="54"/>
        <v>1424</v>
      </c>
      <c r="Y100" s="4">
        <f t="shared" si="55"/>
        <v>1424</v>
      </c>
      <c r="Z100" s="4">
        <f t="shared" si="56"/>
        <v>2316</v>
      </c>
      <c r="AA100" s="4">
        <f t="shared" si="57"/>
        <v>2316</v>
      </c>
      <c r="AB100" s="4">
        <f t="shared" si="58"/>
        <v>2316</v>
      </c>
      <c r="AC100" s="4">
        <f t="shared" si="59"/>
        <v>2316</v>
      </c>
    </row>
    <row r="101" ht="16.5" spans="1:29">
      <c r="A101" s="101">
        <v>98</v>
      </c>
      <c r="B101" s="101">
        <f>INT(VLOOKUP(A101,装备基础!$AY$1:$BG$203,2)/属性空间占比!$B$3*属性空间占比!$B$2)</f>
        <v>1772</v>
      </c>
      <c r="C101" s="4">
        <f t="shared" ref="C101:C132" si="65">INT(B101/$B$2*$C$2)</f>
        <v>1772</v>
      </c>
      <c r="D101" s="4">
        <f t="shared" ref="D101:D132" si="66">INT(B101/$B$2*$D$2)</f>
        <v>1772</v>
      </c>
      <c r="E101" s="4">
        <f t="shared" ref="E101:E132" si="67">INT(B101/$B$2*$E$2)</f>
        <v>1772</v>
      </c>
      <c r="F101" s="4">
        <f t="shared" ref="F101:F132" si="68">INT(B101/$B$2/1.5*1*$F$2)</f>
        <v>2362</v>
      </c>
      <c r="G101" s="4">
        <f t="shared" ref="G101:G132" si="69">INT(F101/$F$2*$G$2)</f>
        <v>2362</v>
      </c>
      <c r="H101" s="4">
        <f t="shared" ref="H101:H132" si="70">INT(F101/$F$2*$H$2)</f>
        <v>2362</v>
      </c>
      <c r="I101" s="4">
        <f t="shared" ref="I101:I132" si="71">INT(H101/$H$2*$I$2)</f>
        <v>2362</v>
      </c>
      <c r="J101">
        <f t="shared" ref="J101:J132" si="72">SUM(B101:E101)</f>
        <v>7088</v>
      </c>
      <c r="K101" s="101">
        <v>98</v>
      </c>
      <c r="L101" s="4">
        <f t="shared" si="60"/>
        <v>1453</v>
      </c>
      <c r="M101" s="4">
        <f t="shared" si="61"/>
        <v>1453</v>
      </c>
      <c r="N101" s="4">
        <f t="shared" si="62"/>
        <v>1453</v>
      </c>
      <c r="O101" s="4">
        <f t="shared" si="63"/>
        <v>1453</v>
      </c>
      <c r="P101" s="4">
        <f t="shared" si="64"/>
        <v>2362</v>
      </c>
      <c r="Q101" s="4">
        <f>INT(P101/$F$2*$G$2)</f>
        <v>2362</v>
      </c>
      <c r="R101" s="4">
        <f>INT(P101/$F$2*$H$2)</f>
        <v>2362</v>
      </c>
      <c r="S101" s="4">
        <f>INT(R101/$H$2*$I$2)</f>
        <v>2362</v>
      </c>
      <c r="U101" s="101">
        <v>98</v>
      </c>
      <c r="V101" s="4">
        <f t="shared" ref="V101:V132" si="73">L101</f>
        <v>1453</v>
      </c>
      <c r="W101" s="4">
        <f t="shared" ref="W101:W132" si="74">M101</f>
        <v>1453</v>
      </c>
      <c r="X101" s="4">
        <f t="shared" ref="X101:X132" si="75">N101</f>
        <v>1453</v>
      </c>
      <c r="Y101" s="4">
        <f t="shared" ref="Y101:Y132" si="76">O101</f>
        <v>1453</v>
      </c>
      <c r="Z101" s="4">
        <f t="shared" ref="Z101:Z132" si="77">P101</f>
        <v>2362</v>
      </c>
      <c r="AA101" s="4">
        <f t="shared" ref="AA101:AA132" si="78">Q101</f>
        <v>2362</v>
      </c>
      <c r="AB101" s="4">
        <f t="shared" ref="AB101:AB132" si="79">R101</f>
        <v>2362</v>
      </c>
      <c r="AC101" s="4">
        <f t="shared" ref="AC101:AC132" si="80">S101</f>
        <v>2362</v>
      </c>
    </row>
    <row r="102" ht="16.5" spans="1:29">
      <c r="A102" s="101">
        <v>99</v>
      </c>
      <c r="B102" s="101">
        <f>INT(VLOOKUP(A102,装备基础!$AY$1:$BG$203,2)/属性空间占比!$B$3*属性空间占比!$B$2)</f>
        <v>1804</v>
      </c>
      <c r="C102" s="4">
        <f t="shared" si="65"/>
        <v>1804</v>
      </c>
      <c r="D102" s="4">
        <f t="shared" si="66"/>
        <v>1804</v>
      </c>
      <c r="E102" s="4">
        <f t="shared" si="67"/>
        <v>1804</v>
      </c>
      <c r="F102" s="4">
        <f t="shared" si="68"/>
        <v>2405</v>
      </c>
      <c r="G102" s="4">
        <f t="shared" si="69"/>
        <v>2405</v>
      </c>
      <c r="H102" s="4">
        <f t="shared" si="70"/>
        <v>2405</v>
      </c>
      <c r="I102" s="4">
        <f t="shared" si="71"/>
        <v>2405</v>
      </c>
      <c r="J102">
        <f t="shared" si="72"/>
        <v>7216</v>
      </c>
      <c r="K102" s="101">
        <v>99</v>
      </c>
      <c r="L102" s="4">
        <f t="shared" si="60"/>
        <v>1479</v>
      </c>
      <c r="M102" s="4">
        <f t="shared" si="61"/>
        <v>1479</v>
      </c>
      <c r="N102" s="4">
        <f t="shared" si="62"/>
        <v>1479</v>
      </c>
      <c r="O102" s="4">
        <f t="shared" si="63"/>
        <v>1479</v>
      </c>
      <c r="P102" s="4">
        <f t="shared" si="64"/>
        <v>2405</v>
      </c>
      <c r="Q102" s="4">
        <f>INT(P102/$F$2*$G$2)</f>
        <v>2405</v>
      </c>
      <c r="R102" s="4">
        <f>INT(P102/$F$2*$H$2)</f>
        <v>2405</v>
      </c>
      <c r="S102" s="4">
        <f>INT(R102/$H$2*$I$2)</f>
        <v>2405</v>
      </c>
      <c r="U102" s="101">
        <v>99</v>
      </c>
      <c r="V102" s="4">
        <f t="shared" si="73"/>
        <v>1479</v>
      </c>
      <c r="W102" s="4">
        <f t="shared" si="74"/>
        <v>1479</v>
      </c>
      <c r="X102" s="4">
        <f t="shared" si="75"/>
        <v>1479</v>
      </c>
      <c r="Y102" s="4">
        <f t="shared" si="76"/>
        <v>1479</v>
      </c>
      <c r="Z102" s="4">
        <f t="shared" si="77"/>
        <v>2405</v>
      </c>
      <c r="AA102" s="4">
        <f t="shared" si="78"/>
        <v>2405</v>
      </c>
      <c r="AB102" s="4">
        <f t="shared" si="79"/>
        <v>2405</v>
      </c>
      <c r="AC102" s="4">
        <f t="shared" si="80"/>
        <v>2405</v>
      </c>
    </row>
    <row r="103" ht="16.5" spans="1:29">
      <c r="A103" s="101">
        <v>100</v>
      </c>
      <c r="B103" s="101">
        <f>INT(VLOOKUP(A103,装备基础!$AY$1:$BG$203,2)/属性空间占比!$B$3*属性空间占比!$B$2)</f>
        <v>1840</v>
      </c>
      <c r="C103" s="4">
        <f t="shared" si="65"/>
        <v>1840</v>
      </c>
      <c r="D103" s="4">
        <f t="shared" si="66"/>
        <v>1840</v>
      </c>
      <c r="E103" s="4">
        <f t="shared" si="67"/>
        <v>1840</v>
      </c>
      <c r="F103" s="4">
        <f t="shared" si="68"/>
        <v>2453</v>
      </c>
      <c r="G103" s="4">
        <f t="shared" si="69"/>
        <v>2453</v>
      </c>
      <c r="H103" s="4">
        <f t="shared" si="70"/>
        <v>2453</v>
      </c>
      <c r="I103" s="4">
        <f t="shared" si="71"/>
        <v>2453</v>
      </c>
      <c r="J103">
        <f t="shared" si="72"/>
        <v>7360</v>
      </c>
      <c r="K103" s="101">
        <v>100</v>
      </c>
      <c r="L103" s="4">
        <f t="shared" si="60"/>
        <v>1508</v>
      </c>
      <c r="M103" s="4">
        <f t="shared" si="61"/>
        <v>1508</v>
      </c>
      <c r="N103" s="4">
        <f t="shared" si="62"/>
        <v>1508</v>
      </c>
      <c r="O103" s="4">
        <f t="shared" si="63"/>
        <v>1508</v>
      </c>
      <c r="P103" s="4">
        <f t="shared" si="64"/>
        <v>2453</v>
      </c>
      <c r="Q103" s="4">
        <f>INT(P103/$F$2*$G$2)</f>
        <v>2453</v>
      </c>
      <c r="R103" s="4">
        <f>INT(P103/$F$2*$H$2)</f>
        <v>2453</v>
      </c>
      <c r="S103" s="4">
        <f>INT(R103/$H$2*$I$2)</f>
        <v>2453</v>
      </c>
      <c r="U103" s="101">
        <v>100</v>
      </c>
      <c r="V103" s="4">
        <f t="shared" si="73"/>
        <v>1508</v>
      </c>
      <c r="W103" s="4">
        <f t="shared" si="74"/>
        <v>1508</v>
      </c>
      <c r="X103" s="4">
        <f t="shared" si="75"/>
        <v>1508</v>
      </c>
      <c r="Y103" s="4">
        <f t="shared" si="76"/>
        <v>1508</v>
      </c>
      <c r="Z103" s="4">
        <f t="shared" si="77"/>
        <v>2453</v>
      </c>
      <c r="AA103" s="4">
        <f t="shared" si="78"/>
        <v>2453</v>
      </c>
      <c r="AB103" s="4">
        <f t="shared" si="79"/>
        <v>2453</v>
      </c>
      <c r="AC103" s="4">
        <f t="shared" si="80"/>
        <v>2453</v>
      </c>
    </row>
    <row r="104" ht="16.5" spans="1:29">
      <c r="A104" s="101">
        <v>101</v>
      </c>
      <c r="B104" s="101">
        <f>INT(VLOOKUP(A104,装备基础!$AY$1:$BG$203,2)/属性空间占比!$B$3*属性空间占比!$B$2)</f>
        <v>1875</v>
      </c>
      <c r="C104" s="4">
        <f t="shared" si="65"/>
        <v>1875</v>
      </c>
      <c r="D104" s="4">
        <f t="shared" si="66"/>
        <v>1875</v>
      </c>
      <c r="E104" s="4">
        <f t="shared" si="67"/>
        <v>1875</v>
      </c>
      <c r="F104" s="4">
        <f t="shared" si="68"/>
        <v>2500</v>
      </c>
      <c r="G104" s="4">
        <f t="shared" si="69"/>
        <v>2500</v>
      </c>
      <c r="H104" s="4">
        <f t="shared" si="70"/>
        <v>2500</v>
      </c>
      <c r="I104" s="4">
        <f t="shared" si="71"/>
        <v>2500</v>
      </c>
      <c r="J104">
        <f t="shared" si="72"/>
        <v>7500</v>
      </c>
      <c r="K104" s="101">
        <v>101</v>
      </c>
      <c r="L104" s="4">
        <f t="shared" si="60"/>
        <v>1537</v>
      </c>
      <c r="M104" s="4">
        <f t="shared" si="61"/>
        <v>1537</v>
      </c>
      <c r="N104" s="4">
        <f t="shared" si="62"/>
        <v>1537</v>
      </c>
      <c r="O104" s="4">
        <f t="shared" si="63"/>
        <v>1537</v>
      </c>
      <c r="P104" s="4">
        <f t="shared" si="64"/>
        <v>2500</v>
      </c>
      <c r="Q104" s="4">
        <f>INT(P104/$F$2*$G$2)</f>
        <v>2500</v>
      </c>
      <c r="R104" s="4">
        <f>INT(P104/$F$2*$H$2)</f>
        <v>2500</v>
      </c>
      <c r="S104" s="4">
        <f>INT(R104/$H$2*$I$2)</f>
        <v>2500</v>
      </c>
      <c r="U104" s="101">
        <v>101</v>
      </c>
      <c r="V104" s="4">
        <f t="shared" si="73"/>
        <v>1537</v>
      </c>
      <c r="W104" s="4">
        <f t="shared" si="74"/>
        <v>1537</v>
      </c>
      <c r="X104" s="4">
        <f t="shared" si="75"/>
        <v>1537</v>
      </c>
      <c r="Y104" s="4">
        <f t="shared" si="76"/>
        <v>1537</v>
      </c>
      <c r="Z104" s="4">
        <f t="shared" si="77"/>
        <v>2500</v>
      </c>
      <c r="AA104" s="4">
        <f t="shared" si="78"/>
        <v>2500</v>
      </c>
      <c r="AB104" s="4">
        <f t="shared" si="79"/>
        <v>2500</v>
      </c>
      <c r="AC104" s="4">
        <f t="shared" si="80"/>
        <v>2500</v>
      </c>
    </row>
    <row r="105" ht="16.5" spans="1:29">
      <c r="A105" s="101">
        <v>102</v>
      </c>
      <c r="B105" s="101">
        <f>INT(VLOOKUP(A105,装备基础!$AY$1:$BG$203,2)/属性空间占比!$B$3*属性空间占比!$B$2)</f>
        <v>1910</v>
      </c>
      <c r="C105" s="4">
        <f t="shared" si="65"/>
        <v>1910</v>
      </c>
      <c r="D105" s="4">
        <f t="shared" si="66"/>
        <v>1910</v>
      </c>
      <c r="E105" s="4">
        <f t="shared" si="67"/>
        <v>1910</v>
      </c>
      <c r="F105" s="4">
        <f t="shared" si="68"/>
        <v>2546</v>
      </c>
      <c r="G105" s="4">
        <f t="shared" si="69"/>
        <v>2546</v>
      </c>
      <c r="H105" s="4">
        <f t="shared" si="70"/>
        <v>2546</v>
      </c>
      <c r="I105" s="4">
        <f t="shared" si="71"/>
        <v>2546</v>
      </c>
      <c r="J105">
        <f t="shared" si="72"/>
        <v>7640</v>
      </c>
      <c r="K105" s="101">
        <v>102</v>
      </c>
      <c r="L105" s="4">
        <f t="shared" si="60"/>
        <v>1566</v>
      </c>
      <c r="M105" s="4">
        <f t="shared" si="61"/>
        <v>1566</v>
      </c>
      <c r="N105" s="4">
        <f t="shared" si="62"/>
        <v>1566</v>
      </c>
      <c r="O105" s="4">
        <f t="shared" si="63"/>
        <v>1566</v>
      </c>
      <c r="P105" s="4">
        <f t="shared" si="64"/>
        <v>2546</v>
      </c>
      <c r="Q105" s="4">
        <f>INT(P105/$F$2*$G$2)</f>
        <v>2546</v>
      </c>
      <c r="R105" s="4">
        <f>INT(P105/$F$2*$H$2)</f>
        <v>2546</v>
      </c>
      <c r="S105" s="4">
        <f>INT(R105/$H$2*$I$2)</f>
        <v>2546</v>
      </c>
      <c r="U105" s="101">
        <v>102</v>
      </c>
      <c r="V105" s="4">
        <f t="shared" si="73"/>
        <v>1566</v>
      </c>
      <c r="W105" s="4">
        <f t="shared" si="74"/>
        <v>1566</v>
      </c>
      <c r="X105" s="4">
        <f t="shared" si="75"/>
        <v>1566</v>
      </c>
      <c r="Y105" s="4">
        <f t="shared" si="76"/>
        <v>1566</v>
      </c>
      <c r="Z105" s="4">
        <f t="shared" si="77"/>
        <v>2546</v>
      </c>
      <c r="AA105" s="4">
        <f t="shared" si="78"/>
        <v>2546</v>
      </c>
      <c r="AB105" s="4">
        <f t="shared" si="79"/>
        <v>2546</v>
      </c>
      <c r="AC105" s="4">
        <f t="shared" si="80"/>
        <v>2546</v>
      </c>
    </row>
    <row r="106" ht="16.5" spans="1:29">
      <c r="A106" s="101">
        <v>103</v>
      </c>
      <c r="B106" s="101">
        <f>INT(VLOOKUP(A106,装备基础!$AY$1:$BG$203,2)/属性空间占比!$B$3*属性空间占比!$B$2)</f>
        <v>1945</v>
      </c>
      <c r="C106" s="4">
        <f t="shared" si="65"/>
        <v>1945</v>
      </c>
      <c r="D106" s="4">
        <f t="shared" si="66"/>
        <v>1945</v>
      </c>
      <c r="E106" s="4">
        <f t="shared" si="67"/>
        <v>1945</v>
      </c>
      <c r="F106" s="4">
        <f t="shared" si="68"/>
        <v>2593</v>
      </c>
      <c r="G106" s="4">
        <f t="shared" si="69"/>
        <v>2593</v>
      </c>
      <c r="H106" s="4">
        <f t="shared" si="70"/>
        <v>2593</v>
      </c>
      <c r="I106" s="4">
        <f t="shared" si="71"/>
        <v>2593</v>
      </c>
      <c r="J106">
        <f t="shared" si="72"/>
        <v>7780</v>
      </c>
      <c r="K106" s="101">
        <v>103</v>
      </c>
      <c r="L106" s="4">
        <f t="shared" si="60"/>
        <v>1594</v>
      </c>
      <c r="M106" s="4">
        <f t="shared" si="61"/>
        <v>1594</v>
      </c>
      <c r="N106" s="4">
        <f t="shared" si="62"/>
        <v>1594</v>
      </c>
      <c r="O106" s="4">
        <f t="shared" si="63"/>
        <v>1594</v>
      </c>
      <c r="P106" s="4">
        <f t="shared" si="64"/>
        <v>2593</v>
      </c>
      <c r="Q106" s="4">
        <f>INT(P106/$F$2*$G$2)</f>
        <v>2593</v>
      </c>
      <c r="R106" s="4">
        <f>INT(P106/$F$2*$H$2)</f>
        <v>2593</v>
      </c>
      <c r="S106" s="4">
        <f>INT(R106/$H$2*$I$2)</f>
        <v>2593</v>
      </c>
      <c r="U106" s="101">
        <v>103</v>
      </c>
      <c r="V106" s="4">
        <f t="shared" si="73"/>
        <v>1594</v>
      </c>
      <c r="W106" s="4">
        <f t="shared" si="74"/>
        <v>1594</v>
      </c>
      <c r="X106" s="4">
        <f t="shared" si="75"/>
        <v>1594</v>
      </c>
      <c r="Y106" s="4">
        <f t="shared" si="76"/>
        <v>1594</v>
      </c>
      <c r="Z106" s="4">
        <f t="shared" si="77"/>
        <v>2593</v>
      </c>
      <c r="AA106" s="4">
        <f t="shared" si="78"/>
        <v>2593</v>
      </c>
      <c r="AB106" s="4">
        <f t="shared" si="79"/>
        <v>2593</v>
      </c>
      <c r="AC106" s="4">
        <f t="shared" si="80"/>
        <v>2593</v>
      </c>
    </row>
    <row r="107" ht="16.5" spans="1:29">
      <c r="A107" s="101">
        <v>104</v>
      </c>
      <c r="B107" s="101">
        <f>INT(VLOOKUP(A107,装备基础!$AY$1:$BG$203,2)/属性空间占比!$B$3*属性空间占比!$B$2)</f>
        <v>1980</v>
      </c>
      <c r="C107" s="4">
        <f t="shared" si="65"/>
        <v>1980</v>
      </c>
      <c r="D107" s="4">
        <f t="shared" si="66"/>
        <v>1980</v>
      </c>
      <c r="E107" s="4">
        <f t="shared" si="67"/>
        <v>1980</v>
      </c>
      <c r="F107" s="4">
        <f t="shared" si="68"/>
        <v>2640</v>
      </c>
      <c r="G107" s="4">
        <f t="shared" si="69"/>
        <v>2640</v>
      </c>
      <c r="H107" s="4">
        <f t="shared" si="70"/>
        <v>2640</v>
      </c>
      <c r="I107" s="4">
        <f t="shared" si="71"/>
        <v>2640</v>
      </c>
      <c r="J107">
        <f t="shared" si="72"/>
        <v>7920</v>
      </c>
      <c r="K107" s="101">
        <v>104</v>
      </c>
      <c r="L107" s="4">
        <f t="shared" si="60"/>
        <v>1623</v>
      </c>
      <c r="M107" s="4">
        <f t="shared" si="61"/>
        <v>1623</v>
      </c>
      <c r="N107" s="4">
        <f t="shared" si="62"/>
        <v>1623</v>
      </c>
      <c r="O107" s="4">
        <f t="shared" si="63"/>
        <v>1623</v>
      </c>
      <c r="P107" s="4">
        <f t="shared" si="64"/>
        <v>2640</v>
      </c>
      <c r="Q107" s="4">
        <f>INT(P107/$F$2*$G$2)</f>
        <v>2640</v>
      </c>
      <c r="R107" s="4">
        <f>INT(P107/$F$2*$H$2)</f>
        <v>2640</v>
      </c>
      <c r="S107" s="4">
        <f>INT(R107/$H$2*$I$2)</f>
        <v>2640</v>
      </c>
      <c r="U107" s="101">
        <v>104</v>
      </c>
      <c r="V107" s="4">
        <f t="shared" si="73"/>
        <v>1623</v>
      </c>
      <c r="W107" s="4">
        <f t="shared" si="74"/>
        <v>1623</v>
      </c>
      <c r="X107" s="4">
        <f t="shared" si="75"/>
        <v>1623</v>
      </c>
      <c r="Y107" s="4">
        <f t="shared" si="76"/>
        <v>1623</v>
      </c>
      <c r="Z107" s="4">
        <f t="shared" si="77"/>
        <v>2640</v>
      </c>
      <c r="AA107" s="4">
        <f t="shared" si="78"/>
        <v>2640</v>
      </c>
      <c r="AB107" s="4">
        <f t="shared" si="79"/>
        <v>2640</v>
      </c>
      <c r="AC107" s="4">
        <f t="shared" si="80"/>
        <v>2640</v>
      </c>
    </row>
    <row r="108" ht="16.5" spans="1:29">
      <c r="A108" s="101">
        <v>105</v>
      </c>
      <c r="B108" s="101">
        <f>INT(VLOOKUP(A108,装备基础!$AY$1:$BG$203,2)/属性空间占比!$B$3*属性空间占比!$B$2)</f>
        <v>2016</v>
      </c>
      <c r="C108" s="4">
        <f t="shared" si="65"/>
        <v>2016</v>
      </c>
      <c r="D108" s="4">
        <f t="shared" si="66"/>
        <v>2016</v>
      </c>
      <c r="E108" s="4">
        <f t="shared" si="67"/>
        <v>2016</v>
      </c>
      <c r="F108" s="4">
        <f t="shared" si="68"/>
        <v>2688</v>
      </c>
      <c r="G108" s="4">
        <f t="shared" si="69"/>
        <v>2688</v>
      </c>
      <c r="H108" s="4">
        <f t="shared" si="70"/>
        <v>2688</v>
      </c>
      <c r="I108" s="4">
        <f t="shared" si="71"/>
        <v>2688</v>
      </c>
      <c r="J108">
        <f t="shared" si="72"/>
        <v>8064</v>
      </c>
      <c r="K108" s="101">
        <v>105</v>
      </c>
      <c r="L108" s="4">
        <f t="shared" si="60"/>
        <v>1653</v>
      </c>
      <c r="M108" s="4">
        <f t="shared" si="61"/>
        <v>1653</v>
      </c>
      <c r="N108" s="4">
        <f t="shared" si="62"/>
        <v>1653</v>
      </c>
      <c r="O108" s="4">
        <f t="shared" si="63"/>
        <v>1653</v>
      </c>
      <c r="P108" s="4">
        <f t="shared" si="64"/>
        <v>2688</v>
      </c>
      <c r="Q108" s="4">
        <f>INT(P108/$F$2*$G$2)</f>
        <v>2688</v>
      </c>
      <c r="R108" s="4">
        <f>INT(P108/$F$2*$H$2)</f>
        <v>2688</v>
      </c>
      <c r="S108" s="4">
        <f>INT(R108/$H$2*$I$2)</f>
        <v>2688</v>
      </c>
      <c r="U108" s="101">
        <v>105</v>
      </c>
      <c r="V108" s="4">
        <f t="shared" si="73"/>
        <v>1653</v>
      </c>
      <c r="W108" s="4">
        <f t="shared" si="74"/>
        <v>1653</v>
      </c>
      <c r="X108" s="4">
        <f t="shared" si="75"/>
        <v>1653</v>
      </c>
      <c r="Y108" s="4">
        <f t="shared" si="76"/>
        <v>1653</v>
      </c>
      <c r="Z108" s="4">
        <f t="shared" si="77"/>
        <v>2688</v>
      </c>
      <c r="AA108" s="4">
        <f t="shared" si="78"/>
        <v>2688</v>
      </c>
      <c r="AB108" s="4">
        <f t="shared" si="79"/>
        <v>2688</v>
      </c>
      <c r="AC108" s="4">
        <f t="shared" si="80"/>
        <v>2688</v>
      </c>
    </row>
    <row r="109" ht="16.5" spans="1:29">
      <c r="A109" s="101">
        <v>106</v>
      </c>
      <c r="B109" s="101">
        <f>INT(VLOOKUP(A109,装备基础!$AY$1:$BG$203,2)/属性空间占比!$B$3*属性空间占比!$B$2)</f>
        <v>2051</v>
      </c>
      <c r="C109" s="4">
        <f t="shared" si="65"/>
        <v>2051</v>
      </c>
      <c r="D109" s="4">
        <f t="shared" si="66"/>
        <v>2051</v>
      </c>
      <c r="E109" s="4">
        <f t="shared" si="67"/>
        <v>2051</v>
      </c>
      <c r="F109" s="4">
        <f t="shared" si="68"/>
        <v>2734</v>
      </c>
      <c r="G109" s="4">
        <f t="shared" si="69"/>
        <v>2734</v>
      </c>
      <c r="H109" s="4">
        <f t="shared" si="70"/>
        <v>2734</v>
      </c>
      <c r="I109" s="4">
        <f t="shared" si="71"/>
        <v>2734</v>
      </c>
      <c r="J109">
        <f t="shared" si="72"/>
        <v>8204</v>
      </c>
      <c r="K109" s="101">
        <v>106</v>
      </c>
      <c r="L109" s="4">
        <f t="shared" ref="L109:L140" si="81">INT(B109*0.82)</f>
        <v>1681</v>
      </c>
      <c r="M109" s="4">
        <f t="shared" ref="M109:M140" si="82">INT(C109*0.82)</f>
        <v>1681</v>
      </c>
      <c r="N109" s="4">
        <f t="shared" ref="N109:N140" si="83">INT(D109*0.82)</f>
        <v>1681</v>
      </c>
      <c r="O109" s="4">
        <f t="shared" ref="O109:O140" si="84">INT(E109*0.82)</f>
        <v>1681</v>
      </c>
      <c r="P109" s="4">
        <f t="shared" ref="P109:P140" si="85">F109</f>
        <v>2734</v>
      </c>
      <c r="Q109" s="4">
        <f>INT(P109/$F$2*$G$2)</f>
        <v>2734</v>
      </c>
      <c r="R109" s="4">
        <f>INT(P109/$F$2*$H$2)</f>
        <v>2734</v>
      </c>
      <c r="S109" s="4">
        <f>INT(R109/$H$2*$I$2)</f>
        <v>2734</v>
      </c>
      <c r="U109" s="101">
        <v>106</v>
      </c>
      <c r="V109" s="4">
        <f t="shared" si="73"/>
        <v>1681</v>
      </c>
      <c r="W109" s="4">
        <f t="shared" si="74"/>
        <v>1681</v>
      </c>
      <c r="X109" s="4">
        <f t="shared" si="75"/>
        <v>1681</v>
      </c>
      <c r="Y109" s="4">
        <f t="shared" si="76"/>
        <v>1681</v>
      </c>
      <c r="Z109" s="4">
        <f t="shared" si="77"/>
        <v>2734</v>
      </c>
      <c r="AA109" s="4">
        <f t="shared" si="78"/>
        <v>2734</v>
      </c>
      <c r="AB109" s="4">
        <f t="shared" si="79"/>
        <v>2734</v>
      </c>
      <c r="AC109" s="4">
        <f t="shared" si="80"/>
        <v>2734</v>
      </c>
    </row>
    <row r="110" ht="16.5" spans="1:29">
      <c r="A110" s="101">
        <v>107</v>
      </c>
      <c r="B110" s="101">
        <f>INT(VLOOKUP(A110,装备基础!$AY$1:$BG$203,2)/属性空间占比!$B$3*属性空间占比!$B$2)</f>
        <v>2089</v>
      </c>
      <c r="C110" s="4">
        <f t="shared" si="65"/>
        <v>2089</v>
      </c>
      <c r="D110" s="4">
        <f t="shared" si="66"/>
        <v>2089</v>
      </c>
      <c r="E110" s="4">
        <f t="shared" si="67"/>
        <v>2089</v>
      </c>
      <c r="F110" s="4">
        <f t="shared" si="68"/>
        <v>2785</v>
      </c>
      <c r="G110" s="4">
        <f t="shared" si="69"/>
        <v>2785</v>
      </c>
      <c r="H110" s="4">
        <f t="shared" si="70"/>
        <v>2785</v>
      </c>
      <c r="I110" s="4">
        <f t="shared" si="71"/>
        <v>2785</v>
      </c>
      <c r="J110">
        <f t="shared" si="72"/>
        <v>8356</v>
      </c>
      <c r="K110" s="101">
        <v>107</v>
      </c>
      <c r="L110" s="4">
        <f t="shared" si="81"/>
        <v>1712</v>
      </c>
      <c r="M110" s="4">
        <f t="shared" si="82"/>
        <v>1712</v>
      </c>
      <c r="N110" s="4">
        <f t="shared" si="83"/>
        <v>1712</v>
      </c>
      <c r="O110" s="4">
        <f t="shared" si="84"/>
        <v>1712</v>
      </c>
      <c r="P110" s="4">
        <f t="shared" si="85"/>
        <v>2785</v>
      </c>
      <c r="Q110" s="4">
        <f>INT(P110/$F$2*$G$2)</f>
        <v>2785</v>
      </c>
      <c r="R110" s="4">
        <f>INT(P110/$F$2*$H$2)</f>
        <v>2785</v>
      </c>
      <c r="S110" s="4">
        <f>INT(R110/$H$2*$I$2)</f>
        <v>2785</v>
      </c>
      <c r="U110" s="101">
        <v>107</v>
      </c>
      <c r="V110" s="4">
        <f t="shared" si="73"/>
        <v>1712</v>
      </c>
      <c r="W110" s="4">
        <f t="shared" si="74"/>
        <v>1712</v>
      </c>
      <c r="X110" s="4">
        <f t="shared" si="75"/>
        <v>1712</v>
      </c>
      <c r="Y110" s="4">
        <f t="shared" si="76"/>
        <v>1712</v>
      </c>
      <c r="Z110" s="4">
        <f t="shared" si="77"/>
        <v>2785</v>
      </c>
      <c r="AA110" s="4">
        <f t="shared" si="78"/>
        <v>2785</v>
      </c>
      <c r="AB110" s="4">
        <f t="shared" si="79"/>
        <v>2785</v>
      </c>
      <c r="AC110" s="4">
        <f t="shared" si="80"/>
        <v>2785</v>
      </c>
    </row>
    <row r="111" ht="16.5" spans="1:29">
      <c r="A111" s="101">
        <v>108</v>
      </c>
      <c r="B111" s="101">
        <f>INT(VLOOKUP(A111,装备基础!$AY$1:$BG$203,2)/属性空间占比!$B$3*属性空间占比!$B$2)</f>
        <v>2124</v>
      </c>
      <c r="C111" s="4">
        <f t="shared" si="65"/>
        <v>2124</v>
      </c>
      <c r="D111" s="4">
        <f t="shared" si="66"/>
        <v>2124</v>
      </c>
      <c r="E111" s="4">
        <f t="shared" si="67"/>
        <v>2124</v>
      </c>
      <c r="F111" s="4">
        <f t="shared" si="68"/>
        <v>2832</v>
      </c>
      <c r="G111" s="4">
        <f t="shared" si="69"/>
        <v>2832</v>
      </c>
      <c r="H111" s="4">
        <f t="shared" si="70"/>
        <v>2832</v>
      </c>
      <c r="I111" s="4">
        <f t="shared" si="71"/>
        <v>2832</v>
      </c>
      <c r="J111">
        <f t="shared" si="72"/>
        <v>8496</v>
      </c>
      <c r="K111" s="101">
        <v>108</v>
      </c>
      <c r="L111" s="4">
        <f t="shared" si="81"/>
        <v>1741</v>
      </c>
      <c r="M111" s="4">
        <f t="shared" si="82"/>
        <v>1741</v>
      </c>
      <c r="N111" s="4">
        <f t="shared" si="83"/>
        <v>1741</v>
      </c>
      <c r="O111" s="4">
        <f t="shared" si="84"/>
        <v>1741</v>
      </c>
      <c r="P111" s="4">
        <f t="shared" si="85"/>
        <v>2832</v>
      </c>
      <c r="Q111" s="4">
        <f>INT(P111/$F$2*$G$2)</f>
        <v>2832</v>
      </c>
      <c r="R111" s="4">
        <f>INT(P111/$F$2*$H$2)</f>
        <v>2832</v>
      </c>
      <c r="S111" s="4">
        <f>INT(R111/$H$2*$I$2)</f>
        <v>2832</v>
      </c>
      <c r="U111" s="101">
        <v>108</v>
      </c>
      <c r="V111" s="4">
        <f t="shared" si="73"/>
        <v>1741</v>
      </c>
      <c r="W111" s="4">
        <f t="shared" si="74"/>
        <v>1741</v>
      </c>
      <c r="X111" s="4">
        <f t="shared" si="75"/>
        <v>1741</v>
      </c>
      <c r="Y111" s="4">
        <f t="shared" si="76"/>
        <v>1741</v>
      </c>
      <c r="Z111" s="4">
        <f t="shared" si="77"/>
        <v>2832</v>
      </c>
      <c r="AA111" s="4">
        <f t="shared" si="78"/>
        <v>2832</v>
      </c>
      <c r="AB111" s="4">
        <f t="shared" si="79"/>
        <v>2832</v>
      </c>
      <c r="AC111" s="4">
        <f t="shared" si="80"/>
        <v>2832</v>
      </c>
    </row>
    <row r="112" ht="16.5" spans="1:29">
      <c r="A112" s="101">
        <v>109</v>
      </c>
      <c r="B112" s="101">
        <f>INT(VLOOKUP(A112,装备基础!$AY$1:$BG$203,2)/属性空间占比!$B$3*属性空间占比!$B$2)</f>
        <v>2163</v>
      </c>
      <c r="C112" s="4">
        <f t="shared" si="65"/>
        <v>2163</v>
      </c>
      <c r="D112" s="4">
        <f t="shared" si="66"/>
        <v>2163</v>
      </c>
      <c r="E112" s="4">
        <f t="shared" si="67"/>
        <v>2163</v>
      </c>
      <c r="F112" s="4">
        <f t="shared" si="68"/>
        <v>2884</v>
      </c>
      <c r="G112" s="4">
        <f t="shared" si="69"/>
        <v>2884</v>
      </c>
      <c r="H112" s="4">
        <f t="shared" si="70"/>
        <v>2884</v>
      </c>
      <c r="I112" s="4">
        <f t="shared" si="71"/>
        <v>2884</v>
      </c>
      <c r="J112">
        <f t="shared" si="72"/>
        <v>8652</v>
      </c>
      <c r="K112" s="101">
        <v>109</v>
      </c>
      <c r="L112" s="4">
        <f t="shared" si="81"/>
        <v>1773</v>
      </c>
      <c r="M112" s="4">
        <f t="shared" si="82"/>
        <v>1773</v>
      </c>
      <c r="N112" s="4">
        <f t="shared" si="83"/>
        <v>1773</v>
      </c>
      <c r="O112" s="4">
        <f t="shared" si="84"/>
        <v>1773</v>
      </c>
      <c r="P112" s="4">
        <f t="shared" si="85"/>
        <v>2884</v>
      </c>
      <c r="Q112" s="4">
        <f>INT(P112/$F$2*$G$2)</f>
        <v>2884</v>
      </c>
      <c r="R112" s="4">
        <f>INT(P112/$F$2*$H$2)</f>
        <v>2884</v>
      </c>
      <c r="S112" s="4">
        <f>INT(R112/$H$2*$I$2)</f>
        <v>2884</v>
      </c>
      <c r="U112" s="101">
        <v>109</v>
      </c>
      <c r="V112" s="4">
        <f t="shared" si="73"/>
        <v>1773</v>
      </c>
      <c r="W112" s="4">
        <f t="shared" si="74"/>
        <v>1773</v>
      </c>
      <c r="X112" s="4">
        <f t="shared" si="75"/>
        <v>1773</v>
      </c>
      <c r="Y112" s="4">
        <f t="shared" si="76"/>
        <v>1773</v>
      </c>
      <c r="Z112" s="4">
        <f t="shared" si="77"/>
        <v>2884</v>
      </c>
      <c r="AA112" s="4">
        <f t="shared" si="78"/>
        <v>2884</v>
      </c>
      <c r="AB112" s="4">
        <f t="shared" si="79"/>
        <v>2884</v>
      </c>
      <c r="AC112" s="4">
        <f t="shared" si="80"/>
        <v>2884</v>
      </c>
    </row>
    <row r="113" ht="16.5" spans="1:29">
      <c r="A113" s="101">
        <v>110</v>
      </c>
      <c r="B113" s="101">
        <f>INT(VLOOKUP(A113,装备基础!$AY$1:$BG$203,2)/属性空间占比!$B$3*属性空间占比!$B$2)</f>
        <v>2198</v>
      </c>
      <c r="C113" s="4">
        <f t="shared" si="65"/>
        <v>2198</v>
      </c>
      <c r="D113" s="4">
        <f t="shared" si="66"/>
        <v>2198</v>
      </c>
      <c r="E113" s="4">
        <f t="shared" si="67"/>
        <v>2198</v>
      </c>
      <c r="F113" s="4">
        <f t="shared" si="68"/>
        <v>2930</v>
      </c>
      <c r="G113" s="4">
        <f t="shared" si="69"/>
        <v>2930</v>
      </c>
      <c r="H113" s="4">
        <f t="shared" si="70"/>
        <v>2930</v>
      </c>
      <c r="I113" s="4">
        <f t="shared" si="71"/>
        <v>2930</v>
      </c>
      <c r="J113">
        <f t="shared" si="72"/>
        <v>8792</v>
      </c>
      <c r="K113" s="101">
        <v>110</v>
      </c>
      <c r="L113" s="4">
        <f t="shared" si="81"/>
        <v>1802</v>
      </c>
      <c r="M113" s="4">
        <f t="shared" si="82"/>
        <v>1802</v>
      </c>
      <c r="N113" s="4">
        <f t="shared" si="83"/>
        <v>1802</v>
      </c>
      <c r="O113" s="4">
        <f t="shared" si="84"/>
        <v>1802</v>
      </c>
      <c r="P113" s="4">
        <f t="shared" si="85"/>
        <v>2930</v>
      </c>
      <c r="Q113" s="4">
        <f>INT(P113/$F$2*$G$2)</f>
        <v>2930</v>
      </c>
      <c r="R113" s="4">
        <f>INT(P113/$F$2*$H$2)</f>
        <v>2930</v>
      </c>
      <c r="S113" s="4">
        <f>INT(R113/$H$2*$I$2)</f>
        <v>2930</v>
      </c>
      <c r="U113" s="101">
        <v>110</v>
      </c>
      <c r="V113" s="4">
        <f t="shared" si="73"/>
        <v>1802</v>
      </c>
      <c r="W113" s="4">
        <f t="shared" si="74"/>
        <v>1802</v>
      </c>
      <c r="X113" s="4">
        <f t="shared" si="75"/>
        <v>1802</v>
      </c>
      <c r="Y113" s="4">
        <f t="shared" si="76"/>
        <v>1802</v>
      </c>
      <c r="Z113" s="4">
        <f t="shared" si="77"/>
        <v>2930</v>
      </c>
      <c r="AA113" s="4">
        <f t="shared" si="78"/>
        <v>2930</v>
      </c>
      <c r="AB113" s="4">
        <f t="shared" si="79"/>
        <v>2930</v>
      </c>
      <c r="AC113" s="4">
        <f t="shared" si="80"/>
        <v>2930</v>
      </c>
    </row>
    <row r="114" ht="16.5" spans="1:29">
      <c r="A114" s="101">
        <v>111</v>
      </c>
      <c r="B114" s="101">
        <f>INT(VLOOKUP(A114,装备基础!$AY$1:$BG$203,2)/属性空间占比!$B$3*属性空间占比!$B$2)</f>
        <v>2236</v>
      </c>
      <c r="C114" s="4">
        <f t="shared" si="65"/>
        <v>2236</v>
      </c>
      <c r="D114" s="4">
        <f t="shared" si="66"/>
        <v>2236</v>
      </c>
      <c r="E114" s="4">
        <f t="shared" si="67"/>
        <v>2236</v>
      </c>
      <c r="F114" s="4">
        <f t="shared" si="68"/>
        <v>2981</v>
      </c>
      <c r="G114" s="4">
        <f t="shared" si="69"/>
        <v>2981</v>
      </c>
      <c r="H114" s="4">
        <f t="shared" si="70"/>
        <v>2981</v>
      </c>
      <c r="I114" s="4">
        <f t="shared" si="71"/>
        <v>2981</v>
      </c>
      <c r="J114">
        <f t="shared" si="72"/>
        <v>8944</v>
      </c>
      <c r="K114" s="101">
        <v>111</v>
      </c>
      <c r="L114" s="4">
        <f t="shared" si="81"/>
        <v>1833</v>
      </c>
      <c r="M114" s="4">
        <f t="shared" si="82"/>
        <v>1833</v>
      </c>
      <c r="N114" s="4">
        <f t="shared" si="83"/>
        <v>1833</v>
      </c>
      <c r="O114" s="4">
        <f t="shared" si="84"/>
        <v>1833</v>
      </c>
      <c r="P114" s="4">
        <f t="shared" si="85"/>
        <v>2981</v>
      </c>
      <c r="Q114" s="4">
        <f>INT(P114/$F$2*$G$2)</f>
        <v>2981</v>
      </c>
      <c r="R114" s="4">
        <f>INT(P114/$F$2*$H$2)</f>
        <v>2981</v>
      </c>
      <c r="S114" s="4">
        <f>INT(R114/$H$2*$I$2)</f>
        <v>2981</v>
      </c>
      <c r="U114" s="101">
        <v>111</v>
      </c>
      <c r="V114" s="4">
        <f t="shared" si="73"/>
        <v>1833</v>
      </c>
      <c r="W114" s="4">
        <f t="shared" si="74"/>
        <v>1833</v>
      </c>
      <c r="X114" s="4">
        <f t="shared" si="75"/>
        <v>1833</v>
      </c>
      <c r="Y114" s="4">
        <f t="shared" si="76"/>
        <v>1833</v>
      </c>
      <c r="Z114" s="4">
        <f t="shared" si="77"/>
        <v>2981</v>
      </c>
      <c r="AA114" s="4">
        <f t="shared" si="78"/>
        <v>2981</v>
      </c>
      <c r="AB114" s="4">
        <f t="shared" si="79"/>
        <v>2981</v>
      </c>
      <c r="AC114" s="4">
        <f t="shared" si="80"/>
        <v>2981</v>
      </c>
    </row>
    <row r="115" ht="16.5" spans="1:29">
      <c r="A115" s="101">
        <v>112</v>
      </c>
      <c r="B115" s="101">
        <f>INT(VLOOKUP(A115,装备基础!$AY$1:$BG$203,2)/属性空间占比!$B$3*属性空间占比!$B$2)</f>
        <v>2275</v>
      </c>
      <c r="C115" s="4">
        <f t="shared" si="65"/>
        <v>2275</v>
      </c>
      <c r="D115" s="4">
        <f t="shared" si="66"/>
        <v>2275</v>
      </c>
      <c r="E115" s="4">
        <f t="shared" si="67"/>
        <v>2275</v>
      </c>
      <c r="F115" s="4">
        <f t="shared" si="68"/>
        <v>3033</v>
      </c>
      <c r="G115" s="4">
        <f t="shared" si="69"/>
        <v>3033</v>
      </c>
      <c r="H115" s="4">
        <f t="shared" si="70"/>
        <v>3033</v>
      </c>
      <c r="I115" s="4">
        <f t="shared" si="71"/>
        <v>3033</v>
      </c>
      <c r="J115">
        <f t="shared" si="72"/>
        <v>9100</v>
      </c>
      <c r="K115" s="101">
        <v>112</v>
      </c>
      <c r="L115" s="4">
        <f t="shared" si="81"/>
        <v>1865</v>
      </c>
      <c r="M115" s="4">
        <f t="shared" si="82"/>
        <v>1865</v>
      </c>
      <c r="N115" s="4">
        <f t="shared" si="83"/>
        <v>1865</v>
      </c>
      <c r="O115" s="4">
        <f t="shared" si="84"/>
        <v>1865</v>
      </c>
      <c r="P115" s="4">
        <f t="shared" si="85"/>
        <v>3033</v>
      </c>
      <c r="Q115" s="4">
        <f>INT(P115/$F$2*$G$2)</f>
        <v>3033</v>
      </c>
      <c r="R115" s="4">
        <f>INT(P115/$F$2*$H$2)</f>
        <v>3033</v>
      </c>
      <c r="S115" s="4">
        <f>INT(R115/$H$2*$I$2)</f>
        <v>3033</v>
      </c>
      <c r="U115" s="101">
        <v>112</v>
      </c>
      <c r="V115" s="4">
        <f t="shared" si="73"/>
        <v>1865</v>
      </c>
      <c r="W115" s="4">
        <f t="shared" si="74"/>
        <v>1865</v>
      </c>
      <c r="X115" s="4">
        <f t="shared" si="75"/>
        <v>1865</v>
      </c>
      <c r="Y115" s="4">
        <f t="shared" si="76"/>
        <v>1865</v>
      </c>
      <c r="Z115" s="4">
        <f t="shared" si="77"/>
        <v>3033</v>
      </c>
      <c r="AA115" s="4">
        <f t="shared" si="78"/>
        <v>3033</v>
      </c>
      <c r="AB115" s="4">
        <f t="shared" si="79"/>
        <v>3033</v>
      </c>
      <c r="AC115" s="4">
        <f t="shared" si="80"/>
        <v>3033</v>
      </c>
    </row>
    <row r="116" ht="16.5" spans="1:29">
      <c r="A116" s="101">
        <v>113</v>
      </c>
      <c r="B116" s="101">
        <f>INT(VLOOKUP(A116,装备基础!$AY$1:$BG$203,2)/属性空间占比!$B$3*属性空间占比!$B$2)</f>
        <v>2313</v>
      </c>
      <c r="C116" s="4">
        <f t="shared" si="65"/>
        <v>2313</v>
      </c>
      <c r="D116" s="4">
        <f t="shared" si="66"/>
        <v>2313</v>
      </c>
      <c r="E116" s="4">
        <f t="shared" si="67"/>
        <v>2313</v>
      </c>
      <c r="F116" s="4">
        <f t="shared" si="68"/>
        <v>3084</v>
      </c>
      <c r="G116" s="4">
        <f t="shared" si="69"/>
        <v>3084</v>
      </c>
      <c r="H116" s="4">
        <f t="shared" si="70"/>
        <v>3084</v>
      </c>
      <c r="I116" s="4">
        <f t="shared" si="71"/>
        <v>3084</v>
      </c>
      <c r="J116">
        <f t="shared" si="72"/>
        <v>9252</v>
      </c>
      <c r="K116" s="101">
        <v>113</v>
      </c>
      <c r="L116" s="4">
        <f t="shared" si="81"/>
        <v>1896</v>
      </c>
      <c r="M116" s="4">
        <f t="shared" si="82"/>
        <v>1896</v>
      </c>
      <c r="N116" s="4">
        <f t="shared" si="83"/>
        <v>1896</v>
      </c>
      <c r="O116" s="4">
        <f t="shared" si="84"/>
        <v>1896</v>
      </c>
      <c r="P116" s="4">
        <f t="shared" si="85"/>
        <v>3084</v>
      </c>
      <c r="Q116" s="4">
        <f>INT(P116/$F$2*$G$2)</f>
        <v>3084</v>
      </c>
      <c r="R116" s="4">
        <f>INT(P116/$F$2*$H$2)</f>
        <v>3084</v>
      </c>
      <c r="S116" s="4">
        <f>INT(R116/$H$2*$I$2)</f>
        <v>3084</v>
      </c>
      <c r="U116" s="101">
        <v>113</v>
      </c>
      <c r="V116" s="4">
        <f t="shared" si="73"/>
        <v>1896</v>
      </c>
      <c r="W116" s="4">
        <f t="shared" si="74"/>
        <v>1896</v>
      </c>
      <c r="X116" s="4">
        <f t="shared" si="75"/>
        <v>1896</v>
      </c>
      <c r="Y116" s="4">
        <f t="shared" si="76"/>
        <v>1896</v>
      </c>
      <c r="Z116" s="4">
        <f t="shared" si="77"/>
        <v>3084</v>
      </c>
      <c r="AA116" s="4">
        <f t="shared" si="78"/>
        <v>3084</v>
      </c>
      <c r="AB116" s="4">
        <f t="shared" si="79"/>
        <v>3084</v>
      </c>
      <c r="AC116" s="4">
        <f t="shared" si="80"/>
        <v>3084</v>
      </c>
    </row>
    <row r="117" ht="16.5" spans="1:29">
      <c r="A117" s="101">
        <v>114</v>
      </c>
      <c r="B117" s="101">
        <f>INT(VLOOKUP(A117,装备基础!$AY$1:$BG$203,2)/属性空间占比!$B$3*属性空间占比!$B$2)</f>
        <v>2352</v>
      </c>
      <c r="C117" s="4">
        <f t="shared" si="65"/>
        <v>2352</v>
      </c>
      <c r="D117" s="4">
        <f t="shared" si="66"/>
        <v>2352</v>
      </c>
      <c r="E117" s="4">
        <f t="shared" si="67"/>
        <v>2352</v>
      </c>
      <c r="F117" s="4">
        <f t="shared" si="68"/>
        <v>3136</v>
      </c>
      <c r="G117" s="4">
        <f t="shared" si="69"/>
        <v>3136</v>
      </c>
      <c r="H117" s="4">
        <f t="shared" si="70"/>
        <v>3136</v>
      </c>
      <c r="I117" s="4">
        <f t="shared" si="71"/>
        <v>3136</v>
      </c>
      <c r="J117">
        <f t="shared" si="72"/>
        <v>9408</v>
      </c>
      <c r="K117" s="101">
        <v>114</v>
      </c>
      <c r="L117" s="4">
        <f t="shared" si="81"/>
        <v>1928</v>
      </c>
      <c r="M117" s="4">
        <f t="shared" si="82"/>
        <v>1928</v>
      </c>
      <c r="N117" s="4">
        <f t="shared" si="83"/>
        <v>1928</v>
      </c>
      <c r="O117" s="4">
        <f t="shared" si="84"/>
        <v>1928</v>
      </c>
      <c r="P117" s="4">
        <f t="shared" si="85"/>
        <v>3136</v>
      </c>
      <c r="Q117" s="4">
        <f>INT(P117/$F$2*$G$2)</f>
        <v>3136</v>
      </c>
      <c r="R117" s="4">
        <f>INT(P117/$F$2*$H$2)</f>
        <v>3136</v>
      </c>
      <c r="S117" s="4">
        <f>INT(R117/$H$2*$I$2)</f>
        <v>3136</v>
      </c>
      <c r="U117" s="101">
        <v>114</v>
      </c>
      <c r="V117" s="4">
        <f t="shared" si="73"/>
        <v>1928</v>
      </c>
      <c r="W117" s="4">
        <f t="shared" si="74"/>
        <v>1928</v>
      </c>
      <c r="X117" s="4">
        <f t="shared" si="75"/>
        <v>1928</v>
      </c>
      <c r="Y117" s="4">
        <f t="shared" si="76"/>
        <v>1928</v>
      </c>
      <c r="Z117" s="4">
        <f t="shared" si="77"/>
        <v>3136</v>
      </c>
      <c r="AA117" s="4">
        <f t="shared" si="78"/>
        <v>3136</v>
      </c>
      <c r="AB117" s="4">
        <f t="shared" si="79"/>
        <v>3136</v>
      </c>
      <c r="AC117" s="4">
        <f t="shared" si="80"/>
        <v>3136</v>
      </c>
    </row>
    <row r="118" ht="16.5" spans="1:29">
      <c r="A118" s="101">
        <v>115</v>
      </c>
      <c r="B118" s="101">
        <f>INT(VLOOKUP(A118,装备基础!$AY$1:$BG$203,2)/属性空间占比!$B$3*属性空间占比!$B$2)</f>
        <v>2390</v>
      </c>
      <c r="C118" s="4">
        <f t="shared" si="65"/>
        <v>2390</v>
      </c>
      <c r="D118" s="4">
        <f t="shared" si="66"/>
        <v>2390</v>
      </c>
      <c r="E118" s="4">
        <f t="shared" si="67"/>
        <v>2390</v>
      </c>
      <c r="F118" s="4">
        <f t="shared" si="68"/>
        <v>3186</v>
      </c>
      <c r="G118" s="4">
        <f t="shared" si="69"/>
        <v>3186</v>
      </c>
      <c r="H118" s="4">
        <f t="shared" si="70"/>
        <v>3186</v>
      </c>
      <c r="I118" s="4">
        <f t="shared" si="71"/>
        <v>3186</v>
      </c>
      <c r="J118">
        <f t="shared" si="72"/>
        <v>9560</v>
      </c>
      <c r="K118" s="101">
        <v>115</v>
      </c>
      <c r="L118" s="4">
        <f t="shared" si="81"/>
        <v>1959</v>
      </c>
      <c r="M118" s="4">
        <f t="shared" si="82"/>
        <v>1959</v>
      </c>
      <c r="N118" s="4">
        <f t="shared" si="83"/>
        <v>1959</v>
      </c>
      <c r="O118" s="4">
        <f t="shared" si="84"/>
        <v>1959</v>
      </c>
      <c r="P118" s="4">
        <f t="shared" si="85"/>
        <v>3186</v>
      </c>
      <c r="Q118" s="4">
        <f>INT(P118/$F$2*$G$2)</f>
        <v>3186</v>
      </c>
      <c r="R118" s="4">
        <f>INT(P118/$F$2*$H$2)</f>
        <v>3186</v>
      </c>
      <c r="S118" s="4">
        <f>INT(R118/$H$2*$I$2)</f>
        <v>3186</v>
      </c>
      <c r="U118" s="101">
        <v>115</v>
      </c>
      <c r="V118" s="4">
        <f t="shared" si="73"/>
        <v>1959</v>
      </c>
      <c r="W118" s="4">
        <f t="shared" si="74"/>
        <v>1959</v>
      </c>
      <c r="X118" s="4">
        <f t="shared" si="75"/>
        <v>1959</v>
      </c>
      <c r="Y118" s="4">
        <f t="shared" si="76"/>
        <v>1959</v>
      </c>
      <c r="Z118" s="4">
        <f t="shared" si="77"/>
        <v>3186</v>
      </c>
      <c r="AA118" s="4">
        <f t="shared" si="78"/>
        <v>3186</v>
      </c>
      <c r="AB118" s="4">
        <f t="shared" si="79"/>
        <v>3186</v>
      </c>
      <c r="AC118" s="4">
        <f t="shared" si="80"/>
        <v>3186</v>
      </c>
    </row>
    <row r="119" ht="16.5" spans="1:29">
      <c r="A119" s="101">
        <v>116</v>
      </c>
      <c r="B119" s="101">
        <f>INT(VLOOKUP(A119,装备基础!$AY$1:$BG$203,2)/属性空间占比!$B$3*属性空间占比!$B$2)</f>
        <v>2432</v>
      </c>
      <c r="C119" s="4">
        <f t="shared" si="65"/>
        <v>2432</v>
      </c>
      <c r="D119" s="4">
        <f t="shared" si="66"/>
        <v>2432</v>
      </c>
      <c r="E119" s="4">
        <f t="shared" si="67"/>
        <v>2432</v>
      </c>
      <c r="F119" s="4">
        <f t="shared" si="68"/>
        <v>3242</v>
      </c>
      <c r="G119" s="4">
        <f t="shared" si="69"/>
        <v>3242</v>
      </c>
      <c r="H119" s="4">
        <f t="shared" si="70"/>
        <v>3242</v>
      </c>
      <c r="I119" s="4">
        <f t="shared" si="71"/>
        <v>3242</v>
      </c>
      <c r="J119">
        <f t="shared" si="72"/>
        <v>9728</v>
      </c>
      <c r="K119" s="101">
        <v>116</v>
      </c>
      <c r="L119" s="4">
        <f t="shared" si="81"/>
        <v>1994</v>
      </c>
      <c r="M119" s="4">
        <f t="shared" si="82"/>
        <v>1994</v>
      </c>
      <c r="N119" s="4">
        <f t="shared" si="83"/>
        <v>1994</v>
      </c>
      <c r="O119" s="4">
        <f t="shared" si="84"/>
        <v>1994</v>
      </c>
      <c r="P119" s="4">
        <f t="shared" si="85"/>
        <v>3242</v>
      </c>
      <c r="Q119" s="4">
        <f>INT(P119/$F$2*$G$2)</f>
        <v>3242</v>
      </c>
      <c r="R119" s="4">
        <f>INT(P119/$F$2*$H$2)</f>
        <v>3242</v>
      </c>
      <c r="S119" s="4">
        <f>INT(R119/$H$2*$I$2)</f>
        <v>3242</v>
      </c>
      <c r="U119" s="101">
        <v>116</v>
      </c>
      <c r="V119" s="4">
        <f t="shared" si="73"/>
        <v>1994</v>
      </c>
      <c r="W119" s="4">
        <f t="shared" si="74"/>
        <v>1994</v>
      </c>
      <c r="X119" s="4">
        <f t="shared" si="75"/>
        <v>1994</v>
      </c>
      <c r="Y119" s="4">
        <f t="shared" si="76"/>
        <v>1994</v>
      </c>
      <c r="Z119" s="4">
        <f t="shared" si="77"/>
        <v>3242</v>
      </c>
      <c r="AA119" s="4">
        <f t="shared" si="78"/>
        <v>3242</v>
      </c>
      <c r="AB119" s="4">
        <f t="shared" si="79"/>
        <v>3242</v>
      </c>
      <c r="AC119" s="4">
        <f t="shared" si="80"/>
        <v>3242</v>
      </c>
    </row>
    <row r="120" ht="16.5" spans="1:29">
      <c r="A120" s="101">
        <v>117</v>
      </c>
      <c r="B120" s="101">
        <f>INT(VLOOKUP(A120,装备基础!$AY$1:$BG$203,2)/属性空间占比!$B$3*属性空间占比!$B$2)</f>
        <v>2470</v>
      </c>
      <c r="C120" s="4">
        <f t="shared" si="65"/>
        <v>2470</v>
      </c>
      <c r="D120" s="4">
        <f t="shared" si="66"/>
        <v>2470</v>
      </c>
      <c r="E120" s="4">
        <f t="shared" si="67"/>
        <v>2470</v>
      </c>
      <c r="F120" s="4">
        <f t="shared" si="68"/>
        <v>3293</v>
      </c>
      <c r="G120" s="4">
        <f t="shared" si="69"/>
        <v>3293</v>
      </c>
      <c r="H120" s="4">
        <f t="shared" si="70"/>
        <v>3293</v>
      </c>
      <c r="I120" s="4">
        <f t="shared" si="71"/>
        <v>3293</v>
      </c>
      <c r="J120">
        <f t="shared" si="72"/>
        <v>9880</v>
      </c>
      <c r="K120" s="101">
        <v>117</v>
      </c>
      <c r="L120" s="4">
        <f t="shared" si="81"/>
        <v>2025</v>
      </c>
      <c r="M120" s="4">
        <f t="shared" si="82"/>
        <v>2025</v>
      </c>
      <c r="N120" s="4">
        <f t="shared" si="83"/>
        <v>2025</v>
      </c>
      <c r="O120" s="4">
        <f t="shared" si="84"/>
        <v>2025</v>
      </c>
      <c r="P120" s="4">
        <f t="shared" si="85"/>
        <v>3293</v>
      </c>
      <c r="Q120" s="4">
        <f>INT(P120/$F$2*$G$2)</f>
        <v>3293</v>
      </c>
      <c r="R120" s="4">
        <f>INT(P120/$F$2*$H$2)</f>
        <v>3293</v>
      </c>
      <c r="S120" s="4">
        <f>INT(R120/$H$2*$I$2)</f>
        <v>3293</v>
      </c>
      <c r="U120" s="101">
        <v>117</v>
      </c>
      <c r="V120" s="4">
        <f t="shared" si="73"/>
        <v>2025</v>
      </c>
      <c r="W120" s="4">
        <f t="shared" si="74"/>
        <v>2025</v>
      </c>
      <c r="X120" s="4">
        <f t="shared" si="75"/>
        <v>2025</v>
      </c>
      <c r="Y120" s="4">
        <f t="shared" si="76"/>
        <v>2025</v>
      </c>
      <c r="Z120" s="4">
        <f t="shared" si="77"/>
        <v>3293</v>
      </c>
      <c r="AA120" s="4">
        <f t="shared" si="78"/>
        <v>3293</v>
      </c>
      <c r="AB120" s="4">
        <f t="shared" si="79"/>
        <v>3293</v>
      </c>
      <c r="AC120" s="4">
        <f t="shared" si="80"/>
        <v>3293</v>
      </c>
    </row>
    <row r="121" ht="16.5" spans="1:29">
      <c r="A121" s="101">
        <v>118</v>
      </c>
      <c r="B121" s="101">
        <f>INT(VLOOKUP(A121,装备基础!$AY$1:$BG$203,2)/属性空间占比!$B$3*属性空间占比!$B$2)</f>
        <v>2512</v>
      </c>
      <c r="C121" s="4">
        <f t="shared" si="65"/>
        <v>2512</v>
      </c>
      <c r="D121" s="4">
        <f t="shared" si="66"/>
        <v>2512</v>
      </c>
      <c r="E121" s="4">
        <f t="shared" si="67"/>
        <v>2512</v>
      </c>
      <c r="F121" s="4">
        <f t="shared" si="68"/>
        <v>3349</v>
      </c>
      <c r="G121" s="4">
        <f t="shared" si="69"/>
        <v>3349</v>
      </c>
      <c r="H121" s="4">
        <f t="shared" si="70"/>
        <v>3349</v>
      </c>
      <c r="I121" s="4">
        <f t="shared" si="71"/>
        <v>3349</v>
      </c>
      <c r="J121">
        <f t="shared" si="72"/>
        <v>10048</v>
      </c>
      <c r="K121" s="101">
        <v>118</v>
      </c>
      <c r="L121" s="4">
        <f t="shared" si="81"/>
        <v>2059</v>
      </c>
      <c r="M121" s="4">
        <f t="shared" si="82"/>
        <v>2059</v>
      </c>
      <c r="N121" s="4">
        <f t="shared" si="83"/>
        <v>2059</v>
      </c>
      <c r="O121" s="4">
        <f t="shared" si="84"/>
        <v>2059</v>
      </c>
      <c r="P121" s="4">
        <f t="shared" si="85"/>
        <v>3349</v>
      </c>
      <c r="Q121" s="4">
        <f>INT(P121/$F$2*$G$2)</f>
        <v>3349</v>
      </c>
      <c r="R121" s="4">
        <f>INT(P121/$F$2*$H$2)</f>
        <v>3349</v>
      </c>
      <c r="S121" s="4">
        <f>INT(R121/$H$2*$I$2)</f>
        <v>3349</v>
      </c>
      <c r="U121" s="101">
        <v>118</v>
      </c>
      <c r="V121" s="4">
        <f t="shared" si="73"/>
        <v>2059</v>
      </c>
      <c r="W121" s="4">
        <f t="shared" si="74"/>
        <v>2059</v>
      </c>
      <c r="X121" s="4">
        <f t="shared" si="75"/>
        <v>2059</v>
      </c>
      <c r="Y121" s="4">
        <f t="shared" si="76"/>
        <v>2059</v>
      </c>
      <c r="Z121" s="4">
        <f t="shared" si="77"/>
        <v>3349</v>
      </c>
      <c r="AA121" s="4">
        <f t="shared" si="78"/>
        <v>3349</v>
      </c>
      <c r="AB121" s="4">
        <f t="shared" si="79"/>
        <v>3349</v>
      </c>
      <c r="AC121" s="4">
        <f t="shared" si="80"/>
        <v>3349</v>
      </c>
    </row>
    <row r="122" ht="16.5" spans="1:29">
      <c r="A122" s="101">
        <v>119</v>
      </c>
      <c r="B122" s="101">
        <f>INT(VLOOKUP(A122,装备基础!$AY$1:$BG$203,2)/属性空间占比!$B$3*属性空间占比!$B$2)</f>
        <v>2550</v>
      </c>
      <c r="C122" s="4">
        <f t="shared" si="65"/>
        <v>2550</v>
      </c>
      <c r="D122" s="4">
        <f t="shared" si="66"/>
        <v>2550</v>
      </c>
      <c r="E122" s="4">
        <f t="shared" si="67"/>
        <v>2550</v>
      </c>
      <c r="F122" s="4">
        <f t="shared" si="68"/>
        <v>3400</v>
      </c>
      <c r="G122" s="4">
        <f t="shared" si="69"/>
        <v>3400</v>
      </c>
      <c r="H122" s="4">
        <f t="shared" si="70"/>
        <v>3400</v>
      </c>
      <c r="I122" s="4">
        <f t="shared" si="71"/>
        <v>3400</v>
      </c>
      <c r="J122">
        <f t="shared" si="72"/>
        <v>10200</v>
      </c>
      <c r="K122" s="101">
        <v>119</v>
      </c>
      <c r="L122" s="4">
        <f t="shared" si="81"/>
        <v>2091</v>
      </c>
      <c r="M122" s="4">
        <f t="shared" si="82"/>
        <v>2091</v>
      </c>
      <c r="N122" s="4">
        <f t="shared" si="83"/>
        <v>2091</v>
      </c>
      <c r="O122" s="4">
        <f t="shared" si="84"/>
        <v>2091</v>
      </c>
      <c r="P122" s="4">
        <f t="shared" si="85"/>
        <v>3400</v>
      </c>
      <c r="Q122" s="4">
        <f>INT(P122/$F$2*$G$2)</f>
        <v>3400</v>
      </c>
      <c r="R122" s="4">
        <f>INT(P122/$F$2*$H$2)</f>
        <v>3400</v>
      </c>
      <c r="S122" s="4">
        <f>INT(R122/$H$2*$I$2)</f>
        <v>3400</v>
      </c>
      <c r="U122" s="101">
        <v>119</v>
      </c>
      <c r="V122" s="4">
        <f t="shared" si="73"/>
        <v>2091</v>
      </c>
      <c r="W122" s="4">
        <f t="shared" si="74"/>
        <v>2091</v>
      </c>
      <c r="X122" s="4">
        <f t="shared" si="75"/>
        <v>2091</v>
      </c>
      <c r="Y122" s="4">
        <f t="shared" si="76"/>
        <v>2091</v>
      </c>
      <c r="Z122" s="4">
        <f t="shared" si="77"/>
        <v>3400</v>
      </c>
      <c r="AA122" s="4">
        <f t="shared" si="78"/>
        <v>3400</v>
      </c>
      <c r="AB122" s="4">
        <f t="shared" si="79"/>
        <v>3400</v>
      </c>
      <c r="AC122" s="4">
        <f t="shared" si="80"/>
        <v>3400</v>
      </c>
    </row>
    <row r="123" ht="16.5" spans="1:29">
      <c r="A123" s="102">
        <v>120</v>
      </c>
      <c r="B123" s="102">
        <f>INT(VLOOKUP(A123,装备基础!$BI$1:$BQ$203,2)/属性空间占比!$B$3*属性空间占比!$B$2)</f>
        <v>4050</v>
      </c>
      <c r="C123" s="4">
        <f t="shared" si="65"/>
        <v>4050</v>
      </c>
      <c r="D123" s="4">
        <f t="shared" si="66"/>
        <v>4050</v>
      </c>
      <c r="E123" s="4">
        <f t="shared" si="67"/>
        <v>4050</v>
      </c>
      <c r="F123" s="4">
        <f t="shared" si="68"/>
        <v>5400</v>
      </c>
      <c r="G123" s="4">
        <f t="shared" si="69"/>
        <v>5400</v>
      </c>
      <c r="H123" s="4">
        <f t="shared" si="70"/>
        <v>5400</v>
      </c>
      <c r="I123" s="4">
        <f t="shared" si="71"/>
        <v>5400</v>
      </c>
      <c r="J123">
        <f t="shared" si="72"/>
        <v>16200</v>
      </c>
      <c r="K123" s="102">
        <v>120</v>
      </c>
      <c r="L123" s="4">
        <f t="shared" si="81"/>
        <v>3321</v>
      </c>
      <c r="M123" s="4">
        <f t="shared" si="82"/>
        <v>3321</v>
      </c>
      <c r="N123" s="4">
        <f t="shared" si="83"/>
        <v>3321</v>
      </c>
      <c r="O123" s="4">
        <f t="shared" si="84"/>
        <v>3321</v>
      </c>
      <c r="P123" s="4">
        <f t="shared" si="85"/>
        <v>5400</v>
      </c>
      <c r="Q123" s="4">
        <f>INT(P123/$F$2*$G$2)</f>
        <v>5400</v>
      </c>
      <c r="R123" s="4">
        <f>INT(P123/$F$2*$H$2)</f>
        <v>5400</v>
      </c>
      <c r="S123" s="4">
        <f>INT(R123/$H$2*$I$2)</f>
        <v>5400</v>
      </c>
      <c r="U123" s="102">
        <v>120</v>
      </c>
      <c r="V123" s="4">
        <f t="shared" si="73"/>
        <v>3321</v>
      </c>
      <c r="W123" s="4">
        <f t="shared" si="74"/>
        <v>3321</v>
      </c>
      <c r="X123" s="4">
        <f t="shared" si="75"/>
        <v>3321</v>
      </c>
      <c r="Y123" s="4">
        <f t="shared" si="76"/>
        <v>3321</v>
      </c>
      <c r="Z123" s="4">
        <f t="shared" si="77"/>
        <v>5400</v>
      </c>
      <c r="AA123" s="4">
        <f t="shared" si="78"/>
        <v>5400</v>
      </c>
      <c r="AB123" s="4">
        <f t="shared" si="79"/>
        <v>5400</v>
      </c>
      <c r="AC123" s="4">
        <f t="shared" si="80"/>
        <v>5400</v>
      </c>
    </row>
    <row r="124" ht="16.5" spans="1:29">
      <c r="A124" s="102">
        <v>121</v>
      </c>
      <c r="B124" s="102">
        <f>INT(VLOOKUP(A124,装备基础!$BI$1:$BQ$203,2)/属性空间占比!$B$3*属性空间占比!$B$2)</f>
        <v>4115</v>
      </c>
      <c r="C124" s="4">
        <f t="shared" si="65"/>
        <v>4115</v>
      </c>
      <c r="D124" s="4">
        <f t="shared" si="66"/>
        <v>4115</v>
      </c>
      <c r="E124" s="4">
        <f t="shared" si="67"/>
        <v>4115</v>
      </c>
      <c r="F124" s="4">
        <f t="shared" si="68"/>
        <v>5486</v>
      </c>
      <c r="G124" s="4">
        <f t="shared" si="69"/>
        <v>5486</v>
      </c>
      <c r="H124" s="4">
        <f t="shared" si="70"/>
        <v>5486</v>
      </c>
      <c r="I124" s="4">
        <f t="shared" si="71"/>
        <v>5486</v>
      </c>
      <c r="J124">
        <f t="shared" si="72"/>
        <v>16460</v>
      </c>
      <c r="K124" s="102">
        <v>121</v>
      </c>
      <c r="L124" s="4">
        <f t="shared" si="81"/>
        <v>3374</v>
      </c>
      <c r="M124" s="4">
        <f t="shared" si="82"/>
        <v>3374</v>
      </c>
      <c r="N124" s="4">
        <f t="shared" si="83"/>
        <v>3374</v>
      </c>
      <c r="O124" s="4">
        <f t="shared" si="84"/>
        <v>3374</v>
      </c>
      <c r="P124" s="4">
        <f t="shared" si="85"/>
        <v>5486</v>
      </c>
      <c r="Q124" s="4">
        <f>INT(P124/$F$2*$G$2)</f>
        <v>5486</v>
      </c>
      <c r="R124" s="4">
        <f>INT(P124/$F$2*$H$2)</f>
        <v>5486</v>
      </c>
      <c r="S124" s="4">
        <f>INT(R124/$H$2*$I$2)</f>
        <v>5486</v>
      </c>
      <c r="U124" s="102">
        <v>121</v>
      </c>
      <c r="V124" s="4">
        <f t="shared" si="73"/>
        <v>3374</v>
      </c>
      <c r="W124" s="4">
        <f t="shared" si="74"/>
        <v>3374</v>
      </c>
      <c r="X124" s="4">
        <f t="shared" si="75"/>
        <v>3374</v>
      </c>
      <c r="Y124" s="4">
        <f t="shared" si="76"/>
        <v>3374</v>
      </c>
      <c r="Z124" s="4">
        <f t="shared" si="77"/>
        <v>5486</v>
      </c>
      <c r="AA124" s="4">
        <f t="shared" si="78"/>
        <v>5486</v>
      </c>
      <c r="AB124" s="4">
        <f t="shared" si="79"/>
        <v>5486</v>
      </c>
      <c r="AC124" s="4">
        <f t="shared" si="80"/>
        <v>5486</v>
      </c>
    </row>
    <row r="125" ht="16.5" spans="1:29">
      <c r="A125" s="102">
        <v>122</v>
      </c>
      <c r="B125" s="102">
        <f>INT(VLOOKUP(A125,装备基础!$BI$1:$BQ$203,2)/属性空间占比!$B$3*属性空间占比!$B$2)</f>
        <v>4180</v>
      </c>
      <c r="C125" s="4">
        <f t="shared" si="65"/>
        <v>4180</v>
      </c>
      <c r="D125" s="4">
        <f t="shared" si="66"/>
        <v>4180</v>
      </c>
      <c r="E125" s="4">
        <f t="shared" si="67"/>
        <v>4180</v>
      </c>
      <c r="F125" s="4">
        <f t="shared" si="68"/>
        <v>5573</v>
      </c>
      <c r="G125" s="4">
        <f t="shared" si="69"/>
        <v>5573</v>
      </c>
      <c r="H125" s="4">
        <f t="shared" si="70"/>
        <v>5573</v>
      </c>
      <c r="I125" s="4">
        <f t="shared" si="71"/>
        <v>5573</v>
      </c>
      <c r="J125">
        <f t="shared" si="72"/>
        <v>16720</v>
      </c>
      <c r="K125" s="102">
        <v>122</v>
      </c>
      <c r="L125" s="4">
        <f t="shared" si="81"/>
        <v>3427</v>
      </c>
      <c r="M125" s="4">
        <f t="shared" si="82"/>
        <v>3427</v>
      </c>
      <c r="N125" s="4">
        <f t="shared" si="83"/>
        <v>3427</v>
      </c>
      <c r="O125" s="4">
        <f t="shared" si="84"/>
        <v>3427</v>
      </c>
      <c r="P125" s="4">
        <f t="shared" si="85"/>
        <v>5573</v>
      </c>
      <c r="Q125" s="4">
        <f>INT(P125/$F$2*$G$2)</f>
        <v>5573</v>
      </c>
      <c r="R125" s="4">
        <f>INT(P125/$F$2*$H$2)</f>
        <v>5573</v>
      </c>
      <c r="S125" s="4">
        <f>INT(R125/$H$2*$I$2)</f>
        <v>5573</v>
      </c>
      <c r="U125" s="102">
        <v>122</v>
      </c>
      <c r="V125" s="4">
        <f t="shared" si="73"/>
        <v>3427</v>
      </c>
      <c r="W125" s="4">
        <f t="shared" si="74"/>
        <v>3427</v>
      </c>
      <c r="X125" s="4">
        <f t="shared" si="75"/>
        <v>3427</v>
      </c>
      <c r="Y125" s="4">
        <f t="shared" si="76"/>
        <v>3427</v>
      </c>
      <c r="Z125" s="4">
        <f t="shared" si="77"/>
        <v>5573</v>
      </c>
      <c r="AA125" s="4">
        <f t="shared" si="78"/>
        <v>5573</v>
      </c>
      <c r="AB125" s="4">
        <f t="shared" si="79"/>
        <v>5573</v>
      </c>
      <c r="AC125" s="4">
        <f t="shared" si="80"/>
        <v>5573</v>
      </c>
    </row>
    <row r="126" ht="16.5" spans="1:29">
      <c r="A126" s="102">
        <v>123</v>
      </c>
      <c r="B126" s="102">
        <f>INT(VLOOKUP(A126,装备基础!$BI$1:$BQ$203,2)/属性空间占比!$B$3*属性空间占比!$B$2)</f>
        <v>4245</v>
      </c>
      <c r="C126" s="4">
        <f t="shared" si="65"/>
        <v>4245</v>
      </c>
      <c r="D126" s="4">
        <f t="shared" si="66"/>
        <v>4245</v>
      </c>
      <c r="E126" s="4">
        <f t="shared" si="67"/>
        <v>4245</v>
      </c>
      <c r="F126" s="4">
        <f t="shared" si="68"/>
        <v>5660</v>
      </c>
      <c r="G126" s="4">
        <f t="shared" si="69"/>
        <v>5660</v>
      </c>
      <c r="H126" s="4">
        <f t="shared" si="70"/>
        <v>5660</v>
      </c>
      <c r="I126" s="4">
        <f t="shared" si="71"/>
        <v>5660</v>
      </c>
      <c r="J126">
        <f t="shared" si="72"/>
        <v>16980</v>
      </c>
      <c r="K126" s="102">
        <v>123</v>
      </c>
      <c r="L126" s="4">
        <f t="shared" si="81"/>
        <v>3480</v>
      </c>
      <c r="M126" s="4">
        <f t="shared" si="82"/>
        <v>3480</v>
      </c>
      <c r="N126" s="4">
        <f t="shared" si="83"/>
        <v>3480</v>
      </c>
      <c r="O126" s="4">
        <f t="shared" si="84"/>
        <v>3480</v>
      </c>
      <c r="P126" s="4">
        <f t="shared" si="85"/>
        <v>5660</v>
      </c>
      <c r="Q126" s="4">
        <f>INT(P126/$F$2*$G$2)</f>
        <v>5660</v>
      </c>
      <c r="R126" s="4">
        <f>INT(P126/$F$2*$H$2)</f>
        <v>5660</v>
      </c>
      <c r="S126" s="4">
        <f>INT(R126/$H$2*$I$2)</f>
        <v>5660</v>
      </c>
      <c r="U126" s="102">
        <v>123</v>
      </c>
      <c r="V126" s="4">
        <f t="shared" si="73"/>
        <v>3480</v>
      </c>
      <c r="W126" s="4">
        <f t="shared" si="74"/>
        <v>3480</v>
      </c>
      <c r="X126" s="4">
        <f t="shared" si="75"/>
        <v>3480</v>
      </c>
      <c r="Y126" s="4">
        <f t="shared" si="76"/>
        <v>3480</v>
      </c>
      <c r="Z126" s="4">
        <f t="shared" si="77"/>
        <v>5660</v>
      </c>
      <c r="AA126" s="4">
        <f t="shared" si="78"/>
        <v>5660</v>
      </c>
      <c r="AB126" s="4">
        <f t="shared" si="79"/>
        <v>5660</v>
      </c>
      <c r="AC126" s="4">
        <f t="shared" si="80"/>
        <v>5660</v>
      </c>
    </row>
    <row r="127" ht="16.5" spans="1:29">
      <c r="A127" s="102">
        <v>124</v>
      </c>
      <c r="B127" s="102">
        <f>INT(VLOOKUP(A127,装备基础!$BI$1:$BQ$203,2)/属性空间占比!$B$3*属性空间占比!$B$2)</f>
        <v>4310</v>
      </c>
      <c r="C127" s="4">
        <f t="shared" si="65"/>
        <v>4310</v>
      </c>
      <c r="D127" s="4">
        <f t="shared" si="66"/>
        <v>4310</v>
      </c>
      <c r="E127" s="4">
        <f t="shared" si="67"/>
        <v>4310</v>
      </c>
      <c r="F127" s="4">
        <f t="shared" si="68"/>
        <v>5746</v>
      </c>
      <c r="G127" s="4">
        <f t="shared" si="69"/>
        <v>5746</v>
      </c>
      <c r="H127" s="4">
        <f t="shared" si="70"/>
        <v>5746</v>
      </c>
      <c r="I127" s="4">
        <f t="shared" si="71"/>
        <v>5746</v>
      </c>
      <c r="J127">
        <f t="shared" si="72"/>
        <v>17240</v>
      </c>
      <c r="K127" s="102">
        <v>124</v>
      </c>
      <c r="L127" s="4">
        <f t="shared" si="81"/>
        <v>3534</v>
      </c>
      <c r="M127" s="4">
        <f t="shared" si="82"/>
        <v>3534</v>
      </c>
      <c r="N127" s="4">
        <f t="shared" si="83"/>
        <v>3534</v>
      </c>
      <c r="O127" s="4">
        <f t="shared" si="84"/>
        <v>3534</v>
      </c>
      <c r="P127" s="4">
        <f t="shared" si="85"/>
        <v>5746</v>
      </c>
      <c r="Q127" s="4">
        <f>INT(P127/$F$2*$G$2)</f>
        <v>5746</v>
      </c>
      <c r="R127" s="4">
        <f>INT(P127/$F$2*$H$2)</f>
        <v>5746</v>
      </c>
      <c r="S127" s="4">
        <f>INT(R127/$H$2*$I$2)</f>
        <v>5746</v>
      </c>
      <c r="U127" s="102">
        <v>124</v>
      </c>
      <c r="V127" s="4">
        <f t="shared" si="73"/>
        <v>3534</v>
      </c>
      <c r="W127" s="4">
        <f t="shared" si="74"/>
        <v>3534</v>
      </c>
      <c r="X127" s="4">
        <f t="shared" si="75"/>
        <v>3534</v>
      </c>
      <c r="Y127" s="4">
        <f t="shared" si="76"/>
        <v>3534</v>
      </c>
      <c r="Z127" s="4">
        <f t="shared" si="77"/>
        <v>5746</v>
      </c>
      <c r="AA127" s="4">
        <f t="shared" si="78"/>
        <v>5746</v>
      </c>
      <c r="AB127" s="4">
        <f t="shared" si="79"/>
        <v>5746</v>
      </c>
      <c r="AC127" s="4">
        <f t="shared" si="80"/>
        <v>5746</v>
      </c>
    </row>
    <row r="128" ht="16.5" spans="1:29">
      <c r="A128" s="102">
        <v>125</v>
      </c>
      <c r="B128" s="102">
        <f>INT(VLOOKUP(A128,装备基础!$BI$1:$BQ$203,2)/属性空间占比!$B$3*属性空间占比!$B$2)</f>
        <v>4375</v>
      </c>
      <c r="C128" s="4">
        <f t="shared" si="65"/>
        <v>4375</v>
      </c>
      <c r="D128" s="4">
        <f t="shared" si="66"/>
        <v>4375</v>
      </c>
      <c r="E128" s="4">
        <f t="shared" si="67"/>
        <v>4375</v>
      </c>
      <c r="F128" s="4">
        <f t="shared" si="68"/>
        <v>5833</v>
      </c>
      <c r="G128" s="4">
        <f t="shared" si="69"/>
        <v>5833</v>
      </c>
      <c r="H128" s="4">
        <f t="shared" si="70"/>
        <v>5833</v>
      </c>
      <c r="I128" s="4">
        <f t="shared" si="71"/>
        <v>5833</v>
      </c>
      <c r="J128">
        <f t="shared" si="72"/>
        <v>17500</v>
      </c>
      <c r="K128" s="102">
        <v>125</v>
      </c>
      <c r="L128" s="4">
        <f t="shared" si="81"/>
        <v>3587</v>
      </c>
      <c r="M128" s="4">
        <f t="shared" si="82"/>
        <v>3587</v>
      </c>
      <c r="N128" s="4">
        <f t="shared" si="83"/>
        <v>3587</v>
      </c>
      <c r="O128" s="4">
        <f t="shared" si="84"/>
        <v>3587</v>
      </c>
      <c r="P128" s="4">
        <f t="shared" si="85"/>
        <v>5833</v>
      </c>
      <c r="Q128" s="4">
        <f>INT(P128/$F$2*$G$2)</f>
        <v>5833</v>
      </c>
      <c r="R128" s="4">
        <f>INT(P128/$F$2*$H$2)</f>
        <v>5833</v>
      </c>
      <c r="S128" s="4">
        <f>INT(R128/$H$2*$I$2)</f>
        <v>5833</v>
      </c>
      <c r="U128" s="102">
        <v>125</v>
      </c>
      <c r="V128" s="4">
        <f t="shared" si="73"/>
        <v>3587</v>
      </c>
      <c r="W128" s="4">
        <f t="shared" si="74"/>
        <v>3587</v>
      </c>
      <c r="X128" s="4">
        <f t="shared" si="75"/>
        <v>3587</v>
      </c>
      <c r="Y128" s="4">
        <f t="shared" si="76"/>
        <v>3587</v>
      </c>
      <c r="Z128" s="4">
        <f t="shared" si="77"/>
        <v>5833</v>
      </c>
      <c r="AA128" s="4">
        <f t="shared" si="78"/>
        <v>5833</v>
      </c>
      <c r="AB128" s="4">
        <f t="shared" si="79"/>
        <v>5833</v>
      </c>
      <c r="AC128" s="4">
        <f t="shared" si="80"/>
        <v>5833</v>
      </c>
    </row>
    <row r="129" ht="16.5" spans="1:29">
      <c r="A129" s="102">
        <v>126</v>
      </c>
      <c r="B129" s="102">
        <f>INT(VLOOKUP(A129,装备基础!$BI$1:$BQ$203,2)/属性空间占比!$B$3*属性空间占比!$B$2)</f>
        <v>4440</v>
      </c>
      <c r="C129" s="4">
        <f t="shared" si="65"/>
        <v>4440</v>
      </c>
      <c r="D129" s="4">
        <f t="shared" si="66"/>
        <v>4440</v>
      </c>
      <c r="E129" s="4">
        <f t="shared" si="67"/>
        <v>4440</v>
      </c>
      <c r="F129" s="4">
        <f t="shared" si="68"/>
        <v>5920</v>
      </c>
      <c r="G129" s="4">
        <f t="shared" si="69"/>
        <v>5920</v>
      </c>
      <c r="H129" s="4">
        <f t="shared" si="70"/>
        <v>5920</v>
      </c>
      <c r="I129" s="4">
        <f t="shared" si="71"/>
        <v>5920</v>
      </c>
      <c r="J129">
        <f t="shared" si="72"/>
        <v>17760</v>
      </c>
      <c r="K129" s="102">
        <v>126</v>
      </c>
      <c r="L129" s="4">
        <f t="shared" si="81"/>
        <v>3640</v>
      </c>
      <c r="M129" s="4">
        <f t="shared" si="82"/>
        <v>3640</v>
      </c>
      <c r="N129" s="4">
        <f t="shared" si="83"/>
        <v>3640</v>
      </c>
      <c r="O129" s="4">
        <f t="shared" si="84"/>
        <v>3640</v>
      </c>
      <c r="P129" s="4">
        <f t="shared" si="85"/>
        <v>5920</v>
      </c>
      <c r="Q129" s="4">
        <f>INT(P129/$F$2*$G$2)</f>
        <v>5920</v>
      </c>
      <c r="R129" s="4">
        <f>INT(P129/$F$2*$H$2)</f>
        <v>5920</v>
      </c>
      <c r="S129" s="4">
        <f>INT(R129/$H$2*$I$2)</f>
        <v>5920</v>
      </c>
      <c r="U129" s="102">
        <v>126</v>
      </c>
      <c r="V129" s="4">
        <f t="shared" si="73"/>
        <v>3640</v>
      </c>
      <c r="W129" s="4">
        <f t="shared" si="74"/>
        <v>3640</v>
      </c>
      <c r="X129" s="4">
        <f t="shared" si="75"/>
        <v>3640</v>
      </c>
      <c r="Y129" s="4">
        <f t="shared" si="76"/>
        <v>3640</v>
      </c>
      <c r="Z129" s="4">
        <f t="shared" si="77"/>
        <v>5920</v>
      </c>
      <c r="AA129" s="4">
        <f t="shared" si="78"/>
        <v>5920</v>
      </c>
      <c r="AB129" s="4">
        <f t="shared" si="79"/>
        <v>5920</v>
      </c>
      <c r="AC129" s="4">
        <f t="shared" si="80"/>
        <v>5920</v>
      </c>
    </row>
    <row r="130" ht="16.5" spans="1:29">
      <c r="A130" s="102">
        <v>127</v>
      </c>
      <c r="B130" s="102">
        <f>INT(VLOOKUP(A130,装备基础!$BI$1:$BQ$203,2)/属性空间占比!$B$3*属性空间占比!$B$2)</f>
        <v>4510</v>
      </c>
      <c r="C130" s="4">
        <f t="shared" si="65"/>
        <v>4510</v>
      </c>
      <c r="D130" s="4">
        <f t="shared" si="66"/>
        <v>4510</v>
      </c>
      <c r="E130" s="4">
        <f t="shared" si="67"/>
        <v>4510</v>
      </c>
      <c r="F130" s="4">
        <f t="shared" si="68"/>
        <v>6013</v>
      </c>
      <c r="G130" s="4">
        <f t="shared" si="69"/>
        <v>6013</v>
      </c>
      <c r="H130" s="4">
        <f t="shared" si="70"/>
        <v>6013</v>
      </c>
      <c r="I130" s="4">
        <f t="shared" si="71"/>
        <v>6013</v>
      </c>
      <c r="J130">
        <f t="shared" si="72"/>
        <v>18040</v>
      </c>
      <c r="K130" s="102">
        <v>127</v>
      </c>
      <c r="L130" s="4">
        <f t="shared" si="81"/>
        <v>3698</v>
      </c>
      <c r="M130" s="4">
        <f t="shared" si="82"/>
        <v>3698</v>
      </c>
      <c r="N130" s="4">
        <f t="shared" si="83"/>
        <v>3698</v>
      </c>
      <c r="O130" s="4">
        <f t="shared" si="84"/>
        <v>3698</v>
      </c>
      <c r="P130" s="4">
        <f t="shared" si="85"/>
        <v>6013</v>
      </c>
      <c r="Q130" s="4">
        <f>INT(P130/$F$2*$G$2)</f>
        <v>6013</v>
      </c>
      <c r="R130" s="4">
        <f>INT(P130/$F$2*$H$2)</f>
        <v>6013</v>
      </c>
      <c r="S130" s="4">
        <f>INT(R130/$H$2*$I$2)</f>
        <v>6013</v>
      </c>
      <c r="U130" s="102">
        <v>127</v>
      </c>
      <c r="V130" s="4">
        <f t="shared" si="73"/>
        <v>3698</v>
      </c>
      <c r="W130" s="4">
        <f t="shared" si="74"/>
        <v>3698</v>
      </c>
      <c r="X130" s="4">
        <f t="shared" si="75"/>
        <v>3698</v>
      </c>
      <c r="Y130" s="4">
        <f t="shared" si="76"/>
        <v>3698</v>
      </c>
      <c r="Z130" s="4">
        <f t="shared" si="77"/>
        <v>6013</v>
      </c>
      <c r="AA130" s="4">
        <f t="shared" si="78"/>
        <v>6013</v>
      </c>
      <c r="AB130" s="4">
        <f t="shared" si="79"/>
        <v>6013</v>
      </c>
      <c r="AC130" s="4">
        <f t="shared" si="80"/>
        <v>6013</v>
      </c>
    </row>
    <row r="131" ht="16.5" spans="1:29">
      <c r="A131" s="102">
        <v>128</v>
      </c>
      <c r="B131" s="102">
        <f>INT(VLOOKUP(A131,装备基础!$BI$1:$BQ$203,2)/属性空间占比!$B$3*属性空间占比!$B$2)</f>
        <v>4575</v>
      </c>
      <c r="C131" s="4">
        <f t="shared" si="65"/>
        <v>4575</v>
      </c>
      <c r="D131" s="4">
        <f t="shared" si="66"/>
        <v>4575</v>
      </c>
      <c r="E131" s="4">
        <f t="shared" si="67"/>
        <v>4575</v>
      </c>
      <c r="F131" s="4">
        <f t="shared" si="68"/>
        <v>6100</v>
      </c>
      <c r="G131" s="4">
        <f t="shared" si="69"/>
        <v>6100</v>
      </c>
      <c r="H131" s="4">
        <f t="shared" si="70"/>
        <v>6100</v>
      </c>
      <c r="I131" s="4">
        <f t="shared" si="71"/>
        <v>6100</v>
      </c>
      <c r="J131">
        <f t="shared" si="72"/>
        <v>18300</v>
      </c>
      <c r="K131" s="102">
        <v>128</v>
      </c>
      <c r="L131" s="4">
        <f t="shared" si="81"/>
        <v>3751</v>
      </c>
      <c r="M131" s="4">
        <f t="shared" si="82"/>
        <v>3751</v>
      </c>
      <c r="N131" s="4">
        <f t="shared" si="83"/>
        <v>3751</v>
      </c>
      <c r="O131" s="4">
        <f t="shared" si="84"/>
        <v>3751</v>
      </c>
      <c r="P131" s="4">
        <f t="shared" si="85"/>
        <v>6100</v>
      </c>
      <c r="Q131" s="4">
        <f>INT(P131/$F$2*$G$2)</f>
        <v>6100</v>
      </c>
      <c r="R131" s="4">
        <f>INT(P131/$F$2*$H$2)</f>
        <v>6100</v>
      </c>
      <c r="S131" s="4">
        <f>INT(R131/$H$2*$I$2)</f>
        <v>6100</v>
      </c>
      <c r="U131" s="102">
        <v>128</v>
      </c>
      <c r="V131" s="4">
        <f t="shared" si="73"/>
        <v>3751</v>
      </c>
      <c r="W131" s="4">
        <f t="shared" si="74"/>
        <v>3751</v>
      </c>
      <c r="X131" s="4">
        <f t="shared" si="75"/>
        <v>3751</v>
      </c>
      <c r="Y131" s="4">
        <f t="shared" si="76"/>
        <v>3751</v>
      </c>
      <c r="Z131" s="4">
        <f t="shared" si="77"/>
        <v>6100</v>
      </c>
      <c r="AA131" s="4">
        <f t="shared" si="78"/>
        <v>6100</v>
      </c>
      <c r="AB131" s="4">
        <f t="shared" si="79"/>
        <v>6100</v>
      </c>
      <c r="AC131" s="4">
        <f t="shared" si="80"/>
        <v>6100</v>
      </c>
    </row>
    <row r="132" ht="16.5" spans="1:29">
      <c r="A132" s="102">
        <v>129</v>
      </c>
      <c r="B132" s="102">
        <f>INT(VLOOKUP(A132,装备基础!$BI$1:$BQ$203,2)/属性空间占比!$B$3*属性空间占比!$B$2)</f>
        <v>4645</v>
      </c>
      <c r="C132" s="4">
        <f t="shared" si="65"/>
        <v>4645</v>
      </c>
      <c r="D132" s="4">
        <f t="shared" si="66"/>
        <v>4645</v>
      </c>
      <c r="E132" s="4">
        <f t="shared" si="67"/>
        <v>4645</v>
      </c>
      <c r="F132" s="4">
        <f t="shared" si="68"/>
        <v>6193</v>
      </c>
      <c r="G132" s="4">
        <f t="shared" si="69"/>
        <v>6193</v>
      </c>
      <c r="H132" s="4">
        <f t="shared" si="70"/>
        <v>6193</v>
      </c>
      <c r="I132" s="4">
        <f t="shared" si="71"/>
        <v>6193</v>
      </c>
      <c r="J132">
        <f t="shared" si="72"/>
        <v>18580</v>
      </c>
      <c r="K132" s="102">
        <v>129</v>
      </c>
      <c r="L132" s="4">
        <f t="shared" si="81"/>
        <v>3808</v>
      </c>
      <c r="M132" s="4">
        <f t="shared" si="82"/>
        <v>3808</v>
      </c>
      <c r="N132" s="4">
        <f t="shared" si="83"/>
        <v>3808</v>
      </c>
      <c r="O132" s="4">
        <f t="shared" si="84"/>
        <v>3808</v>
      </c>
      <c r="P132" s="4">
        <f t="shared" si="85"/>
        <v>6193</v>
      </c>
      <c r="Q132" s="4">
        <f>INT(P132/$F$2*$G$2)</f>
        <v>6193</v>
      </c>
      <c r="R132" s="4">
        <f>INT(P132/$F$2*$H$2)</f>
        <v>6193</v>
      </c>
      <c r="S132" s="4">
        <f>INT(R132/$H$2*$I$2)</f>
        <v>6193</v>
      </c>
      <c r="U132" s="102">
        <v>129</v>
      </c>
      <c r="V132" s="4">
        <f t="shared" si="73"/>
        <v>3808</v>
      </c>
      <c r="W132" s="4">
        <f t="shared" si="74"/>
        <v>3808</v>
      </c>
      <c r="X132" s="4">
        <f t="shared" si="75"/>
        <v>3808</v>
      </c>
      <c r="Y132" s="4">
        <f t="shared" si="76"/>
        <v>3808</v>
      </c>
      <c r="Z132" s="4">
        <f t="shared" si="77"/>
        <v>6193</v>
      </c>
      <c r="AA132" s="4">
        <f t="shared" si="78"/>
        <v>6193</v>
      </c>
      <c r="AB132" s="4">
        <f t="shared" si="79"/>
        <v>6193</v>
      </c>
      <c r="AC132" s="4">
        <f t="shared" si="80"/>
        <v>6193</v>
      </c>
    </row>
    <row r="133" ht="16.5" spans="1:29">
      <c r="A133" s="102">
        <v>130</v>
      </c>
      <c r="B133" s="102">
        <f>INT(VLOOKUP(A133,装备基础!$BI$1:$BQ$203,2)/属性空间占比!$B$3*属性空间占比!$B$2)</f>
        <v>4710</v>
      </c>
      <c r="C133" s="4">
        <f t="shared" ref="C133:C164" si="86">INT(B133/$B$2*$C$2)</f>
        <v>4710</v>
      </c>
      <c r="D133" s="4">
        <f t="shared" ref="D133:D164" si="87">INT(B133/$B$2*$D$2)</f>
        <v>4710</v>
      </c>
      <c r="E133" s="4">
        <f t="shared" ref="E133:E164" si="88">INT(B133/$B$2*$E$2)</f>
        <v>4710</v>
      </c>
      <c r="F133" s="4">
        <f t="shared" ref="F133:F164" si="89">INT(B133/$B$2/1.5*1*$F$2)</f>
        <v>6280</v>
      </c>
      <c r="G133" s="4">
        <f t="shared" ref="G133:G164" si="90">INT(F133/$F$2*$G$2)</f>
        <v>6280</v>
      </c>
      <c r="H133" s="4">
        <f t="shared" ref="H133:H164" si="91">INT(F133/$F$2*$H$2)</f>
        <v>6280</v>
      </c>
      <c r="I133" s="4">
        <f t="shared" ref="I133:I164" si="92">INT(H133/$H$2*$I$2)</f>
        <v>6280</v>
      </c>
      <c r="J133">
        <f t="shared" ref="J133:J164" si="93">SUM(B133:E133)</f>
        <v>18840</v>
      </c>
      <c r="K133" s="102">
        <v>130</v>
      </c>
      <c r="L133" s="4">
        <f t="shared" si="81"/>
        <v>3862</v>
      </c>
      <c r="M133" s="4">
        <f t="shared" si="82"/>
        <v>3862</v>
      </c>
      <c r="N133" s="4">
        <f t="shared" si="83"/>
        <v>3862</v>
      </c>
      <c r="O133" s="4">
        <f t="shared" si="84"/>
        <v>3862</v>
      </c>
      <c r="P133" s="4">
        <f t="shared" si="85"/>
        <v>6280</v>
      </c>
      <c r="Q133" s="4">
        <f>INT(P133/$F$2*$G$2)</f>
        <v>6280</v>
      </c>
      <c r="R133" s="4">
        <f>INT(P133/$F$2*$H$2)</f>
        <v>6280</v>
      </c>
      <c r="S133" s="4">
        <f>INT(R133/$H$2*$I$2)</f>
        <v>6280</v>
      </c>
      <c r="U133" s="102">
        <v>130</v>
      </c>
      <c r="V133" s="4">
        <f t="shared" ref="V133:V164" si="94">L133</f>
        <v>3862</v>
      </c>
      <c r="W133" s="4">
        <f t="shared" ref="W133:W164" si="95">M133</f>
        <v>3862</v>
      </c>
      <c r="X133" s="4">
        <f t="shared" ref="X133:X164" si="96">N133</f>
        <v>3862</v>
      </c>
      <c r="Y133" s="4">
        <f t="shared" ref="Y133:Y164" si="97">O133</f>
        <v>3862</v>
      </c>
      <c r="Z133" s="4">
        <f t="shared" ref="Z133:Z164" si="98">P133</f>
        <v>6280</v>
      </c>
      <c r="AA133" s="4">
        <f t="shared" ref="AA133:AA164" si="99">Q133</f>
        <v>6280</v>
      </c>
      <c r="AB133" s="4">
        <f t="shared" ref="AB133:AB164" si="100">R133</f>
        <v>6280</v>
      </c>
      <c r="AC133" s="4">
        <f t="shared" ref="AC133:AC164" si="101">S133</f>
        <v>6280</v>
      </c>
    </row>
    <row r="134" ht="16.5" spans="1:29">
      <c r="A134" s="102">
        <v>131</v>
      </c>
      <c r="B134" s="102">
        <f>INT(VLOOKUP(A134,装备基础!$BI$1:$BQ$203,2)/属性空间占比!$B$3*属性空间占比!$B$2)</f>
        <v>4780</v>
      </c>
      <c r="C134" s="4">
        <f t="shared" si="86"/>
        <v>4780</v>
      </c>
      <c r="D134" s="4">
        <f t="shared" si="87"/>
        <v>4780</v>
      </c>
      <c r="E134" s="4">
        <f t="shared" si="88"/>
        <v>4780</v>
      </c>
      <c r="F134" s="4">
        <f t="shared" si="89"/>
        <v>6373</v>
      </c>
      <c r="G134" s="4">
        <f t="shared" si="90"/>
        <v>6373</v>
      </c>
      <c r="H134" s="4">
        <f t="shared" si="91"/>
        <v>6373</v>
      </c>
      <c r="I134" s="4">
        <f t="shared" si="92"/>
        <v>6373</v>
      </c>
      <c r="J134">
        <f t="shared" si="93"/>
        <v>19120</v>
      </c>
      <c r="K134" s="102">
        <v>131</v>
      </c>
      <c r="L134" s="4">
        <f t="shared" si="81"/>
        <v>3919</v>
      </c>
      <c r="M134" s="4">
        <f t="shared" si="82"/>
        <v>3919</v>
      </c>
      <c r="N134" s="4">
        <f t="shared" si="83"/>
        <v>3919</v>
      </c>
      <c r="O134" s="4">
        <f t="shared" si="84"/>
        <v>3919</v>
      </c>
      <c r="P134" s="4">
        <f t="shared" si="85"/>
        <v>6373</v>
      </c>
      <c r="Q134" s="4">
        <f>INT(P134/$F$2*$G$2)</f>
        <v>6373</v>
      </c>
      <c r="R134" s="4">
        <f>INT(P134/$F$2*$H$2)</f>
        <v>6373</v>
      </c>
      <c r="S134" s="4">
        <f>INT(R134/$H$2*$I$2)</f>
        <v>6373</v>
      </c>
      <c r="U134" s="102">
        <v>131</v>
      </c>
      <c r="V134" s="4">
        <f t="shared" si="94"/>
        <v>3919</v>
      </c>
      <c r="W134" s="4">
        <f t="shared" si="95"/>
        <v>3919</v>
      </c>
      <c r="X134" s="4">
        <f t="shared" si="96"/>
        <v>3919</v>
      </c>
      <c r="Y134" s="4">
        <f t="shared" si="97"/>
        <v>3919</v>
      </c>
      <c r="Z134" s="4">
        <f t="shared" si="98"/>
        <v>6373</v>
      </c>
      <c r="AA134" s="4">
        <f t="shared" si="99"/>
        <v>6373</v>
      </c>
      <c r="AB134" s="4">
        <f t="shared" si="100"/>
        <v>6373</v>
      </c>
      <c r="AC134" s="4">
        <f t="shared" si="101"/>
        <v>6373</v>
      </c>
    </row>
    <row r="135" ht="16.5" spans="1:29">
      <c r="A135" s="102">
        <v>132</v>
      </c>
      <c r="B135" s="102">
        <f>INT(VLOOKUP(A135,装备基础!$BI$1:$BQ$203,2)/属性空间占比!$B$3*属性空间占比!$B$2)</f>
        <v>4850</v>
      </c>
      <c r="C135" s="4">
        <f t="shared" si="86"/>
        <v>4850</v>
      </c>
      <c r="D135" s="4">
        <f t="shared" si="87"/>
        <v>4850</v>
      </c>
      <c r="E135" s="4">
        <f t="shared" si="88"/>
        <v>4850</v>
      </c>
      <c r="F135" s="4">
        <f t="shared" si="89"/>
        <v>6466</v>
      </c>
      <c r="G135" s="4">
        <f t="shared" si="90"/>
        <v>6466</v>
      </c>
      <c r="H135" s="4">
        <f t="shared" si="91"/>
        <v>6466</v>
      </c>
      <c r="I135" s="4">
        <f t="shared" si="92"/>
        <v>6466</v>
      </c>
      <c r="J135">
        <f t="shared" si="93"/>
        <v>19400</v>
      </c>
      <c r="K135" s="102">
        <v>132</v>
      </c>
      <c r="L135" s="4">
        <f t="shared" si="81"/>
        <v>3977</v>
      </c>
      <c r="M135" s="4">
        <f t="shared" si="82"/>
        <v>3977</v>
      </c>
      <c r="N135" s="4">
        <f t="shared" si="83"/>
        <v>3977</v>
      </c>
      <c r="O135" s="4">
        <f t="shared" si="84"/>
        <v>3977</v>
      </c>
      <c r="P135" s="4">
        <f t="shared" si="85"/>
        <v>6466</v>
      </c>
      <c r="Q135" s="4">
        <f>INT(P135/$F$2*$G$2)</f>
        <v>6466</v>
      </c>
      <c r="R135" s="4">
        <f>INT(P135/$F$2*$H$2)</f>
        <v>6466</v>
      </c>
      <c r="S135" s="4">
        <f>INT(R135/$H$2*$I$2)</f>
        <v>6466</v>
      </c>
      <c r="U135" s="102">
        <v>132</v>
      </c>
      <c r="V135" s="4">
        <f t="shared" si="94"/>
        <v>3977</v>
      </c>
      <c r="W135" s="4">
        <f t="shared" si="95"/>
        <v>3977</v>
      </c>
      <c r="X135" s="4">
        <f t="shared" si="96"/>
        <v>3977</v>
      </c>
      <c r="Y135" s="4">
        <f t="shared" si="97"/>
        <v>3977</v>
      </c>
      <c r="Z135" s="4">
        <f t="shared" si="98"/>
        <v>6466</v>
      </c>
      <c r="AA135" s="4">
        <f t="shared" si="99"/>
        <v>6466</v>
      </c>
      <c r="AB135" s="4">
        <f t="shared" si="100"/>
        <v>6466</v>
      </c>
      <c r="AC135" s="4">
        <f t="shared" si="101"/>
        <v>6466</v>
      </c>
    </row>
    <row r="136" ht="16.5" spans="1:29">
      <c r="A136" s="102">
        <v>133</v>
      </c>
      <c r="B136" s="102">
        <f>INT(VLOOKUP(A136,装备基础!$BI$1:$BQ$203,2)/属性空间占比!$B$3*属性空间占比!$B$2)</f>
        <v>4920</v>
      </c>
      <c r="C136" s="4">
        <f t="shared" si="86"/>
        <v>4920</v>
      </c>
      <c r="D136" s="4">
        <f t="shared" si="87"/>
        <v>4920</v>
      </c>
      <c r="E136" s="4">
        <f t="shared" si="88"/>
        <v>4920</v>
      </c>
      <c r="F136" s="4">
        <f t="shared" si="89"/>
        <v>6560</v>
      </c>
      <c r="G136" s="4">
        <f t="shared" si="90"/>
        <v>6560</v>
      </c>
      <c r="H136" s="4">
        <f t="shared" si="91"/>
        <v>6560</v>
      </c>
      <c r="I136" s="4">
        <f t="shared" si="92"/>
        <v>6560</v>
      </c>
      <c r="J136">
        <f t="shared" si="93"/>
        <v>19680</v>
      </c>
      <c r="K136" s="102">
        <v>133</v>
      </c>
      <c r="L136" s="4">
        <f t="shared" si="81"/>
        <v>4034</v>
      </c>
      <c r="M136" s="4">
        <f t="shared" si="82"/>
        <v>4034</v>
      </c>
      <c r="N136" s="4">
        <f t="shared" si="83"/>
        <v>4034</v>
      </c>
      <c r="O136" s="4">
        <f t="shared" si="84"/>
        <v>4034</v>
      </c>
      <c r="P136" s="4">
        <f t="shared" si="85"/>
        <v>6560</v>
      </c>
      <c r="Q136" s="4">
        <f>INT(P136/$F$2*$G$2)</f>
        <v>6560</v>
      </c>
      <c r="R136" s="4">
        <f>INT(P136/$F$2*$H$2)</f>
        <v>6560</v>
      </c>
      <c r="S136" s="4">
        <f>INT(R136/$H$2*$I$2)</f>
        <v>6560</v>
      </c>
      <c r="U136" s="102">
        <v>133</v>
      </c>
      <c r="V136" s="4">
        <f t="shared" si="94"/>
        <v>4034</v>
      </c>
      <c r="W136" s="4">
        <f t="shared" si="95"/>
        <v>4034</v>
      </c>
      <c r="X136" s="4">
        <f t="shared" si="96"/>
        <v>4034</v>
      </c>
      <c r="Y136" s="4">
        <f t="shared" si="97"/>
        <v>4034</v>
      </c>
      <c r="Z136" s="4">
        <f t="shared" si="98"/>
        <v>6560</v>
      </c>
      <c r="AA136" s="4">
        <f t="shared" si="99"/>
        <v>6560</v>
      </c>
      <c r="AB136" s="4">
        <f t="shared" si="100"/>
        <v>6560</v>
      </c>
      <c r="AC136" s="4">
        <f t="shared" si="101"/>
        <v>6560</v>
      </c>
    </row>
    <row r="137" ht="16.5" spans="1:29">
      <c r="A137" s="102">
        <v>134</v>
      </c>
      <c r="B137" s="102">
        <f>INT(VLOOKUP(A137,装备基础!$BI$1:$BQ$203,2)/属性空间占比!$B$3*属性空间占比!$B$2)</f>
        <v>4990</v>
      </c>
      <c r="C137" s="4">
        <f t="shared" si="86"/>
        <v>4990</v>
      </c>
      <c r="D137" s="4">
        <f t="shared" si="87"/>
        <v>4990</v>
      </c>
      <c r="E137" s="4">
        <f t="shared" si="88"/>
        <v>4990</v>
      </c>
      <c r="F137" s="4">
        <f t="shared" si="89"/>
        <v>6653</v>
      </c>
      <c r="G137" s="4">
        <f t="shared" si="90"/>
        <v>6653</v>
      </c>
      <c r="H137" s="4">
        <f t="shared" si="91"/>
        <v>6653</v>
      </c>
      <c r="I137" s="4">
        <f t="shared" si="92"/>
        <v>6653</v>
      </c>
      <c r="J137">
        <f t="shared" si="93"/>
        <v>19960</v>
      </c>
      <c r="K137" s="102">
        <v>134</v>
      </c>
      <c r="L137" s="4">
        <f t="shared" si="81"/>
        <v>4091</v>
      </c>
      <c r="M137" s="4">
        <f t="shared" si="82"/>
        <v>4091</v>
      </c>
      <c r="N137" s="4">
        <f t="shared" si="83"/>
        <v>4091</v>
      </c>
      <c r="O137" s="4">
        <f t="shared" si="84"/>
        <v>4091</v>
      </c>
      <c r="P137" s="4">
        <f t="shared" si="85"/>
        <v>6653</v>
      </c>
      <c r="Q137" s="4">
        <f>INT(P137/$F$2*$G$2)</f>
        <v>6653</v>
      </c>
      <c r="R137" s="4">
        <f>INT(P137/$F$2*$H$2)</f>
        <v>6653</v>
      </c>
      <c r="S137" s="4">
        <f>INT(R137/$H$2*$I$2)</f>
        <v>6653</v>
      </c>
      <c r="U137" s="102">
        <v>134</v>
      </c>
      <c r="V137" s="4">
        <f t="shared" si="94"/>
        <v>4091</v>
      </c>
      <c r="W137" s="4">
        <f t="shared" si="95"/>
        <v>4091</v>
      </c>
      <c r="X137" s="4">
        <f t="shared" si="96"/>
        <v>4091</v>
      </c>
      <c r="Y137" s="4">
        <f t="shared" si="97"/>
        <v>4091</v>
      </c>
      <c r="Z137" s="4">
        <f t="shared" si="98"/>
        <v>6653</v>
      </c>
      <c r="AA137" s="4">
        <f t="shared" si="99"/>
        <v>6653</v>
      </c>
      <c r="AB137" s="4">
        <f t="shared" si="100"/>
        <v>6653</v>
      </c>
      <c r="AC137" s="4">
        <f t="shared" si="101"/>
        <v>6653</v>
      </c>
    </row>
    <row r="138" ht="16.5" spans="1:29">
      <c r="A138" s="102">
        <v>135</v>
      </c>
      <c r="B138" s="102">
        <f>INT(VLOOKUP(A138,装备基础!$BI$1:$BQ$203,2)/属性空间占比!$B$3*属性空间占比!$B$2)</f>
        <v>5060</v>
      </c>
      <c r="C138" s="4">
        <f t="shared" si="86"/>
        <v>5060</v>
      </c>
      <c r="D138" s="4">
        <f t="shared" si="87"/>
        <v>5060</v>
      </c>
      <c r="E138" s="4">
        <f t="shared" si="88"/>
        <v>5060</v>
      </c>
      <c r="F138" s="4">
        <f t="shared" si="89"/>
        <v>6746</v>
      </c>
      <c r="G138" s="4">
        <f t="shared" si="90"/>
        <v>6746</v>
      </c>
      <c r="H138" s="4">
        <f t="shared" si="91"/>
        <v>6746</v>
      </c>
      <c r="I138" s="4">
        <f t="shared" si="92"/>
        <v>6746</v>
      </c>
      <c r="J138">
        <f t="shared" si="93"/>
        <v>20240</v>
      </c>
      <c r="K138" s="102">
        <v>135</v>
      </c>
      <c r="L138" s="4">
        <f t="shared" si="81"/>
        <v>4149</v>
      </c>
      <c r="M138" s="4">
        <f t="shared" si="82"/>
        <v>4149</v>
      </c>
      <c r="N138" s="4">
        <f t="shared" si="83"/>
        <v>4149</v>
      </c>
      <c r="O138" s="4">
        <f t="shared" si="84"/>
        <v>4149</v>
      </c>
      <c r="P138" s="4">
        <f t="shared" si="85"/>
        <v>6746</v>
      </c>
      <c r="Q138" s="4">
        <f>INT(P138/$F$2*$G$2)</f>
        <v>6746</v>
      </c>
      <c r="R138" s="4">
        <f>INT(P138/$F$2*$H$2)</f>
        <v>6746</v>
      </c>
      <c r="S138" s="4">
        <f>INT(R138/$H$2*$I$2)</f>
        <v>6746</v>
      </c>
      <c r="U138" s="102">
        <v>135</v>
      </c>
      <c r="V138" s="4">
        <f t="shared" si="94"/>
        <v>4149</v>
      </c>
      <c r="W138" s="4">
        <f t="shared" si="95"/>
        <v>4149</v>
      </c>
      <c r="X138" s="4">
        <f t="shared" si="96"/>
        <v>4149</v>
      </c>
      <c r="Y138" s="4">
        <f t="shared" si="97"/>
        <v>4149</v>
      </c>
      <c r="Z138" s="4">
        <f t="shared" si="98"/>
        <v>6746</v>
      </c>
      <c r="AA138" s="4">
        <f t="shared" si="99"/>
        <v>6746</v>
      </c>
      <c r="AB138" s="4">
        <f t="shared" si="100"/>
        <v>6746</v>
      </c>
      <c r="AC138" s="4">
        <f t="shared" si="101"/>
        <v>6746</v>
      </c>
    </row>
    <row r="139" ht="16.5" spans="1:29">
      <c r="A139" s="102">
        <v>136</v>
      </c>
      <c r="B139" s="102">
        <f>INT(VLOOKUP(A139,装备基础!$BI$1:$BQ$203,2)/属性空间占比!$B$3*属性空间占比!$B$2)</f>
        <v>5135</v>
      </c>
      <c r="C139" s="4">
        <f t="shared" si="86"/>
        <v>5135</v>
      </c>
      <c r="D139" s="4">
        <f t="shared" si="87"/>
        <v>5135</v>
      </c>
      <c r="E139" s="4">
        <f t="shared" si="88"/>
        <v>5135</v>
      </c>
      <c r="F139" s="4">
        <f t="shared" si="89"/>
        <v>6846</v>
      </c>
      <c r="G139" s="4">
        <f t="shared" si="90"/>
        <v>6846</v>
      </c>
      <c r="H139" s="4">
        <f t="shared" si="91"/>
        <v>6846</v>
      </c>
      <c r="I139" s="4">
        <f t="shared" si="92"/>
        <v>6846</v>
      </c>
      <c r="J139">
        <f t="shared" si="93"/>
        <v>20540</v>
      </c>
      <c r="K139" s="102">
        <v>136</v>
      </c>
      <c r="L139" s="4">
        <f t="shared" si="81"/>
        <v>4210</v>
      </c>
      <c r="M139" s="4">
        <f t="shared" si="82"/>
        <v>4210</v>
      </c>
      <c r="N139" s="4">
        <f t="shared" si="83"/>
        <v>4210</v>
      </c>
      <c r="O139" s="4">
        <f t="shared" si="84"/>
        <v>4210</v>
      </c>
      <c r="P139" s="4">
        <f t="shared" si="85"/>
        <v>6846</v>
      </c>
      <c r="Q139" s="4">
        <f>INT(P139/$F$2*$G$2)</f>
        <v>6846</v>
      </c>
      <c r="R139" s="4">
        <f>INT(P139/$F$2*$H$2)</f>
        <v>6846</v>
      </c>
      <c r="S139" s="4">
        <f>INT(R139/$H$2*$I$2)</f>
        <v>6846</v>
      </c>
      <c r="U139" s="102">
        <v>136</v>
      </c>
      <c r="V139" s="4">
        <f t="shared" si="94"/>
        <v>4210</v>
      </c>
      <c r="W139" s="4">
        <f t="shared" si="95"/>
        <v>4210</v>
      </c>
      <c r="X139" s="4">
        <f t="shared" si="96"/>
        <v>4210</v>
      </c>
      <c r="Y139" s="4">
        <f t="shared" si="97"/>
        <v>4210</v>
      </c>
      <c r="Z139" s="4">
        <f t="shared" si="98"/>
        <v>6846</v>
      </c>
      <c r="AA139" s="4">
        <f t="shared" si="99"/>
        <v>6846</v>
      </c>
      <c r="AB139" s="4">
        <f t="shared" si="100"/>
        <v>6846</v>
      </c>
      <c r="AC139" s="4">
        <f t="shared" si="101"/>
        <v>6846</v>
      </c>
    </row>
    <row r="140" ht="16.5" spans="1:29">
      <c r="A140" s="102">
        <v>137</v>
      </c>
      <c r="B140" s="102">
        <f>INT(VLOOKUP(A140,装备基础!$BI$1:$BQ$203,2)/属性空间占比!$B$3*属性空间占比!$B$2)</f>
        <v>5205</v>
      </c>
      <c r="C140" s="4">
        <f t="shared" si="86"/>
        <v>5205</v>
      </c>
      <c r="D140" s="4">
        <f t="shared" si="87"/>
        <v>5205</v>
      </c>
      <c r="E140" s="4">
        <f t="shared" si="88"/>
        <v>5205</v>
      </c>
      <c r="F140" s="4">
        <f t="shared" si="89"/>
        <v>6940</v>
      </c>
      <c r="G140" s="4">
        <f t="shared" si="90"/>
        <v>6940</v>
      </c>
      <c r="H140" s="4">
        <f t="shared" si="91"/>
        <v>6940</v>
      </c>
      <c r="I140" s="4">
        <f t="shared" si="92"/>
        <v>6940</v>
      </c>
      <c r="J140">
        <f t="shared" si="93"/>
        <v>20820</v>
      </c>
      <c r="K140" s="102">
        <v>137</v>
      </c>
      <c r="L140" s="4">
        <f t="shared" si="81"/>
        <v>4268</v>
      </c>
      <c r="M140" s="4">
        <f t="shared" si="82"/>
        <v>4268</v>
      </c>
      <c r="N140" s="4">
        <f t="shared" si="83"/>
        <v>4268</v>
      </c>
      <c r="O140" s="4">
        <f t="shared" si="84"/>
        <v>4268</v>
      </c>
      <c r="P140" s="4">
        <f t="shared" si="85"/>
        <v>6940</v>
      </c>
      <c r="Q140" s="4">
        <f>INT(P140/$F$2*$G$2)</f>
        <v>6940</v>
      </c>
      <c r="R140" s="4">
        <f>INT(P140/$F$2*$H$2)</f>
        <v>6940</v>
      </c>
      <c r="S140" s="4">
        <f>INT(R140/$H$2*$I$2)</f>
        <v>6940</v>
      </c>
      <c r="U140" s="102">
        <v>137</v>
      </c>
      <c r="V140" s="4">
        <f t="shared" si="94"/>
        <v>4268</v>
      </c>
      <c r="W140" s="4">
        <f t="shared" si="95"/>
        <v>4268</v>
      </c>
      <c r="X140" s="4">
        <f t="shared" si="96"/>
        <v>4268</v>
      </c>
      <c r="Y140" s="4">
        <f t="shared" si="97"/>
        <v>4268</v>
      </c>
      <c r="Z140" s="4">
        <f t="shared" si="98"/>
        <v>6940</v>
      </c>
      <c r="AA140" s="4">
        <f t="shared" si="99"/>
        <v>6940</v>
      </c>
      <c r="AB140" s="4">
        <f t="shared" si="100"/>
        <v>6940</v>
      </c>
      <c r="AC140" s="4">
        <f t="shared" si="101"/>
        <v>6940</v>
      </c>
    </row>
    <row r="141" ht="16.5" spans="1:29">
      <c r="A141" s="102">
        <v>138</v>
      </c>
      <c r="B141" s="102">
        <f>INT(VLOOKUP(A141,装备基础!$BI$1:$BQ$203,2)/属性空间占比!$B$3*属性空间占比!$B$2)</f>
        <v>5280</v>
      </c>
      <c r="C141" s="4">
        <f t="shared" si="86"/>
        <v>5280</v>
      </c>
      <c r="D141" s="4">
        <f t="shared" si="87"/>
        <v>5280</v>
      </c>
      <c r="E141" s="4">
        <f t="shared" si="88"/>
        <v>5280</v>
      </c>
      <c r="F141" s="4">
        <f t="shared" si="89"/>
        <v>7040</v>
      </c>
      <c r="G141" s="4">
        <f t="shared" si="90"/>
        <v>7040</v>
      </c>
      <c r="H141" s="4">
        <f t="shared" si="91"/>
        <v>7040</v>
      </c>
      <c r="I141" s="4">
        <f t="shared" si="92"/>
        <v>7040</v>
      </c>
      <c r="J141">
        <f t="shared" si="93"/>
        <v>21120</v>
      </c>
      <c r="K141" s="102">
        <v>138</v>
      </c>
      <c r="L141" s="4">
        <f t="shared" ref="L141:L172" si="102">INT(B141*0.82)</f>
        <v>4329</v>
      </c>
      <c r="M141" s="4">
        <f t="shared" ref="M141:M172" si="103">INT(C141*0.82)</f>
        <v>4329</v>
      </c>
      <c r="N141" s="4">
        <f t="shared" ref="N141:N172" si="104">INT(D141*0.82)</f>
        <v>4329</v>
      </c>
      <c r="O141" s="4">
        <f t="shared" ref="O141:O172" si="105">INT(E141*0.82)</f>
        <v>4329</v>
      </c>
      <c r="P141" s="4">
        <f t="shared" ref="P141:P172" si="106">F141</f>
        <v>7040</v>
      </c>
      <c r="Q141" s="4">
        <f>INT(P141/$F$2*$G$2)</f>
        <v>7040</v>
      </c>
      <c r="R141" s="4">
        <f>INT(P141/$F$2*$H$2)</f>
        <v>7040</v>
      </c>
      <c r="S141" s="4">
        <f>INT(R141/$H$2*$I$2)</f>
        <v>7040</v>
      </c>
      <c r="U141" s="102">
        <v>138</v>
      </c>
      <c r="V141" s="4">
        <f t="shared" si="94"/>
        <v>4329</v>
      </c>
      <c r="W141" s="4">
        <f t="shared" si="95"/>
        <v>4329</v>
      </c>
      <c r="X141" s="4">
        <f t="shared" si="96"/>
        <v>4329</v>
      </c>
      <c r="Y141" s="4">
        <f t="shared" si="97"/>
        <v>4329</v>
      </c>
      <c r="Z141" s="4">
        <f t="shared" si="98"/>
        <v>7040</v>
      </c>
      <c r="AA141" s="4">
        <f t="shared" si="99"/>
        <v>7040</v>
      </c>
      <c r="AB141" s="4">
        <f t="shared" si="100"/>
        <v>7040</v>
      </c>
      <c r="AC141" s="4">
        <f t="shared" si="101"/>
        <v>7040</v>
      </c>
    </row>
    <row r="142" ht="16.5" spans="1:29">
      <c r="A142" s="102">
        <v>139</v>
      </c>
      <c r="B142" s="102">
        <f>INT(VLOOKUP(A142,装备基础!$BI$1:$BQ$203,2)/属性空间占比!$B$3*属性空间占比!$B$2)</f>
        <v>5350</v>
      </c>
      <c r="C142" s="4">
        <f t="shared" si="86"/>
        <v>5350</v>
      </c>
      <c r="D142" s="4">
        <f t="shared" si="87"/>
        <v>5350</v>
      </c>
      <c r="E142" s="4">
        <f t="shared" si="88"/>
        <v>5350</v>
      </c>
      <c r="F142" s="4">
        <f t="shared" si="89"/>
        <v>7133</v>
      </c>
      <c r="G142" s="4">
        <f t="shared" si="90"/>
        <v>7133</v>
      </c>
      <c r="H142" s="4">
        <f t="shared" si="91"/>
        <v>7133</v>
      </c>
      <c r="I142" s="4">
        <f t="shared" si="92"/>
        <v>7133</v>
      </c>
      <c r="J142">
        <f t="shared" si="93"/>
        <v>21400</v>
      </c>
      <c r="K142" s="102">
        <v>139</v>
      </c>
      <c r="L142" s="4">
        <f t="shared" si="102"/>
        <v>4387</v>
      </c>
      <c r="M142" s="4">
        <f t="shared" si="103"/>
        <v>4387</v>
      </c>
      <c r="N142" s="4">
        <f t="shared" si="104"/>
        <v>4387</v>
      </c>
      <c r="O142" s="4">
        <f t="shared" si="105"/>
        <v>4387</v>
      </c>
      <c r="P142" s="4">
        <f t="shared" si="106"/>
        <v>7133</v>
      </c>
      <c r="Q142" s="4">
        <f>INT(P142/$F$2*$G$2)</f>
        <v>7133</v>
      </c>
      <c r="R142" s="4">
        <f>INT(P142/$F$2*$H$2)</f>
        <v>7133</v>
      </c>
      <c r="S142" s="4">
        <f>INT(R142/$H$2*$I$2)</f>
        <v>7133</v>
      </c>
      <c r="U142" s="102">
        <v>139</v>
      </c>
      <c r="V142" s="4">
        <f t="shared" si="94"/>
        <v>4387</v>
      </c>
      <c r="W142" s="4">
        <f t="shared" si="95"/>
        <v>4387</v>
      </c>
      <c r="X142" s="4">
        <f t="shared" si="96"/>
        <v>4387</v>
      </c>
      <c r="Y142" s="4">
        <f t="shared" si="97"/>
        <v>4387</v>
      </c>
      <c r="Z142" s="4">
        <f t="shared" si="98"/>
        <v>7133</v>
      </c>
      <c r="AA142" s="4">
        <f t="shared" si="99"/>
        <v>7133</v>
      </c>
      <c r="AB142" s="4">
        <f t="shared" si="100"/>
        <v>7133</v>
      </c>
      <c r="AC142" s="4">
        <f t="shared" si="101"/>
        <v>7133</v>
      </c>
    </row>
    <row r="143" ht="16.5" spans="1:29">
      <c r="A143" s="102">
        <v>140</v>
      </c>
      <c r="B143" s="102">
        <f>INT(VLOOKUP(A143,装备基础!$BI$1:$BQ$203,2)/属性空间占比!$B$3*属性空间占比!$B$2)</f>
        <v>5425</v>
      </c>
      <c r="C143" s="4">
        <f t="shared" si="86"/>
        <v>5425</v>
      </c>
      <c r="D143" s="4">
        <f t="shared" si="87"/>
        <v>5425</v>
      </c>
      <c r="E143" s="4">
        <f t="shared" si="88"/>
        <v>5425</v>
      </c>
      <c r="F143" s="4">
        <f t="shared" si="89"/>
        <v>7233</v>
      </c>
      <c r="G143" s="4">
        <f t="shared" si="90"/>
        <v>7233</v>
      </c>
      <c r="H143" s="4">
        <f t="shared" si="91"/>
        <v>7233</v>
      </c>
      <c r="I143" s="4">
        <f t="shared" si="92"/>
        <v>7233</v>
      </c>
      <c r="J143">
        <f t="shared" si="93"/>
        <v>21700</v>
      </c>
      <c r="K143" s="102">
        <v>140</v>
      </c>
      <c r="L143" s="4">
        <f t="shared" si="102"/>
        <v>4448</v>
      </c>
      <c r="M143" s="4">
        <f t="shared" si="103"/>
        <v>4448</v>
      </c>
      <c r="N143" s="4">
        <f t="shared" si="104"/>
        <v>4448</v>
      </c>
      <c r="O143" s="4">
        <f t="shared" si="105"/>
        <v>4448</v>
      </c>
      <c r="P143" s="4">
        <f t="shared" si="106"/>
        <v>7233</v>
      </c>
      <c r="Q143" s="4">
        <f>INT(P143/$F$2*$G$2)</f>
        <v>7233</v>
      </c>
      <c r="R143" s="4">
        <f>INT(P143/$F$2*$H$2)</f>
        <v>7233</v>
      </c>
      <c r="S143" s="4">
        <f>INT(R143/$H$2*$I$2)</f>
        <v>7233</v>
      </c>
      <c r="U143" s="102">
        <v>140</v>
      </c>
      <c r="V143" s="4">
        <f t="shared" si="94"/>
        <v>4448</v>
      </c>
      <c r="W143" s="4">
        <f t="shared" si="95"/>
        <v>4448</v>
      </c>
      <c r="X143" s="4">
        <f t="shared" si="96"/>
        <v>4448</v>
      </c>
      <c r="Y143" s="4">
        <f t="shared" si="97"/>
        <v>4448</v>
      </c>
      <c r="Z143" s="4">
        <f t="shared" si="98"/>
        <v>7233</v>
      </c>
      <c r="AA143" s="4">
        <f t="shared" si="99"/>
        <v>7233</v>
      </c>
      <c r="AB143" s="4">
        <f t="shared" si="100"/>
        <v>7233</v>
      </c>
      <c r="AC143" s="4">
        <f t="shared" si="101"/>
        <v>7233</v>
      </c>
    </row>
    <row r="144" ht="16.5" spans="1:29">
      <c r="A144" s="102">
        <v>141</v>
      </c>
      <c r="B144" s="102">
        <f>INT(VLOOKUP(A144,装备基础!$BI$1:$BQ$203,2)/属性空间占比!$B$3*属性空间占比!$B$2)</f>
        <v>5500</v>
      </c>
      <c r="C144" s="4">
        <f t="shared" si="86"/>
        <v>5500</v>
      </c>
      <c r="D144" s="4">
        <f t="shared" si="87"/>
        <v>5500</v>
      </c>
      <c r="E144" s="4">
        <f t="shared" si="88"/>
        <v>5500</v>
      </c>
      <c r="F144" s="4">
        <f t="shared" si="89"/>
        <v>7333</v>
      </c>
      <c r="G144" s="4">
        <f t="shared" si="90"/>
        <v>7333</v>
      </c>
      <c r="H144" s="4">
        <f t="shared" si="91"/>
        <v>7333</v>
      </c>
      <c r="I144" s="4">
        <f t="shared" si="92"/>
        <v>7333</v>
      </c>
      <c r="J144">
        <f t="shared" si="93"/>
        <v>22000</v>
      </c>
      <c r="K144" s="102">
        <v>141</v>
      </c>
      <c r="L144" s="4">
        <f t="shared" si="102"/>
        <v>4510</v>
      </c>
      <c r="M144" s="4">
        <f t="shared" si="103"/>
        <v>4510</v>
      </c>
      <c r="N144" s="4">
        <f t="shared" si="104"/>
        <v>4510</v>
      </c>
      <c r="O144" s="4">
        <f t="shared" si="105"/>
        <v>4510</v>
      </c>
      <c r="P144" s="4">
        <f t="shared" si="106"/>
        <v>7333</v>
      </c>
      <c r="Q144" s="4">
        <f>INT(P144/$F$2*$G$2)</f>
        <v>7333</v>
      </c>
      <c r="R144" s="4">
        <f>INT(P144/$F$2*$H$2)</f>
        <v>7333</v>
      </c>
      <c r="S144" s="4">
        <f>INT(R144/$H$2*$I$2)</f>
        <v>7333</v>
      </c>
      <c r="U144" s="102">
        <v>141</v>
      </c>
      <c r="V144" s="4">
        <f t="shared" si="94"/>
        <v>4510</v>
      </c>
      <c r="W144" s="4">
        <f t="shared" si="95"/>
        <v>4510</v>
      </c>
      <c r="X144" s="4">
        <f t="shared" si="96"/>
        <v>4510</v>
      </c>
      <c r="Y144" s="4">
        <f t="shared" si="97"/>
        <v>4510</v>
      </c>
      <c r="Z144" s="4">
        <f t="shared" si="98"/>
        <v>7333</v>
      </c>
      <c r="AA144" s="4">
        <f t="shared" si="99"/>
        <v>7333</v>
      </c>
      <c r="AB144" s="4">
        <f t="shared" si="100"/>
        <v>7333</v>
      </c>
      <c r="AC144" s="4">
        <f t="shared" si="101"/>
        <v>7333</v>
      </c>
    </row>
    <row r="145" ht="16.5" spans="1:29">
      <c r="A145" s="102">
        <v>142</v>
      </c>
      <c r="B145" s="102">
        <f>INT(VLOOKUP(A145,装备基础!$BI$1:$BQ$203,2)/属性空间占比!$B$3*属性空间占比!$B$2)</f>
        <v>5575</v>
      </c>
      <c r="C145" s="4">
        <f t="shared" si="86"/>
        <v>5575</v>
      </c>
      <c r="D145" s="4">
        <f t="shared" si="87"/>
        <v>5575</v>
      </c>
      <c r="E145" s="4">
        <f t="shared" si="88"/>
        <v>5575</v>
      </c>
      <c r="F145" s="4">
        <f t="shared" si="89"/>
        <v>7433</v>
      </c>
      <c r="G145" s="4">
        <f t="shared" si="90"/>
        <v>7433</v>
      </c>
      <c r="H145" s="4">
        <f t="shared" si="91"/>
        <v>7433</v>
      </c>
      <c r="I145" s="4">
        <f t="shared" si="92"/>
        <v>7433</v>
      </c>
      <c r="J145">
        <f t="shared" si="93"/>
        <v>22300</v>
      </c>
      <c r="K145" s="102">
        <v>142</v>
      </c>
      <c r="L145" s="4">
        <f t="shared" si="102"/>
        <v>4571</v>
      </c>
      <c r="M145" s="4">
        <f t="shared" si="103"/>
        <v>4571</v>
      </c>
      <c r="N145" s="4">
        <f t="shared" si="104"/>
        <v>4571</v>
      </c>
      <c r="O145" s="4">
        <f t="shared" si="105"/>
        <v>4571</v>
      </c>
      <c r="P145" s="4">
        <f t="shared" si="106"/>
        <v>7433</v>
      </c>
      <c r="Q145" s="4">
        <f>INT(P145/$F$2*$G$2)</f>
        <v>7433</v>
      </c>
      <c r="R145" s="4">
        <f>INT(P145/$F$2*$H$2)</f>
        <v>7433</v>
      </c>
      <c r="S145" s="4">
        <f>INT(R145/$H$2*$I$2)</f>
        <v>7433</v>
      </c>
      <c r="U145" s="102">
        <v>142</v>
      </c>
      <c r="V145" s="4">
        <f t="shared" si="94"/>
        <v>4571</v>
      </c>
      <c r="W145" s="4">
        <f t="shared" si="95"/>
        <v>4571</v>
      </c>
      <c r="X145" s="4">
        <f t="shared" si="96"/>
        <v>4571</v>
      </c>
      <c r="Y145" s="4">
        <f t="shared" si="97"/>
        <v>4571</v>
      </c>
      <c r="Z145" s="4">
        <f t="shared" si="98"/>
        <v>7433</v>
      </c>
      <c r="AA145" s="4">
        <f t="shared" si="99"/>
        <v>7433</v>
      </c>
      <c r="AB145" s="4">
        <f t="shared" si="100"/>
        <v>7433</v>
      </c>
      <c r="AC145" s="4">
        <f t="shared" si="101"/>
        <v>7433</v>
      </c>
    </row>
    <row r="146" ht="16.5" spans="1:29">
      <c r="A146" s="102">
        <v>143</v>
      </c>
      <c r="B146" s="102">
        <f>INT(VLOOKUP(A146,装备基础!$BI$1:$BQ$203,2)/属性空间占比!$B$3*属性空间占比!$B$2)</f>
        <v>5650</v>
      </c>
      <c r="C146" s="4">
        <f t="shared" si="86"/>
        <v>5650</v>
      </c>
      <c r="D146" s="4">
        <f t="shared" si="87"/>
        <v>5650</v>
      </c>
      <c r="E146" s="4">
        <f t="shared" si="88"/>
        <v>5650</v>
      </c>
      <c r="F146" s="4">
        <f t="shared" si="89"/>
        <v>7533</v>
      </c>
      <c r="G146" s="4">
        <f t="shared" si="90"/>
        <v>7533</v>
      </c>
      <c r="H146" s="4">
        <f t="shared" si="91"/>
        <v>7533</v>
      </c>
      <c r="I146" s="4">
        <f t="shared" si="92"/>
        <v>7533</v>
      </c>
      <c r="J146">
        <f t="shared" si="93"/>
        <v>22600</v>
      </c>
      <c r="K146" s="102">
        <v>143</v>
      </c>
      <c r="L146" s="4">
        <f t="shared" si="102"/>
        <v>4633</v>
      </c>
      <c r="M146" s="4">
        <f t="shared" si="103"/>
        <v>4633</v>
      </c>
      <c r="N146" s="4">
        <f t="shared" si="104"/>
        <v>4633</v>
      </c>
      <c r="O146" s="4">
        <f t="shared" si="105"/>
        <v>4633</v>
      </c>
      <c r="P146" s="4">
        <f t="shared" si="106"/>
        <v>7533</v>
      </c>
      <c r="Q146" s="4">
        <f>INT(P146/$F$2*$G$2)</f>
        <v>7533</v>
      </c>
      <c r="R146" s="4">
        <f>INT(P146/$F$2*$H$2)</f>
        <v>7533</v>
      </c>
      <c r="S146" s="4">
        <f>INT(R146/$H$2*$I$2)</f>
        <v>7533</v>
      </c>
      <c r="U146" s="102">
        <v>143</v>
      </c>
      <c r="V146" s="4">
        <f t="shared" si="94"/>
        <v>4633</v>
      </c>
      <c r="W146" s="4">
        <f t="shared" si="95"/>
        <v>4633</v>
      </c>
      <c r="X146" s="4">
        <f t="shared" si="96"/>
        <v>4633</v>
      </c>
      <c r="Y146" s="4">
        <f t="shared" si="97"/>
        <v>4633</v>
      </c>
      <c r="Z146" s="4">
        <f t="shared" si="98"/>
        <v>7533</v>
      </c>
      <c r="AA146" s="4">
        <f t="shared" si="99"/>
        <v>7533</v>
      </c>
      <c r="AB146" s="4">
        <f t="shared" si="100"/>
        <v>7533</v>
      </c>
      <c r="AC146" s="4">
        <f t="shared" si="101"/>
        <v>7533</v>
      </c>
    </row>
    <row r="147" ht="16.5" spans="1:29">
      <c r="A147" s="102">
        <v>144</v>
      </c>
      <c r="B147" s="102">
        <f>INT(VLOOKUP(A147,装备基础!$BI$1:$BQ$203,2)/属性空间占比!$B$3*属性空间占比!$B$2)</f>
        <v>5725</v>
      </c>
      <c r="C147" s="4">
        <f t="shared" si="86"/>
        <v>5725</v>
      </c>
      <c r="D147" s="4">
        <f t="shared" si="87"/>
        <v>5725</v>
      </c>
      <c r="E147" s="4">
        <f t="shared" si="88"/>
        <v>5725</v>
      </c>
      <c r="F147" s="4">
        <f t="shared" si="89"/>
        <v>7633</v>
      </c>
      <c r="G147" s="4">
        <f t="shared" si="90"/>
        <v>7633</v>
      </c>
      <c r="H147" s="4">
        <f t="shared" si="91"/>
        <v>7633</v>
      </c>
      <c r="I147" s="4">
        <f t="shared" si="92"/>
        <v>7633</v>
      </c>
      <c r="J147">
        <f t="shared" si="93"/>
        <v>22900</v>
      </c>
      <c r="K147" s="102">
        <v>144</v>
      </c>
      <c r="L147" s="4">
        <f t="shared" si="102"/>
        <v>4694</v>
      </c>
      <c r="M147" s="4">
        <f t="shared" si="103"/>
        <v>4694</v>
      </c>
      <c r="N147" s="4">
        <f t="shared" si="104"/>
        <v>4694</v>
      </c>
      <c r="O147" s="4">
        <f t="shared" si="105"/>
        <v>4694</v>
      </c>
      <c r="P147" s="4">
        <f t="shared" si="106"/>
        <v>7633</v>
      </c>
      <c r="Q147" s="4">
        <f>INT(P147/$F$2*$G$2)</f>
        <v>7633</v>
      </c>
      <c r="R147" s="4">
        <f>INT(P147/$F$2*$H$2)</f>
        <v>7633</v>
      </c>
      <c r="S147" s="4">
        <f>INT(R147/$H$2*$I$2)</f>
        <v>7633</v>
      </c>
      <c r="U147" s="102">
        <v>144</v>
      </c>
      <c r="V147" s="4">
        <f t="shared" si="94"/>
        <v>4694</v>
      </c>
      <c r="W147" s="4">
        <f t="shared" si="95"/>
        <v>4694</v>
      </c>
      <c r="X147" s="4">
        <f t="shared" si="96"/>
        <v>4694</v>
      </c>
      <c r="Y147" s="4">
        <f t="shared" si="97"/>
        <v>4694</v>
      </c>
      <c r="Z147" s="4">
        <f t="shared" si="98"/>
        <v>7633</v>
      </c>
      <c r="AA147" s="4">
        <f t="shared" si="99"/>
        <v>7633</v>
      </c>
      <c r="AB147" s="4">
        <f t="shared" si="100"/>
        <v>7633</v>
      </c>
      <c r="AC147" s="4">
        <f t="shared" si="101"/>
        <v>7633</v>
      </c>
    </row>
    <row r="148" ht="16.5" spans="1:29">
      <c r="A148" s="102">
        <v>145</v>
      </c>
      <c r="B148" s="102">
        <f>INT(VLOOKUP(A148,装备基础!$BI$1:$BQ$203,2)/属性空间占比!$B$3*属性空间占比!$B$2)</f>
        <v>5800</v>
      </c>
      <c r="C148" s="4">
        <f t="shared" si="86"/>
        <v>5800</v>
      </c>
      <c r="D148" s="4">
        <f t="shared" si="87"/>
        <v>5800</v>
      </c>
      <c r="E148" s="4">
        <f t="shared" si="88"/>
        <v>5800</v>
      </c>
      <c r="F148" s="4">
        <f t="shared" si="89"/>
        <v>7733</v>
      </c>
      <c r="G148" s="4">
        <f t="shared" si="90"/>
        <v>7733</v>
      </c>
      <c r="H148" s="4">
        <f t="shared" si="91"/>
        <v>7733</v>
      </c>
      <c r="I148" s="4">
        <f t="shared" si="92"/>
        <v>7733</v>
      </c>
      <c r="J148">
        <f t="shared" si="93"/>
        <v>23200</v>
      </c>
      <c r="K148" s="102">
        <v>145</v>
      </c>
      <c r="L148" s="4">
        <f t="shared" si="102"/>
        <v>4756</v>
      </c>
      <c r="M148" s="4">
        <f t="shared" si="103"/>
        <v>4756</v>
      </c>
      <c r="N148" s="4">
        <f t="shared" si="104"/>
        <v>4756</v>
      </c>
      <c r="O148" s="4">
        <f t="shared" si="105"/>
        <v>4756</v>
      </c>
      <c r="P148" s="4">
        <f t="shared" si="106"/>
        <v>7733</v>
      </c>
      <c r="Q148" s="4">
        <f>INT(P148/$F$2*$G$2)</f>
        <v>7733</v>
      </c>
      <c r="R148" s="4">
        <f>INT(P148/$F$2*$H$2)</f>
        <v>7733</v>
      </c>
      <c r="S148" s="4">
        <f>INT(R148/$H$2*$I$2)</f>
        <v>7733</v>
      </c>
      <c r="U148" s="102">
        <v>145</v>
      </c>
      <c r="V148" s="4">
        <f t="shared" si="94"/>
        <v>4756</v>
      </c>
      <c r="W148" s="4">
        <f t="shared" si="95"/>
        <v>4756</v>
      </c>
      <c r="X148" s="4">
        <f t="shared" si="96"/>
        <v>4756</v>
      </c>
      <c r="Y148" s="4">
        <f t="shared" si="97"/>
        <v>4756</v>
      </c>
      <c r="Z148" s="4">
        <f t="shared" si="98"/>
        <v>7733</v>
      </c>
      <c r="AA148" s="4">
        <f t="shared" si="99"/>
        <v>7733</v>
      </c>
      <c r="AB148" s="4">
        <f t="shared" si="100"/>
        <v>7733</v>
      </c>
      <c r="AC148" s="4">
        <f t="shared" si="101"/>
        <v>7733</v>
      </c>
    </row>
    <row r="149" ht="16.5" spans="1:29">
      <c r="A149" s="102">
        <v>146</v>
      </c>
      <c r="B149" s="102">
        <f>INT(VLOOKUP(A149,装备基础!$BI$1:$BQ$203,2)/属性空间占比!$B$3*属性空间占比!$B$2)</f>
        <v>5875</v>
      </c>
      <c r="C149" s="4">
        <f t="shared" si="86"/>
        <v>5875</v>
      </c>
      <c r="D149" s="4">
        <f t="shared" si="87"/>
        <v>5875</v>
      </c>
      <c r="E149" s="4">
        <f t="shared" si="88"/>
        <v>5875</v>
      </c>
      <c r="F149" s="4">
        <f t="shared" si="89"/>
        <v>7833</v>
      </c>
      <c r="G149" s="4">
        <f t="shared" si="90"/>
        <v>7833</v>
      </c>
      <c r="H149" s="4">
        <f t="shared" si="91"/>
        <v>7833</v>
      </c>
      <c r="I149" s="4">
        <f t="shared" si="92"/>
        <v>7833</v>
      </c>
      <c r="J149">
        <f t="shared" si="93"/>
        <v>23500</v>
      </c>
      <c r="K149" s="102">
        <v>146</v>
      </c>
      <c r="L149" s="4">
        <f t="shared" si="102"/>
        <v>4817</v>
      </c>
      <c r="M149" s="4">
        <f t="shared" si="103"/>
        <v>4817</v>
      </c>
      <c r="N149" s="4">
        <f t="shared" si="104"/>
        <v>4817</v>
      </c>
      <c r="O149" s="4">
        <f t="shared" si="105"/>
        <v>4817</v>
      </c>
      <c r="P149" s="4">
        <f t="shared" si="106"/>
        <v>7833</v>
      </c>
      <c r="Q149" s="4">
        <f>INT(P149/$F$2*$G$2)</f>
        <v>7833</v>
      </c>
      <c r="R149" s="4">
        <f>INT(P149/$F$2*$H$2)</f>
        <v>7833</v>
      </c>
      <c r="S149" s="4">
        <f>INT(R149/$H$2*$I$2)</f>
        <v>7833</v>
      </c>
      <c r="U149" s="102">
        <v>146</v>
      </c>
      <c r="V149" s="4">
        <f t="shared" si="94"/>
        <v>4817</v>
      </c>
      <c r="W149" s="4">
        <f t="shared" si="95"/>
        <v>4817</v>
      </c>
      <c r="X149" s="4">
        <f t="shared" si="96"/>
        <v>4817</v>
      </c>
      <c r="Y149" s="4">
        <f t="shared" si="97"/>
        <v>4817</v>
      </c>
      <c r="Z149" s="4">
        <f t="shared" si="98"/>
        <v>7833</v>
      </c>
      <c r="AA149" s="4">
        <f t="shared" si="99"/>
        <v>7833</v>
      </c>
      <c r="AB149" s="4">
        <f t="shared" si="100"/>
        <v>7833</v>
      </c>
      <c r="AC149" s="4">
        <f t="shared" si="101"/>
        <v>7833</v>
      </c>
    </row>
    <row r="150" ht="16.5" spans="1:29">
      <c r="A150" s="102">
        <v>147</v>
      </c>
      <c r="B150" s="102">
        <f>INT(VLOOKUP(A150,装备基础!$BI$1:$BQ$203,2)/属性空间占比!$B$3*属性空间占比!$B$2)</f>
        <v>5955</v>
      </c>
      <c r="C150" s="4">
        <f t="shared" si="86"/>
        <v>5955</v>
      </c>
      <c r="D150" s="4">
        <f t="shared" si="87"/>
        <v>5955</v>
      </c>
      <c r="E150" s="4">
        <f t="shared" si="88"/>
        <v>5955</v>
      </c>
      <c r="F150" s="4">
        <f t="shared" si="89"/>
        <v>7940</v>
      </c>
      <c r="G150" s="4">
        <f t="shared" si="90"/>
        <v>7940</v>
      </c>
      <c r="H150" s="4">
        <f t="shared" si="91"/>
        <v>7940</v>
      </c>
      <c r="I150" s="4">
        <f t="shared" si="92"/>
        <v>7940</v>
      </c>
      <c r="J150">
        <f t="shared" si="93"/>
        <v>23820</v>
      </c>
      <c r="K150" s="102">
        <v>147</v>
      </c>
      <c r="L150" s="4">
        <f t="shared" si="102"/>
        <v>4883</v>
      </c>
      <c r="M150" s="4">
        <f t="shared" si="103"/>
        <v>4883</v>
      </c>
      <c r="N150" s="4">
        <f t="shared" si="104"/>
        <v>4883</v>
      </c>
      <c r="O150" s="4">
        <f t="shared" si="105"/>
        <v>4883</v>
      </c>
      <c r="P150" s="4">
        <f t="shared" si="106"/>
        <v>7940</v>
      </c>
      <c r="Q150" s="4">
        <f>INT(P150/$F$2*$G$2)</f>
        <v>7940</v>
      </c>
      <c r="R150" s="4">
        <f>INT(P150/$F$2*$H$2)</f>
        <v>7940</v>
      </c>
      <c r="S150" s="4">
        <f>INT(R150/$H$2*$I$2)</f>
        <v>7940</v>
      </c>
      <c r="U150" s="102">
        <v>147</v>
      </c>
      <c r="V150" s="4">
        <f t="shared" si="94"/>
        <v>4883</v>
      </c>
      <c r="W150" s="4">
        <f t="shared" si="95"/>
        <v>4883</v>
      </c>
      <c r="X150" s="4">
        <f t="shared" si="96"/>
        <v>4883</v>
      </c>
      <c r="Y150" s="4">
        <f t="shared" si="97"/>
        <v>4883</v>
      </c>
      <c r="Z150" s="4">
        <f t="shared" si="98"/>
        <v>7940</v>
      </c>
      <c r="AA150" s="4">
        <f t="shared" si="99"/>
        <v>7940</v>
      </c>
      <c r="AB150" s="4">
        <f t="shared" si="100"/>
        <v>7940</v>
      </c>
      <c r="AC150" s="4">
        <f t="shared" si="101"/>
        <v>7940</v>
      </c>
    </row>
    <row r="151" ht="16.5" spans="1:29">
      <c r="A151" s="102">
        <v>148</v>
      </c>
      <c r="B151" s="102">
        <f>INT(VLOOKUP(A151,装备基础!$BI$1:$BQ$203,2)/属性空间占比!$B$3*属性空间占比!$B$2)</f>
        <v>6030</v>
      </c>
      <c r="C151" s="4">
        <f t="shared" si="86"/>
        <v>6030</v>
      </c>
      <c r="D151" s="4">
        <f t="shared" si="87"/>
        <v>6030</v>
      </c>
      <c r="E151" s="4">
        <f t="shared" si="88"/>
        <v>6030</v>
      </c>
      <c r="F151" s="4">
        <f t="shared" si="89"/>
        <v>8040</v>
      </c>
      <c r="G151" s="4">
        <f t="shared" si="90"/>
        <v>8040</v>
      </c>
      <c r="H151" s="4">
        <f t="shared" si="91"/>
        <v>8040</v>
      </c>
      <c r="I151" s="4">
        <f t="shared" si="92"/>
        <v>8040</v>
      </c>
      <c r="J151">
        <f t="shared" si="93"/>
        <v>24120</v>
      </c>
      <c r="K151" s="102">
        <v>148</v>
      </c>
      <c r="L151" s="4">
        <f t="shared" si="102"/>
        <v>4944</v>
      </c>
      <c r="M151" s="4">
        <f t="shared" si="103"/>
        <v>4944</v>
      </c>
      <c r="N151" s="4">
        <f t="shared" si="104"/>
        <v>4944</v>
      </c>
      <c r="O151" s="4">
        <f t="shared" si="105"/>
        <v>4944</v>
      </c>
      <c r="P151" s="4">
        <f t="shared" si="106"/>
        <v>8040</v>
      </c>
      <c r="Q151" s="4">
        <f>INT(P151/$F$2*$G$2)</f>
        <v>8040</v>
      </c>
      <c r="R151" s="4">
        <f>INT(P151/$F$2*$H$2)</f>
        <v>8040</v>
      </c>
      <c r="S151" s="4">
        <f>INT(R151/$H$2*$I$2)</f>
        <v>8040</v>
      </c>
      <c r="U151" s="102">
        <v>148</v>
      </c>
      <c r="V151" s="4">
        <f t="shared" si="94"/>
        <v>4944</v>
      </c>
      <c r="W151" s="4">
        <f t="shared" si="95"/>
        <v>4944</v>
      </c>
      <c r="X151" s="4">
        <f t="shared" si="96"/>
        <v>4944</v>
      </c>
      <c r="Y151" s="4">
        <f t="shared" si="97"/>
        <v>4944</v>
      </c>
      <c r="Z151" s="4">
        <f t="shared" si="98"/>
        <v>8040</v>
      </c>
      <c r="AA151" s="4">
        <f t="shared" si="99"/>
        <v>8040</v>
      </c>
      <c r="AB151" s="4">
        <f t="shared" si="100"/>
        <v>8040</v>
      </c>
      <c r="AC151" s="4">
        <f t="shared" si="101"/>
        <v>8040</v>
      </c>
    </row>
    <row r="152" ht="16.5" spans="1:29">
      <c r="A152" s="102">
        <v>149</v>
      </c>
      <c r="B152" s="102">
        <f>INT(VLOOKUP(A152,装备基础!$BI$1:$BQ$203,2)/属性空间占比!$B$3*属性空间占比!$B$2)</f>
        <v>6110</v>
      </c>
      <c r="C152" s="4">
        <f t="shared" si="86"/>
        <v>6110</v>
      </c>
      <c r="D152" s="4">
        <f t="shared" si="87"/>
        <v>6110</v>
      </c>
      <c r="E152" s="4">
        <f t="shared" si="88"/>
        <v>6110</v>
      </c>
      <c r="F152" s="4">
        <f t="shared" si="89"/>
        <v>8146</v>
      </c>
      <c r="G152" s="4">
        <f t="shared" si="90"/>
        <v>8146</v>
      </c>
      <c r="H152" s="4">
        <f t="shared" si="91"/>
        <v>8146</v>
      </c>
      <c r="I152" s="4">
        <f t="shared" si="92"/>
        <v>8146</v>
      </c>
      <c r="J152">
        <f t="shared" si="93"/>
        <v>24440</v>
      </c>
      <c r="K152" s="102">
        <v>149</v>
      </c>
      <c r="L152" s="4">
        <f t="shared" si="102"/>
        <v>5010</v>
      </c>
      <c r="M152" s="4">
        <f t="shared" si="103"/>
        <v>5010</v>
      </c>
      <c r="N152" s="4">
        <f t="shared" si="104"/>
        <v>5010</v>
      </c>
      <c r="O152" s="4">
        <f t="shared" si="105"/>
        <v>5010</v>
      </c>
      <c r="P152" s="4">
        <f t="shared" si="106"/>
        <v>8146</v>
      </c>
      <c r="Q152" s="4">
        <f>INT(P152/$F$2*$G$2)</f>
        <v>8146</v>
      </c>
      <c r="R152" s="4">
        <f>INT(P152/$F$2*$H$2)</f>
        <v>8146</v>
      </c>
      <c r="S152" s="4">
        <f>INT(R152/$H$2*$I$2)</f>
        <v>8146</v>
      </c>
      <c r="U152" s="102">
        <v>149</v>
      </c>
      <c r="V152" s="4">
        <f t="shared" si="94"/>
        <v>5010</v>
      </c>
      <c r="W152" s="4">
        <f t="shared" si="95"/>
        <v>5010</v>
      </c>
      <c r="X152" s="4">
        <f t="shared" si="96"/>
        <v>5010</v>
      </c>
      <c r="Y152" s="4">
        <f t="shared" si="97"/>
        <v>5010</v>
      </c>
      <c r="Z152" s="4">
        <f t="shared" si="98"/>
        <v>8146</v>
      </c>
      <c r="AA152" s="4">
        <f t="shared" si="99"/>
        <v>8146</v>
      </c>
      <c r="AB152" s="4">
        <f t="shared" si="100"/>
        <v>8146</v>
      </c>
      <c r="AC152" s="4">
        <f t="shared" si="101"/>
        <v>8146</v>
      </c>
    </row>
    <row r="153" ht="16.5" spans="1:29">
      <c r="A153" s="102">
        <v>150</v>
      </c>
      <c r="B153" s="102">
        <f>INT(VLOOKUP(A153,装备基础!$BI$1:$BQ$203,2)/属性空间占比!$B$3*属性空间占比!$B$2)</f>
        <v>6185</v>
      </c>
      <c r="C153" s="4">
        <f t="shared" si="86"/>
        <v>6185</v>
      </c>
      <c r="D153" s="4">
        <f t="shared" si="87"/>
        <v>6185</v>
      </c>
      <c r="E153" s="4">
        <f t="shared" si="88"/>
        <v>6185</v>
      </c>
      <c r="F153" s="4">
        <f t="shared" si="89"/>
        <v>8246</v>
      </c>
      <c r="G153" s="4">
        <f t="shared" si="90"/>
        <v>8246</v>
      </c>
      <c r="H153" s="4">
        <f t="shared" si="91"/>
        <v>8246</v>
      </c>
      <c r="I153" s="4">
        <f t="shared" si="92"/>
        <v>8246</v>
      </c>
      <c r="J153">
        <f t="shared" si="93"/>
        <v>24740</v>
      </c>
      <c r="K153" s="102">
        <v>150</v>
      </c>
      <c r="L153" s="4">
        <f t="shared" si="102"/>
        <v>5071</v>
      </c>
      <c r="M153" s="4">
        <f t="shared" si="103"/>
        <v>5071</v>
      </c>
      <c r="N153" s="4">
        <f t="shared" si="104"/>
        <v>5071</v>
      </c>
      <c r="O153" s="4">
        <f t="shared" si="105"/>
        <v>5071</v>
      </c>
      <c r="P153" s="4">
        <f t="shared" si="106"/>
        <v>8246</v>
      </c>
      <c r="Q153" s="4">
        <f>INT(P153/$F$2*$G$2)</f>
        <v>8246</v>
      </c>
      <c r="R153" s="4">
        <f>INT(P153/$F$2*$H$2)</f>
        <v>8246</v>
      </c>
      <c r="S153" s="4">
        <f>INT(R153/$H$2*$I$2)</f>
        <v>8246</v>
      </c>
      <c r="U153" s="102">
        <v>150</v>
      </c>
      <c r="V153" s="4">
        <f t="shared" si="94"/>
        <v>5071</v>
      </c>
      <c r="W153" s="4">
        <f t="shared" si="95"/>
        <v>5071</v>
      </c>
      <c r="X153" s="4">
        <f t="shared" si="96"/>
        <v>5071</v>
      </c>
      <c r="Y153" s="4">
        <f t="shared" si="97"/>
        <v>5071</v>
      </c>
      <c r="Z153" s="4">
        <f t="shared" si="98"/>
        <v>8246</v>
      </c>
      <c r="AA153" s="4">
        <f t="shared" si="99"/>
        <v>8246</v>
      </c>
      <c r="AB153" s="4">
        <f t="shared" si="100"/>
        <v>8246</v>
      </c>
      <c r="AC153" s="4">
        <f t="shared" si="101"/>
        <v>8246</v>
      </c>
    </row>
    <row r="154" ht="16.5" spans="1:29">
      <c r="A154" s="102">
        <v>151</v>
      </c>
      <c r="B154" s="102">
        <f>INT(VLOOKUP(A154,装备基础!$BI$1:$BQ$203,2)/属性空间占比!$B$3*属性空间占比!$B$2)</f>
        <v>6265</v>
      </c>
      <c r="C154" s="4">
        <f t="shared" si="86"/>
        <v>6265</v>
      </c>
      <c r="D154" s="4">
        <f t="shared" si="87"/>
        <v>6265</v>
      </c>
      <c r="E154" s="4">
        <f t="shared" si="88"/>
        <v>6265</v>
      </c>
      <c r="F154" s="4">
        <f t="shared" si="89"/>
        <v>8353</v>
      </c>
      <c r="G154" s="4">
        <f t="shared" si="90"/>
        <v>8353</v>
      </c>
      <c r="H154" s="4">
        <f t="shared" si="91"/>
        <v>8353</v>
      </c>
      <c r="I154" s="4">
        <f t="shared" si="92"/>
        <v>8353</v>
      </c>
      <c r="J154">
        <f t="shared" si="93"/>
        <v>25060</v>
      </c>
      <c r="K154" s="102">
        <v>151</v>
      </c>
      <c r="L154" s="4">
        <f t="shared" si="102"/>
        <v>5137</v>
      </c>
      <c r="M154" s="4">
        <f t="shared" si="103"/>
        <v>5137</v>
      </c>
      <c r="N154" s="4">
        <f t="shared" si="104"/>
        <v>5137</v>
      </c>
      <c r="O154" s="4">
        <f t="shared" si="105"/>
        <v>5137</v>
      </c>
      <c r="P154" s="4">
        <f t="shared" si="106"/>
        <v>8353</v>
      </c>
      <c r="Q154" s="4">
        <f>INT(P154/$F$2*$G$2)</f>
        <v>8353</v>
      </c>
      <c r="R154" s="4">
        <f>INT(P154/$F$2*$H$2)</f>
        <v>8353</v>
      </c>
      <c r="S154" s="4">
        <f>INT(R154/$H$2*$I$2)</f>
        <v>8353</v>
      </c>
      <c r="U154" s="102">
        <v>151</v>
      </c>
      <c r="V154" s="4">
        <f t="shared" si="94"/>
        <v>5137</v>
      </c>
      <c r="W154" s="4">
        <f t="shared" si="95"/>
        <v>5137</v>
      </c>
      <c r="X154" s="4">
        <f t="shared" si="96"/>
        <v>5137</v>
      </c>
      <c r="Y154" s="4">
        <f t="shared" si="97"/>
        <v>5137</v>
      </c>
      <c r="Z154" s="4">
        <f t="shared" si="98"/>
        <v>8353</v>
      </c>
      <c r="AA154" s="4">
        <f t="shared" si="99"/>
        <v>8353</v>
      </c>
      <c r="AB154" s="4">
        <f t="shared" si="100"/>
        <v>8353</v>
      </c>
      <c r="AC154" s="4">
        <f t="shared" si="101"/>
        <v>8353</v>
      </c>
    </row>
    <row r="155" ht="16.5" spans="1:29">
      <c r="A155" s="102">
        <v>152</v>
      </c>
      <c r="B155" s="102">
        <f>INT(VLOOKUP(A155,装备基础!$BI$1:$BQ$203,2)/属性空间占比!$B$3*属性空间占比!$B$2)</f>
        <v>6345</v>
      </c>
      <c r="C155" s="4">
        <f t="shared" si="86"/>
        <v>6345</v>
      </c>
      <c r="D155" s="4">
        <f t="shared" si="87"/>
        <v>6345</v>
      </c>
      <c r="E155" s="4">
        <f t="shared" si="88"/>
        <v>6345</v>
      </c>
      <c r="F155" s="4">
        <f t="shared" si="89"/>
        <v>8460</v>
      </c>
      <c r="G155" s="4">
        <f t="shared" si="90"/>
        <v>8460</v>
      </c>
      <c r="H155" s="4">
        <f t="shared" si="91"/>
        <v>8460</v>
      </c>
      <c r="I155" s="4">
        <f t="shared" si="92"/>
        <v>8460</v>
      </c>
      <c r="J155">
        <f t="shared" si="93"/>
        <v>25380</v>
      </c>
      <c r="K155" s="102">
        <v>152</v>
      </c>
      <c r="L155" s="4">
        <f t="shared" si="102"/>
        <v>5202</v>
      </c>
      <c r="M155" s="4">
        <f t="shared" si="103"/>
        <v>5202</v>
      </c>
      <c r="N155" s="4">
        <f t="shared" si="104"/>
        <v>5202</v>
      </c>
      <c r="O155" s="4">
        <f t="shared" si="105"/>
        <v>5202</v>
      </c>
      <c r="P155" s="4">
        <f t="shared" si="106"/>
        <v>8460</v>
      </c>
      <c r="Q155" s="4">
        <f>INT(P155/$F$2*$G$2)</f>
        <v>8460</v>
      </c>
      <c r="R155" s="4">
        <f>INT(P155/$F$2*$H$2)</f>
        <v>8460</v>
      </c>
      <c r="S155" s="4">
        <f>INT(R155/$H$2*$I$2)</f>
        <v>8460</v>
      </c>
      <c r="U155" s="102">
        <v>152</v>
      </c>
      <c r="V155" s="4">
        <f t="shared" si="94"/>
        <v>5202</v>
      </c>
      <c r="W155" s="4">
        <f t="shared" si="95"/>
        <v>5202</v>
      </c>
      <c r="X155" s="4">
        <f t="shared" si="96"/>
        <v>5202</v>
      </c>
      <c r="Y155" s="4">
        <f t="shared" si="97"/>
        <v>5202</v>
      </c>
      <c r="Z155" s="4">
        <f t="shared" si="98"/>
        <v>8460</v>
      </c>
      <c r="AA155" s="4">
        <f t="shared" si="99"/>
        <v>8460</v>
      </c>
      <c r="AB155" s="4">
        <f t="shared" si="100"/>
        <v>8460</v>
      </c>
      <c r="AC155" s="4">
        <f t="shared" si="101"/>
        <v>8460</v>
      </c>
    </row>
    <row r="156" ht="16.5" spans="1:29">
      <c r="A156" s="102">
        <v>153</v>
      </c>
      <c r="B156" s="102">
        <f>INT(VLOOKUP(A156,装备基础!$BI$1:$BQ$203,2)/属性空间占比!$B$3*属性空间占比!$B$2)</f>
        <v>6425</v>
      </c>
      <c r="C156" s="4">
        <f t="shared" si="86"/>
        <v>6425</v>
      </c>
      <c r="D156" s="4">
        <f t="shared" si="87"/>
        <v>6425</v>
      </c>
      <c r="E156" s="4">
        <f t="shared" si="88"/>
        <v>6425</v>
      </c>
      <c r="F156" s="4">
        <f t="shared" si="89"/>
        <v>8566</v>
      </c>
      <c r="G156" s="4">
        <f t="shared" si="90"/>
        <v>8566</v>
      </c>
      <c r="H156" s="4">
        <f t="shared" si="91"/>
        <v>8566</v>
      </c>
      <c r="I156" s="4">
        <f t="shared" si="92"/>
        <v>8566</v>
      </c>
      <c r="J156">
        <f t="shared" si="93"/>
        <v>25700</v>
      </c>
      <c r="K156" s="102">
        <v>153</v>
      </c>
      <c r="L156" s="4">
        <f t="shared" si="102"/>
        <v>5268</v>
      </c>
      <c r="M156" s="4">
        <f t="shared" si="103"/>
        <v>5268</v>
      </c>
      <c r="N156" s="4">
        <f t="shared" si="104"/>
        <v>5268</v>
      </c>
      <c r="O156" s="4">
        <f t="shared" si="105"/>
        <v>5268</v>
      </c>
      <c r="P156" s="4">
        <f t="shared" si="106"/>
        <v>8566</v>
      </c>
      <c r="Q156" s="4">
        <f>INT(P156/$F$2*$G$2)</f>
        <v>8566</v>
      </c>
      <c r="R156" s="4">
        <f>INT(P156/$F$2*$H$2)</f>
        <v>8566</v>
      </c>
      <c r="S156" s="4">
        <f>INT(R156/$H$2*$I$2)</f>
        <v>8566</v>
      </c>
      <c r="U156" s="102">
        <v>153</v>
      </c>
      <c r="V156" s="4">
        <f t="shared" si="94"/>
        <v>5268</v>
      </c>
      <c r="W156" s="4">
        <f t="shared" si="95"/>
        <v>5268</v>
      </c>
      <c r="X156" s="4">
        <f t="shared" si="96"/>
        <v>5268</v>
      </c>
      <c r="Y156" s="4">
        <f t="shared" si="97"/>
        <v>5268</v>
      </c>
      <c r="Z156" s="4">
        <f t="shared" si="98"/>
        <v>8566</v>
      </c>
      <c r="AA156" s="4">
        <f t="shared" si="99"/>
        <v>8566</v>
      </c>
      <c r="AB156" s="4">
        <f t="shared" si="100"/>
        <v>8566</v>
      </c>
      <c r="AC156" s="4">
        <f t="shared" si="101"/>
        <v>8566</v>
      </c>
    </row>
    <row r="157" ht="16.5" spans="1:29">
      <c r="A157" s="102">
        <v>154</v>
      </c>
      <c r="B157" s="102">
        <f>INT(VLOOKUP(A157,装备基础!$BI$1:$BQ$203,2)/属性空间占比!$B$3*属性空间占比!$B$2)</f>
        <v>6505</v>
      </c>
      <c r="C157" s="4">
        <f t="shared" si="86"/>
        <v>6505</v>
      </c>
      <c r="D157" s="4">
        <f t="shared" si="87"/>
        <v>6505</v>
      </c>
      <c r="E157" s="4">
        <f t="shared" si="88"/>
        <v>6505</v>
      </c>
      <c r="F157" s="4">
        <f t="shared" si="89"/>
        <v>8673</v>
      </c>
      <c r="G157" s="4">
        <f t="shared" si="90"/>
        <v>8673</v>
      </c>
      <c r="H157" s="4">
        <f t="shared" si="91"/>
        <v>8673</v>
      </c>
      <c r="I157" s="4">
        <f t="shared" si="92"/>
        <v>8673</v>
      </c>
      <c r="J157">
        <f t="shared" si="93"/>
        <v>26020</v>
      </c>
      <c r="K157" s="102">
        <v>154</v>
      </c>
      <c r="L157" s="4">
        <f t="shared" si="102"/>
        <v>5334</v>
      </c>
      <c r="M157" s="4">
        <f t="shared" si="103"/>
        <v>5334</v>
      </c>
      <c r="N157" s="4">
        <f t="shared" si="104"/>
        <v>5334</v>
      </c>
      <c r="O157" s="4">
        <f t="shared" si="105"/>
        <v>5334</v>
      </c>
      <c r="P157" s="4">
        <f t="shared" si="106"/>
        <v>8673</v>
      </c>
      <c r="Q157" s="4">
        <f>INT(P157/$F$2*$G$2)</f>
        <v>8673</v>
      </c>
      <c r="R157" s="4">
        <f>INT(P157/$F$2*$H$2)</f>
        <v>8673</v>
      </c>
      <c r="S157" s="4">
        <f>INT(R157/$H$2*$I$2)</f>
        <v>8673</v>
      </c>
      <c r="U157" s="102">
        <v>154</v>
      </c>
      <c r="V157" s="4">
        <f t="shared" si="94"/>
        <v>5334</v>
      </c>
      <c r="W157" s="4">
        <f t="shared" si="95"/>
        <v>5334</v>
      </c>
      <c r="X157" s="4">
        <f t="shared" si="96"/>
        <v>5334</v>
      </c>
      <c r="Y157" s="4">
        <f t="shared" si="97"/>
        <v>5334</v>
      </c>
      <c r="Z157" s="4">
        <f t="shared" si="98"/>
        <v>8673</v>
      </c>
      <c r="AA157" s="4">
        <f t="shared" si="99"/>
        <v>8673</v>
      </c>
      <c r="AB157" s="4">
        <f t="shared" si="100"/>
        <v>8673</v>
      </c>
      <c r="AC157" s="4">
        <f t="shared" si="101"/>
        <v>8673</v>
      </c>
    </row>
    <row r="158" ht="16.5" spans="1:29">
      <c r="A158" s="102">
        <v>155</v>
      </c>
      <c r="B158" s="102">
        <f>INT(VLOOKUP(A158,装备基础!$BI$1:$BQ$203,2)/属性空间占比!$B$3*属性空间占比!$B$2)</f>
        <v>6585</v>
      </c>
      <c r="C158" s="4">
        <f t="shared" si="86"/>
        <v>6585</v>
      </c>
      <c r="D158" s="4">
        <f t="shared" si="87"/>
        <v>6585</v>
      </c>
      <c r="E158" s="4">
        <f t="shared" si="88"/>
        <v>6585</v>
      </c>
      <c r="F158" s="4">
        <f t="shared" si="89"/>
        <v>8780</v>
      </c>
      <c r="G158" s="4">
        <f t="shared" si="90"/>
        <v>8780</v>
      </c>
      <c r="H158" s="4">
        <f t="shared" si="91"/>
        <v>8780</v>
      </c>
      <c r="I158" s="4">
        <f t="shared" si="92"/>
        <v>8780</v>
      </c>
      <c r="J158">
        <f t="shared" si="93"/>
        <v>26340</v>
      </c>
      <c r="K158" s="102">
        <v>155</v>
      </c>
      <c r="L158" s="4">
        <f t="shared" si="102"/>
        <v>5399</v>
      </c>
      <c r="M158" s="4">
        <f t="shared" si="103"/>
        <v>5399</v>
      </c>
      <c r="N158" s="4">
        <f t="shared" si="104"/>
        <v>5399</v>
      </c>
      <c r="O158" s="4">
        <f t="shared" si="105"/>
        <v>5399</v>
      </c>
      <c r="P158" s="4">
        <f t="shared" si="106"/>
        <v>8780</v>
      </c>
      <c r="Q158" s="4">
        <f>INT(P158/$F$2*$G$2)</f>
        <v>8780</v>
      </c>
      <c r="R158" s="4">
        <f>INT(P158/$F$2*$H$2)</f>
        <v>8780</v>
      </c>
      <c r="S158" s="4">
        <f>INT(R158/$H$2*$I$2)</f>
        <v>8780</v>
      </c>
      <c r="U158" s="102">
        <v>155</v>
      </c>
      <c r="V158" s="4">
        <f t="shared" si="94"/>
        <v>5399</v>
      </c>
      <c r="W158" s="4">
        <f t="shared" si="95"/>
        <v>5399</v>
      </c>
      <c r="X158" s="4">
        <f t="shared" si="96"/>
        <v>5399</v>
      </c>
      <c r="Y158" s="4">
        <f t="shared" si="97"/>
        <v>5399</v>
      </c>
      <c r="Z158" s="4">
        <f t="shared" si="98"/>
        <v>8780</v>
      </c>
      <c r="AA158" s="4">
        <f t="shared" si="99"/>
        <v>8780</v>
      </c>
      <c r="AB158" s="4">
        <f t="shared" si="100"/>
        <v>8780</v>
      </c>
      <c r="AC158" s="4">
        <f t="shared" si="101"/>
        <v>8780</v>
      </c>
    </row>
    <row r="159" ht="16.5" spans="1:29">
      <c r="A159" s="102">
        <v>156</v>
      </c>
      <c r="B159" s="102">
        <f>INT(VLOOKUP(A159,装备基础!$BI$1:$BQ$203,2)/属性空间占比!$B$3*属性空间占比!$B$2)</f>
        <v>6670</v>
      </c>
      <c r="C159" s="4">
        <f t="shared" si="86"/>
        <v>6670</v>
      </c>
      <c r="D159" s="4">
        <f t="shared" si="87"/>
        <v>6670</v>
      </c>
      <c r="E159" s="4">
        <f t="shared" si="88"/>
        <v>6670</v>
      </c>
      <c r="F159" s="4">
        <f t="shared" si="89"/>
        <v>8893</v>
      </c>
      <c r="G159" s="4">
        <f t="shared" si="90"/>
        <v>8893</v>
      </c>
      <c r="H159" s="4">
        <f t="shared" si="91"/>
        <v>8893</v>
      </c>
      <c r="I159" s="4">
        <f t="shared" si="92"/>
        <v>8893</v>
      </c>
      <c r="J159">
        <f t="shared" si="93"/>
        <v>26680</v>
      </c>
      <c r="K159" s="102">
        <v>156</v>
      </c>
      <c r="L159" s="4">
        <f t="shared" si="102"/>
        <v>5469</v>
      </c>
      <c r="M159" s="4">
        <f t="shared" si="103"/>
        <v>5469</v>
      </c>
      <c r="N159" s="4">
        <f t="shared" si="104"/>
        <v>5469</v>
      </c>
      <c r="O159" s="4">
        <f t="shared" si="105"/>
        <v>5469</v>
      </c>
      <c r="P159" s="4">
        <f t="shared" si="106"/>
        <v>8893</v>
      </c>
      <c r="Q159" s="4">
        <f>INT(P159/$F$2*$G$2)</f>
        <v>8893</v>
      </c>
      <c r="R159" s="4">
        <f>INT(P159/$F$2*$H$2)</f>
        <v>8893</v>
      </c>
      <c r="S159" s="4">
        <f>INT(R159/$H$2*$I$2)</f>
        <v>8893</v>
      </c>
      <c r="U159" s="102">
        <v>156</v>
      </c>
      <c r="V159" s="4">
        <f t="shared" si="94"/>
        <v>5469</v>
      </c>
      <c r="W159" s="4">
        <f t="shared" si="95"/>
        <v>5469</v>
      </c>
      <c r="X159" s="4">
        <f t="shared" si="96"/>
        <v>5469</v>
      </c>
      <c r="Y159" s="4">
        <f t="shared" si="97"/>
        <v>5469</v>
      </c>
      <c r="Z159" s="4">
        <f t="shared" si="98"/>
        <v>8893</v>
      </c>
      <c r="AA159" s="4">
        <f t="shared" si="99"/>
        <v>8893</v>
      </c>
      <c r="AB159" s="4">
        <f t="shared" si="100"/>
        <v>8893</v>
      </c>
      <c r="AC159" s="4">
        <f t="shared" si="101"/>
        <v>8893</v>
      </c>
    </row>
    <row r="160" ht="16.5" spans="1:29">
      <c r="A160" s="102">
        <v>157</v>
      </c>
      <c r="B160" s="102">
        <f>INT(VLOOKUP(A160,装备基础!$BI$1:$BQ$203,2)/属性空间占比!$B$3*属性空间占比!$B$2)</f>
        <v>6750</v>
      </c>
      <c r="C160" s="4">
        <f t="shared" si="86"/>
        <v>6750</v>
      </c>
      <c r="D160" s="4">
        <f t="shared" si="87"/>
        <v>6750</v>
      </c>
      <c r="E160" s="4">
        <f t="shared" si="88"/>
        <v>6750</v>
      </c>
      <c r="F160" s="4">
        <f t="shared" si="89"/>
        <v>9000</v>
      </c>
      <c r="G160" s="4">
        <f t="shared" si="90"/>
        <v>9000</v>
      </c>
      <c r="H160" s="4">
        <f t="shared" si="91"/>
        <v>9000</v>
      </c>
      <c r="I160" s="4">
        <f t="shared" si="92"/>
        <v>9000</v>
      </c>
      <c r="J160">
        <f t="shared" si="93"/>
        <v>27000</v>
      </c>
      <c r="K160" s="102">
        <v>157</v>
      </c>
      <c r="L160" s="4">
        <f t="shared" si="102"/>
        <v>5535</v>
      </c>
      <c r="M160" s="4">
        <f t="shared" si="103"/>
        <v>5535</v>
      </c>
      <c r="N160" s="4">
        <f t="shared" si="104"/>
        <v>5535</v>
      </c>
      <c r="O160" s="4">
        <f t="shared" si="105"/>
        <v>5535</v>
      </c>
      <c r="P160" s="4">
        <f t="shared" si="106"/>
        <v>9000</v>
      </c>
      <c r="Q160" s="4">
        <f>INT(P160/$F$2*$G$2)</f>
        <v>9000</v>
      </c>
      <c r="R160" s="4">
        <f>INT(P160/$F$2*$H$2)</f>
        <v>9000</v>
      </c>
      <c r="S160" s="4">
        <f>INT(R160/$H$2*$I$2)</f>
        <v>9000</v>
      </c>
      <c r="U160" s="102">
        <v>157</v>
      </c>
      <c r="V160" s="4">
        <f t="shared" si="94"/>
        <v>5535</v>
      </c>
      <c r="W160" s="4">
        <f t="shared" si="95"/>
        <v>5535</v>
      </c>
      <c r="X160" s="4">
        <f t="shared" si="96"/>
        <v>5535</v>
      </c>
      <c r="Y160" s="4">
        <f t="shared" si="97"/>
        <v>5535</v>
      </c>
      <c r="Z160" s="4">
        <f t="shared" si="98"/>
        <v>9000</v>
      </c>
      <c r="AA160" s="4">
        <f t="shared" si="99"/>
        <v>9000</v>
      </c>
      <c r="AB160" s="4">
        <f t="shared" si="100"/>
        <v>9000</v>
      </c>
      <c r="AC160" s="4">
        <f t="shared" si="101"/>
        <v>9000</v>
      </c>
    </row>
    <row r="161" ht="16.5" spans="1:29">
      <c r="A161" s="102">
        <v>158</v>
      </c>
      <c r="B161" s="102">
        <f>INT(VLOOKUP(A161,装备基础!$BI$1:$BQ$203,2)/属性空间占比!$B$3*属性空间占比!$B$2)</f>
        <v>6835</v>
      </c>
      <c r="C161" s="4">
        <f t="shared" si="86"/>
        <v>6835</v>
      </c>
      <c r="D161" s="4">
        <f t="shared" si="87"/>
        <v>6835</v>
      </c>
      <c r="E161" s="4">
        <f t="shared" si="88"/>
        <v>6835</v>
      </c>
      <c r="F161" s="4">
        <f t="shared" si="89"/>
        <v>9113</v>
      </c>
      <c r="G161" s="4">
        <f t="shared" si="90"/>
        <v>9113</v>
      </c>
      <c r="H161" s="4">
        <f t="shared" si="91"/>
        <v>9113</v>
      </c>
      <c r="I161" s="4">
        <f t="shared" si="92"/>
        <v>9113</v>
      </c>
      <c r="J161">
        <f t="shared" si="93"/>
        <v>27340</v>
      </c>
      <c r="K161" s="102">
        <v>158</v>
      </c>
      <c r="L161" s="4">
        <f t="shared" si="102"/>
        <v>5604</v>
      </c>
      <c r="M161" s="4">
        <f t="shared" si="103"/>
        <v>5604</v>
      </c>
      <c r="N161" s="4">
        <f t="shared" si="104"/>
        <v>5604</v>
      </c>
      <c r="O161" s="4">
        <f t="shared" si="105"/>
        <v>5604</v>
      </c>
      <c r="P161" s="4">
        <f t="shared" si="106"/>
        <v>9113</v>
      </c>
      <c r="Q161" s="4">
        <f>INT(P161/$F$2*$G$2)</f>
        <v>9113</v>
      </c>
      <c r="R161" s="4">
        <f>INT(P161/$F$2*$H$2)</f>
        <v>9113</v>
      </c>
      <c r="S161" s="4">
        <f>INT(R161/$H$2*$I$2)</f>
        <v>9113</v>
      </c>
      <c r="U161" s="102">
        <v>158</v>
      </c>
      <c r="V161" s="4">
        <f t="shared" si="94"/>
        <v>5604</v>
      </c>
      <c r="W161" s="4">
        <f t="shared" si="95"/>
        <v>5604</v>
      </c>
      <c r="X161" s="4">
        <f t="shared" si="96"/>
        <v>5604</v>
      </c>
      <c r="Y161" s="4">
        <f t="shared" si="97"/>
        <v>5604</v>
      </c>
      <c r="Z161" s="4">
        <f t="shared" si="98"/>
        <v>9113</v>
      </c>
      <c r="AA161" s="4">
        <f t="shared" si="99"/>
        <v>9113</v>
      </c>
      <c r="AB161" s="4">
        <f t="shared" si="100"/>
        <v>9113</v>
      </c>
      <c r="AC161" s="4">
        <f t="shared" si="101"/>
        <v>9113</v>
      </c>
    </row>
    <row r="162" ht="16.5" spans="1:29">
      <c r="A162" s="102">
        <v>159</v>
      </c>
      <c r="B162" s="102">
        <f>INT(VLOOKUP(A162,装备基础!$BI$1:$BQ$203,2)/属性空间占比!$B$3*属性空间占比!$B$2)</f>
        <v>6915</v>
      </c>
      <c r="C162" s="4">
        <f t="shared" si="86"/>
        <v>6915</v>
      </c>
      <c r="D162" s="4">
        <f t="shared" si="87"/>
        <v>6915</v>
      </c>
      <c r="E162" s="4">
        <f t="shared" si="88"/>
        <v>6915</v>
      </c>
      <c r="F162" s="4">
        <f t="shared" si="89"/>
        <v>9220</v>
      </c>
      <c r="G162" s="4">
        <f t="shared" si="90"/>
        <v>9220</v>
      </c>
      <c r="H162" s="4">
        <f t="shared" si="91"/>
        <v>9220</v>
      </c>
      <c r="I162" s="4">
        <f t="shared" si="92"/>
        <v>9220</v>
      </c>
      <c r="J162">
        <f t="shared" si="93"/>
        <v>27660</v>
      </c>
      <c r="K162" s="102">
        <v>159</v>
      </c>
      <c r="L162" s="4">
        <f t="shared" si="102"/>
        <v>5670</v>
      </c>
      <c r="M162" s="4">
        <f t="shared" si="103"/>
        <v>5670</v>
      </c>
      <c r="N162" s="4">
        <f t="shared" si="104"/>
        <v>5670</v>
      </c>
      <c r="O162" s="4">
        <f t="shared" si="105"/>
        <v>5670</v>
      </c>
      <c r="P162" s="4">
        <f t="shared" si="106"/>
        <v>9220</v>
      </c>
      <c r="Q162" s="4">
        <f>INT(P162/$F$2*$G$2)</f>
        <v>9220</v>
      </c>
      <c r="R162" s="4">
        <f>INT(P162/$F$2*$H$2)</f>
        <v>9220</v>
      </c>
      <c r="S162" s="4">
        <f>INT(R162/$H$2*$I$2)</f>
        <v>9220</v>
      </c>
      <c r="U162" s="102">
        <v>159</v>
      </c>
      <c r="V162" s="4">
        <f t="shared" si="94"/>
        <v>5670</v>
      </c>
      <c r="W162" s="4">
        <f t="shared" si="95"/>
        <v>5670</v>
      </c>
      <c r="X162" s="4">
        <f t="shared" si="96"/>
        <v>5670</v>
      </c>
      <c r="Y162" s="4">
        <f t="shared" si="97"/>
        <v>5670</v>
      </c>
      <c r="Z162" s="4">
        <f t="shared" si="98"/>
        <v>9220</v>
      </c>
      <c r="AA162" s="4">
        <f t="shared" si="99"/>
        <v>9220</v>
      </c>
      <c r="AB162" s="4">
        <f t="shared" si="100"/>
        <v>9220</v>
      </c>
      <c r="AC162" s="4">
        <f t="shared" si="101"/>
        <v>9220</v>
      </c>
    </row>
    <row r="163" ht="16.5" spans="1:29">
      <c r="A163" s="102">
        <v>160</v>
      </c>
      <c r="B163" s="102">
        <f>INT(VLOOKUP(A163,装备基础!$BI$1:$BQ$203,2)/属性空间占比!$B$3*属性空间占比!$B$2)</f>
        <v>7000</v>
      </c>
      <c r="C163" s="4">
        <f t="shared" si="86"/>
        <v>7000</v>
      </c>
      <c r="D163" s="4">
        <f t="shared" si="87"/>
        <v>7000</v>
      </c>
      <c r="E163" s="4">
        <f t="shared" si="88"/>
        <v>7000</v>
      </c>
      <c r="F163" s="4">
        <f t="shared" si="89"/>
        <v>9333</v>
      </c>
      <c r="G163" s="4">
        <f t="shared" si="90"/>
        <v>9333</v>
      </c>
      <c r="H163" s="4">
        <f t="shared" si="91"/>
        <v>9333</v>
      </c>
      <c r="I163" s="4">
        <f t="shared" si="92"/>
        <v>9333</v>
      </c>
      <c r="J163">
        <f t="shared" si="93"/>
        <v>28000</v>
      </c>
      <c r="K163" s="102">
        <v>160</v>
      </c>
      <c r="L163" s="4">
        <f t="shared" si="102"/>
        <v>5740</v>
      </c>
      <c r="M163" s="4">
        <f t="shared" si="103"/>
        <v>5740</v>
      </c>
      <c r="N163" s="4">
        <f t="shared" si="104"/>
        <v>5740</v>
      </c>
      <c r="O163" s="4">
        <f t="shared" si="105"/>
        <v>5740</v>
      </c>
      <c r="P163" s="4">
        <f t="shared" si="106"/>
        <v>9333</v>
      </c>
      <c r="Q163" s="4">
        <f>INT(P163/$F$2*$G$2)</f>
        <v>9333</v>
      </c>
      <c r="R163" s="4">
        <f>INT(P163/$F$2*$H$2)</f>
        <v>9333</v>
      </c>
      <c r="S163" s="4">
        <f>INT(R163/$H$2*$I$2)</f>
        <v>9333</v>
      </c>
      <c r="U163" s="102">
        <v>160</v>
      </c>
      <c r="V163" s="4">
        <f t="shared" si="94"/>
        <v>5740</v>
      </c>
      <c r="W163" s="4">
        <f t="shared" si="95"/>
        <v>5740</v>
      </c>
      <c r="X163" s="4">
        <f t="shared" si="96"/>
        <v>5740</v>
      </c>
      <c r="Y163" s="4">
        <f t="shared" si="97"/>
        <v>5740</v>
      </c>
      <c r="Z163" s="4">
        <f t="shared" si="98"/>
        <v>9333</v>
      </c>
      <c r="AA163" s="4">
        <f t="shared" si="99"/>
        <v>9333</v>
      </c>
      <c r="AB163" s="4">
        <f t="shared" si="100"/>
        <v>9333</v>
      </c>
      <c r="AC163" s="4">
        <f t="shared" si="101"/>
        <v>9333</v>
      </c>
    </row>
    <row r="164" ht="16.5" spans="1:29">
      <c r="A164" s="102">
        <v>161</v>
      </c>
      <c r="B164" s="102">
        <f>INT(VLOOKUP(A164,装备基础!$BI$1:$BQ$203,2)/属性空间占比!$B$3*属性空间占比!$B$2)</f>
        <v>7085</v>
      </c>
      <c r="C164" s="4">
        <f t="shared" si="86"/>
        <v>7085</v>
      </c>
      <c r="D164" s="4">
        <f t="shared" si="87"/>
        <v>7085</v>
      </c>
      <c r="E164" s="4">
        <f t="shared" si="88"/>
        <v>7085</v>
      </c>
      <c r="F164" s="4">
        <f t="shared" si="89"/>
        <v>9446</v>
      </c>
      <c r="G164" s="4">
        <f t="shared" si="90"/>
        <v>9446</v>
      </c>
      <c r="H164" s="4">
        <f t="shared" si="91"/>
        <v>9446</v>
      </c>
      <c r="I164" s="4">
        <f t="shared" si="92"/>
        <v>9446</v>
      </c>
      <c r="J164">
        <f t="shared" si="93"/>
        <v>28340</v>
      </c>
      <c r="K164" s="102">
        <v>161</v>
      </c>
      <c r="L164" s="4">
        <f t="shared" si="102"/>
        <v>5809</v>
      </c>
      <c r="M164" s="4">
        <f t="shared" si="103"/>
        <v>5809</v>
      </c>
      <c r="N164" s="4">
        <f t="shared" si="104"/>
        <v>5809</v>
      </c>
      <c r="O164" s="4">
        <f t="shared" si="105"/>
        <v>5809</v>
      </c>
      <c r="P164" s="4">
        <f t="shared" si="106"/>
        <v>9446</v>
      </c>
      <c r="Q164" s="4">
        <f>INT(P164/$F$2*$G$2)</f>
        <v>9446</v>
      </c>
      <c r="R164" s="4">
        <f>INT(P164/$F$2*$H$2)</f>
        <v>9446</v>
      </c>
      <c r="S164" s="4">
        <f>INT(R164/$H$2*$I$2)</f>
        <v>9446</v>
      </c>
      <c r="U164" s="102">
        <v>161</v>
      </c>
      <c r="V164" s="4">
        <f t="shared" si="94"/>
        <v>5809</v>
      </c>
      <c r="W164" s="4">
        <f t="shared" si="95"/>
        <v>5809</v>
      </c>
      <c r="X164" s="4">
        <f t="shared" si="96"/>
        <v>5809</v>
      </c>
      <c r="Y164" s="4">
        <f t="shared" si="97"/>
        <v>5809</v>
      </c>
      <c r="Z164" s="4">
        <f t="shared" si="98"/>
        <v>9446</v>
      </c>
      <c r="AA164" s="4">
        <f t="shared" si="99"/>
        <v>9446</v>
      </c>
      <c r="AB164" s="4">
        <f t="shared" si="100"/>
        <v>9446</v>
      </c>
      <c r="AC164" s="4">
        <f t="shared" si="101"/>
        <v>9446</v>
      </c>
    </row>
    <row r="165" ht="16.5" spans="1:29">
      <c r="A165" s="102">
        <v>162</v>
      </c>
      <c r="B165" s="102">
        <f>INT(VLOOKUP(A165,装备基础!$BI$1:$BQ$203,2)/属性空间占比!$B$3*属性空间占比!$B$2)</f>
        <v>7170</v>
      </c>
      <c r="C165" s="4">
        <f t="shared" ref="C165:C196" si="107">INT(B165/$B$2*$C$2)</f>
        <v>7170</v>
      </c>
      <c r="D165" s="4">
        <f t="shared" ref="D165:D196" si="108">INT(B165/$B$2*$D$2)</f>
        <v>7170</v>
      </c>
      <c r="E165" s="4">
        <f t="shared" ref="E165:E196" si="109">INT(B165/$B$2*$E$2)</f>
        <v>7170</v>
      </c>
      <c r="F165" s="4">
        <f t="shared" ref="F165:F196" si="110">INT(B165/$B$2/1.5*1*$F$2)</f>
        <v>9560</v>
      </c>
      <c r="G165" s="4">
        <f t="shared" ref="G165:G196" si="111">INT(F165/$F$2*$G$2)</f>
        <v>9560</v>
      </c>
      <c r="H165" s="4">
        <f t="shared" ref="H165:H196" si="112">INT(F165/$F$2*$H$2)</f>
        <v>9560</v>
      </c>
      <c r="I165" s="4">
        <f t="shared" ref="I165:I196" si="113">INT(H165/$H$2*$I$2)</f>
        <v>9560</v>
      </c>
      <c r="J165">
        <f t="shared" ref="J165:J196" si="114">SUM(B165:E165)</f>
        <v>28680</v>
      </c>
      <c r="K165" s="102">
        <v>162</v>
      </c>
      <c r="L165" s="4">
        <f t="shared" si="102"/>
        <v>5879</v>
      </c>
      <c r="M165" s="4">
        <f t="shared" si="103"/>
        <v>5879</v>
      </c>
      <c r="N165" s="4">
        <f t="shared" si="104"/>
        <v>5879</v>
      </c>
      <c r="O165" s="4">
        <f t="shared" si="105"/>
        <v>5879</v>
      </c>
      <c r="P165" s="4">
        <f t="shared" si="106"/>
        <v>9560</v>
      </c>
      <c r="Q165" s="4">
        <f>INT(P165/$F$2*$G$2)</f>
        <v>9560</v>
      </c>
      <c r="R165" s="4">
        <f>INT(P165/$F$2*$H$2)</f>
        <v>9560</v>
      </c>
      <c r="S165" s="4">
        <f>INT(R165/$H$2*$I$2)</f>
        <v>9560</v>
      </c>
      <c r="U165" s="102">
        <v>162</v>
      </c>
      <c r="V165" s="4">
        <f t="shared" ref="V165:V196" si="115">L165</f>
        <v>5879</v>
      </c>
      <c r="W165" s="4">
        <f t="shared" ref="W165:W196" si="116">M165</f>
        <v>5879</v>
      </c>
      <c r="X165" s="4">
        <f t="shared" ref="X165:X196" si="117">N165</f>
        <v>5879</v>
      </c>
      <c r="Y165" s="4">
        <f t="shared" ref="Y165:Y196" si="118">O165</f>
        <v>5879</v>
      </c>
      <c r="Z165" s="4">
        <f t="shared" ref="Z165:Z196" si="119">P165</f>
        <v>9560</v>
      </c>
      <c r="AA165" s="4">
        <f t="shared" ref="AA165:AA196" si="120">Q165</f>
        <v>9560</v>
      </c>
      <c r="AB165" s="4">
        <f t="shared" ref="AB165:AB196" si="121">R165</f>
        <v>9560</v>
      </c>
      <c r="AC165" s="4">
        <f t="shared" ref="AC165:AC196" si="122">S165</f>
        <v>9560</v>
      </c>
    </row>
    <row r="166" ht="16.5" spans="1:29">
      <c r="A166" s="102">
        <v>163</v>
      </c>
      <c r="B166" s="102">
        <f>INT(VLOOKUP(A166,装备基础!$BI$1:$BQ$203,2)/属性空间占比!$B$3*属性空间占比!$B$2)</f>
        <v>7255</v>
      </c>
      <c r="C166" s="4">
        <f t="shared" si="107"/>
        <v>7255</v>
      </c>
      <c r="D166" s="4">
        <f t="shared" si="108"/>
        <v>7255</v>
      </c>
      <c r="E166" s="4">
        <f t="shared" si="109"/>
        <v>7255</v>
      </c>
      <c r="F166" s="4">
        <f t="shared" si="110"/>
        <v>9673</v>
      </c>
      <c r="G166" s="4">
        <f t="shared" si="111"/>
        <v>9673</v>
      </c>
      <c r="H166" s="4">
        <f t="shared" si="112"/>
        <v>9673</v>
      </c>
      <c r="I166" s="4">
        <f t="shared" si="113"/>
        <v>9673</v>
      </c>
      <c r="J166">
        <f t="shared" si="114"/>
        <v>29020</v>
      </c>
      <c r="K166" s="102">
        <v>163</v>
      </c>
      <c r="L166" s="4">
        <f t="shared" si="102"/>
        <v>5949</v>
      </c>
      <c r="M166" s="4">
        <f t="shared" si="103"/>
        <v>5949</v>
      </c>
      <c r="N166" s="4">
        <f t="shared" si="104"/>
        <v>5949</v>
      </c>
      <c r="O166" s="4">
        <f t="shared" si="105"/>
        <v>5949</v>
      </c>
      <c r="P166" s="4">
        <f t="shared" si="106"/>
        <v>9673</v>
      </c>
      <c r="Q166" s="4">
        <f>INT(P166/$F$2*$G$2)</f>
        <v>9673</v>
      </c>
      <c r="R166" s="4">
        <f>INT(P166/$F$2*$H$2)</f>
        <v>9673</v>
      </c>
      <c r="S166" s="4">
        <f>INT(R166/$H$2*$I$2)</f>
        <v>9673</v>
      </c>
      <c r="U166" s="102">
        <v>163</v>
      </c>
      <c r="V166" s="4">
        <f t="shared" si="115"/>
        <v>5949</v>
      </c>
      <c r="W166" s="4">
        <f t="shared" si="116"/>
        <v>5949</v>
      </c>
      <c r="X166" s="4">
        <f t="shared" si="117"/>
        <v>5949</v>
      </c>
      <c r="Y166" s="4">
        <f t="shared" si="118"/>
        <v>5949</v>
      </c>
      <c r="Z166" s="4">
        <f t="shared" si="119"/>
        <v>9673</v>
      </c>
      <c r="AA166" s="4">
        <f t="shared" si="120"/>
        <v>9673</v>
      </c>
      <c r="AB166" s="4">
        <f t="shared" si="121"/>
        <v>9673</v>
      </c>
      <c r="AC166" s="4">
        <f t="shared" si="122"/>
        <v>9673</v>
      </c>
    </row>
    <row r="167" ht="16.5" spans="1:29">
      <c r="A167" s="102">
        <v>164</v>
      </c>
      <c r="B167" s="102">
        <f>INT(VLOOKUP(A167,装备基础!$BI$1:$BQ$203,2)/属性空间占比!$B$3*属性空间占比!$B$2)</f>
        <v>7340</v>
      </c>
      <c r="C167" s="4">
        <f t="shared" si="107"/>
        <v>7340</v>
      </c>
      <c r="D167" s="4">
        <f t="shared" si="108"/>
        <v>7340</v>
      </c>
      <c r="E167" s="4">
        <f t="shared" si="109"/>
        <v>7340</v>
      </c>
      <c r="F167" s="4">
        <f t="shared" si="110"/>
        <v>9786</v>
      </c>
      <c r="G167" s="4">
        <f t="shared" si="111"/>
        <v>9786</v>
      </c>
      <c r="H167" s="4">
        <f t="shared" si="112"/>
        <v>9786</v>
      </c>
      <c r="I167" s="4">
        <f t="shared" si="113"/>
        <v>9786</v>
      </c>
      <c r="J167">
        <f t="shared" si="114"/>
        <v>29360</v>
      </c>
      <c r="K167" s="102">
        <v>164</v>
      </c>
      <c r="L167" s="4">
        <f t="shared" si="102"/>
        <v>6018</v>
      </c>
      <c r="M167" s="4">
        <f t="shared" si="103"/>
        <v>6018</v>
      </c>
      <c r="N167" s="4">
        <f t="shared" si="104"/>
        <v>6018</v>
      </c>
      <c r="O167" s="4">
        <f t="shared" si="105"/>
        <v>6018</v>
      </c>
      <c r="P167" s="4">
        <f t="shared" si="106"/>
        <v>9786</v>
      </c>
      <c r="Q167" s="4">
        <f>INT(P167/$F$2*$G$2)</f>
        <v>9786</v>
      </c>
      <c r="R167" s="4">
        <f>INT(P167/$F$2*$H$2)</f>
        <v>9786</v>
      </c>
      <c r="S167" s="4">
        <f>INT(R167/$H$2*$I$2)</f>
        <v>9786</v>
      </c>
      <c r="U167" s="102">
        <v>164</v>
      </c>
      <c r="V167" s="4">
        <f t="shared" si="115"/>
        <v>6018</v>
      </c>
      <c r="W167" s="4">
        <f t="shared" si="116"/>
        <v>6018</v>
      </c>
      <c r="X167" s="4">
        <f t="shared" si="117"/>
        <v>6018</v>
      </c>
      <c r="Y167" s="4">
        <f t="shared" si="118"/>
        <v>6018</v>
      </c>
      <c r="Z167" s="4">
        <f t="shared" si="119"/>
        <v>9786</v>
      </c>
      <c r="AA167" s="4">
        <f t="shared" si="120"/>
        <v>9786</v>
      </c>
      <c r="AB167" s="4">
        <f t="shared" si="121"/>
        <v>9786</v>
      </c>
      <c r="AC167" s="4">
        <f t="shared" si="122"/>
        <v>9786</v>
      </c>
    </row>
    <row r="168" ht="16.5" spans="1:29">
      <c r="A168" s="102">
        <v>165</v>
      </c>
      <c r="B168" s="102">
        <f>INT(VLOOKUP(A168,装备基础!$BI$1:$BQ$203,2)/属性空间占比!$B$3*属性空间占比!$B$2)</f>
        <v>7425</v>
      </c>
      <c r="C168" s="4">
        <f t="shared" si="107"/>
        <v>7425</v>
      </c>
      <c r="D168" s="4">
        <f t="shared" si="108"/>
        <v>7425</v>
      </c>
      <c r="E168" s="4">
        <f t="shared" si="109"/>
        <v>7425</v>
      </c>
      <c r="F168" s="4">
        <f t="shared" si="110"/>
        <v>9900</v>
      </c>
      <c r="G168" s="4">
        <f t="shared" si="111"/>
        <v>9900</v>
      </c>
      <c r="H168" s="4">
        <f t="shared" si="112"/>
        <v>9900</v>
      </c>
      <c r="I168" s="4">
        <f t="shared" si="113"/>
        <v>9900</v>
      </c>
      <c r="J168">
        <f t="shared" si="114"/>
        <v>29700</v>
      </c>
      <c r="K168" s="102">
        <v>165</v>
      </c>
      <c r="L168" s="4">
        <f t="shared" si="102"/>
        <v>6088</v>
      </c>
      <c r="M168" s="4">
        <f t="shared" si="103"/>
        <v>6088</v>
      </c>
      <c r="N168" s="4">
        <f t="shared" si="104"/>
        <v>6088</v>
      </c>
      <c r="O168" s="4">
        <f t="shared" si="105"/>
        <v>6088</v>
      </c>
      <c r="P168" s="4">
        <f t="shared" si="106"/>
        <v>9900</v>
      </c>
      <c r="Q168" s="4">
        <f>INT(P168/$F$2*$G$2)</f>
        <v>9900</v>
      </c>
      <c r="R168" s="4">
        <f>INT(P168/$F$2*$H$2)</f>
        <v>9900</v>
      </c>
      <c r="S168" s="4">
        <f>INT(R168/$H$2*$I$2)</f>
        <v>9900</v>
      </c>
      <c r="U168" s="102">
        <v>165</v>
      </c>
      <c r="V168" s="4">
        <f t="shared" si="115"/>
        <v>6088</v>
      </c>
      <c r="W168" s="4">
        <f t="shared" si="116"/>
        <v>6088</v>
      </c>
      <c r="X168" s="4">
        <f t="shared" si="117"/>
        <v>6088</v>
      </c>
      <c r="Y168" s="4">
        <f t="shared" si="118"/>
        <v>6088</v>
      </c>
      <c r="Z168" s="4">
        <f t="shared" si="119"/>
        <v>9900</v>
      </c>
      <c r="AA168" s="4">
        <f t="shared" si="120"/>
        <v>9900</v>
      </c>
      <c r="AB168" s="4">
        <f t="shared" si="121"/>
        <v>9900</v>
      </c>
      <c r="AC168" s="4">
        <f t="shared" si="122"/>
        <v>9900</v>
      </c>
    </row>
    <row r="169" ht="16.5" spans="1:29">
      <c r="A169" s="102">
        <v>166</v>
      </c>
      <c r="B169" s="102">
        <f>INT(VLOOKUP(A169,装备基础!$BI$1:$BQ$203,2)/属性空间占比!$B$3*属性空间占比!$B$2)</f>
        <v>7510</v>
      </c>
      <c r="C169" s="4">
        <f t="shared" si="107"/>
        <v>7510</v>
      </c>
      <c r="D169" s="4">
        <f t="shared" si="108"/>
        <v>7510</v>
      </c>
      <c r="E169" s="4">
        <f t="shared" si="109"/>
        <v>7510</v>
      </c>
      <c r="F169" s="4">
        <f t="shared" si="110"/>
        <v>10013</v>
      </c>
      <c r="G169" s="4">
        <f t="shared" si="111"/>
        <v>10013</v>
      </c>
      <c r="H169" s="4">
        <f t="shared" si="112"/>
        <v>10013</v>
      </c>
      <c r="I169" s="4">
        <f t="shared" si="113"/>
        <v>10013</v>
      </c>
      <c r="J169">
        <f t="shared" si="114"/>
        <v>30040</v>
      </c>
      <c r="K169" s="102">
        <v>166</v>
      </c>
      <c r="L169" s="4">
        <f t="shared" si="102"/>
        <v>6158</v>
      </c>
      <c r="M169" s="4">
        <f t="shared" si="103"/>
        <v>6158</v>
      </c>
      <c r="N169" s="4">
        <f t="shared" si="104"/>
        <v>6158</v>
      </c>
      <c r="O169" s="4">
        <f t="shared" si="105"/>
        <v>6158</v>
      </c>
      <c r="P169" s="4">
        <f t="shared" si="106"/>
        <v>10013</v>
      </c>
      <c r="Q169" s="4">
        <f>INT(P169/$F$2*$G$2)</f>
        <v>10013</v>
      </c>
      <c r="R169" s="4">
        <f>INT(P169/$F$2*$H$2)</f>
        <v>10013</v>
      </c>
      <c r="S169" s="4">
        <f>INT(R169/$H$2*$I$2)</f>
        <v>10013</v>
      </c>
      <c r="U169" s="102">
        <v>166</v>
      </c>
      <c r="V169" s="4">
        <f t="shared" si="115"/>
        <v>6158</v>
      </c>
      <c r="W169" s="4">
        <f t="shared" si="116"/>
        <v>6158</v>
      </c>
      <c r="X169" s="4">
        <f t="shared" si="117"/>
        <v>6158</v>
      </c>
      <c r="Y169" s="4">
        <f t="shared" si="118"/>
        <v>6158</v>
      </c>
      <c r="Z169" s="4">
        <f t="shared" si="119"/>
        <v>10013</v>
      </c>
      <c r="AA169" s="4">
        <f t="shared" si="120"/>
        <v>10013</v>
      </c>
      <c r="AB169" s="4">
        <f t="shared" si="121"/>
        <v>10013</v>
      </c>
      <c r="AC169" s="4">
        <f t="shared" si="122"/>
        <v>10013</v>
      </c>
    </row>
    <row r="170" ht="16.5" spans="1:29">
      <c r="A170" s="102">
        <v>167</v>
      </c>
      <c r="B170" s="102">
        <f>INT(VLOOKUP(A170,装备基础!$BI$1:$BQ$203,2)/属性空间占比!$B$3*属性空间占比!$B$2)</f>
        <v>7600</v>
      </c>
      <c r="C170" s="4">
        <f t="shared" si="107"/>
        <v>7600</v>
      </c>
      <c r="D170" s="4">
        <f t="shared" si="108"/>
        <v>7600</v>
      </c>
      <c r="E170" s="4">
        <f t="shared" si="109"/>
        <v>7600</v>
      </c>
      <c r="F170" s="4">
        <f t="shared" si="110"/>
        <v>10133</v>
      </c>
      <c r="G170" s="4">
        <f t="shared" si="111"/>
        <v>10133</v>
      </c>
      <c r="H170" s="4">
        <f t="shared" si="112"/>
        <v>10133</v>
      </c>
      <c r="I170" s="4">
        <f t="shared" si="113"/>
        <v>10133</v>
      </c>
      <c r="J170">
        <f t="shared" si="114"/>
        <v>30400</v>
      </c>
      <c r="K170" s="102">
        <v>167</v>
      </c>
      <c r="L170" s="4">
        <f t="shared" si="102"/>
        <v>6232</v>
      </c>
      <c r="M170" s="4">
        <f t="shared" si="103"/>
        <v>6232</v>
      </c>
      <c r="N170" s="4">
        <f t="shared" si="104"/>
        <v>6232</v>
      </c>
      <c r="O170" s="4">
        <f t="shared" si="105"/>
        <v>6232</v>
      </c>
      <c r="P170" s="4">
        <f t="shared" si="106"/>
        <v>10133</v>
      </c>
      <c r="Q170" s="4">
        <f>INT(P170/$F$2*$G$2)</f>
        <v>10133</v>
      </c>
      <c r="R170" s="4">
        <f>INT(P170/$F$2*$H$2)</f>
        <v>10133</v>
      </c>
      <c r="S170" s="4">
        <f>INT(R170/$H$2*$I$2)</f>
        <v>10133</v>
      </c>
      <c r="U170" s="102">
        <v>167</v>
      </c>
      <c r="V170" s="4">
        <f t="shared" si="115"/>
        <v>6232</v>
      </c>
      <c r="W170" s="4">
        <f t="shared" si="116"/>
        <v>6232</v>
      </c>
      <c r="X170" s="4">
        <f t="shared" si="117"/>
        <v>6232</v>
      </c>
      <c r="Y170" s="4">
        <f t="shared" si="118"/>
        <v>6232</v>
      </c>
      <c r="Z170" s="4">
        <f t="shared" si="119"/>
        <v>10133</v>
      </c>
      <c r="AA170" s="4">
        <f t="shared" si="120"/>
        <v>10133</v>
      </c>
      <c r="AB170" s="4">
        <f t="shared" si="121"/>
        <v>10133</v>
      </c>
      <c r="AC170" s="4">
        <f t="shared" si="122"/>
        <v>10133</v>
      </c>
    </row>
    <row r="171" ht="16.5" spans="1:29">
      <c r="A171" s="102">
        <v>168</v>
      </c>
      <c r="B171" s="102">
        <f>INT(VLOOKUP(A171,装备基础!$BI$1:$BQ$203,2)/属性空间占比!$B$3*属性空间占比!$B$2)</f>
        <v>7685</v>
      </c>
      <c r="C171" s="4">
        <f t="shared" si="107"/>
        <v>7685</v>
      </c>
      <c r="D171" s="4">
        <f t="shared" si="108"/>
        <v>7685</v>
      </c>
      <c r="E171" s="4">
        <f t="shared" si="109"/>
        <v>7685</v>
      </c>
      <c r="F171" s="4">
        <f t="shared" si="110"/>
        <v>10246</v>
      </c>
      <c r="G171" s="4">
        <f t="shared" si="111"/>
        <v>10246</v>
      </c>
      <c r="H171" s="4">
        <f t="shared" si="112"/>
        <v>10246</v>
      </c>
      <c r="I171" s="4">
        <f t="shared" si="113"/>
        <v>10246</v>
      </c>
      <c r="J171">
        <f t="shared" si="114"/>
        <v>30740</v>
      </c>
      <c r="K171" s="102">
        <v>168</v>
      </c>
      <c r="L171" s="4">
        <f t="shared" si="102"/>
        <v>6301</v>
      </c>
      <c r="M171" s="4">
        <f t="shared" si="103"/>
        <v>6301</v>
      </c>
      <c r="N171" s="4">
        <f t="shared" si="104"/>
        <v>6301</v>
      </c>
      <c r="O171" s="4">
        <f t="shared" si="105"/>
        <v>6301</v>
      </c>
      <c r="P171" s="4">
        <f t="shared" si="106"/>
        <v>10246</v>
      </c>
      <c r="Q171" s="4">
        <f>INT(P171/$F$2*$G$2)</f>
        <v>10246</v>
      </c>
      <c r="R171" s="4">
        <f>INT(P171/$F$2*$H$2)</f>
        <v>10246</v>
      </c>
      <c r="S171" s="4">
        <f>INT(R171/$H$2*$I$2)</f>
        <v>10246</v>
      </c>
      <c r="U171" s="102">
        <v>168</v>
      </c>
      <c r="V171" s="4">
        <f t="shared" si="115"/>
        <v>6301</v>
      </c>
      <c r="W171" s="4">
        <f t="shared" si="116"/>
        <v>6301</v>
      </c>
      <c r="X171" s="4">
        <f t="shared" si="117"/>
        <v>6301</v>
      </c>
      <c r="Y171" s="4">
        <f t="shared" si="118"/>
        <v>6301</v>
      </c>
      <c r="Z171" s="4">
        <f t="shared" si="119"/>
        <v>10246</v>
      </c>
      <c r="AA171" s="4">
        <f t="shared" si="120"/>
        <v>10246</v>
      </c>
      <c r="AB171" s="4">
        <f t="shared" si="121"/>
        <v>10246</v>
      </c>
      <c r="AC171" s="4">
        <f t="shared" si="122"/>
        <v>10246</v>
      </c>
    </row>
    <row r="172" ht="16.5" spans="1:29">
      <c r="A172" s="102">
        <v>169</v>
      </c>
      <c r="B172" s="102">
        <f>INT(VLOOKUP(A172,装备基础!$BI$1:$BQ$203,2)/属性空间占比!$B$3*属性空间占比!$B$2)</f>
        <v>7775</v>
      </c>
      <c r="C172" s="4">
        <f t="shared" si="107"/>
        <v>7775</v>
      </c>
      <c r="D172" s="4">
        <f t="shared" si="108"/>
        <v>7775</v>
      </c>
      <c r="E172" s="4">
        <f t="shared" si="109"/>
        <v>7775</v>
      </c>
      <c r="F172" s="4">
        <f t="shared" si="110"/>
        <v>10366</v>
      </c>
      <c r="G172" s="4">
        <f t="shared" si="111"/>
        <v>10366</v>
      </c>
      <c r="H172" s="4">
        <f t="shared" si="112"/>
        <v>10366</v>
      </c>
      <c r="I172" s="4">
        <f t="shared" si="113"/>
        <v>10366</v>
      </c>
      <c r="J172">
        <f t="shared" si="114"/>
        <v>31100</v>
      </c>
      <c r="K172" s="102">
        <v>169</v>
      </c>
      <c r="L172" s="4">
        <f t="shared" si="102"/>
        <v>6375</v>
      </c>
      <c r="M172" s="4">
        <f t="shared" si="103"/>
        <v>6375</v>
      </c>
      <c r="N172" s="4">
        <f t="shared" si="104"/>
        <v>6375</v>
      </c>
      <c r="O172" s="4">
        <f t="shared" si="105"/>
        <v>6375</v>
      </c>
      <c r="P172" s="4">
        <f t="shared" si="106"/>
        <v>10366</v>
      </c>
      <c r="Q172" s="4">
        <f>INT(P172/$F$2*$G$2)</f>
        <v>10366</v>
      </c>
      <c r="R172" s="4">
        <f>INT(P172/$F$2*$H$2)</f>
        <v>10366</v>
      </c>
      <c r="S172" s="4">
        <f>INT(R172/$H$2*$I$2)</f>
        <v>10366</v>
      </c>
      <c r="U172" s="102">
        <v>169</v>
      </c>
      <c r="V172" s="4">
        <f t="shared" si="115"/>
        <v>6375</v>
      </c>
      <c r="W172" s="4">
        <f t="shared" si="116"/>
        <v>6375</v>
      </c>
      <c r="X172" s="4">
        <f t="shared" si="117"/>
        <v>6375</v>
      </c>
      <c r="Y172" s="4">
        <f t="shared" si="118"/>
        <v>6375</v>
      </c>
      <c r="Z172" s="4">
        <f t="shared" si="119"/>
        <v>10366</v>
      </c>
      <c r="AA172" s="4">
        <f t="shared" si="120"/>
        <v>10366</v>
      </c>
      <c r="AB172" s="4">
        <f t="shared" si="121"/>
        <v>10366</v>
      </c>
      <c r="AC172" s="4">
        <f t="shared" si="122"/>
        <v>10366</v>
      </c>
    </row>
    <row r="173" ht="16.5" spans="1:29">
      <c r="A173" s="102">
        <v>170</v>
      </c>
      <c r="B173" s="102">
        <f>INT(VLOOKUP(A173,装备基础!$BI$1:$BQ$203,2)/属性空间占比!$B$3*属性空间占比!$B$2)</f>
        <v>7860</v>
      </c>
      <c r="C173" s="4">
        <f t="shared" si="107"/>
        <v>7860</v>
      </c>
      <c r="D173" s="4">
        <f t="shared" si="108"/>
        <v>7860</v>
      </c>
      <c r="E173" s="4">
        <f t="shared" si="109"/>
        <v>7860</v>
      </c>
      <c r="F173" s="4">
        <f t="shared" si="110"/>
        <v>10480</v>
      </c>
      <c r="G173" s="4">
        <f t="shared" si="111"/>
        <v>10480</v>
      </c>
      <c r="H173" s="4">
        <f t="shared" si="112"/>
        <v>10480</v>
      </c>
      <c r="I173" s="4">
        <f t="shared" si="113"/>
        <v>10480</v>
      </c>
      <c r="J173">
        <f t="shared" si="114"/>
        <v>31440</v>
      </c>
      <c r="K173" s="102">
        <v>170</v>
      </c>
      <c r="L173" s="4">
        <f t="shared" ref="L173:L203" si="123">INT(B173*0.82)</f>
        <v>6445</v>
      </c>
      <c r="M173" s="4">
        <f t="shared" ref="M173:M203" si="124">INT(C173*0.82)</f>
        <v>6445</v>
      </c>
      <c r="N173" s="4">
        <f t="shared" ref="N173:N203" si="125">INT(D173*0.82)</f>
        <v>6445</v>
      </c>
      <c r="O173" s="4">
        <f t="shared" ref="O173:O203" si="126">INT(E173*0.82)</f>
        <v>6445</v>
      </c>
      <c r="P173" s="4">
        <f t="shared" ref="P173:P203" si="127">F173</f>
        <v>10480</v>
      </c>
      <c r="Q173" s="4">
        <f>INT(P173/$F$2*$G$2)</f>
        <v>10480</v>
      </c>
      <c r="R173" s="4">
        <f>INT(P173/$F$2*$H$2)</f>
        <v>10480</v>
      </c>
      <c r="S173" s="4">
        <f>INT(R173/$H$2*$I$2)</f>
        <v>10480</v>
      </c>
      <c r="U173" s="102">
        <v>170</v>
      </c>
      <c r="V173" s="4">
        <f t="shared" si="115"/>
        <v>6445</v>
      </c>
      <c r="W173" s="4">
        <f t="shared" si="116"/>
        <v>6445</v>
      </c>
      <c r="X173" s="4">
        <f t="shared" si="117"/>
        <v>6445</v>
      </c>
      <c r="Y173" s="4">
        <f t="shared" si="118"/>
        <v>6445</v>
      </c>
      <c r="Z173" s="4">
        <f t="shared" si="119"/>
        <v>10480</v>
      </c>
      <c r="AA173" s="4">
        <f t="shared" si="120"/>
        <v>10480</v>
      </c>
      <c r="AB173" s="4">
        <f t="shared" si="121"/>
        <v>10480</v>
      </c>
      <c r="AC173" s="4">
        <f t="shared" si="122"/>
        <v>10480</v>
      </c>
    </row>
    <row r="174" ht="16.5" spans="1:29">
      <c r="A174" s="102">
        <v>171</v>
      </c>
      <c r="B174" s="102">
        <f>INT(VLOOKUP(A174,装备基础!$BI$1:$BQ$203,2)/属性空间占比!$B$3*属性空间占比!$B$2)</f>
        <v>7950</v>
      </c>
      <c r="C174" s="4">
        <f t="shared" si="107"/>
        <v>7950</v>
      </c>
      <c r="D174" s="4">
        <f t="shared" si="108"/>
        <v>7950</v>
      </c>
      <c r="E174" s="4">
        <f t="shared" si="109"/>
        <v>7950</v>
      </c>
      <c r="F174" s="4">
        <f t="shared" si="110"/>
        <v>10600</v>
      </c>
      <c r="G174" s="4">
        <f t="shared" si="111"/>
        <v>10600</v>
      </c>
      <c r="H174" s="4">
        <f t="shared" si="112"/>
        <v>10600</v>
      </c>
      <c r="I174" s="4">
        <f t="shared" si="113"/>
        <v>10600</v>
      </c>
      <c r="J174">
        <f t="shared" si="114"/>
        <v>31800</v>
      </c>
      <c r="K174" s="102">
        <v>171</v>
      </c>
      <c r="L174" s="4">
        <f t="shared" si="123"/>
        <v>6519</v>
      </c>
      <c r="M174" s="4">
        <f t="shared" si="124"/>
        <v>6519</v>
      </c>
      <c r="N174" s="4">
        <f t="shared" si="125"/>
        <v>6519</v>
      </c>
      <c r="O174" s="4">
        <f t="shared" si="126"/>
        <v>6519</v>
      </c>
      <c r="P174" s="4">
        <f t="shared" si="127"/>
        <v>10600</v>
      </c>
      <c r="Q174" s="4">
        <f>INT(P174/$F$2*$G$2)</f>
        <v>10600</v>
      </c>
      <c r="R174" s="4">
        <f>INT(P174/$F$2*$H$2)</f>
        <v>10600</v>
      </c>
      <c r="S174" s="4">
        <f>INT(R174/$H$2*$I$2)</f>
        <v>10600</v>
      </c>
      <c r="U174" s="102">
        <v>171</v>
      </c>
      <c r="V174" s="4">
        <f t="shared" si="115"/>
        <v>6519</v>
      </c>
      <c r="W174" s="4">
        <f t="shared" si="116"/>
        <v>6519</v>
      </c>
      <c r="X174" s="4">
        <f t="shared" si="117"/>
        <v>6519</v>
      </c>
      <c r="Y174" s="4">
        <f t="shared" si="118"/>
        <v>6519</v>
      </c>
      <c r="Z174" s="4">
        <f t="shared" si="119"/>
        <v>10600</v>
      </c>
      <c r="AA174" s="4">
        <f t="shared" si="120"/>
        <v>10600</v>
      </c>
      <c r="AB174" s="4">
        <f t="shared" si="121"/>
        <v>10600</v>
      </c>
      <c r="AC174" s="4">
        <f t="shared" si="122"/>
        <v>10600</v>
      </c>
    </row>
    <row r="175" ht="16.5" spans="1:29">
      <c r="A175" s="102">
        <v>172</v>
      </c>
      <c r="B175" s="102">
        <f>INT(VLOOKUP(A175,装备基础!$BI$1:$BQ$203,2)/属性空间占比!$B$3*属性空间占比!$B$2)</f>
        <v>8040</v>
      </c>
      <c r="C175" s="4">
        <f t="shared" si="107"/>
        <v>8040</v>
      </c>
      <c r="D175" s="4">
        <f t="shared" si="108"/>
        <v>8040</v>
      </c>
      <c r="E175" s="4">
        <f t="shared" si="109"/>
        <v>8040</v>
      </c>
      <c r="F175" s="4">
        <f t="shared" si="110"/>
        <v>10720</v>
      </c>
      <c r="G175" s="4">
        <f t="shared" si="111"/>
        <v>10720</v>
      </c>
      <c r="H175" s="4">
        <f t="shared" si="112"/>
        <v>10720</v>
      </c>
      <c r="I175" s="4">
        <f t="shared" si="113"/>
        <v>10720</v>
      </c>
      <c r="J175">
        <f t="shared" si="114"/>
        <v>32160</v>
      </c>
      <c r="K175" s="102">
        <v>172</v>
      </c>
      <c r="L175" s="4">
        <f t="shared" si="123"/>
        <v>6592</v>
      </c>
      <c r="M175" s="4">
        <f t="shared" si="124"/>
        <v>6592</v>
      </c>
      <c r="N175" s="4">
        <f t="shared" si="125"/>
        <v>6592</v>
      </c>
      <c r="O175" s="4">
        <f t="shared" si="126"/>
        <v>6592</v>
      </c>
      <c r="P175" s="4">
        <f t="shared" si="127"/>
        <v>10720</v>
      </c>
      <c r="Q175" s="4">
        <f>INT(P175/$F$2*$G$2)</f>
        <v>10720</v>
      </c>
      <c r="R175" s="4">
        <f>INT(P175/$F$2*$H$2)</f>
        <v>10720</v>
      </c>
      <c r="S175" s="4">
        <f>INT(R175/$H$2*$I$2)</f>
        <v>10720</v>
      </c>
      <c r="U175" s="102">
        <v>172</v>
      </c>
      <c r="V175" s="4">
        <f t="shared" si="115"/>
        <v>6592</v>
      </c>
      <c r="W175" s="4">
        <f t="shared" si="116"/>
        <v>6592</v>
      </c>
      <c r="X175" s="4">
        <f t="shared" si="117"/>
        <v>6592</v>
      </c>
      <c r="Y175" s="4">
        <f t="shared" si="118"/>
        <v>6592</v>
      </c>
      <c r="Z175" s="4">
        <f t="shared" si="119"/>
        <v>10720</v>
      </c>
      <c r="AA175" s="4">
        <f t="shared" si="120"/>
        <v>10720</v>
      </c>
      <c r="AB175" s="4">
        <f t="shared" si="121"/>
        <v>10720</v>
      </c>
      <c r="AC175" s="4">
        <f t="shared" si="122"/>
        <v>10720</v>
      </c>
    </row>
    <row r="176" ht="16.5" spans="1:29">
      <c r="A176" s="102">
        <v>173</v>
      </c>
      <c r="B176" s="102">
        <f>INT(VLOOKUP(A176,装备基础!$BI$1:$BQ$203,2)/属性空间占比!$B$3*属性空间占比!$B$2)</f>
        <v>8130</v>
      </c>
      <c r="C176" s="4">
        <f t="shared" si="107"/>
        <v>8130</v>
      </c>
      <c r="D176" s="4">
        <f t="shared" si="108"/>
        <v>8130</v>
      </c>
      <c r="E176" s="4">
        <f t="shared" si="109"/>
        <v>8130</v>
      </c>
      <c r="F176" s="4">
        <f t="shared" si="110"/>
        <v>10840</v>
      </c>
      <c r="G176" s="4">
        <f t="shared" si="111"/>
        <v>10840</v>
      </c>
      <c r="H176" s="4">
        <f t="shared" si="112"/>
        <v>10840</v>
      </c>
      <c r="I176" s="4">
        <f t="shared" si="113"/>
        <v>10840</v>
      </c>
      <c r="J176">
        <f t="shared" si="114"/>
        <v>32520</v>
      </c>
      <c r="K176" s="102">
        <v>173</v>
      </c>
      <c r="L176" s="4">
        <f t="shared" si="123"/>
        <v>6666</v>
      </c>
      <c r="M176" s="4">
        <f t="shared" si="124"/>
        <v>6666</v>
      </c>
      <c r="N176" s="4">
        <f t="shared" si="125"/>
        <v>6666</v>
      </c>
      <c r="O176" s="4">
        <f t="shared" si="126"/>
        <v>6666</v>
      </c>
      <c r="P176" s="4">
        <f t="shared" si="127"/>
        <v>10840</v>
      </c>
      <c r="Q176" s="4">
        <f>INT(P176/$F$2*$G$2)</f>
        <v>10840</v>
      </c>
      <c r="R176" s="4">
        <f>INT(P176/$F$2*$H$2)</f>
        <v>10840</v>
      </c>
      <c r="S176" s="4">
        <f>INT(R176/$H$2*$I$2)</f>
        <v>10840</v>
      </c>
      <c r="U176" s="102">
        <v>173</v>
      </c>
      <c r="V176" s="4">
        <f t="shared" si="115"/>
        <v>6666</v>
      </c>
      <c r="W176" s="4">
        <f t="shared" si="116"/>
        <v>6666</v>
      </c>
      <c r="X176" s="4">
        <f t="shared" si="117"/>
        <v>6666</v>
      </c>
      <c r="Y176" s="4">
        <f t="shared" si="118"/>
        <v>6666</v>
      </c>
      <c r="Z176" s="4">
        <f t="shared" si="119"/>
        <v>10840</v>
      </c>
      <c r="AA176" s="4">
        <f t="shared" si="120"/>
        <v>10840</v>
      </c>
      <c r="AB176" s="4">
        <f t="shared" si="121"/>
        <v>10840</v>
      </c>
      <c r="AC176" s="4">
        <f t="shared" si="122"/>
        <v>10840</v>
      </c>
    </row>
    <row r="177" ht="16.5" spans="1:29">
      <c r="A177" s="102">
        <v>174</v>
      </c>
      <c r="B177" s="102">
        <f>INT(VLOOKUP(A177,装备基础!$BI$1:$BQ$203,2)/属性空间占比!$B$3*属性空间占比!$B$2)</f>
        <v>8220</v>
      </c>
      <c r="C177" s="4">
        <f t="shared" si="107"/>
        <v>8220</v>
      </c>
      <c r="D177" s="4">
        <f t="shared" si="108"/>
        <v>8220</v>
      </c>
      <c r="E177" s="4">
        <f t="shared" si="109"/>
        <v>8220</v>
      </c>
      <c r="F177" s="4">
        <f t="shared" si="110"/>
        <v>10960</v>
      </c>
      <c r="G177" s="4">
        <f t="shared" si="111"/>
        <v>10960</v>
      </c>
      <c r="H177" s="4">
        <f t="shared" si="112"/>
        <v>10960</v>
      </c>
      <c r="I177" s="4">
        <f t="shared" si="113"/>
        <v>10960</v>
      </c>
      <c r="J177">
        <f t="shared" si="114"/>
        <v>32880</v>
      </c>
      <c r="K177" s="102">
        <v>174</v>
      </c>
      <c r="L177" s="4">
        <f t="shared" si="123"/>
        <v>6740</v>
      </c>
      <c r="M177" s="4">
        <f t="shared" si="124"/>
        <v>6740</v>
      </c>
      <c r="N177" s="4">
        <f t="shared" si="125"/>
        <v>6740</v>
      </c>
      <c r="O177" s="4">
        <f t="shared" si="126"/>
        <v>6740</v>
      </c>
      <c r="P177" s="4">
        <f t="shared" si="127"/>
        <v>10960</v>
      </c>
      <c r="Q177" s="4">
        <f>INT(P177/$F$2*$G$2)</f>
        <v>10960</v>
      </c>
      <c r="R177" s="4">
        <f>INT(P177/$F$2*$H$2)</f>
        <v>10960</v>
      </c>
      <c r="S177" s="4">
        <f>INT(R177/$H$2*$I$2)</f>
        <v>10960</v>
      </c>
      <c r="U177" s="102">
        <v>174</v>
      </c>
      <c r="V177" s="4">
        <f t="shared" si="115"/>
        <v>6740</v>
      </c>
      <c r="W177" s="4">
        <f t="shared" si="116"/>
        <v>6740</v>
      </c>
      <c r="X177" s="4">
        <f t="shared" si="117"/>
        <v>6740</v>
      </c>
      <c r="Y177" s="4">
        <f t="shared" si="118"/>
        <v>6740</v>
      </c>
      <c r="Z177" s="4">
        <f t="shared" si="119"/>
        <v>10960</v>
      </c>
      <c r="AA177" s="4">
        <f t="shared" si="120"/>
        <v>10960</v>
      </c>
      <c r="AB177" s="4">
        <f t="shared" si="121"/>
        <v>10960</v>
      </c>
      <c r="AC177" s="4">
        <f t="shared" si="122"/>
        <v>10960</v>
      </c>
    </row>
    <row r="178" ht="16.5" spans="1:29">
      <c r="A178" s="102">
        <v>175</v>
      </c>
      <c r="B178" s="102">
        <f>INT(VLOOKUP(A178,装备基础!$BI$1:$BQ$203,2)/属性空间占比!$B$3*属性空间占比!$B$2)</f>
        <v>8310</v>
      </c>
      <c r="C178" s="4">
        <f t="shared" si="107"/>
        <v>8310</v>
      </c>
      <c r="D178" s="4">
        <f t="shared" si="108"/>
        <v>8310</v>
      </c>
      <c r="E178" s="4">
        <f t="shared" si="109"/>
        <v>8310</v>
      </c>
      <c r="F178" s="4">
        <f t="shared" si="110"/>
        <v>11080</v>
      </c>
      <c r="G178" s="4">
        <f t="shared" si="111"/>
        <v>11080</v>
      </c>
      <c r="H178" s="4">
        <f t="shared" si="112"/>
        <v>11080</v>
      </c>
      <c r="I178" s="4">
        <f t="shared" si="113"/>
        <v>11080</v>
      </c>
      <c r="J178">
        <f t="shared" si="114"/>
        <v>33240</v>
      </c>
      <c r="K178" s="102">
        <v>175</v>
      </c>
      <c r="L178" s="4">
        <f t="shared" si="123"/>
        <v>6814</v>
      </c>
      <c r="M178" s="4">
        <f t="shared" si="124"/>
        <v>6814</v>
      </c>
      <c r="N178" s="4">
        <f t="shared" si="125"/>
        <v>6814</v>
      </c>
      <c r="O178" s="4">
        <f t="shared" si="126"/>
        <v>6814</v>
      </c>
      <c r="P178" s="4">
        <f t="shared" si="127"/>
        <v>11080</v>
      </c>
      <c r="Q178" s="4">
        <f>INT(P178/$F$2*$G$2)</f>
        <v>11080</v>
      </c>
      <c r="R178" s="4">
        <f>INT(P178/$F$2*$H$2)</f>
        <v>11080</v>
      </c>
      <c r="S178" s="4">
        <f>INT(R178/$H$2*$I$2)</f>
        <v>11080</v>
      </c>
      <c r="U178" s="102">
        <v>175</v>
      </c>
      <c r="V178" s="4">
        <f t="shared" si="115"/>
        <v>6814</v>
      </c>
      <c r="W178" s="4">
        <f t="shared" si="116"/>
        <v>6814</v>
      </c>
      <c r="X178" s="4">
        <f t="shared" si="117"/>
        <v>6814</v>
      </c>
      <c r="Y178" s="4">
        <f t="shared" si="118"/>
        <v>6814</v>
      </c>
      <c r="Z178" s="4">
        <f t="shared" si="119"/>
        <v>11080</v>
      </c>
      <c r="AA178" s="4">
        <f t="shared" si="120"/>
        <v>11080</v>
      </c>
      <c r="AB178" s="4">
        <f t="shared" si="121"/>
        <v>11080</v>
      </c>
      <c r="AC178" s="4">
        <f t="shared" si="122"/>
        <v>11080</v>
      </c>
    </row>
    <row r="179" ht="16.5" spans="1:29">
      <c r="A179" s="102">
        <v>176</v>
      </c>
      <c r="B179" s="102">
        <f>INT(VLOOKUP(A179,装备基础!$BI$1:$BQ$203,2)/属性空间占比!$B$3*属性空间占比!$B$2)</f>
        <v>8405</v>
      </c>
      <c r="C179" s="4">
        <f t="shared" si="107"/>
        <v>8405</v>
      </c>
      <c r="D179" s="4">
        <f t="shared" si="108"/>
        <v>8405</v>
      </c>
      <c r="E179" s="4">
        <f t="shared" si="109"/>
        <v>8405</v>
      </c>
      <c r="F179" s="4">
        <f t="shared" si="110"/>
        <v>11206</v>
      </c>
      <c r="G179" s="4">
        <f t="shared" si="111"/>
        <v>11206</v>
      </c>
      <c r="H179" s="4">
        <f t="shared" si="112"/>
        <v>11206</v>
      </c>
      <c r="I179" s="4">
        <f t="shared" si="113"/>
        <v>11206</v>
      </c>
      <c r="J179">
        <f t="shared" si="114"/>
        <v>33620</v>
      </c>
      <c r="K179" s="102">
        <v>176</v>
      </c>
      <c r="L179" s="4">
        <f t="shared" si="123"/>
        <v>6892</v>
      </c>
      <c r="M179" s="4">
        <f t="shared" si="124"/>
        <v>6892</v>
      </c>
      <c r="N179" s="4">
        <f t="shared" si="125"/>
        <v>6892</v>
      </c>
      <c r="O179" s="4">
        <f t="shared" si="126"/>
        <v>6892</v>
      </c>
      <c r="P179" s="4">
        <f t="shared" si="127"/>
        <v>11206</v>
      </c>
      <c r="Q179" s="4">
        <f>INT(P179/$F$2*$G$2)</f>
        <v>11206</v>
      </c>
      <c r="R179" s="4">
        <f>INT(P179/$F$2*$H$2)</f>
        <v>11206</v>
      </c>
      <c r="S179" s="4">
        <f>INT(R179/$H$2*$I$2)</f>
        <v>11206</v>
      </c>
      <c r="U179" s="102">
        <v>176</v>
      </c>
      <c r="V179" s="4">
        <f t="shared" si="115"/>
        <v>6892</v>
      </c>
      <c r="W179" s="4">
        <f t="shared" si="116"/>
        <v>6892</v>
      </c>
      <c r="X179" s="4">
        <f t="shared" si="117"/>
        <v>6892</v>
      </c>
      <c r="Y179" s="4">
        <f t="shared" si="118"/>
        <v>6892</v>
      </c>
      <c r="Z179" s="4">
        <f t="shared" si="119"/>
        <v>11206</v>
      </c>
      <c r="AA179" s="4">
        <f t="shared" si="120"/>
        <v>11206</v>
      </c>
      <c r="AB179" s="4">
        <f t="shared" si="121"/>
        <v>11206</v>
      </c>
      <c r="AC179" s="4">
        <f t="shared" si="122"/>
        <v>11206</v>
      </c>
    </row>
    <row r="180" ht="16.5" spans="1:29">
      <c r="A180" s="102">
        <v>177</v>
      </c>
      <c r="B180" s="102">
        <f>INT(VLOOKUP(A180,装备基础!$BI$1:$BQ$203,2)/属性空间占比!$B$3*属性空间占比!$B$2)</f>
        <v>8495</v>
      </c>
      <c r="C180" s="4">
        <f t="shared" si="107"/>
        <v>8495</v>
      </c>
      <c r="D180" s="4">
        <f t="shared" si="108"/>
        <v>8495</v>
      </c>
      <c r="E180" s="4">
        <f t="shared" si="109"/>
        <v>8495</v>
      </c>
      <c r="F180" s="4">
        <f t="shared" si="110"/>
        <v>11326</v>
      </c>
      <c r="G180" s="4">
        <f t="shared" si="111"/>
        <v>11326</v>
      </c>
      <c r="H180" s="4">
        <f t="shared" si="112"/>
        <v>11326</v>
      </c>
      <c r="I180" s="4">
        <f t="shared" si="113"/>
        <v>11326</v>
      </c>
      <c r="J180">
        <f t="shared" si="114"/>
        <v>33980</v>
      </c>
      <c r="K180" s="102">
        <v>177</v>
      </c>
      <c r="L180" s="4">
        <f t="shared" si="123"/>
        <v>6965</v>
      </c>
      <c r="M180" s="4">
        <f t="shared" si="124"/>
        <v>6965</v>
      </c>
      <c r="N180" s="4">
        <f t="shared" si="125"/>
        <v>6965</v>
      </c>
      <c r="O180" s="4">
        <f t="shared" si="126"/>
        <v>6965</v>
      </c>
      <c r="P180" s="4">
        <f t="shared" si="127"/>
        <v>11326</v>
      </c>
      <c r="Q180" s="4">
        <f>INT(P180/$F$2*$G$2)</f>
        <v>11326</v>
      </c>
      <c r="R180" s="4">
        <f>INT(P180/$F$2*$H$2)</f>
        <v>11326</v>
      </c>
      <c r="S180" s="4">
        <f>INT(R180/$H$2*$I$2)</f>
        <v>11326</v>
      </c>
      <c r="U180" s="102">
        <v>177</v>
      </c>
      <c r="V180" s="4">
        <f t="shared" si="115"/>
        <v>6965</v>
      </c>
      <c r="W180" s="4">
        <f t="shared" si="116"/>
        <v>6965</v>
      </c>
      <c r="X180" s="4">
        <f t="shared" si="117"/>
        <v>6965</v>
      </c>
      <c r="Y180" s="4">
        <f t="shared" si="118"/>
        <v>6965</v>
      </c>
      <c r="Z180" s="4">
        <f t="shared" si="119"/>
        <v>11326</v>
      </c>
      <c r="AA180" s="4">
        <f t="shared" si="120"/>
        <v>11326</v>
      </c>
      <c r="AB180" s="4">
        <f t="shared" si="121"/>
        <v>11326</v>
      </c>
      <c r="AC180" s="4">
        <f t="shared" si="122"/>
        <v>11326</v>
      </c>
    </row>
    <row r="181" ht="16.5" spans="1:29">
      <c r="A181" s="102">
        <v>178</v>
      </c>
      <c r="B181" s="102">
        <f>INT(VLOOKUP(A181,装备基础!$BI$1:$BQ$203,2)/属性空间占比!$B$3*属性空间占比!$B$2)</f>
        <v>8590</v>
      </c>
      <c r="C181" s="4">
        <f t="shared" si="107"/>
        <v>8590</v>
      </c>
      <c r="D181" s="4">
        <f t="shared" si="108"/>
        <v>8590</v>
      </c>
      <c r="E181" s="4">
        <f t="shared" si="109"/>
        <v>8590</v>
      </c>
      <c r="F181" s="4">
        <f t="shared" si="110"/>
        <v>11453</v>
      </c>
      <c r="G181" s="4">
        <f t="shared" si="111"/>
        <v>11453</v>
      </c>
      <c r="H181" s="4">
        <f t="shared" si="112"/>
        <v>11453</v>
      </c>
      <c r="I181" s="4">
        <f t="shared" si="113"/>
        <v>11453</v>
      </c>
      <c r="J181">
        <f t="shared" si="114"/>
        <v>34360</v>
      </c>
      <c r="K181" s="102">
        <v>178</v>
      </c>
      <c r="L181" s="4">
        <f t="shared" si="123"/>
        <v>7043</v>
      </c>
      <c r="M181" s="4">
        <f t="shared" si="124"/>
        <v>7043</v>
      </c>
      <c r="N181" s="4">
        <f t="shared" si="125"/>
        <v>7043</v>
      </c>
      <c r="O181" s="4">
        <f t="shared" si="126"/>
        <v>7043</v>
      </c>
      <c r="P181" s="4">
        <f t="shared" si="127"/>
        <v>11453</v>
      </c>
      <c r="Q181" s="4">
        <f>INT(P181/$F$2*$G$2)</f>
        <v>11453</v>
      </c>
      <c r="R181" s="4">
        <f>INT(P181/$F$2*$H$2)</f>
        <v>11453</v>
      </c>
      <c r="S181" s="4">
        <f>INT(R181/$H$2*$I$2)</f>
        <v>11453</v>
      </c>
      <c r="U181" s="102">
        <v>178</v>
      </c>
      <c r="V181" s="4">
        <f t="shared" si="115"/>
        <v>7043</v>
      </c>
      <c r="W181" s="4">
        <f t="shared" si="116"/>
        <v>7043</v>
      </c>
      <c r="X181" s="4">
        <f t="shared" si="117"/>
        <v>7043</v>
      </c>
      <c r="Y181" s="4">
        <f t="shared" si="118"/>
        <v>7043</v>
      </c>
      <c r="Z181" s="4">
        <f t="shared" si="119"/>
        <v>11453</v>
      </c>
      <c r="AA181" s="4">
        <f t="shared" si="120"/>
        <v>11453</v>
      </c>
      <c r="AB181" s="4">
        <f t="shared" si="121"/>
        <v>11453</v>
      </c>
      <c r="AC181" s="4">
        <f t="shared" si="122"/>
        <v>11453</v>
      </c>
    </row>
    <row r="182" ht="16.5" spans="1:29">
      <c r="A182" s="102">
        <v>179</v>
      </c>
      <c r="B182" s="102">
        <f>INT(VLOOKUP(A182,装备基础!$BI$1:$BQ$203,2)/属性空间占比!$B$3*属性空间占比!$B$2)</f>
        <v>8680</v>
      </c>
      <c r="C182" s="4">
        <f t="shared" si="107"/>
        <v>8680</v>
      </c>
      <c r="D182" s="4">
        <f t="shared" si="108"/>
        <v>8680</v>
      </c>
      <c r="E182" s="4">
        <f t="shared" si="109"/>
        <v>8680</v>
      </c>
      <c r="F182" s="4">
        <f t="shared" si="110"/>
        <v>11573</v>
      </c>
      <c r="G182" s="4">
        <f t="shared" si="111"/>
        <v>11573</v>
      </c>
      <c r="H182" s="4">
        <f t="shared" si="112"/>
        <v>11573</v>
      </c>
      <c r="I182" s="4">
        <f t="shared" si="113"/>
        <v>11573</v>
      </c>
      <c r="J182">
        <f t="shared" si="114"/>
        <v>34720</v>
      </c>
      <c r="K182" s="102">
        <v>179</v>
      </c>
      <c r="L182" s="4">
        <f t="shared" si="123"/>
        <v>7117</v>
      </c>
      <c r="M182" s="4">
        <f t="shared" si="124"/>
        <v>7117</v>
      </c>
      <c r="N182" s="4">
        <f t="shared" si="125"/>
        <v>7117</v>
      </c>
      <c r="O182" s="4">
        <f t="shared" si="126"/>
        <v>7117</v>
      </c>
      <c r="P182" s="4">
        <f t="shared" si="127"/>
        <v>11573</v>
      </c>
      <c r="Q182" s="4">
        <f>INT(P182/$F$2*$G$2)</f>
        <v>11573</v>
      </c>
      <c r="R182" s="4">
        <f>INT(P182/$F$2*$H$2)</f>
        <v>11573</v>
      </c>
      <c r="S182" s="4">
        <f>INT(R182/$H$2*$I$2)</f>
        <v>11573</v>
      </c>
      <c r="U182" s="102">
        <v>179</v>
      </c>
      <c r="V182" s="4">
        <f t="shared" si="115"/>
        <v>7117</v>
      </c>
      <c r="W182" s="4">
        <f t="shared" si="116"/>
        <v>7117</v>
      </c>
      <c r="X182" s="4">
        <f t="shared" si="117"/>
        <v>7117</v>
      </c>
      <c r="Y182" s="4">
        <f t="shared" si="118"/>
        <v>7117</v>
      </c>
      <c r="Z182" s="4">
        <f t="shared" si="119"/>
        <v>11573</v>
      </c>
      <c r="AA182" s="4">
        <f t="shared" si="120"/>
        <v>11573</v>
      </c>
      <c r="AB182" s="4">
        <f t="shared" si="121"/>
        <v>11573</v>
      </c>
      <c r="AC182" s="4">
        <f t="shared" si="122"/>
        <v>11573</v>
      </c>
    </row>
    <row r="183" ht="16.5" spans="1:29">
      <c r="A183" s="102">
        <v>180</v>
      </c>
      <c r="B183" s="102">
        <f>INT(VLOOKUP(A183,装备基础!$BI$1:$BQ$203,2)/属性空间占比!$B$3*属性空间占比!$B$2)</f>
        <v>8775</v>
      </c>
      <c r="C183" s="4">
        <f t="shared" si="107"/>
        <v>8775</v>
      </c>
      <c r="D183" s="4">
        <f t="shared" si="108"/>
        <v>8775</v>
      </c>
      <c r="E183" s="4">
        <f t="shared" si="109"/>
        <v>8775</v>
      </c>
      <c r="F183" s="4">
        <f t="shared" si="110"/>
        <v>11700</v>
      </c>
      <c r="G183" s="4">
        <f t="shared" si="111"/>
        <v>11700</v>
      </c>
      <c r="H183" s="4">
        <f t="shared" si="112"/>
        <v>11700</v>
      </c>
      <c r="I183" s="4">
        <f t="shared" si="113"/>
        <v>11700</v>
      </c>
      <c r="J183">
        <f t="shared" si="114"/>
        <v>35100</v>
      </c>
      <c r="K183" s="102">
        <v>180</v>
      </c>
      <c r="L183" s="4">
        <f t="shared" si="123"/>
        <v>7195</v>
      </c>
      <c r="M183" s="4">
        <f t="shared" si="124"/>
        <v>7195</v>
      </c>
      <c r="N183" s="4">
        <f t="shared" si="125"/>
        <v>7195</v>
      </c>
      <c r="O183" s="4">
        <f t="shared" si="126"/>
        <v>7195</v>
      </c>
      <c r="P183" s="4">
        <f t="shared" si="127"/>
        <v>11700</v>
      </c>
      <c r="Q183" s="4">
        <f>INT(P183/$F$2*$G$2)</f>
        <v>11700</v>
      </c>
      <c r="R183" s="4">
        <f>INT(P183/$F$2*$H$2)</f>
        <v>11700</v>
      </c>
      <c r="S183" s="4">
        <f>INT(R183/$H$2*$I$2)</f>
        <v>11700</v>
      </c>
      <c r="U183" s="102">
        <v>180</v>
      </c>
      <c r="V183" s="4">
        <f t="shared" si="115"/>
        <v>7195</v>
      </c>
      <c r="W183" s="4">
        <f t="shared" si="116"/>
        <v>7195</v>
      </c>
      <c r="X183" s="4">
        <f t="shared" si="117"/>
        <v>7195</v>
      </c>
      <c r="Y183" s="4">
        <f t="shared" si="118"/>
        <v>7195</v>
      </c>
      <c r="Z183" s="4">
        <f t="shared" si="119"/>
        <v>11700</v>
      </c>
      <c r="AA183" s="4">
        <f t="shared" si="120"/>
        <v>11700</v>
      </c>
      <c r="AB183" s="4">
        <f t="shared" si="121"/>
        <v>11700</v>
      </c>
      <c r="AC183" s="4">
        <f t="shared" si="122"/>
        <v>11700</v>
      </c>
    </row>
    <row r="184" ht="16.5" spans="1:29">
      <c r="A184" s="102">
        <v>181</v>
      </c>
      <c r="B184" s="102">
        <f>INT(VLOOKUP(A184,装备基础!$BI$1:$BQ$203,2)/属性空间占比!$B$3*属性空间占比!$B$2)</f>
        <v>8870</v>
      </c>
      <c r="C184" s="4">
        <f t="shared" si="107"/>
        <v>8870</v>
      </c>
      <c r="D184" s="4">
        <f t="shared" si="108"/>
        <v>8870</v>
      </c>
      <c r="E184" s="4">
        <f t="shared" si="109"/>
        <v>8870</v>
      </c>
      <c r="F184" s="4">
        <f t="shared" si="110"/>
        <v>11826</v>
      </c>
      <c r="G184" s="4">
        <f t="shared" si="111"/>
        <v>11826</v>
      </c>
      <c r="H184" s="4">
        <f t="shared" si="112"/>
        <v>11826</v>
      </c>
      <c r="I184" s="4">
        <f t="shared" si="113"/>
        <v>11826</v>
      </c>
      <c r="J184">
        <f t="shared" si="114"/>
        <v>35480</v>
      </c>
      <c r="K184" s="102">
        <v>181</v>
      </c>
      <c r="L184" s="4">
        <f t="shared" si="123"/>
        <v>7273</v>
      </c>
      <c r="M184" s="4">
        <f t="shared" si="124"/>
        <v>7273</v>
      </c>
      <c r="N184" s="4">
        <f t="shared" si="125"/>
        <v>7273</v>
      </c>
      <c r="O184" s="4">
        <f t="shared" si="126"/>
        <v>7273</v>
      </c>
      <c r="P184" s="4">
        <f t="shared" si="127"/>
        <v>11826</v>
      </c>
      <c r="Q184" s="4">
        <f>INT(P184/$F$2*$G$2)</f>
        <v>11826</v>
      </c>
      <c r="R184" s="4">
        <f>INT(P184/$F$2*$H$2)</f>
        <v>11826</v>
      </c>
      <c r="S184" s="4">
        <f>INT(R184/$H$2*$I$2)</f>
        <v>11826</v>
      </c>
      <c r="U184" s="102">
        <v>181</v>
      </c>
      <c r="V184" s="4">
        <f t="shared" si="115"/>
        <v>7273</v>
      </c>
      <c r="W184" s="4">
        <f t="shared" si="116"/>
        <v>7273</v>
      </c>
      <c r="X184" s="4">
        <f t="shared" si="117"/>
        <v>7273</v>
      </c>
      <c r="Y184" s="4">
        <f t="shared" si="118"/>
        <v>7273</v>
      </c>
      <c r="Z184" s="4">
        <f t="shared" si="119"/>
        <v>11826</v>
      </c>
      <c r="AA184" s="4">
        <f t="shared" si="120"/>
        <v>11826</v>
      </c>
      <c r="AB184" s="4">
        <f t="shared" si="121"/>
        <v>11826</v>
      </c>
      <c r="AC184" s="4">
        <f t="shared" si="122"/>
        <v>11826</v>
      </c>
    </row>
    <row r="185" ht="16.5" spans="1:29">
      <c r="A185" s="102">
        <v>182</v>
      </c>
      <c r="B185" s="102">
        <f>INT(VLOOKUP(A185,装备基础!$BI$1:$BQ$203,2)/属性空间占比!$B$3*属性空间占比!$B$2)</f>
        <v>8965</v>
      </c>
      <c r="C185" s="4">
        <f t="shared" si="107"/>
        <v>8965</v>
      </c>
      <c r="D185" s="4">
        <f t="shared" si="108"/>
        <v>8965</v>
      </c>
      <c r="E185" s="4">
        <f t="shared" si="109"/>
        <v>8965</v>
      </c>
      <c r="F185" s="4">
        <f t="shared" si="110"/>
        <v>11953</v>
      </c>
      <c r="G185" s="4">
        <f t="shared" si="111"/>
        <v>11953</v>
      </c>
      <c r="H185" s="4">
        <f t="shared" si="112"/>
        <v>11953</v>
      </c>
      <c r="I185" s="4">
        <f t="shared" si="113"/>
        <v>11953</v>
      </c>
      <c r="J185">
        <f t="shared" si="114"/>
        <v>35860</v>
      </c>
      <c r="K185" s="102">
        <v>182</v>
      </c>
      <c r="L185" s="4">
        <f t="shared" si="123"/>
        <v>7351</v>
      </c>
      <c r="M185" s="4">
        <f t="shared" si="124"/>
        <v>7351</v>
      </c>
      <c r="N185" s="4">
        <f t="shared" si="125"/>
        <v>7351</v>
      </c>
      <c r="O185" s="4">
        <f t="shared" si="126"/>
        <v>7351</v>
      </c>
      <c r="P185" s="4">
        <f t="shared" si="127"/>
        <v>11953</v>
      </c>
      <c r="Q185" s="4">
        <f>INT(P185/$F$2*$G$2)</f>
        <v>11953</v>
      </c>
      <c r="R185" s="4">
        <f>INT(P185/$F$2*$H$2)</f>
        <v>11953</v>
      </c>
      <c r="S185" s="4">
        <f>INT(R185/$H$2*$I$2)</f>
        <v>11953</v>
      </c>
      <c r="U185" s="102">
        <v>182</v>
      </c>
      <c r="V185" s="4">
        <f t="shared" si="115"/>
        <v>7351</v>
      </c>
      <c r="W185" s="4">
        <f t="shared" si="116"/>
        <v>7351</v>
      </c>
      <c r="X185" s="4">
        <f t="shared" si="117"/>
        <v>7351</v>
      </c>
      <c r="Y185" s="4">
        <f t="shared" si="118"/>
        <v>7351</v>
      </c>
      <c r="Z185" s="4">
        <f t="shared" si="119"/>
        <v>11953</v>
      </c>
      <c r="AA185" s="4">
        <f t="shared" si="120"/>
        <v>11953</v>
      </c>
      <c r="AB185" s="4">
        <f t="shared" si="121"/>
        <v>11953</v>
      </c>
      <c r="AC185" s="4">
        <f t="shared" si="122"/>
        <v>11953</v>
      </c>
    </row>
    <row r="186" ht="16.5" spans="1:29">
      <c r="A186" s="102">
        <v>183</v>
      </c>
      <c r="B186" s="102">
        <f>INT(VLOOKUP(A186,装备基础!$BI$1:$BQ$203,2)/属性空间占比!$B$3*属性空间占比!$B$2)</f>
        <v>9060</v>
      </c>
      <c r="C186" s="4">
        <f t="shared" si="107"/>
        <v>9060</v>
      </c>
      <c r="D186" s="4">
        <f t="shared" si="108"/>
        <v>9060</v>
      </c>
      <c r="E186" s="4">
        <f t="shared" si="109"/>
        <v>9060</v>
      </c>
      <c r="F186" s="4">
        <f t="shared" si="110"/>
        <v>12080</v>
      </c>
      <c r="G186" s="4">
        <f t="shared" si="111"/>
        <v>12080</v>
      </c>
      <c r="H186" s="4">
        <f t="shared" si="112"/>
        <v>12080</v>
      </c>
      <c r="I186" s="4">
        <f t="shared" si="113"/>
        <v>12080</v>
      </c>
      <c r="J186">
        <f t="shared" si="114"/>
        <v>36240</v>
      </c>
      <c r="K186" s="102">
        <v>183</v>
      </c>
      <c r="L186" s="4">
        <f t="shared" si="123"/>
        <v>7429</v>
      </c>
      <c r="M186" s="4">
        <f t="shared" si="124"/>
        <v>7429</v>
      </c>
      <c r="N186" s="4">
        <f t="shared" si="125"/>
        <v>7429</v>
      </c>
      <c r="O186" s="4">
        <f t="shared" si="126"/>
        <v>7429</v>
      </c>
      <c r="P186" s="4">
        <f t="shared" si="127"/>
        <v>12080</v>
      </c>
      <c r="Q186" s="4">
        <f>INT(P186/$F$2*$G$2)</f>
        <v>12080</v>
      </c>
      <c r="R186" s="4">
        <f>INT(P186/$F$2*$H$2)</f>
        <v>12080</v>
      </c>
      <c r="S186" s="4">
        <f>INT(R186/$H$2*$I$2)</f>
        <v>12080</v>
      </c>
      <c r="U186" s="102">
        <v>183</v>
      </c>
      <c r="V186" s="4">
        <f t="shared" si="115"/>
        <v>7429</v>
      </c>
      <c r="W186" s="4">
        <f t="shared" si="116"/>
        <v>7429</v>
      </c>
      <c r="X186" s="4">
        <f t="shared" si="117"/>
        <v>7429</v>
      </c>
      <c r="Y186" s="4">
        <f t="shared" si="118"/>
        <v>7429</v>
      </c>
      <c r="Z186" s="4">
        <f t="shared" si="119"/>
        <v>12080</v>
      </c>
      <c r="AA186" s="4">
        <f t="shared" si="120"/>
        <v>12080</v>
      </c>
      <c r="AB186" s="4">
        <f t="shared" si="121"/>
        <v>12080</v>
      </c>
      <c r="AC186" s="4">
        <f t="shared" si="122"/>
        <v>12080</v>
      </c>
    </row>
    <row r="187" ht="16.5" spans="1:29">
      <c r="A187" s="102">
        <v>184</v>
      </c>
      <c r="B187" s="102">
        <f>INT(VLOOKUP(A187,装备基础!$BI$1:$BQ$203,2)/属性空间占比!$B$3*属性空间占比!$B$2)</f>
        <v>9155</v>
      </c>
      <c r="C187" s="4">
        <f t="shared" si="107"/>
        <v>9155</v>
      </c>
      <c r="D187" s="4">
        <f t="shared" si="108"/>
        <v>9155</v>
      </c>
      <c r="E187" s="4">
        <f t="shared" si="109"/>
        <v>9155</v>
      </c>
      <c r="F187" s="4">
        <f t="shared" si="110"/>
        <v>12206</v>
      </c>
      <c r="G187" s="4">
        <f t="shared" si="111"/>
        <v>12206</v>
      </c>
      <c r="H187" s="4">
        <f t="shared" si="112"/>
        <v>12206</v>
      </c>
      <c r="I187" s="4">
        <f t="shared" si="113"/>
        <v>12206</v>
      </c>
      <c r="J187">
        <f t="shared" si="114"/>
        <v>36620</v>
      </c>
      <c r="K187" s="102">
        <v>184</v>
      </c>
      <c r="L187" s="4">
        <f t="shared" si="123"/>
        <v>7507</v>
      </c>
      <c r="M187" s="4">
        <f t="shared" si="124"/>
        <v>7507</v>
      </c>
      <c r="N187" s="4">
        <f t="shared" si="125"/>
        <v>7507</v>
      </c>
      <c r="O187" s="4">
        <f t="shared" si="126"/>
        <v>7507</v>
      </c>
      <c r="P187" s="4">
        <f t="shared" si="127"/>
        <v>12206</v>
      </c>
      <c r="Q187" s="4">
        <f>INT(P187/$F$2*$G$2)</f>
        <v>12206</v>
      </c>
      <c r="R187" s="4">
        <f>INT(P187/$F$2*$H$2)</f>
        <v>12206</v>
      </c>
      <c r="S187" s="4">
        <f>INT(R187/$H$2*$I$2)</f>
        <v>12206</v>
      </c>
      <c r="U187" s="102">
        <v>184</v>
      </c>
      <c r="V187" s="4">
        <f t="shared" si="115"/>
        <v>7507</v>
      </c>
      <c r="W187" s="4">
        <f t="shared" si="116"/>
        <v>7507</v>
      </c>
      <c r="X187" s="4">
        <f t="shared" si="117"/>
        <v>7507</v>
      </c>
      <c r="Y187" s="4">
        <f t="shared" si="118"/>
        <v>7507</v>
      </c>
      <c r="Z187" s="4">
        <f t="shared" si="119"/>
        <v>12206</v>
      </c>
      <c r="AA187" s="4">
        <f t="shared" si="120"/>
        <v>12206</v>
      </c>
      <c r="AB187" s="4">
        <f t="shared" si="121"/>
        <v>12206</v>
      </c>
      <c r="AC187" s="4">
        <f t="shared" si="122"/>
        <v>12206</v>
      </c>
    </row>
    <row r="188" ht="16.5" spans="1:29">
      <c r="A188" s="102">
        <v>185</v>
      </c>
      <c r="B188" s="102">
        <f>INT(VLOOKUP(A188,装备基础!$BI$1:$BQ$203,2)/属性空间占比!$B$3*属性空间占比!$B$2)</f>
        <v>9250</v>
      </c>
      <c r="C188" s="4">
        <f t="shared" si="107"/>
        <v>9250</v>
      </c>
      <c r="D188" s="4">
        <f t="shared" si="108"/>
        <v>9250</v>
      </c>
      <c r="E188" s="4">
        <f t="shared" si="109"/>
        <v>9250</v>
      </c>
      <c r="F188" s="4">
        <f t="shared" si="110"/>
        <v>12333</v>
      </c>
      <c r="G188" s="4">
        <f t="shared" si="111"/>
        <v>12333</v>
      </c>
      <c r="H188" s="4">
        <f t="shared" si="112"/>
        <v>12333</v>
      </c>
      <c r="I188" s="4">
        <f t="shared" si="113"/>
        <v>12333</v>
      </c>
      <c r="J188">
        <f t="shared" si="114"/>
        <v>37000</v>
      </c>
      <c r="K188" s="102">
        <v>185</v>
      </c>
      <c r="L188" s="4">
        <f t="shared" si="123"/>
        <v>7585</v>
      </c>
      <c r="M188" s="4">
        <f t="shared" si="124"/>
        <v>7585</v>
      </c>
      <c r="N188" s="4">
        <f t="shared" si="125"/>
        <v>7585</v>
      </c>
      <c r="O188" s="4">
        <f t="shared" si="126"/>
        <v>7585</v>
      </c>
      <c r="P188" s="4">
        <f t="shared" si="127"/>
        <v>12333</v>
      </c>
      <c r="Q188" s="4">
        <f>INT(P188/$F$2*$G$2)</f>
        <v>12333</v>
      </c>
      <c r="R188" s="4">
        <f>INT(P188/$F$2*$H$2)</f>
        <v>12333</v>
      </c>
      <c r="S188" s="4">
        <f>INT(R188/$H$2*$I$2)</f>
        <v>12333</v>
      </c>
      <c r="U188" s="102">
        <v>185</v>
      </c>
      <c r="V188" s="4">
        <f t="shared" si="115"/>
        <v>7585</v>
      </c>
      <c r="W188" s="4">
        <f t="shared" si="116"/>
        <v>7585</v>
      </c>
      <c r="X188" s="4">
        <f t="shared" si="117"/>
        <v>7585</v>
      </c>
      <c r="Y188" s="4">
        <f t="shared" si="118"/>
        <v>7585</v>
      </c>
      <c r="Z188" s="4">
        <f t="shared" si="119"/>
        <v>12333</v>
      </c>
      <c r="AA188" s="4">
        <f t="shared" si="120"/>
        <v>12333</v>
      </c>
      <c r="AB188" s="4">
        <f t="shared" si="121"/>
        <v>12333</v>
      </c>
      <c r="AC188" s="4">
        <f t="shared" si="122"/>
        <v>12333</v>
      </c>
    </row>
    <row r="189" ht="16.5" spans="1:29">
      <c r="A189" s="102">
        <v>186</v>
      </c>
      <c r="B189" s="102">
        <f>INT(VLOOKUP(A189,装备基础!$BI$1:$BQ$203,2)/属性空间占比!$B$3*属性空间占比!$B$2)</f>
        <v>9345</v>
      </c>
      <c r="C189" s="4">
        <f t="shared" si="107"/>
        <v>9345</v>
      </c>
      <c r="D189" s="4">
        <f t="shared" si="108"/>
        <v>9345</v>
      </c>
      <c r="E189" s="4">
        <f t="shared" si="109"/>
        <v>9345</v>
      </c>
      <c r="F189" s="4">
        <f t="shared" si="110"/>
        <v>12460</v>
      </c>
      <c r="G189" s="4">
        <f t="shared" si="111"/>
        <v>12460</v>
      </c>
      <c r="H189" s="4">
        <f t="shared" si="112"/>
        <v>12460</v>
      </c>
      <c r="I189" s="4">
        <f t="shared" si="113"/>
        <v>12460</v>
      </c>
      <c r="J189">
        <f t="shared" si="114"/>
        <v>37380</v>
      </c>
      <c r="K189" s="102">
        <v>186</v>
      </c>
      <c r="L189" s="4">
        <f t="shared" si="123"/>
        <v>7662</v>
      </c>
      <c r="M189" s="4">
        <f t="shared" si="124"/>
        <v>7662</v>
      </c>
      <c r="N189" s="4">
        <f t="shared" si="125"/>
        <v>7662</v>
      </c>
      <c r="O189" s="4">
        <f t="shared" si="126"/>
        <v>7662</v>
      </c>
      <c r="P189" s="4">
        <f t="shared" si="127"/>
        <v>12460</v>
      </c>
      <c r="Q189" s="4">
        <f>INT(P189/$F$2*$G$2)</f>
        <v>12460</v>
      </c>
      <c r="R189" s="4">
        <f>INT(P189/$F$2*$H$2)</f>
        <v>12460</v>
      </c>
      <c r="S189" s="4">
        <f>INT(R189/$H$2*$I$2)</f>
        <v>12460</v>
      </c>
      <c r="U189" s="102">
        <v>186</v>
      </c>
      <c r="V189" s="4">
        <f t="shared" si="115"/>
        <v>7662</v>
      </c>
      <c r="W189" s="4">
        <f t="shared" si="116"/>
        <v>7662</v>
      </c>
      <c r="X189" s="4">
        <f t="shared" si="117"/>
        <v>7662</v>
      </c>
      <c r="Y189" s="4">
        <f t="shared" si="118"/>
        <v>7662</v>
      </c>
      <c r="Z189" s="4">
        <f t="shared" si="119"/>
        <v>12460</v>
      </c>
      <c r="AA189" s="4">
        <f t="shared" si="120"/>
        <v>12460</v>
      </c>
      <c r="AB189" s="4">
        <f t="shared" si="121"/>
        <v>12460</v>
      </c>
      <c r="AC189" s="4">
        <f t="shared" si="122"/>
        <v>12460</v>
      </c>
    </row>
    <row r="190" ht="16.5" spans="1:29">
      <c r="A190" s="102">
        <v>187</v>
      </c>
      <c r="B190" s="102">
        <f>INT(VLOOKUP(A190,装备基础!$BI$1:$BQ$203,2)/属性空间占比!$B$3*属性空间占比!$B$2)</f>
        <v>9445</v>
      </c>
      <c r="C190" s="4">
        <f t="shared" si="107"/>
        <v>9445</v>
      </c>
      <c r="D190" s="4">
        <f t="shared" si="108"/>
        <v>9445</v>
      </c>
      <c r="E190" s="4">
        <f t="shared" si="109"/>
        <v>9445</v>
      </c>
      <c r="F190" s="4">
        <f t="shared" si="110"/>
        <v>12593</v>
      </c>
      <c r="G190" s="4">
        <f t="shared" si="111"/>
        <v>12593</v>
      </c>
      <c r="H190" s="4">
        <f t="shared" si="112"/>
        <v>12593</v>
      </c>
      <c r="I190" s="4">
        <f t="shared" si="113"/>
        <v>12593</v>
      </c>
      <c r="J190">
        <f t="shared" si="114"/>
        <v>37780</v>
      </c>
      <c r="K190" s="102">
        <v>187</v>
      </c>
      <c r="L190" s="4">
        <f t="shared" si="123"/>
        <v>7744</v>
      </c>
      <c r="M190" s="4">
        <f t="shared" si="124"/>
        <v>7744</v>
      </c>
      <c r="N190" s="4">
        <f t="shared" si="125"/>
        <v>7744</v>
      </c>
      <c r="O190" s="4">
        <f t="shared" si="126"/>
        <v>7744</v>
      </c>
      <c r="P190" s="4">
        <f t="shared" si="127"/>
        <v>12593</v>
      </c>
      <c r="Q190" s="4">
        <f>INT(P190/$F$2*$G$2)</f>
        <v>12593</v>
      </c>
      <c r="R190" s="4">
        <f>INT(P190/$F$2*$H$2)</f>
        <v>12593</v>
      </c>
      <c r="S190" s="4">
        <f>INT(R190/$H$2*$I$2)</f>
        <v>12593</v>
      </c>
      <c r="U190" s="102">
        <v>187</v>
      </c>
      <c r="V190" s="4">
        <f t="shared" si="115"/>
        <v>7744</v>
      </c>
      <c r="W190" s="4">
        <f t="shared" si="116"/>
        <v>7744</v>
      </c>
      <c r="X190" s="4">
        <f t="shared" si="117"/>
        <v>7744</v>
      </c>
      <c r="Y190" s="4">
        <f t="shared" si="118"/>
        <v>7744</v>
      </c>
      <c r="Z190" s="4">
        <f t="shared" si="119"/>
        <v>12593</v>
      </c>
      <c r="AA190" s="4">
        <f t="shared" si="120"/>
        <v>12593</v>
      </c>
      <c r="AB190" s="4">
        <f t="shared" si="121"/>
        <v>12593</v>
      </c>
      <c r="AC190" s="4">
        <f t="shared" si="122"/>
        <v>12593</v>
      </c>
    </row>
    <row r="191" ht="16.5" spans="1:29">
      <c r="A191" s="102">
        <v>188</v>
      </c>
      <c r="B191" s="102">
        <f>INT(VLOOKUP(A191,装备基础!$BI$1:$BQ$203,2)/属性空间占比!$B$3*属性空间占比!$B$2)</f>
        <v>9540</v>
      </c>
      <c r="C191" s="4">
        <f t="shared" si="107"/>
        <v>9540</v>
      </c>
      <c r="D191" s="4">
        <f t="shared" si="108"/>
        <v>9540</v>
      </c>
      <c r="E191" s="4">
        <f t="shared" si="109"/>
        <v>9540</v>
      </c>
      <c r="F191" s="4">
        <f t="shared" si="110"/>
        <v>12720</v>
      </c>
      <c r="G191" s="4">
        <f t="shared" si="111"/>
        <v>12720</v>
      </c>
      <c r="H191" s="4">
        <f t="shared" si="112"/>
        <v>12720</v>
      </c>
      <c r="I191" s="4">
        <f t="shared" si="113"/>
        <v>12720</v>
      </c>
      <c r="J191">
        <f t="shared" si="114"/>
        <v>38160</v>
      </c>
      <c r="K191" s="102">
        <v>188</v>
      </c>
      <c r="L191" s="4">
        <f t="shared" si="123"/>
        <v>7822</v>
      </c>
      <c r="M191" s="4">
        <f t="shared" si="124"/>
        <v>7822</v>
      </c>
      <c r="N191" s="4">
        <f t="shared" si="125"/>
        <v>7822</v>
      </c>
      <c r="O191" s="4">
        <f t="shared" si="126"/>
        <v>7822</v>
      </c>
      <c r="P191" s="4">
        <f t="shared" si="127"/>
        <v>12720</v>
      </c>
      <c r="Q191" s="4">
        <f>INT(P191/$F$2*$G$2)</f>
        <v>12720</v>
      </c>
      <c r="R191" s="4">
        <f>INT(P191/$F$2*$H$2)</f>
        <v>12720</v>
      </c>
      <c r="S191" s="4">
        <f>INT(R191/$H$2*$I$2)</f>
        <v>12720</v>
      </c>
      <c r="U191" s="102">
        <v>188</v>
      </c>
      <c r="V191" s="4">
        <f t="shared" si="115"/>
        <v>7822</v>
      </c>
      <c r="W191" s="4">
        <f t="shared" si="116"/>
        <v>7822</v>
      </c>
      <c r="X191" s="4">
        <f t="shared" si="117"/>
        <v>7822</v>
      </c>
      <c r="Y191" s="4">
        <f t="shared" si="118"/>
        <v>7822</v>
      </c>
      <c r="Z191" s="4">
        <f t="shared" si="119"/>
        <v>12720</v>
      </c>
      <c r="AA191" s="4">
        <f t="shared" si="120"/>
        <v>12720</v>
      </c>
      <c r="AB191" s="4">
        <f t="shared" si="121"/>
        <v>12720</v>
      </c>
      <c r="AC191" s="4">
        <f t="shared" si="122"/>
        <v>12720</v>
      </c>
    </row>
    <row r="192" ht="16.5" spans="1:29">
      <c r="A192" s="102">
        <v>189</v>
      </c>
      <c r="B192" s="102">
        <f>INT(VLOOKUP(A192,装备基础!$BI$1:$BQ$203,2)/属性空间占比!$B$3*属性空间占比!$B$2)</f>
        <v>9640</v>
      </c>
      <c r="C192" s="4">
        <f t="shared" si="107"/>
        <v>9640</v>
      </c>
      <c r="D192" s="4">
        <f t="shared" si="108"/>
        <v>9640</v>
      </c>
      <c r="E192" s="4">
        <f t="shared" si="109"/>
        <v>9640</v>
      </c>
      <c r="F192" s="4">
        <f t="shared" si="110"/>
        <v>12853</v>
      </c>
      <c r="G192" s="4">
        <f t="shared" si="111"/>
        <v>12853</v>
      </c>
      <c r="H192" s="4">
        <f t="shared" si="112"/>
        <v>12853</v>
      </c>
      <c r="I192" s="4">
        <f t="shared" si="113"/>
        <v>12853</v>
      </c>
      <c r="J192">
        <f t="shared" si="114"/>
        <v>38560</v>
      </c>
      <c r="K192" s="102">
        <v>189</v>
      </c>
      <c r="L192" s="4">
        <f t="shared" si="123"/>
        <v>7904</v>
      </c>
      <c r="M192" s="4">
        <f t="shared" si="124"/>
        <v>7904</v>
      </c>
      <c r="N192" s="4">
        <f t="shared" si="125"/>
        <v>7904</v>
      </c>
      <c r="O192" s="4">
        <f t="shared" si="126"/>
        <v>7904</v>
      </c>
      <c r="P192" s="4">
        <f t="shared" si="127"/>
        <v>12853</v>
      </c>
      <c r="Q192" s="4">
        <f>INT(P192/$F$2*$G$2)</f>
        <v>12853</v>
      </c>
      <c r="R192" s="4">
        <f>INT(P192/$F$2*$H$2)</f>
        <v>12853</v>
      </c>
      <c r="S192" s="4">
        <f>INT(R192/$H$2*$I$2)</f>
        <v>12853</v>
      </c>
      <c r="U192" s="102">
        <v>189</v>
      </c>
      <c r="V192" s="4">
        <f t="shared" si="115"/>
        <v>7904</v>
      </c>
      <c r="W192" s="4">
        <f t="shared" si="116"/>
        <v>7904</v>
      </c>
      <c r="X192" s="4">
        <f t="shared" si="117"/>
        <v>7904</v>
      </c>
      <c r="Y192" s="4">
        <f t="shared" si="118"/>
        <v>7904</v>
      </c>
      <c r="Z192" s="4">
        <f t="shared" si="119"/>
        <v>12853</v>
      </c>
      <c r="AA192" s="4">
        <f t="shared" si="120"/>
        <v>12853</v>
      </c>
      <c r="AB192" s="4">
        <f t="shared" si="121"/>
        <v>12853</v>
      </c>
      <c r="AC192" s="4">
        <f t="shared" si="122"/>
        <v>12853</v>
      </c>
    </row>
    <row r="193" ht="16.5" spans="1:29">
      <c r="A193" s="102">
        <v>190</v>
      </c>
      <c r="B193" s="102">
        <f>INT(VLOOKUP(A193,装备基础!$BI$1:$BQ$203,2)/属性空间占比!$B$3*属性空间占比!$B$2)</f>
        <v>9735</v>
      </c>
      <c r="C193" s="4">
        <f t="shared" si="107"/>
        <v>9735</v>
      </c>
      <c r="D193" s="4">
        <f t="shared" si="108"/>
        <v>9735</v>
      </c>
      <c r="E193" s="4">
        <f t="shared" si="109"/>
        <v>9735</v>
      </c>
      <c r="F193" s="4">
        <f t="shared" si="110"/>
        <v>12980</v>
      </c>
      <c r="G193" s="4">
        <f t="shared" si="111"/>
        <v>12980</v>
      </c>
      <c r="H193" s="4">
        <f t="shared" si="112"/>
        <v>12980</v>
      </c>
      <c r="I193" s="4">
        <f t="shared" si="113"/>
        <v>12980</v>
      </c>
      <c r="J193">
        <f t="shared" si="114"/>
        <v>38940</v>
      </c>
      <c r="K193" s="102">
        <v>190</v>
      </c>
      <c r="L193" s="4">
        <f t="shared" si="123"/>
        <v>7982</v>
      </c>
      <c r="M193" s="4">
        <f t="shared" si="124"/>
        <v>7982</v>
      </c>
      <c r="N193" s="4">
        <f t="shared" si="125"/>
        <v>7982</v>
      </c>
      <c r="O193" s="4">
        <f t="shared" si="126"/>
        <v>7982</v>
      </c>
      <c r="P193" s="4">
        <f t="shared" si="127"/>
        <v>12980</v>
      </c>
      <c r="Q193" s="4">
        <f>INT(P193/$F$2*$G$2)</f>
        <v>12980</v>
      </c>
      <c r="R193" s="4">
        <f>INT(P193/$F$2*$H$2)</f>
        <v>12980</v>
      </c>
      <c r="S193" s="4">
        <f>INT(R193/$H$2*$I$2)</f>
        <v>12980</v>
      </c>
      <c r="U193" s="102">
        <v>190</v>
      </c>
      <c r="V193" s="4">
        <f t="shared" si="115"/>
        <v>7982</v>
      </c>
      <c r="W193" s="4">
        <f t="shared" si="116"/>
        <v>7982</v>
      </c>
      <c r="X193" s="4">
        <f t="shared" si="117"/>
        <v>7982</v>
      </c>
      <c r="Y193" s="4">
        <f t="shared" si="118"/>
        <v>7982</v>
      </c>
      <c r="Z193" s="4">
        <f t="shared" si="119"/>
        <v>12980</v>
      </c>
      <c r="AA193" s="4">
        <f t="shared" si="120"/>
        <v>12980</v>
      </c>
      <c r="AB193" s="4">
        <f t="shared" si="121"/>
        <v>12980</v>
      </c>
      <c r="AC193" s="4">
        <f t="shared" si="122"/>
        <v>12980</v>
      </c>
    </row>
    <row r="194" ht="16.5" spans="1:29">
      <c r="A194" s="102">
        <v>191</v>
      </c>
      <c r="B194" s="102">
        <f>INT(VLOOKUP(A194,装备基础!$BI$1:$BQ$203,2)/属性空间占比!$B$3*属性空间占比!$B$2)</f>
        <v>9835</v>
      </c>
      <c r="C194" s="4">
        <f t="shared" si="107"/>
        <v>9835</v>
      </c>
      <c r="D194" s="4">
        <f t="shared" si="108"/>
        <v>9835</v>
      </c>
      <c r="E194" s="4">
        <f t="shared" si="109"/>
        <v>9835</v>
      </c>
      <c r="F194" s="4">
        <f t="shared" si="110"/>
        <v>13113</v>
      </c>
      <c r="G194" s="4">
        <f t="shared" si="111"/>
        <v>13113</v>
      </c>
      <c r="H194" s="4">
        <f t="shared" si="112"/>
        <v>13113</v>
      </c>
      <c r="I194" s="4">
        <f t="shared" si="113"/>
        <v>13113</v>
      </c>
      <c r="J194">
        <f t="shared" si="114"/>
        <v>39340</v>
      </c>
      <c r="K194" s="102">
        <v>191</v>
      </c>
      <c r="L194" s="4">
        <f t="shared" si="123"/>
        <v>8064</v>
      </c>
      <c r="M194" s="4">
        <f t="shared" si="124"/>
        <v>8064</v>
      </c>
      <c r="N194" s="4">
        <f t="shared" si="125"/>
        <v>8064</v>
      </c>
      <c r="O194" s="4">
        <f t="shared" si="126"/>
        <v>8064</v>
      </c>
      <c r="P194" s="4">
        <f t="shared" si="127"/>
        <v>13113</v>
      </c>
      <c r="Q194" s="4">
        <f>INT(P194/$F$2*$G$2)</f>
        <v>13113</v>
      </c>
      <c r="R194" s="4">
        <f>INT(P194/$F$2*$H$2)</f>
        <v>13113</v>
      </c>
      <c r="S194" s="4">
        <f>INT(R194/$H$2*$I$2)</f>
        <v>13113</v>
      </c>
      <c r="U194" s="102">
        <v>191</v>
      </c>
      <c r="V194" s="4">
        <f t="shared" si="115"/>
        <v>8064</v>
      </c>
      <c r="W194" s="4">
        <f t="shared" si="116"/>
        <v>8064</v>
      </c>
      <c r="X194" s="4">
        <f t="shared" si="117"/>
        <v>8064</v>
      </c>
      <c r="Y194" s="4">
        <f t="shared" si="118"/>
        <v>8064</v>
      </c>
      <c r="Z194" s="4">
        <f t="shared" si="119"/>
        <v>13113</v>
      </c>
      <c r="AA194" s="4">
        <f t="shared" si="120"/>
        <v>13113</v>
      </c>
      <c r="AB194" s="4">
        <f t="shared" si="121"/>
        <v>13113</v>
      </c>
      <c r="AC194" s="4">
        <f t="shared" si="122"/>
        <v>13113</v>
      </c>
    </row>
    <row r="195" ht="16.5" spans="1:29">
      <c r="A195" s="102">
        <v>192</v>
      </c>
      <c r="B195" s="102">
        <f>INT(VLOOKUP(A195,装备基础!$BI$1:$BQ$203,2)/属性空间占比!$B$3*属性空间占比!$B$2)</f>
        <v>9935</v>
      </c>
      <c r="C195" s="4">
        <f t="shared" si="107"/>
        <v>9935</v>
      </c>
      <c r="D195" s="4">
        <f t="shared" si="108"/>
        <v>9935</v>
      </c>
      <c r="E195" s="4">
        <f t="shared" si="109"/>
        <v>9935</v>
      </c>
      <c r="F195" s="4">
        <f t="shared" si="110"/>
        <v>13246</v>
      </c>
      <c r="G195" s="4">
        <f t="shared" si="111"/>
        <v>13246</v>
      </c>
      <c r="H195" s="4">
        <f t="shared" si="112"/>
        <v>13246</v>
      </c>
      <c r="I195" s="4">
        <f t="shared" si="113"/>
        <v>13246</v>
      </c>
      <c r="J195">
        <f t="shared" si="114"/>
        <v>39740</v>
      </c>
      <c r="K195" s="102">
        <v>192</v>
      </c>
      <c r="L195" s="4">
        <f t="shared" si="123"/>
        <v>8146</v>
      </c>
      <c r="M195" s="4">
        <f t="shared" si="124"/>
        <v>8146</v>
      </c>
      <c r="N195" s="4">
        <f t="shared" si="125"/>
        <v>8146</v>
      </c>
      <c r="O195" s="4">
        <f t="shared" si="126"/>
        <v>8146</v>
      </c>
      <c r="P195" s="4">
        <f t="shared" si="127"/>
        <v>13246</v>
      </c>
      <c r="Q195" s="4">
        <f>INT(P195/$F$2*$G$2)</f>
        <v>13246</v>
      </c>
      <c r="R195" s="4">
        <f>INT(P195/$F$2*$H$2)</f>
        <v>13246</v>
      </c>
      <c r="S195" s="4">
        <f>INT(R195/$H$2*$I$2)</f>
        <v>13246</v>
      </c>
      <c r="U195" s="102">
        <v>192</v>
      </c>
      <c r="V195" s="4">
        <f t="shared" si="115"/>
        <v>8146</v>
      </c>
      <c r="W195" s="4">
        <f t="shared" si="116"/>
        <v>8146</v>
      </c>
      <c r="X195" s="4">
        <f t="shared" si="117"/>
        <v>8146</v>
      </c>
      <c r="Y195" s="4">
        <f t="shared" si="118"/>
        <v>8146</v>
      </c>
      <c r="Z195" s="4">
        <f t="shared" si="119"/>
        <v>13246</v>
      </c>
      <c r="AA195" s="4">
        <f t="shared" si="120"/>
        <v>13246</v>
      </c>
      <c r="AB195" s="4">
        <f t="shared" si="121"/>
        <v>13246</v>
      </c>
      <c r="AC195" s="4">
        <f t="shared" si="122"/>
        <v>13246</v>
      </c>
    </row>
    <row r="196" ht="16.5" spans="1:29">
      <c r="A196" s="102">
        <v>193</v>
      </c>
      <c r="B196" s="102">
        <f>INT(VLOOKUP(A196,装备基础!$BI$1:$BQ$203,2)/属性空间占比!$B$3*属性空间占比!$B$2)</f>
        <v>10035</v>
      </c>
      <c r="C196" s="4">
        <f t="shared" si="107"/>
        <v>10035</v>
      </c>
      <c r="D196" s="4">
        <f t="shared" si="108"/>
        <v>10035</v>
      </c>
      <c r="E196" s="4">
        <f t="shared" si="109"/>
        <v>10035</v>
      </c>
      <c r="F196" s="4">
        <f t="shared" si="110"/>
        <v>13380</v>
      </c>
      <c r="G196" s="4">
        <f t="shared" si="111"/>
        <v>13380</v>
      </c>
      <c r="H196" s="4">
        <f t="shared" si="112"/>
        <v>13380</v>
      </c>
      <c r="I196" s="4">
        <f t="shared" si="113"/>
        <v>13380</v>
      </c>
      <c r="J196">
        <f t="shared" si="114"/>
        <v>40140</v>
      </c>
      <c r="K196" s="102">
        <v>193</v>
      </c>
      <c r="L196" s="4">
        <f t="shared" si="123"/>
        <v>8228</v>
      </c>
      <c r="M196" s="4">
        <f t="shared" si="124"/>
        <v>8228</v>
      </c>
      <c r="N196" s="4">
        <f t="shared" si="125"/>
        <v>8228</v>
      </c>
      <c r="O196" s="4">
        <f t="shared" si="126"/>
        <v>8228</v>
      </c>
      <c r="P196" s="4">
        <f t="shared" si="127"/>
        <v>13380</v>
      </c>
      <c r="Q196" s="4">
        <f>INT(P196/$F$2*$G$2)</f>
        <v>13380</v>
      </c>
      <c r="R196" s="4">
        <f>INT(P196/$F$2*$H$2)</f>
        <v>13380</v>
      </c>
      <c r="S196" s="4">
        <f>INT(R196/$H$2*$I$2)</f>
        <v>13380</v>
      </c>
      <c r="U196" s="102">
        <v>193</v>
      </c>
      <c r="V196" s="4">
        <f t="shared" si="115"/>
        <v>8228</v>
      </c>
      <c r="W196" s="4">
        <f t="shared" si="116"/>
        <v>8228</v>
      </c>
      <c r="X196" s="4">
        <f t="shared" si="117"/>
        <v>8228</v>
      </c>
      <c r="Y196" s="4">
        <f t="shared" si="118"/>
        <v>8228</v>
      </c>
      <c r="Z196" s="4">
        <f t="shared" si="119"/>
        <v>13380</v>
      </c>
      <c r="AA196" s="4">
        <f t="shared" si="120"/>
        <v>13380</v>
      </c>
      <c r="AB196" s="4">
        <f t="shared" si="121"/>
        <v>13380</v>
      </c>
      <c r="AC196" s="4">
        <f t="shared" si="122"/>
        <v>13380</v>
      </c>
    </row>
    <row r="197" ht="16.5" spans="1:29">
      <c r="A197" s="102">
        <v>194</v>
      </c>
      <c r="B197" s="102">
        <f>INT(VLOOKUP(A197,装备基础!$BI$1:$BQ$203,2)/属性空间占比!$B$3*属性空间占比!$B$2)</f>
        <v>10135</v>
      </c>
      <c r="C197" s="4">
        <f>INT(B197/$B$2*$C$2)</f>
        <v>10135</v>
      </c>
      <c r="D197" s="4">
        <f>INT(B197/$B$2*$D$2)</f>
        <v>10135</v>
      </c>
      <c r="E197" s="4">
        <f>INT(B197/$B$2*$E$2)</f>
        <v>10135</v>
      </c>
      <c r="F197" s="4">
        <f>INT(B197/$B$2/1.5*1*$F$2)</f>
        <v>13513</v>
      </c>
      <c r="G197" s="4">
        <f>INT(F197/$F$2*$G$2)</f>
        <v>13513</v>
      </c>
      <c r="H197" s="4">
        <f>INT(F197/$F$2*$H$2)</f>
        <v>13513</v>
      </c>
      <c r="I197" s="4">
        <f>INT(H197/$H$2*$I$2)</f>
        <v>13513</v>
      </c>
      <c r="J197">
        <f>SUM(B197:E197)</f>
        <v>40540</v>
      </c>
      <c r="K197" s="102">
        <v>194</v>
      </c>
      <c r="L197" s="4">
        <f t="shared" si="123"/>
        <v>8310</v>
      </c>
      <c r="M197" s="4">
        <f t="shared" si="124"/>
        <v>8310</v>
      </c>
      <c r="N197" s="4">
        <f t="shared" si="125"/>
        <v>8310</v>
      </c>
      <c r="O197" s="4">
        <f t="shared" si="126"/>
        <v>8310</v>
      </c>
      <c r="P197" s="4">
        <f t="shared" si="127"/>
        <v>13513</v>
      </c>
      <c r="Q197" s="4">
        <f>INT(P197/$F$2*$G$2)</f>
        <v>13513</v>
      </c>
      <c r="R197" s="4">
        <f>INT(P197/$F$2*$H$2)</f>
        <v>13513</v>
      </c>
      <c r="S197" s="4">
        <f>INT(R197/$H$2*$I$2)</f>
        <v>13513</v>
      </c>
      <c r="U197" s="102">
        <v>194</v>
      </c>
      <c r="V197" s="4">
        <f>L197</f>
        <v>8310</v>
      </c>
      <c r="W197" s="4">
        <f>M197</f>
        <v>8310</v>
      </c>
      <c r="X197" s="4">
        <f>N197</f>
        <v>8310</v>
      </c>
      <c r="Y197" s="4">
        <f>O197</f>
        <v>8310</v>
      </c>
      <c r="Z197" s="4">
        <f>P197</f>
        <v>13513</v>
      </c>
      <c r="AA197" s="4">
        <f>Q197</f>
        <v>13513</v>
      </c>
      <c r="AB197" s="4">
        <f>R197</f>
        <v>13513</v>
      </c>
      <c r="AC197" s="4">
        <f>S197</f>
        <v>13513</v>
      </c>
    </row>
    <row r="198" ht="16.5" spans="1:29">
      <c r="A198" s="102">
        <v>195</v>
      </c>
      <c r="B198" s="102">
        <f>INT(VLOOKUP(A198,装备基础!$BI$1:$BQ$203,2)/属性空间占比!$B$3*属性空间占比!$B$2)</f>
        <v>10235</v>
      </c>
      <c r="C198" s="4">
        <f>INT(B198/$B$2*$C$2)</f>
        <v>10235</v>
      </c>
      <c r="D198" s="4">
        <f>INT(B198/$B$2*$D$2)</f>
        <v>10235</v>
      </c>
      <c r="E198" s="4">
        <f>INT(B198/$B$2*$E$2)</f>
        <v>10235</v>
      </c>
      <c r="F198" s="4">
        <f>INT(B198/$B$2/1.5*1*$F$2)</f>
        <v>13646</v>
      </c>
      <c r="G198" s="4">
        <f>INT(F198/$F$2*$G$2)</f>
        <v>13646</v>
      </c>
      <c r="H198" s="4">
        <f>INT(F198/$F$2*$H$2)</f>
        <v>13646</v>
      </c>
      <c r="I198" s="4">
        <f>INT(H198/$H$2*$I$2)</f>
        <v>13646</v>
      </c>
      <c r="J198">
        <f>SUM(B198:E198)</f>
        <v>40940</v>
      </c>
      <c r="K198" s="102">
        <v>195</v>
      </c>
      <c r="L198" s="4">
        <f t="shared" si="123"/>
        <v>8392</v>
      </c>
      <c r="M198" s="4">
        <f t="shared" si="124"/>
        <v>8392</v>
      </c>
      <c r="N198" s="4">
        <f t="shared" si="125"/>
        <v>8392</v>
      </c>
      <c r="O198" s="4">
        <f t="shared" si="126"/>
        <v>8392</v>
      </c>
      <c r="P198" s="4">
        <f t="shared" si="127"/>
        <v>13646</v>
      </c>
      <c r="Q198" s="4">
        <f>INT(P198/$F$2*$G$2)</f>
        <v>13646</v>
      </c>
      <c r="R198" s="4">
        <f>INT(P198/$F$2*$H$2)</f>
        <v>13646</v>
      </c>
      <c r="S198" s="4">
        <f>INT(R198/$H$2*$I$2)</f>
        <v>13646</v>
      </c>
      <c r="U198" s="102">
        <v>195</v>
      </c>
      <c r="V198" s="4">
        <f>L198</f>
        <v>8392</v>
      </c>
      <c r="W198" s="4">
        <f>M198</f>
        <v>8392</v>
      </c>
      <c r="X198" s="4">
        <f>N198</f>
        <v>8392</v>
      </c>
      <c r="Y198" s="4">
        <f>O198</f>
        <v>8392</v>
      </c>
      <c r="Z198" s="4">
        <f>P198</f>
        <v>13646</v>
      </c>
      <c r="AA198" s="4">
        <f>Q198</f>
        <v>13646</v>
      </c>
      <c r="AB198" s="4">
        <f>R198</f>
        <v>13646</v>
      </c>
      <c r="AC198" s="4">
        <f>S198</f>
        <v>13646</v>
      </c>
    </row>
    <row r="199" ht="16.5" spans="1:29">
      <c r="A199" s="102">
        <v>196</v>
      </c>
      <c r="B199" s="102">
        <f>INT(VLOOKUP(A199,装备基础!$BI$1:$BQ$203,2)/属性空间占比!$B$3*属性空间占比!$B$2)</f>
        <v>10340</v>
      </c>
      <c r="C199" s="4">
        <f>INT(B199/$B$2*$C$2)</f>
        <v>10340</v>
      </c>
      <c r="D199" s="4">
        <f>INT(B199/$B$2*$D$2)</f>
        <v>10340</v>
      </c>
      <c r="E199" s="4">
        <f>INT(B199/$B$2*$E$2)</f>
        <v>10340</v>
      </c>
      <c r="F199" s="4">
        <f>INT(B199/$B$2/1.5*1*$F$2)</f>
        <v>13786</v>
      </c>
      <c r="G199" s="4">
        <f>INT(F199/$F$2*$G$2)</f>
        <v>13786</v>
      </c>
      <c r="H199" s="4">
        <f>INT(F199/$F$2*$H$2)</f>
        <v>13786</v>
      </c>
      <c r="I199" s="4">
        <f>INT(H199/$H$2*$I$2)</f>
        <v>13786</v>
      </c>
      <c r="J199">
        <f>SUM(B199:E199)</f>
        <v>41360</v>
      </c>
      <c r="K199" s="102">
        <v>196</v>
      </c>
      <c r="L199" s="4">
        <f t="shared" si="123"/>
        <v>8478</v>
      </c>
      <c r="M199" s="4">
        <f t="shared" si="124"/>
        <v>8478</v>
      </c>
      <c r="N199" s="4">
        <f t="shared" si="125"/>
        <v>8478</v>
      </c>
      <c r="O199" s="4">
        <f t="shared" si="126"/>
        <v>8478</v>
      </c>
      <c r="P199" s="4">
        <f t="shared" si="127"/>
        <v>13786</v>
      </c>
      <c r="Q199" s="4">
        <f>INT(P199/$F$2*$G$2)</f>
        <v>13786</v>
      </c>
      <c r="R199" s="4">
        <f>INT(P199/$F$2*$H$2)</f>
        <v>13786</v>
      </c>
      <c r="S199" s="4">
        <f>INT(R199/$H$2*$I$2)</f>
        <v>13786</v>
      </c>
      <c r="U199" s="102">
        <v>196</v>
      </c>
      <c r="V199" s="4">
        <f>L199</f>
        <v>8478</v>
      </c>
      <c r="W199" s="4">
        <f>M199</f>
        <v>8478</v>
      </c>
      <c r="X199" s="4">
        <f>N199</f>
        <v>8478</v>
      </c>
      <c r="Y199" s="4">
        <f>O199</f>
        <v>8478</v>
      </c>
      <c r="Z199" s="4">
        <f>P199</f>
        <v>13786</v>
      </c>
      <c r="AA199" s="4">
        <f>Q199</f>
        <v>13786</v>
      </c>
      <c r="AB199" s="4">
        <f>R199</f>
        <v>13786</v>
      </c>
      <c r="AC199" s="4">
        <f>S199</f>
        <v>13786</v>
      </c>
    </row>
    <row r="200" ht="16.5" spans="1:29">
      <c r="A200" s="102">
        <v>197</v>
      </c>
      <c r="B200" s="102">
        <f>INT(VLOOKUP(A200,装备基础!$BI$1:$BQ$203,2)/属性空间占比!$B$3*属性空间占比!$B$2)</f>
        <v>10440</v>
      </c>
      <c r="C200" s="4">
        <f>INT(B200/$B$2*$C$2)</f>
        <v>10440</v>
      </c>
      <c r="D200" s="4">
        <f>INT(B200/$B$2*$D$2)</f>
        <v>10440</v>
      </c>
      <c r="E200" s="4">
        <f>INT(B200/$B$2*$E$2)</f>
        <v>10440</v>
      </c>
      <c r="F200" s="4">
        <f>INT(B200/$B$2/1.5*1*$F$2)</f>
        <v>13920</v>
      </c>
      <c r="G200" s="4">
        <f>INT(F200/$F$2*$G$2)</f>
        <v>13920</v>
      </c>
      <c r="H200" s="4">
        <f>INT(F200/$F$2*$H$2)</f>
        <v>13920</v>
      </c>
      <c r="I200" s="4">
        <f>INT(H200/$H$2*$I$2)</f>
        <v>13920</v>
      </c>
      <c r="J200">
        <f>SUM(B200:E200)</f>
        <v>41760</v>
      </c>
      <c r="K200" s="102">
        <v>197</v>
      </c>
      <c r="L200" s="4">
        <f t="shared" si="123"/>
        <v>8560</v>
      </c>
      <c r="M200" s="4">
        <f t="shared" si="124"/>
        <v>8560</v>
      </c>
      <c r="N200" s="4">
        <f t="shared" si="125"/>
        <v>8560</v>
      </c>
      <c r="O200" s="4">
        <f t="shared" si="126"/>
        <v>8560</v>
      </c>
      <c r="P200" s="4">
        <f t="shared" si="127"/>
        <v>13920</v>
      </c>
      <c r="Q200" s="4">
        <f>INT(P200/$F$2*$G$2)</f>
        <v>13920</v>
      </c>
      <c r="R200" s="4">
        <f>INT(P200/$F$2*$H$2)</f>
        <v>13920</v>
      </c>
      <c r="S200" s="4">
        <f>INT(R200/$H$2*$I$2)</f>
        <v>13920</v>
      </c>
      <c r="U200" s="102">
        <v>197</v>
      </c>
      <c r="V200" s="4">
        <f>L200</f>
        <v>8560</v>
      </c>
      <c r="W200" s="4">
        <f>M200</f>
        <v>8560</v>
      </c>
      <c r="X200" s="4">
        <f>N200</f>
        <v>8560</v>
      </c>
      <c r="Y200" s="4">
        <f>O200</f>
        <v>8560</v>
      </c>
      <c r="Z200" s="4">
        <f>P200</f>
        <v>13920</v>
      </c>
      <c r="AA200" s="4">
        <f>Q200</f>
        <v>13920</v>
      </c>
      <c r="AB200" s="4">
        <f>R200</f>
        <v>13920</v>
      </c>
      <c r="AC200" s="4">
        <f>S200</f>
        <v>13920</v>
      </c>
    </row>
    <row r="201" ht="16.5" spans="1:29">
      <c r="A201" s="102">
        <v>198</v>
      </c>
      <c r="B201" s="102">
        <f>INT(VLOOKUP(A201,装备基础!$BI$1:$BQ$203,2)/属性空间占比!$B$3*属性空间占比!$B$2)</f>
        <v>10545</v>
      </c>
      <c r="C201" s="4">
        <f>INT(B201/$B$2*$C$2)</f>
        <v>10545</v>
      </c>
      <c r="D201" s="4">
        <f>INT(B201/$B$2*$D$2)</f>
        <v>10545</v>
      </c>
      <c r="E201" s="4">
        <f>INT(B201/$B$2*$E$2)</f>
        <v>10545</v>
      </c>
      <c r="F201" s="4">
        <f>INT(B201/$B$2/1.5*1*$F$2)</f>
        <v>14060</v>
      </c>
      <c r="G201" s="4">
        <f>INT(F201/$F$2*$G$2)</f>
        <v>14060</v>
      </c>
      <c r="H201" s="4">
        <f>INT(F201/$F$2*$H$2)</f>
        <v>14060</v>
      </c>
      <c r="I201" s="4">
        <f>INT(H201/$H$2*$I$2)</f>
        <v>14060</v>
      </c>
      <c r="J201">
        <f>SUM(B201:E201)</f>
        <v>42180</v>
      </c>
      <c r="K201" s="102">
        <v>198</v>
      </c>
      <c r="L201" s="4">
        <f t="shared" si="123"/>
        <v>8646</v>
      </c>
      <c r="M201" s="4">
        <f t="shared" si="124"/>
        <v>8646</v>
      </c>
      <c r="N201" s="4">
        <f t="shared" si="125"/>
        <v>8646</v>
      </c>
      <c r="O201" s="4">
        <f t="shared" si="126"/>
        <v>8646</v>
      </c>
      <c r="P201" s="4">
        <f t="shared" si="127"/>
        <v>14060</v>
      </c>
      <c r="Q201" s="4">
        <f>INT(P201/$F$2*$G$2)</f>
        <v>14060</v>
      </c>
      <c r="R201" s="4">
        <f>INT(P201/$F$2*$H$2)</f>
        <v>14060</v>
      </c>
      <c r="S201" s="4">
        <f>INT(R201/$H$2*$I$2)</f>
        <v>14060</v>
      </c>
      <c r="U201" s="102">
        <v>198</v>
      </c>
      <c r="V201" s="4">
        <f>L201</f>
        <v>8646</v>
      </c>
      <c r="W201" s="4">
        <f>M201</f>
        <v>8646</v>
      </c>
      <c r="X201" s="4">
        <f>N201</f>
        <v>8646</v>
      </c>
      <c r="Y201" s="4">
        <f>O201</f>
        <v>8646</v>
      </c>
      <c r="Z201" s="4">
        <f>P201</f>
        <v>14060</v>
      </c>
      <c r="AA201" s="4">
        <f>Q201</f>
        <v>14060</v>
      </c>
      <c r="AB201" s="4">
        <f>R201</f>
        <v>14060</v>
      </c>
      <c r="AC201" s="4">
        <f>S201</f>
        <v>14060</v>
      </c>
    </row>
    <row r="202" ht="16.5" spans="1:29">
      <c r="A202" s="102">
        <v>199</v>
      </c>
      <c r="B202" s="102">
        <f>INT(VLOOKUP(A202,装备基础!$BI$1:$BQ$203,2)/属性空间占比!$B$3*属性空间占比!$B$2)</f>
        <v>10645</v>
      </c>
      <c r="C202" s="4">
        <f>INT(B202/$B$2*$C$2)</f>
        <v>10645</v>
      </c>
      <c r="D202" s="4">
        <f>INT(B202/$B$2*$D$2)</f>
        <v>10645</v>
      </c>
      <c r="E202" s="4">
        <f>INT(B202/$B$2*$E$2)</f>
        <v>10645</v>
      </c>
      <c r="F202" s="4">
        <f>INT(B202/$B$2/1.5*1*$F$2)</f>
        <v>14193</v>
      </c>
      <c r="G202" s="4">
        <f>INT(F202/$F$2*$G$2)</f>
        <v>14193</v>
      </c>
      <c r="H202" s="4">
        <f>INT(F202/$F$2*$H$2)</f>
        <v>14193</v>
      </c>
      <c r="I202" s="4">
        <f>INT(H202/$H$2*$I$2)</f>
        <v>14193</v>
      </c>
      <c r="J202">
        <f>SUM(B202:E202)</f>
        <v>42580</v>
      </c>
      <c r="K202" s="102">
        <v>199</v>
      </c>
      <c r="L202" s="4">
        <f t="shared" si="123"/>
        <v>8728</v>
      </c>
      <c r="M202" s="4">
        <f t="shared" si="124"/>
        <v>8728</v>
      </c>
      <c r="N202" s="4">
        <f t="shared" si="125"/>
        <v>8728</v>
      </c>
      <c r="O202" s="4">
        <f t="shared" si="126"/>
        <v>8728</v>
      </c>
      <c r="P202" s="4">
        <f t="shared" si="127"/>
        <v>14193</v>
      </c>
      <c r="Q202" s="4">
        <f>INT(P202/$F$2*$G$2)</f>
        <v>14193</v>
      </c>
      <c r="R202" s="4">
        <f>INT(P202/$F$2*$H$2)</f>
        <v>14193</v>
      </c>
      <c r="S202" s="4">
        <f>INT(R202/$H$2*$I$2)</f>
        <v>14193</v>
      </c>
      <c r="U202" s="102">
        <v>199</v>
      </c>
      <c r="V202" s="4">
        <f>L202</f>
        <v>8728</v>
      </c>
      <c r="W202" s="4">
        <f>M202</f>
        <v>8728</v>
      </c>
      <c r="X202" s="4">
        <f>N202</f>
        <v>8728</v>
      </c>
      <c r="Y202" s="4">
        <f>O202</f>
        <v>8728</v>
      </c>
      <c r="Z202" s="4">
        <f>P202</f>
        <v>14193</v>
      </c>
      <c r="AA202" s="4">
        <f>Q202</f>
        <v>14193</v>
      </c>
      <c r="AB202" s="4">
        <f>R202</f>
        <v>14193</v>
      </c>
      <c r="AC202" s="4">
        <f>S202</f>
        <v>14193</v>
      </c>
    </row>
    <row r="203" ht="16.5" spans="1:29">
      <c r="A203" s="102">
        <v>200</v>
      </c>
      <c r="B203" s="102">
        <f>INT(VLOOKUP(A203,装备基础!$BI$1:$BQ$203,2)/属性空间占比!$B$3*属性空间占比!$B$2)</f>
        <v>10750</v>
      </c>
      <c r="C203" s="4">
        <f>INT(B203/$B$2*$C$2)</f>
        <v>10750</v>
      </c>
      <c r="D203" s="4">
        <f>INT(B203/$B$2*$D$2)</f>
        <v>10750</v>
      </c>
      <c r="E203" s="4">
        <f>INT(B203/$B$2*$E$2)</f>
        <v>10750</v>
      </c>
      <c r="F203" s="4">
        <f>INT(B203/$B$2/1.5*1*$F$2)</f>
        <v>14333</v>
      </c>
      <c r="G203" s="4">
        <f>INT(F203/$F$2*$G$2)</f>
        <v>14333</v>
      </c>
      <c r="H203" s="4">
        <f>INT(F203/$F$2*$H$2)</f>
        <v>14333</v>
      </c>
      <c r="I203" s="4">
        <f>INT(H203/$H$2*$I$2)</f>
        <v>14333</v>
      </c>
      <c r="J203">
        <f>SUM(B203:E203)</f>
        <v>43000</v>
      </c>
      <c r="K203" s="102">
        <v>200</v>
      </c>
      <c r="L203" s="4">
        <f t="shared" si="123"/>
        <v>8815</v>
      </c>
      <c r="M203" s="4">
        <f t="shared" si="124"/>
        <v>8815</v>
      </c>
      <c r="N203" s="4">
        <f t="shared" si="125"/>
        <v>8815</v>
      </c>
      <c r="O203" s="4">
        <f t="shared" si="126"/>
        <v>8815</v>
      </c>
      <c r="P203" s="4">
        <f t="shared" si="127"/>
        <v>14333</v>
      </c>
      <c r="Q203" s="4">
        <f>INT(P203/$F$2*$G$2)</f>
        <v>14333</v>
      </c>
      <c r="R203" s="4">
        <f>INT(P203/$F$2*$H$2)</f>
        <v>14333</v>
      </c>
      <c r="S203" s="4">
        <f>INT(R203/$H$2*$I$2)</f>
        <v>14333</v>
      </c>
      <c r="U203" s="102">
        <v>200</v>
      </c>
      <c r="V203" s="4">
        <f>L203</f>
        <v>8815</v>
      </c>
      <c r="W203" s="4">
        <f>M203</f>
        <v>8815</v>
      </c>
      <c r="X203" s="4">
        <f>N203</f>
        <v>8815</v>
      </c>
      <c r="Y203" s="4">
        <f>O203</f>
        <v>8815</v>
      </c>
      <c r="Z203" s="4">
        <f>P203</f>
        <v>14333</v>
      </c>
      <c r="AA203" s="4">
        <f>Q203</f>
        <v>14333</v>
      </c>
      <c r="AB203" s="4">
        <f>R203</f>
        <v>14333</v>
      </c>
      <c r="AC203" s="4">
        <f>S203</f>
        <v>14333</v>
      </c>
    </row>
  </sheetData>
  <mergeCells count="6">
    <mergeCell ref="B1:I1"/>
    <mergeCell ref="L1:S1"/>
    <mergeCell ref="V1:AC1"/>
    <mergeCell ref="A1:A3"/>
    <mergeCell ref="K1:K3"/>
    <mergeCell ref="U1:U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49"/>
  <sheetViews>
    <sheetView workbookViewId="0">
      <selection activeCell="N18" sqref="N18"/>
    </sheetView>
  </sheetViews>
  <sheetFormatPr defaultColWidth="9" defaultRowHeight="16.5"/>
  <cols>
    <col min="1" max="1" width="9.54166666666667" style="45" customWidth="1"/>
    <col min="2" max="2" width="8.90833333333333" style="45" customWidth="1"/>
    <col min="3" max="3" width="11.2583333333333" style="45" customWidth="1"/>
    <col min="4" max="4" width="20.9083333333333" style="45" customWidth="1"/>
    <col min="5" max="5" width="18.5416666666667" style="45" customWidth="1"/>
    <col min="6" max="6" width="9.54166666666667" style="46" customWidth="1"/>
    <col min="7" max="7" width="21.2583333333333" style="45" customWidth="1"/>
    <col min="8" max="8" width="9.25833333333333" style="45" customWidth="1"/>
    <col min="9" max="9" width="10.4583333333333" style="45" customWidth="1"/>
    <col min="10" max="10" width="14" style="47" customWidth="1"/>
    <col min="11" max="12" width="18.5416666666667" style="48" customWidth="1"/>
    <col min="13" max="13" width="15.8166666666667" style="48" customWidth="1"/>
    <col min="14" max="14" width="11" style="48" customWidth="1"/>
    <col min="15" max="15" width="12.9083333333333" style="48" customWidth="1"/>
    <col min="16" max="26" width="9.54166666666667" style="48" customWidth="1"/>
    <col min="27" max="27" width="11" style="48" customWidth="1"/>
    <col min="28" max="28" width="14" style="46" customWidth="1"/>
    <col min="29" max="29" width="14" style="48" customWidth="1"/>
    <col min="30" max="30" width="19.5" style="49" customWidth="1"/>
    <col min="31" max="31" width="19.5" style="50" customWidth="1"/>
    <col min="32" max="32" width="23.375" style="50" customWidth="1"/>
    <col min="33" max="33" width="19.125" style="50" customWidth="1"/>
    <col min="34" max="34" width="15.125" style="45" customWidth="1"/>
    <col min="35" max="263" width="9" style="45"/>
    <col min="264" max="264" width="13" style="45" customWidth="1"/>
    <col min="265" max="278" width="9" style="45"/>
    <col min="279" max="279" width="6.5" style="45" customWidth="1"/>
    <col min="280" max="519" width="9" style="45"/>
    <col min="520" max="520" width="13" style="45" customWidth="1"/>
    <col min="521" max="534" width="9" style="45"/>
    <col min="535" max="535" width="6.5" style="45" customWidth="1"/>
    <col min="536" max="775" width="9" style="45"/>
    <col min="776" max="776" width="13" style="45" customWidth="1"/>
    <col min="777" max="790" width="9" style="45"/>
    <col min="791" max="791" width="6.5" style="45" customWidth="1"/>
    <col min="792" max="1031" width="9" style="45"/>
    <col min="1032" max="1032" width="13" style="45" customWidth="1"/>
    <col min="1033" max="1046" width="9" style="45"/>
    <col min="1047" max="1047" width="6.5" style="45" customWidth="1"/>
    <col min="1048" max="1287" width="9" style="45"/>
    <col min="1288" max="1288" width="13" style="45" customWidth="1"/>
    <col min="1289" max="1302" width="9" style="45"/>
    <col min="1303" max="1303" width="6.5" style="45" customWidth="1"/>
    <col min="1304" max="1543" width="9" style="45"/>
    <col min="1544" max="1544" width="13" style="45" customWidth="1"/>
    <col min="1545" max="1558" width="9" style="45"/>
    <col min="1559" max="1559" width="6.5" style="45" customWidth="1"/>
    <col min="1560" max="1799" width="9" style="45"/>
    <col min="1800" max="1800" width="13" style="45" customWidth="1"/>
    <col min="1801" max="1814" width="9" style="45"/>
    <col min="1815" max="1815" width="6.5" style="45" customWidth="1"/>
    <col min="1816" max="2055" width="9" style="45"/>
    <col min="2056" max="2056" width="13" style="45" customWidth="1"/>
    <col min="2057" max="2070" width="9" style="45"/>
    <col min="2071" max="2071" width="6.5" style="45" customWidth="1"/>
    <col min="2072" max="2311" width="9" style="45"/>
    <col min="2312" max="2312" width="13" style="45" customWidth="1"/>
    <col min="2313" max="2326" width="9" style="45"/>
    <col min="2327" max="2327" width="6.5" style="45" customWidth="1"/>
    <col min="2328" max="2567" width="9" style="45"/>
    <col min="2568" max="2568" width="13" style="45" customWidth="1"/>
    <col min="2569" max="2582" width="9" style="45"/>
    <col min="2583" max="2583" width="6.5" style="45" customWidth="1"/>
    <col min="2584" max="2823" width="9" style="45"/>
    <col min="2824" max="2824" width="13" style="45" customWidth="1"/>
    <col min="2825" max="2838" width="9" style="45"/>
    <col min="2839" max="2839" width="6.5" style="45" customWidth="1"/>
    <col min="2840" max="3079" width="9" style="45"/>
    <col min="3080" max="3080" width="13" style="45" customWidth="1"/>
    <col min="3081" max="3094" width="9" style="45"/>
    <col min="3095" max="3095" width="6.5" style="45" customWidth="1"/>
    <col min="3096" max="3335" width="9" style="45"/>
    <col min="3336" max="3336" width="13" style="45" customWidth="1"/>
    <col min="3337" max="3350" width="9" style="45"/>
    <col min="3351" max="3351" width="6.5" style="45" customWidth="1"/>
    <col min="3352" max="3591" width="9" style="45"/>
    <col min="3592" max="3592" width="13" style="45" customWidth="1"/>
    <col min="3593" max="3606" width="9" style="45"/>
    <col min="3607" max="3607" width="6.5" style="45" customWidth="1"/>
    <col min="3608" max="3847" width="9" style="45"/>
    <col min="3848" max="3848" width="13" style="45" customWidth="1"/>
    <col min="3849" max="3862" width="9" style="45"/>
    <col min="3863" max="3863" width="6.5" style="45" customWidth="1"/>
    <col min="3864" max="4103" width="9" style="45"/>
    <col min="4104" max="4104" width="13" style="45" customWidth="1"/>
    <col min="4105" max="4118" width="9" style="45"/>
    <col min="4119" max="4119" width="6.5" style="45" customWidth="1"/>
    <col min="4120" max="4359" width="9" style="45"/>
    <col min="4360" max="4360" width="13" style="45" customWidth="1"/>
    <col min="4361" max="4374" width="9" style="45"/>
    <col min="4375" max="4375" width="6.5" style="45" customWidth="1"/>
    <col min="4376" max="4615" width="9" style="45"/>
    <col min="4616" max="4616" width="13" style="45" customWidth="1"/>
    <col min="4617" max="4630" width="9" style="45"/>
    <col min="4631" max="4631" width="6.5" style="45" customWidth="1"/>
    <col min="4632" max="4871" width="9" style="45"/>
    <col min="4872" max="4872" width="13" style="45" customWidth="1"/>
    <col min="4873" max="4886" width="9" style="45"/>
    <col min="4887" max="4887" width="6.5" style="45" customWidth="1"/>
    <col min="4888" max="5127" width="9" style="45"/>
    <col min="5128" max="5128" width="13" style="45" customWidth="1"/>
    <col min="5129" max="5142" width="9" style="45"/>
    <col min="5143" max="5143" width="6.5" style="45" customWidth="1"/>
    <col min="5144" max="5383" width="9" style="45"/>
    <col min="5384" max="5384" width="13" style="45" customWidth="1"/>
    <col min="5385" max="5398" width="9" style="45"/>
    <col min="5399" max="5399" width="6.5" style="45" customWidth="1"/>
    <col min="5400" max="5639" width="9" style="45"/>
    <col min="5640" max="5640" width="13" style="45" customWidth="1"/>
    <col min="5641" max="5654" width="9" style="45"/>
    <col min="5655" max="5655" width="6.5" style="45" customWidth="1"/>
    <col min="5656" max="5895" width="9" style="45"/>
    <col min="5896" max="5896" width="13" style="45" customWidth="1"/>
    <col min="5897" max="5910" width="9" style="45"/>
    <col min="5911" max="5911" width="6.5" style="45" customWidth="1"/>
    <col min="5912" max="6151" width="9" style="45"/>
    <col min="6152" max="6152" width="13" style="45" customWidth="1"/>
    <col min="6153" max="6166" width="9" style="45"/>
    <col min="6167" max="6167" width="6.5" style="45" customWidth="1"/>
    <col min="6168" max="6407" width="9" style="45"/>
    <col min="6408" max="6408" width="13" style="45" customWidth="1"/>
    <col min="6409" max="6422" width="9" style="45"/>
    <col min="6423" max="6423" width="6.5" style="45" customWidth="1"/>
    <col min="6424" max="6663" width="9" style="45"/>
    <col min="6664" max="6664" width="13" style="45" customWidth="1"/>
    <col min="6665" max="6678" width="9" style="45"/>
    <col min="6679" max="6679" width="6.5" style="45" customWidth="1"/>
    <col min="6680" max="6919" width="9" style="45"/>
    <col min="6920" max="6920" width="13" style="45" customWidth="1"/>
    <col min="6921" max="6934" width="9" style="45"/>
    <col min="6935" max="6935" width="6.5" style="45" customWidth="1"/>
    <col min="6936" max="7175" width="9" style="45"/>
    <col min="7176" max="7176" width="13" style="45" customWidth="1"/>
    <col min="7177" max="7190" width="9" style="45"/>
    <col min="7191" max="7191" width="6.5" style="45" customWidth="1"/>
    <col min="7192" max="7431" width="9" style="45"/>
    <col min="7432" max="7432" width="13" style="45" customWidth="1"/>
    <col min="7433" max="7446" width="9" style="45"/>
    <col min="7447" max="7447" width="6.5" style="45" customWidth="1"/>
    <col min="7448" max="7687" width="9" style="45"/>
    <col min="7688" max="7688" width="13" style="45" customWidth="1"/>
    <col min="7689" max="7702" width="9" style="45"/>
    <col min="7703" max="7703" width="6.5" style="45" customWidth="1"/>
    <col min="7704" max="7943" width="9" style="45"/>
    <col min="7944" max="7944" width="13" style="45" customWidth="1"/>
    <col min="7945" max="7958" width="9" style="45"/>
    <col min="7959" max="7959" width="6.5" style="45" customWidth="1"/>
    <col min="7960" max="8199" width="9" style="45"/>
    <col min="8200" max="8200" width="13" style="45" customWidth="1"/>
    <col min="8201" max="8214" width="9" style="45"/>
    <col min="8215" max="8215" width="6.5" style="45" customWidth="1"/>
    <col min="8216" max="8455" width="9" style="45"/>
    <col min="8456" max="8456" width="13" style="45" customWidth="1"/>
    <col min="8457" max="8470" width="9" style="45"/>
    <col min="8471" max="8471" width="6.5" style="45" customWidth="1"/>
    <col min="8472" max="8711" width="9" style="45"/>
    <col min="8712" max="8712" width="13" style="45" customWidth="1"/>
    <col min="8713" max="8726" width="9" style="45"/>
    <col min="8727" max="8727" width="6.5" style="45" customWidth="1"/>
    <col min="8728" max="8967" width="9" style="45"/>
    <col min="8968" max="8968" width="13" style="45" customWidth="1"/>
    <col min="8969" max="8982" width="9" style="45"/>
    <col min="8983" max="8983" width="6.5" style="45" customWidth="1"/>
    <col min="8984" max="9223" width="9" style="45"/>
    <col min="9224" max="9224" width="13" style="45" customWidth="1"/>
    <col min="9225" max="9238" width="9" style="45"/>
    <col min="9239" max="9239" width="6.5" style="45" customWidth="1"/>
    <col min="9240" max="9479" width="9" style="45"/>
    <col min="9480" max="9480" width="13" style="45" customWidth="1"/>
    <col min="9481" max="9494" width="9" style="45"/>
    <col min="9495" max="9495" width="6.5" style="45" customWidth="1"/>
    <col min="9496" max="9735" width="9" style="45"/>
    <col min="9736" max="9736" width="13" style="45" customWidth="1"/>
    <col min="9737" max="9750" width="9" style="45"/>
    <col min="9751" max="9751" width="6.5" style="45" customWidth="1"/>
    <col min="9752" max="9991" width="9" style="45"/>
    <col min="9992" max="9992" width="13" style="45" customWidth="1"/>
    <col min="9993" max="10006" width="9" style="45"/>
    <col min="10007" max="10007" width="6.5" style="45" customWidth="1"/>
    <col min="10008" max="10247" width="9" style="45"/>
    <col min="10248" max="10248" width="13" style="45" customWidth="1"/>
    <col min="10249" max="10262" width="9" style="45"/>
    <col min="10263" max="10263" width="6.5" style="45" customWidth="1"/>
    <col min="10264" max="10503" width="9" style="45"/>
    <col min="10504" max="10504" width="13" style="45" customWidth="1"/>
    <col min="10505" max="10518" width="9" style="45"/>
    <col min="10519" max="10519" width="6.5" style="45" customWidth="1"/>
    <col min="10520" max="10759" width="9" style="45"/>
    <col min="10760" max="10760" width="13" style="45" customWidth="1"/>
    <col min="10761" max="10774" width="9" style="45"/>
    <col min="10775" max="10775" width="6.5" style="45" customWidth="1"/>
    <col min="10776" max="11015" width="9" style="45"/>
    <col min="11016" max="11016" width="13" style="45" customWidth="1"/>
    <col min="11017" max="11030" width="9" style="45"/>
    <col min="11031" max="11031" width="6.5" style="45" customWidth="1"/>
    <col min="11032" max="11271" width="9" style="45"/>
    <col min="11272" max="11272" width="13" style="45" customWidth="1"/>
    <col min="11273" max="11286" width="9" style="45"/>
    <col min="11287" max="11287" width="6.5" style="45" customWidth="1"/>
    <col min="11288" max="11527" width="9" style="45"/>
    <col min="11528" max="11528" width="13" style="45" customWidth="1"/>
    <col min="11529" max="11542" width="9" style="45"/>
    <col min="11543" max="11543" width="6.5" style="45" customWidth="1"/>
    <col min="11544" max="11783" width="9" style="45"/>
    <col min="11784" max="11784" width="13" style="45" customWidth="1"/>
    <col min="11785" max="11798" width="9" style="45"/>
    <col min="11799" max="11799" width="6.5" style="45" customWidth="1"/>
    <col min="11800" max="12039" width="9" style="45"/>
    <col min="12040" max="12040" width="13" style="45" customWidth="1"/>
    <col min="12041" max="12054" width="9" style="45"/>
    <col min="12055" max="12055" width="6.5" style="45" customWidth="1"/>
    <col min="12056" max="12295" width="9" style="45"/>
    <col min="12296" max="12296" width="13" style="45" customWidth="1"/>
    <col min="12297" max="12310" width="9" style="45"/>
    <col min="12311" max="12311" width="6.5" style="45" customWidth="1"/>
    <col min="12312" max="12551" width="9" style="45"/>
    <col min="12552" max="12552" width="13" style="45" customWidth="1"/>
    <col min="12553" max="12566" width="9" style="45"/>
    <col min="12567" max="12567" width="6.5" style="45" customWidth="1"/>
    <col min="12568" max="12807" width="9" style="45"/>
    <col min="12808" max="12808" width="13" style="45" customWidth="1"/>
    <col min="12809" max="12822" width="9" style="45"/>
    <col min="12823" max="12823" width="6.5" style="45" customWidth="1"/>
    <col min="12824" max="13063" width="9" style="45"/>
    <col min="13064" max="13064" width="13" style="45" customWidth="1"/>
    <col min="13065" max="13078" width="9" style="45"/>
    <col min="13079" max="13079" width="6.5" style="45" customWidth="1"/>
    <col min="13080" max="13319" width="9" style="45"/>
    <col min="13320" max="13320" width="13" style="45" customWidth="1"/>
    <col min="13321" max="13334" width="9" style="45"/>
    <col min="13335" max="13335" width="6.5" style="45" customWidth="1"/>
    <col min="13336" max="13575" width="9" style="45"/>
    <col min="13576" max="13576" width="13" style="45" customWidth="1"/>
    <col min="13577" max="13590" width="9" style="45"/>
    <col min="13591" max="13591" width="6.5" style="45" customWidth="1"/>
    <col min="13592" max="13831" width="9" style="45"/>
    <col min="13832" max="13832" width="13" style="45" customWidth="1"/>
    <col min="13833" max="13846" width="9" style="45"/>
    <col min="13847" max="13847" width="6.5" style="45" customWidth="1"/>
    <col min="13848" max="14087" width="9" style="45"/>
    <col min="14088" max="14088" width="13" style="45" customWidth="1"/>
    <col min="14089" max="14102" width="9" style="45"/>
    <col min="14103" max="14103" width="6.5" style="45" customWidth="1"/>
    <col min="14104" max="14343" width="9" style="45"/>
    <col min="14344" max="14344" width="13" style="45" customWidth="1"/>
    <col min="14345" max="14358" width="9" style="45"/>
    <col min="14359" max="14359" width="6.5" style="45" customWidth="1"/>
    <col min="14360" max="14599" width="9" style="45"/>
    <col min="14600" max="14600" width="13" style="45" customWidth="1"/>
    <col min="14601" max="14614" width="9" style="45"/>
    <col min="14615" max="14615" width="6.5" style="45" customWidth="1"/>
    <col min="14616" max="14855" width="9" style="45"/>
    <col min="14856" max="14856" width="13" style="45" customWidth="1"/>
    <col min="14857" max="14870" width="9" style="45"/>
    <col min="14871" max="14871" width="6.5" style="45" customWidth="1"/>
    <col min="14872" max="15111" width="9" style="45"/>
    <col min="15112" max="15112" width="13" style="45" customWidth="1"/>
    <col min="15113" max="15126" width="9" style="45"/>
    <col min="15127" max="15127" width="6.5" style="45" customWidth="1"/>
    <col min="15128" max="15367" width="9" style="45"/>
    <col min="15368" max="15368" width="13" style="45" customWidth="1"/>
    <col min="15369" max="15382" width="9" style="45"/>
    <col min="15383" max="15383" width="6.5" style="45" customWidth="1"/>
    <col min="15384" max="15623" width="9" style="45"/>
    <col min="15624" max="15624" width="13" style="45" customWidth="1"/>
    <col min="15625" max="15638" width="9" style="45"/>
    <col min="15639" max="15639" width="6.5" style="45" customWidth="1"/>
    <col min="15640" max="15879" width="9" style="45"/>
    <col min="15880" max="15880" width="13" style="45" customWidth="1"/>
    <col min="15881" max="15894" width="9" style="45"/>
    <col min="15895" max="15895" width="6.5" style="45" customWidth="1"/>
    <col min="15896" max="16135" width="9" style="45"/>
    <col min="16136" max="16136" width="13" style="45" customWidth="1"/>
    <col min="16137" max="16150" width="9" style="45"/>
    <col min="16151" max="16151" width="6.5" style="45" customWidth="1"/>
    <col min="16152" max="16384" width="9" style="45"/>
  </cols>
  <sheetData>
    <row r="1" s="45" customFormat="1" spans="1:40">
      <c r="A1" s="51" t="s">
        <v>63</v>
      </c>
      <c r="B1" s="51" t="s">
        <v>64</v>
      </c>
      <c r="C1" s="51" t="s">
        <v>65</v>
      </c>
      <c r="D1" s="52" t="s">
        <v>66</v>
      </c>
      <c r="E1" s="52" t="s">
        <v>67</v>
      </c>
      <c r="F1" s="53" t="s">
        <v>68</v>
      </c>
      <c r="G1" s="51" t="s">
        <v>69</v>
      </c>
      <c r="H1" s="51" t="s">
        <v>70</v>
      </c>
      <c r="I1" s="51" t="s">
        <v>71</v>
      </c>
      <c r="J1" s="63" t="s">
        <v>72</v>
      </c>
      <c r="K1" s="64" t="s">
        <v>73</v>
      </c>
      <c r="L1" s="64" t="s">
        <v>74</v>
      </c>
      <c r="M1" s="64" t="s">
        <v>75</v>
      </c>
      <c r="N1" s="64" t="s">
        <v>76</v>
      </c>
      <c r="O1" s="64" t="s">
        <v>77</v>
      </c>
      <c r="P1" s="64" t="s">
        <v>78</v>
      </c>
      <c r="Q1" s="72" t="s">
        <v>79</v>
      </c>
      <c r="R1" s="73"/>
      <c r="S1" s="73"/>
      <c r="T1" s="73"/>
      <c r="U1" s="73"/>
      <c r="V1" s="73"/>
      <c r="W1" s="73"/>
      <c r="X1" s="73"/>
      <c r="Y1" s="73"/>
      <c r="Z1" s="76"/>
      <c r="AA1" s="77" t="s">
        <v>80</v>
      </c>
      <c r="AB1" s="78"/>
      <c r="AC1" s="77"/>
      <c r="AD1" s="79" t="s">
        <v>81</v>
      </c>
      <c r="AE1" s="80" t="s">
        <v>82</v>
      </c>
      <c r="AF1" s="80" t="s">
        <v>83</v>
      </c>
      <c r="AG1" s="79" t="s">
        <v>81</v>
      </c>
      <c r="AH1" s="27"/>
      <c r="AI1" s="27" t="s">
        <v>84</v>
      </c>
      <c r="AJ1" s="27" t="s">
        <v>85</v>
      </c>
      <c r="AK1" s="27" t="s">
        <v>86</v>
      </c>
      <c r="AL1" s="27" t="s">
        <v>87</v>
      </c>
      <c r="AM1" s="27" t="s">
        <v>88</v>
      </c>
      <c r="AN1" s="27" t="s">
        <v>89</v>
      </c>
    </row>
    <row r="2" s="45" customFormat="1" spans="1:58">
      <c r="A2" s="54">
        <v>0</v>
      </c>
      <c r="B2" s="54">
        <v>0</v>
      </c>
      <c r="C2" s="54">
        <v>0</v>
      </c>
      <c r="D2" s="55">
        <v>0</v>
      </c>
      <c r="E2" s="55">
        <v>0</v>
      </c>
      <c r="F2" s="56">
        <v>0</v>
      </c>
      <c r="G2" s="54">
        <v>0</v>
      </c>
      <c r="H2" s="54">
        <v>0.1</v>
      </c>
      <c r="I2" s="54">
        <f t="shared" ref="I2:I33" si="0">E2*H2</f>
        <v>0</v>
      </c>
      <c r="J2" s="65">
        <v>10000</v>
      </c>
      <c r="K2" s="66">
        <v>0</v>
      </c>
      <c r="L2" s="66">
        <f>K2</f>
        <v>0</v>
      </c>
      <c r="M2" s="66">
        <f t="shared" ref="M2:M33" si="1">ROUND(L2/100000,2)</f>
        <v>0</v>
      </c>
      <c r="N2" s="66">
        <f t="shared" ref="N2:N33" si="2">I2+M2</f>
        <v>0</v>
      </c>
      <c r="O2" s="66">
        <f t="shared" ref="O2:O33" si="3">N2*10</f>
        <v>0</v>
      </c>
      <c r="P2" s="66">
        <v>0</v>
      </c>
      <c r="Q2" s="74" t="s">
        <v>37</v>
      </c>
      <c r="R2" s="74" t="s">
        <v>38</v>
      </c>
      <c r="S2" s="74" t="s">
        <v>90</v>
      </c>
      <c r="T2" s="74" t="s">
        <v>91</v>
      </c>
      <c r="U2" s="74" t="s">
        <v>92</v>
      </c>
      <c r="V2" s="74" t="s">
        <v>93</v>
      </c>
      <c r="W2" s="75" t="s">
        <v>41</v>
      </c>
      <c r="X2" s="75" t="s">
        <v>43</v>
      </c>
      <c r="Y2" s="81" t="s">
        <v>42</v>
      </c>
      <c r="Z2" s="81" t="s">
        <v>44</v>
      </c>
      <c r="AA2" s="82" t="s">
        <v>94</v>
      </c>
      <c r="AB2" s="83" t="s">
        <v>95</v>
      </c>
      <c r="AC2" s="82" t="s">
        <v>96</v>
      </c>
      <c r="AD2" s="79">
        <v>0</v>
      </c>
      <c r="AE2" s="80">
        <v>0</v>
      </c>
      <c r="AF2" s="80">
        <v>0</v>
      </c>
      <c r="AG2" s="80"/>
      <c r="AH2" s="27" t="s">
        <v>97</v>
      </c>
      <c r="AI2" s="27">
        <v>1</v>
      </c>
      <c r="AJ2" s="27">
        <v>1.25</v>
      </c>
      <c r="AK2" s="27">
        <v>1.55</v>
      </c>
      <c r="AL2" s="27">
        <v>1.95</v>
      </c>
      <c r="AM2" s="27">
        <v>2.5</v>
      </c>
      <c r="AN2" s="27">
        <v>3.2</v>
      </c>
      <c r="AT2" s="45" t="s">
        <v>98</v>
      </c>
      <c r="AU2" s="45" t="s">
        <v>99</v>
      </c>
      <c r="AV2" s="45" t="s">
        <v>100</v>
      </c>
      <c r="AW2" s="45" t="s">
        <v>101</v>
      </c>
      <c r="AY2" s="45" t="s">
        <v>102</v>
      </c>
      <c r="AZ2" s="45" t="s">
        <v>103</v>
      </c>
      <c r="BA2" s="45" t="s">
        <v>26</v>
      </c>
      <c r="BB2" s="45" t="s">
        <v>104</v>
      </c>
      <c r="BC2" s="45" t="s">
        <v>105</v>
      </c>
      <c r="BD2" s="45" t="s">
        <v>106</v>
      </c>
      <c r="BE2" s="45" t="s">
        <v>107</v>
      </c>
      <c r="BF2" s="45" t="s">
        <v>28</v>
      </c>
    </row>
    <row r="3" s="45" customFormat="1" spans="1:58">
      <c r="A3" s="54">
        <v>1</v>
      </c>
      <c r="B3" s="54">
        <v>0</v>
      </c>
      <c r="C3" s="54">
        <f t="shared" ref="C3:C33" si="4">A3+B3</f>
        <v>1</v>
      </c>
      <c r="D3" s="55">
        <f ca="1" t="shared" ref="D3:D33" si="5">IF(B2=0,G3/F3,ROUND(G3/F3+(1-F3)/F3*SUM(INDIRECT(ADDRESS(A3+2+B2,4)):INDIRECT(ADDRESS(A3+1,4))),0))</f>
        <v>10</v>
      </c>
      <c r="E3" s="55">
        <f ca="1">SUM($D$2:D3)</f>
        <v>10</v>
      </c>
      <c r="F3" s="56">
        <v>1</v>
      </c>
      <c r="G3" s="54">
        <v>10</v>
      </c>
      <c r="H3" s="54">
        <v>0.1</v>
      </c>
      <c r="I3" s="67">
        <f ca="1" t="shared" si="0"/>
        <v>1</v>
      </c>
      <c r="J3" s="65">
        <v>10000</v>
      </c>
      <c r="K3" s="66">
        <f ca="1" t="shared" ref="K3:K33" si="6">INT(J3*(D3/G3))</f>
        <v>10000</v>
      </c>
      <c r="L3" s="66">
        <f ca="1" t="shared" ref="L3:L33" si="7">L2+K3</f>
        <v>10000</v>
      </c>
      <c r="M3" s="66">
        <f ca="1" t="shared" si="1"/>
        <v>0.1</v>
      </c>
      <c r="N3" s="66">
        <f ca="1" t="shared" si="2"/>
        <v>1.1</v>
      </c>
      <c r="O3" s="66">
        <f ca="1" t="shared" si="3"/>
        <v>11</v>
      </c>
      <c r="P3" s="66">
        <v>10</v>
      </c>
      <c r="Q3" s="66">
        <f>INT(VLOOKUP(P3,[2]装备基础!$F$4:$S$207,3,0)/[2]属性分配!$B$2*[2]属性分配!$B$3)</f>
        <v>16</v>
      </c>
      <c r="R3" s="66">
        <f>INT(VLOOKUP(P3,[2]装备基础!$F$4:$S$207,4,0)/[2]属性分配!$B$2*[2]属性分配!$B$3)</f>
        <v>8</v>
      </c>
      <c r="S3" s="66">
        <f>INT(VLOOKUP(P3,[2]装备基础!$F$4:$S$207,5,0)/[2]属性分配!$B$2*[2]属性分配!$B$3)</f>
        <v>4</v>
      </c>
      <c r="T3" s="66">
        <f>INT(VLOOKUP(P3,[2]装备基础!$F$4:$S$207,6,0)/[2]属性分配!$B$2*[2]属性分配!$B$3)</f>
        <v>4</v>
      </c>
      <c r="U3" s="66">
        <f>INT(VLOOKUP(P3,[2]装备基础!$F$4:$S$207,7,0)/[2]属性分配!$B$2*[2]属性分配!$B$3)</f>
        <v>4</v>
      </c>
      <c r="V3" s="66">
        <f>INT(VLOOKUP(P3,[2]装备基础!$F$4:$S$207,8,0)/[2]属性分配!$B$2*[2]属性分配!$B$3)</f>
        <v>4</v>
      </c>
      <c r="W3" s="66">
        <f>INT(VLOOKUP(P3,[2]装备基础!$F$4:$S$207,9,0)/[2]属性分配!$B$2*[2]属性分配!$B$3)</f>
        <v>16</v>
      </c>
      <c r="X3" s="66">
        <f>INT(VLOOKUP(P3,[2]装备基础!$F$4:$S$207,10,0)/[2]属性分配!$B$2*[2]属性分配!$B$3)</f>
        <v>10</v>
      </c>
      <c r="Y3" s="66">
        <f>INT(VLOOKUP(P3,[2]装备基础!$F$4:$S$207,11,0)/[2]属性分配!$B$2*[2]属性分配!$B$3)</f>
        <v>12</v>
      </c>
      <c r="Z3" s="66">
        <f>INT(VLOOKUP(P3,[2]装备基础!$F$4:$S$207,12,0)/[2]属性分配!$B$2*[2]属性分配!$B$3)</f>
        <v>12</v>
      </c>
      <c r="AA3" s="66">
        <v>5</v>
      </c>
      <c r="AB3" s="84">
        <v>0.01</v>
      </c>
      <c r="AC3" s="66"/>
      <c r="AD3" s="79">
        <v>0.03</v>
      </c>
      <c r="AE3" s="85">
        <f>'[1]装备强化-主角'!F15*[1]基础设定!$D$21</f>
        <v>28.8</v>
      </c>
      <c r="AF3" s="85">
        <f>ROUND(AE3/('[1]装备强化-主角'!F55*2+'[1]装备基础-主角'!$D$2),2)</f>
        <v>0.06</v>
      </c>
      <c r="AG3" s="85">
        <v>0.03</v>
      </c>
      <c r="AH3" s="27" t="s">
        <v>108</v>
      </c>
      <c r="AI3" s="27">
        <v>-2</v>
      </c>
      <c r="AJ3" s="27">
        <v>-1</v>
      </c>
      <c r="AK3" s="27">
        <v>0</v>
      </c>
      <c r="AL3" s="124" t="s">
        <v>109</v>
      </c>
      <c r="AM3" s="124" t="s">
        <v>110</v>
      </c>
      <c r="AN3" s="27"/>
      <c r="AT3" s="45" t="s">
        <v>111</v>
      </c>
      <c r="AU3" s="45">
        <f ca="1" t="shared" ref="AU3:AU17" si="8">ROUND(E3/G3,0)</f>
        <v>1</v>
      </c>
      <c r="AV3" s="45">
        <v>0.6</v>
      </c>
      <c r="AW3" s="45">
        <f ca="1" t="shared" ref="AW3:AW17" si="9">ROUND(AU3*AV3,0)</f>
        <v>1</v>
      </c>
      <c r="AY3" s="45">
        <v>5</v>
      </c>
      <c r="AZ3" s="45">
        <v>20</v>
      </c>
      <c r="BA3" s="45">
        <f t="shared" ref="BA3:BE3" si="10">AZ3</f>
        <v>20</v>
      </c>
      <c r="BB3" s="45">
        <f t="shared" ref="BB3:BB9" si="11">INT(BA3*0.82)</f>
        <v>16</v>
      </c>
      <c r="BC3" s="45">
        <f t="shared" si="10"/>
        <v>16</v>
      </c>
      <c r="BD3" s="45">
        <f t="shared" ref="BD3:BD9" si="12">INT(BA3/1.5)</f>
        <v>13</v>
      </c>
      <c r="BE3" s="45">
        <f t="shared" si="10"/>
        <v>13</v>
      </c>
      <c r="BF3" s="45">
        <f t="shared" ref="BF3:BF9" si="13">BD3*30</f>
        <v>390</v>
      </c>
    </row>
    <row r="4" s="45" customFormat="1" spans="1:58">
      <c r="A4" s="54">
        <v>2</v>
      </c>
      <c r="B4" s="54">
        <v>-1</v>
      </c>
      <c r="C4" s="54">
        <f t="shared" si="4"/>
        <v>1</v>
      </c>
      <c r="D4" s="55">
        <f ca="1" t="shared" si="5"/>
        <v>12.5</v>
      </c>
      <c r="E4" s="55">
        <f ca="1">SUM($D$2:D4)</f>
        <v>22.5</v>
      </c>
      <c r="F4" s="56">
        <v>0.8</v>
      </c>
      <c r="G4" s="54">
        <v>10</v>
      </c>
      <c r="H4" s="54">
        <v>0.1</v>
      </c>
      <c r="I4" s="67">
        <f ca="1" t="shared" si="0"/>
        <v>2.25</v>
      </c>
      <c r="J4" s="65">
        <v>10000</v>
      </c>
      <c r="K4" s="66">
        <f ca="1" t="shared" si="6"/>
        <v>12500</v>
      </c>
      <c r="L4" s="66">
        <f ca="1" t="shared" si="7"/>
        <v>22500</v>
      </c>
      <c r="M4" s="66">
        <f ca="1" t="shared" si="1"/>
        <v>0.23</v>
      </c>
      <c r="N4" s="66">
        <f ca="1" t="shared" si="2"/>
        <v>2.48</v>
      </c>
      <c r="O4" s="66">
        <f ca="1" t="shared" si="3"/>
        <v>24.8</v>
      </c>
      <c r="P4" s="66">
        <v>20</v>
      </c>
      <c r="Q4" s="66">
        <f>INT(VLOOKUP(P4,[2]装备基础!$F$4:$S$207,3,0)/[2]属性分配!$B$2*[2]属性分配!$B$3)</f>
        <v>32</v>
      </c>
      <c r="R4" s="66">
        <f>INT(VLOOKUP(P4,[2]装备基础!$F$4:$S$207,4,0)/[2]属性分配!$B$2*[2]属性分配!$B$3)</f>
        <v>16</v>
      </c>
      <c r="S4" s="66">
        <f>INT(VLOOKUP(P4,[2]装备基础!$F$4:$S$207,5,0)/[2]属性分配!$B$2*[2]属性分配!$B$3)</f>
        <v>8</v>
      </c>
      <c r="T4" s="66">
        <f>INT(VLOOKUP(P4,[2]装备基础!$F$4:$S$207,6,0)/[2]属性分配!$B$2*[2]属性分配!$B$3)</f>
        <v>8</v>
      </c>
      <c r="U4" s="66">
        <f>INT(VLOOKUP(P4,[2]装备基础!$F$4:$S$207,7,0)/[2]属性分配!$B$2*[2]属性分配!$B$3)</f>
        <v>8</v>
      </c>
      <c r="V4" s="66">
        <f>INT(VLOOKUP(P4,[2]装备基础!$F$4:$S$207,8,0)/[2]属性分配!$B$2*[2]属性分配!$B$3)</f>
        <v>8</v>
      </c>
      <c r="W4" s="66">
        <f>INT(VLOOKUP(P4,[2]装备基础!$F$4:$S$207,9,0)/[2]属性分配!$B$2*[2]属性分配!$B$3)</f>
        <v>32</v>
      </c>
      <c r="X4" s="66">
        <f>INT(VLOOKUP(P4,[2]装备基础!$F$4:$S$207,10,0)/[2]属性分配!$B$2*[2]属性分配!$B$3)</f>
        <v>20</v>
      </c>
      <c r="Y4" s="66">
        <f>INT(VLOOKUP(P4,[2]装备基础!$F$4:$S$207,11,0)/[2]属性分配!$B$2*[2]属性分配!$B$3)</f>
        <v>26</v>
      </c>
      <c r="Z4" s="66">
        <f>INT(VLOOKUP(P4,[2]装备基础!$F$4:$S$207,12,0)/[2]属性分配!$B$2*[2]属性分配!$B$3)</f>
        <v>26</v>
      </c>
      <c r="AA4" s="66">
        <v>10</v>
      </c>
      <c r="AB4" s="84">
        <v>0.02</v>
      </c>
      <c r="AC4" s="66"/>
      <c r="AD4" s="79">
        <v>0.06</v>
      </c>
      <c r="AE4" s="85">
        <f>'[1]装备强化-主角'!F25*[1]基础设定!$D$21</f>
        <v>84.6</v>
      </c>
      <c r="AF4" s="85">
        <f>ROUND(AE4/('[1]装备强化-主角'!F56*2+'[1]装备基础-主角'!$D$2),2)</f>
        <v>0.18</v>
      </c>
      <c r="AG4" s="85">
        <v>0.06</v>
      </c>
      <c r="AH4" s="27" t="s">
        <v>112</v>
      </c>
      <c r="AI4" s="27" t="s">
        <v>113</v>
      </c>
      <c r="AJ4" s="27" t="s">
        <v>114</v>
      </c>
      <c r="AK4" s="27" t="s">
        <v>115</v>
      </c>
      <c r="AL4" s="27" t="s">
        <v>116</v>
      </c>
      <c r="AM4" s="27" t="s">
        <v>117</v>
      </c>
      <c r="AN4" s="27"/>
      <c r="AT4" s="45" t="s">
        <v>118</v>
      </c>
      <c r="AU4" s="45">
        <f ca="1" t="shared" si="8"/>
        <v>2</v>
      </c>
      <c r="AV4" s="45">
        <v>0.6</v>
      </c>
      <c r="AW4" s="45">
        <f ca="1" t="shared" si="9"/>
        <v>1</v>
      </c>
      <c r="AY4" s="45">
        <v>8</v>
      </c>
      <c r="AZ4" s="45">
        <v>40</v>
      </c>
      <c r="BA4" s="45">
        <f t="shared" ref="BA4:BE4" si="14">AZ4</f>
        <v>40</v>
      </c>
      <c r="BB4" s="45">
        <f t="shared" si="11"/>
        <v>32</v>
      </c>
      <c r="BC4" s="45">
        <f t="shared" si="14"/>
        <v>32</v>
      </c>
      <c r="BD4" s="45">
        <f t="shared" si="12"/>
        <v>26</v>
      </c>
      <c r="BE4" s="45">
        <f t="shared" si="14"/>
        <v>26</v>
      </c>
      <c r="BF4" s="45">
        <f t="shared" si="13"/>
        <v>780</v>
      </c>
    </row>
    <row r="5" s="45" customFormat="1" spans="1:58">
      <c r="A5" s="54">
        <v>3</v>
      </c>
      <c r="B5" s="54">
        <v>-1</v>
      </c>
      <c r="C5" s="54">
        <f t="shared" si="4"/>
        <v>2</v>
      </c>
      <c r="D5" s="55">
        <f ca="1" t="shared" si="5"/>
        <v>20</v>
      </c>
      <c r="E5" s="55">
        <f ca="1">SUM($D$2:D5)</f>
        <v>42.5</v>
      </c>
      <c r="F5" s="56">
        <v>0.7</v>
      </c>
      <c r="G5" s="54">
        <v>10</v>
      </c>
      <c r="H5" s="54">
        <v>0.1</v>
      </c>
      <c r="I5" s="67">
        <f ca="1" t="shared" si="0"/>
        <v>4.25</v>
      </c>
      <c r="J5" s="65">
        <v>10000</v>
      </c>
      <c r="K5" s="66">
        <f ca="1" t="shared" si="6"/>
        <v>20000</v>
      </c>
      <c r="L5" s="66">
        <f ca="1" t="shared" si="7"/>
        <v>42500</v>
      </c>
      <c r="M5" s="66">
        <f ca="1" t="shared" si="1"/>
        <v>0.43</v>
      </c>
      <c r="N5" s="66">
        <f ca="1" t="shared" si="2"/>
        <v>4.68</v>
      </c>
      <c r="O5" s="66">
        <f ca="1" t="shared" si="3"/>
        <v>46.8</v>
      </c>
      <c r="P5" s="66">
        <v>30</v>
      </c>
      <c r="Q5" s="66">
        <f>INT(VLOOKUP(P5,[2]装备基础!$F$4:$S$207,3,0)/[2]属性分配!$B$2*[2]属性分配!$B$3)</f>
        <v>56</v>
      </c>
      <c r="R5" s="66">
        <f>INT(VLOOKUP(P5,[2]装备基础!$F$4:$S$207,4,0)/[2]属性分配!$B$2*[2]属性分配!$B$3)</f>
        <v>28</v>
      </c>
      <c r="S5" s="66">
        <f>INT(VLOOKUP(P5,[2]装备基础!$F$4:$S$207,5,0)/[2]属性分配!$B$2*[2]属性分配!$B$3)</f>
        <v>14</v>
      </c>
      <c r="T5" s="66">
        <f>INT(VLOOKUP(P5,[2]装备基础!$F$4:$S$207,6,0)/[2]属性分配!$B$2*[2]属性分配!$B$3)</f>
        <v>14</v>
      </c>
      <c r="U5" s="66">
        <f>INT(VLOOKUP(P5,[2]装备基础!$F$4:$S$207,7,0)/[2]属性分配!$B$2*[2]属性分配!$B$3)</f>
        <v>14</v>
      </c>
      <c r="V5" s="66">
        <f>INT(VLOOKUP(P5,[2]装备基础!$F$4:$S$207,8,0)/[2]属性分配!$B$2*[2]属性分配!$B$3)</f>
        <v>14</v>
      </c>
      <c r="W5" s="66">
        <f>INT(VLOOKUP(P5,[2]装备基础!$F$4:$S$207,9,0)/[2]属性分配!$B$2*[2]属性分配!$B$3)</f>
        <v>56</v>
      </c>
      <c r="X5" s="66">
        <f>INT(VLOOKUP(P5,[2]装备基础!$F$4:$S$207,10,0)/[2]属性分配!$B$2*[2]属性分配!$B$3)</f>
        <v>36</v>
      </c>
      <c r="Y5" s="66">
        <f>INT(VLOOKUP(P5,[2]装备基础!$F$4:$S$207,11,0)/[2]属性分配!$B$2*[2]属性分配!$B$3)</f>
        <v>46</v>
      </c>
      <c r="Z5" s="66">
        <f>INT(VLOOKUP(P5,[2]装备基础!$F$4:$S$207,12,0)/[2]属性分配!$B$2*[2]属性分配!$B$3)</f>
        <v>46</v>
      </c>
      <c r="AA5" s="66">
        <v>15</v>
      </c>
      <c r="AB5" s="84">
        <v>0.05</v>
      </c>
      <c r="AC5" s="66"/>
      <c r="AD5" s="79">
        <v>0.09</v>
      </c>
      <c r="AE5" s="85">
        <f>'[1]装备强化-主角'!F35*[1]基础设定!$D$21</f>
        <v>167.4</v>
      </c>
      <c r="AF5" s="85">
        <f>ROUND(AE5/('[1]装备强化-主角'!F57*2+'[1]装备基础-主角'!$D$2),2)</f>
        <v>0.35</v>
      </c>
      <c r="AG5" s="85">
        <v>0.09</v>
      </c>
      <c r="AH5" s="27" t="s">
        <v>119</v>
      </c>
      <c r="AI5" s="32">
        <v>0.6</v>
      </c>
      <c r="AJ5" s="32">
        <v>0.55</v>
      </c>
      <c r="AK5" s="32">
        <v>0.5</v>
      </c>
      <c r="AL5" s="32">
        <v>0.45</v>
      </c>
      <c r="AM5" s="32">
        <v>0.4</v>
      </c>
      <c r="AN5" s="27"/>
      <c r="AT5" s="45" t="s">
        <v>120</v>
      </c>
      <c r="AU5" s="45">
        <f ca="1" t="shared" si="8"/>
        <v>4</v>
      </c>
      <c r="AV5" s="45">
        <v>0.6</v>
      </c>
      <c r="AW5" s="45">
        <f ca="1" t="shared" si="9"/>
        <v>2</v>
      </c>
      <c r="AY5" s="45">
        <v>10</v>
      </c>
      <c r="AZ5" s="45">
        <v>70</v>
      </c>
      <c r="BA5" s="45">
        <f t="shared" ref="BA5:BE5" si="15">AZ5</f>
        <v>70</v>
      </c>
      <c r="BB5" s="45">
        <f t="shared" si="11"/>
        <v>57</v>
      </c>
      <c r="BC5" s="45">
        <f t="shared" si="15"/>
        <v>57</v>
      </c>
      <c r="BD5" s="45">
        <f t="shared" si="12"/>
        <v>46</v>
      </c>
      <c r="BE5" s="45">
        <f t="shared" si="15"/>
        <v>46</v>
      </c>
      <c r="BF5" s="45">
        <f t="shared" si="13"/>
        <v>1380</v>
      </c>
    </row>
    <row r="6" s="45" customFormat="1" spans="1:58">
      <c r="A6" s="54">
        <v>4</v>
      </c>
      <c r="B6" s="54">
        <v>-1</v>
      </c>
      <c r="C6" s="54">
        <f t="shared" si="4"/>
        <v>3</v>
      </c>
      <c r="D6" s="55">
        <f ca="1" t="shared" si="5"/>
        <v>30</v>
      </c>
      <c r="E6" s="55">
        <f ca="1">SUM($D$2:D6)</f>
        <v>72.5</v>
      </c>
      <c r="F6" s="56">
        <v>0.6</v>
      </c>
      <c r="G6" s="54">
        <v>10</v>
      </c>
      <c r="H6" s="54">
        <v>0.1</v>
      </c>
      <c r="I6" s="67">
        <f ca="1" t="shared" si="0"/>
        <v>7.25</v>
      </c>
      <c r="J6" s="65">
        <v>10000</v>
      </c>
      <c r="K6" s="66">
        <f ca="1" t="shared" si="6"/>
        <v>30000</v>
      </c>
      <c r="L6" s="66">
        <f ca="1" t="shared" si="7"/>
        <v>72500</v>
      </c>
      <c r="M6" s="66">
        <f ca="1" t="shared" si="1"/>
        <v>0.73</v>
      </c>
      <c r="N6" s="66">
        <f ca="1" t="shared" si="2"/>
        <v>7.98</v>
      </c>
      <c r="O6" s="66">
        <f ca="1" t="shared" si="3"/>
        <v>79.8</v>
      </c>
      <c r="P6" s="66">
        <v>40</v>
      </c>
      <c r="Q6" s="66">
        <f>INT(VLOOKUP(P6,[2]装备基础!$F$4:$S$207,3,0)/[2]属性分配!$B$2*[2]属性分配!$B$3)</f>
        <v>88</v>
      </c>
      <c r="R6" s="66">
        <f>INT(VLOOKUP(P6,[2]装备基础!$F$4:$S$207,4,0)/[2]属性分配!$B$2*[2]属性分配!$B$3)</f>
        <v>44</v>
      </c>
      <c r="S6" s="66">
        <f>INT(VLOOKUP(P6,[2]装备基础!$F$4:$S$207,5,0)/[2]属性分配!$B$2*[2]属性分配!$B$3)</f>
        <v>22</v>
      </c>
      <c r="T6" s="66">
        <f>INT(VLOOKUP(P6,[2]装备基础!$F$4:$S$207,6,0)/[2]属性分配!$B$2*[2]属性分配!$B$3)</f>
        <v>22</v>
      </c>
      <c r="U6" s="66">
        <f>INT(VLOOKUP(P6,[2]装备基础!$F$4:$S$207,7,0)/[2]属性分配!$B$2*[2]属性分配!$B$3)</f>
        <v>22</v>
      </c>
      <c r="V6" s="66">
        <f>INT(VLOOKUP(P6,[2]装备基础!$F$4:$S$207,8,0)/[2]属性分配!$B$2*[2]属性分配!$B$3)</f>
        <v>22</v>
      </c>
      <c r="W6" s="66">
        <f>INT(VLOOKUP(P6,[2]装备基础!$F$4:$S$207,9,0)/[2]属性分配!$B$2*[2]属性分配!$B$3)</f>
        <v>88</v>
      </c>
      <c r="X6" s="66">
        <f>INT(VLOOKUP(P6,[2]装备基础!$F$4:$S$207,10,0)/[2]属性分配!$B$2*[2]属性分配!$B$3)</f>
        <v>58</v>
      </c>
      <c r="Y6" s="66">
        <f>INT(VLOOKUP(P6,[2]装备基础!$F$4:$S$207,11,0)/[2]属性分配!$B$2*[2]属性分配!$B$3)</f>
        <v>72</v>
      </c>
      <c r="Z6" s="66">
        <f>INT(VLOOKUP(P6,[2]装备基础!$F$4:$S$207,12,0)/[2]属性分配!$B$2*[2]属性分配!$B$3)</f>
        <v>72</v>
      </c>
      <c r="AA6" s="66">
        <v>20</v>
      </c>
      <c r="AB6" s="84">
        <v>0.2</v>
      </c>
      <c r="AC6" s="66" t="s">
        <v>121</v>
      </c>
      <c r="AD6" s="79">
        <v>0.12</v>
      </c>
      <c r="AE6" s="85">
        <f>'[1]装备强化-主角'!F45*[1]基础设定!$D$21</f>
        <v>252</v>
      </c>
      <c r="AF6" s="85">
        <f>ROUND(AE6/('[1]装备强化-主角'!F58*2+'[1]装备基础-主角'!$D$2),2)</f>
        <v>0.51</v>
      </c>
      <c r="AG6" s="85">
        <v>0.12</v>
      </c>
      <c r="AH6" s="27" t="s">
        <v>122</v>
      </c>
      <c r="AI6" s="32">
        <v>0.6</v>
      </c>
      <c r="AJ6" s="32">
        <v>0.55</v>
      </c>
      <c r="AK6" s="32">
        <v>0.5</v>
      </c>
      <c r="AL6" s="32">
        <v>0.45</v>
      </c>
      <c r="AM6" s="32">
        <v>0.4</v>
      </c>
      <c r="AN6" s="27"/>
      <c r="AT6" s="45" t="s">
        <v>123</v>
      </c>
      <c r="AU6" s="45">
        <f ca="1" t="shared" si="8"/>
        <v>7</v>
      </c>
      <c r="AV6" s="45">
        <v>0.6</v>
      </c>
      <c r="AW6" s="45">
        <f ca="1" t="shared" si="9"/>
        <v>4</v>
      </c>
      <c r="AY6" s="45">
        <v>12</v>
      </c>
      <c r="AZ6" s="45">
        <v>110</v>
      </c>
      <c r="BA6" s="45">
        <f t="shared" ref="BA6:BE6" si="16">AZ6</f>
        <v>110</v>
      </c>
      <c r="BB6" s="45">
        <f t="shared" si="11"/>
        <v>90</v>
      </c>
      <c r="BC6" s="45">
        <f t="shared" si="16"/>
        <v>90</v>
      </c>
      <c r="BD6" s="45">
        <f t="shared" si="12"/>
        <v>73</v>
      </c>
      <c r="BE6" s="45">
        <f t="shared" si="16"/>
        <v>73</v>
      </c>
      <c r="BF6" s="45">
        <f t="shared" si="13"/>
        <v>2190</v>
      </c>
    </row>
    <row r="7" s="45" customFormat="1" spans="1:58">
      <c r="A7" s="57">
        <v>5</v>
      </c>
      <c r="B7" s="57">
        <v>-1</v>
      </c>
      <c r="C7" s="57">
        <f t="shared" si="4"/>
        <v>4</v>
      </c>
      <c r="D7" s="58">
        <f ca="1" t="shared" si="5"/>
        <v>43</v>
      </c>
      <c r="E7" s="58">
        <f ca="1">SUM($D$2:D7)</f>
        <v>115.5</v>
      </c>
      <c r="F7" s="59">
        <v>0.55</v>
      </c>
      <c r="G7" s="54">
        <v>10</v>
      </c>
      <c r="H7" s="57">
        <v>0.1</v>
      </c>
      <c r="I7" s="68">
        <f ca="1" t="shared" si="0"/>
        <v>11.55</v>
      </c>
      <c r="J7" s="69">
        <v>20000</v>
      </c>
      <c r="K7" s="70">
        <f ca="1" t="shared" si="6"/>
        <v>86000</v>
      </c>
      <c r="L7" s="70">
        <f ca="1" t="shared" si="7"/>
        <v>158500</v>
      </c>
      <c r="M7" s="70">
        <f ca="1" t="shared" si="1"/>
        <v>1.59</v>
      </c>
      <c r="N7" s="70">
        <f ca="1" t="shared" si="2"/>
        <v>13.14</v>
      </c>
      <c r="O7" s="70">
        <f ca="1" t="shared" si="3"/>
        <v>131.4</v>
      </c>
      <c r="P7" s="70">
        <v>50</v>
      </c>
      <c r="Q7" s="70">
        <f>INT(VLOOKUP(P7,[2]装备基础!$F$4:$S$207,3,0)/[2]属性分配!$B$2*[2]属性分配!$B$3)</f>
        <v>128</v>
      </c>
      <c r="R7" s="70">
        <f>INT(VLOOKUP(P7,[2]装备基础!$F$4:$S$207,4,0)/[2]属性分配!$B$2*[2]属性分配!$B$3)</f>
        <v>64</v>
      </c>
      <c r="S7" s="70">
        <f>INT(VLOOKUP(P7,[2]装备基础!$F$4:$S$207,5,0)/[2]属性分配!$B$2*[2]属性分配!$B$3)</f>
        <v>32</v>
      </c>
      <c r="T7" s="70">
        <f>INT(VLOOKUP(P7,[2]装备基础!$F$4:$S$207,6,0)/[2]属性分配!$B$2*[2]属性分配!$B$3)</f>
        <v>32</v>
      </c>
      <c r="U7" s="70">
        <f>INT(VLOOKUP(P7,[2]装备基础!$F$4:$S$207,7,0)/[2]属性分配!$B$2*[2]属性分配!$B$3)</f>
        <v>32</v>
      </c>
      <c r="V7" s="70">
        <f>INT(VLOOKUP(P7,[2]装备基础!$F$4:$S$207,8,0)/[2]属性分配!$B$2*[2]属性分配!$B$3)</f>
        <v>32</v>
      </c>
      <c r="W7" s="70">
        <f>INT(VLOOKUP(P7,[2]装备基础!$F$4:$S$207,9,0)/[2]属性分配!$B$2*[2]属性分配!$B$3)</f>
        <v>128</v>
      </c>
      <c r="X7" s="70">
        <f>INT(VLOOKUP(P7,[2]装备基础!$F$4:$S$207,10,0)/[2]属性分配!$B$2*[2]属性分配!$B$3)</f>
        <v>84</v>
      </c>
      <c r="Y7" s="70">
        <f>INT(VLOOKUP(P7,[2]装备基础!$F$4:$S$207,11,0)/[2]属性分配!$B$2*[2]属性分配!$B$3)</f>
        <v>106</v>
      </c>
      <c r="Z7" s="70">
        <f>INT(VLOOKUP(P7,[2]装备基础!$F$4:$S$207,12,0)/[2]属性分配!$B$2*[2]属性分配!$B$3)</f>
        <v>106</v>
      </c>
      <c r="AA7" s="66">
        <v>25</v>
      </c>
      <c r="AB7" s="84">
        <v>0.5</v>
      </c>
      <c r="AC7" s="66" t="s">
        <v>124</v>
      </c>
      <c r="AD7" s="79">
        <v>0.15</v>
      </c>
      <c r="AE7" s="85">
        <f>'[1]装备强化-主角'!F55*[1]基础设定!$D$21</f>
        <v>363.6</v>
      </c>
      <c r="AF7" s="85">
        <f>ROUND(AE7/('[1]装备强化-主角'!F59*2+'[1]装备基础-主角'!$D$2),2)</f>
        <v>0.72</v>
      </c>
      <c r="AG7" s="85">
        <v>0.15</v>
      </c>
      <c r="AT7" s="94" t="s">
        <v>125</v>
      </c>
      <c r="AU7" s="94">
        <f ca="1" t="shared" si="8"/>
        <v>12</v>
      </c>
      <c r="AV7" s="45">
        <v>0.6</v>
      </c>
      <c r="AW7" s="45">
        <f ca="1" t="shared" si="9"/>
        <v>7</v>
      </c>
      <c r="AY7" s="45">
        <v>13</v>
      </c>
      <c r="AZ7" s="45">
        <v>160</v>
      </c>
      <c r="BA7" s="45">
        <f t="shared" ref="BA7:BE7" si="17">AZ7</f>
        <v>160</v>
      </c>
      <c r="BB7" s="45">
        <f t="shared" si="11"/>
        <v>131</v>
      </c>
      <c r="BC7" s="45">
        <f t="shared" si="17"/>
        <v>131</v>
      </c>
      <c r="BD7" s="45">
        <f t="shared" si="12"/>
        <v>106</v>
      </c>
      <c r="BE7" s="45">
        <f t="shared" si="17"/>
        <v>106</v>
      </c>
      <c r="BF7" s="45">
        <f t="shared" si="13"/>
        <v>3180</v>
      </c>
    </row>
    <row r="8" s="45" customFormat="1" spans="1:58">
      <c r="A8" s="54">
        <v>6</v>
      </c>
      <c r="B8" s="54">
        <v>-1</v>
      </c>
      <c r="C8" s="54">
        <f t="shared" si="4"/>
        <v>5</v>
      </c>
      <c r="D8" s="55">
        <f ca="1" t="shared" si="5"/>
        <v>63</v>
      </c>
      <c r="E8" s="55">
        <f ca="1">SUM($D$2:D8)</f>
        <v>178.5</v>
      </c>
      <c r="F8" s="56">
        <v>0.5</v>
      </c>
      <c r="G8" s="54">
        <v>10</v>
      </c>
      <c r="H8" s="54">
        <v>0.1</v>
      </c>
      <c r="I8" s="67">
        <f ca="1" t="shared" si="0"/>
        <v>17.85</v>
      </c>
      <c r="J8" s="65">
        <v>20000</v>
      </c>
      <c r="K8" s="66">
        <f ca="1" t="shared" si="6"/>
        <v>126000</v>
      </c>
      <c r="L8" s="66">
        <f ca="1" t="shared" si="7"/>
        <v>284500</v>
      </c>
      <c r="M8" s="66">
        <f ca="1" t="shared" si="1"/>
        <v>2.85</v>
      </c>
      <c r="N8" s="66">
        <f ca="1" t="shared" si="2"/>
        <v>20.7</v>
      </c>
      <c r="O8" s="66">
        <f ca="1" t="shared" si="3"/>
        <v>207</v>
      </c>
      <c r="P8" s="66">
        <v>55</v>
      </c>
      <c r="Q8" s="66">
        <f>INT(VLOOKUP(P8,[2]装备基础!$F$4:$S$207,3,0)/[2]属性分配!$B$2*[2]属性分配!$B$3)</f>
        <v>176</v>
      </c>
      <c r="R8" s="66">
        <f>INT(VLOOKUP(P8,[2]装备基础!$F$4:$S$207,4,0)/[2]属性分配!$B$2*[2]属性分配!$B$3)</f>
        <v>88</v>
      </c>
      <c r="S8" s="66">
        <f>INT(VLOOKUP(P8,[2]装备基础!$F$4:$S$207,5,0)/[2]属性分配!$B$2*[2]属性分配!$B$3)</f>
        <v>44</v>
      </c>
      <c r="T8" s="66">
        <f>INT(VLOOKUP(P8,[2]装备基础!$F$4:$S$207,6,0)/[2]属性分配!$B$2*[2]属性分配!$B$3)</f>
        <v>44</v>
      </c>
      <c r="U8" s="66">
        <f>INT(VLOOKUP(P8,[2]装备基础!$F$4:$S$207,7,0)/[2]属性分配!$B$2*[2]属性分配!$B$3)</f>
        <v>44</v>
      </c>
      <c r="V8" s="66">
        <f>INT(VLOOKUP(P8,[2]装备基础!$F$4:$S$207,8,0)/[2]属性分配!$B$2*[2]属性分配!$B$3)</f>
        <v>44</v>
      </c>
      <c r="W8" s="66">
        <f>INT(VLOOKUP(P8,[2]装备基础!$F$4:$S$207,9,0)/[2]属性分配!$B$2*[2]属性分配!$B$3)</f>
        <v>176</v>
      </c>
      <c r="X8" s="66">
        <f>INT(VLOOKUP(P8,[2]装备基础!$F$4:$S$207,10,0)/[2]属性分配!$B$2*[2]属性分配!$B$3)</f>
        <v>116</v>
      </c>
      <c r="Y8" s="66">
        <f>INT(VLOOKUP(P8,[2]装备基础!$F$4:$S$207,11,0)/[2]属性分配!$B$2*[2]属性分配!$B$3)</f>
        <v>146</v>
      </c>
      <c r="Z8" s="66">
        <f>INT(VLOOKUP(P8,[2]装备基础!$F$4:$S$207,12,0)/[2]属性分配!$B$2*[2]属性分配!$B$3)</f>
        <v>146</v>
      </c>
      <c r="AA8" s="66">
        <v>30</v>
      </c>
      <c r="AB8" s="84">
        <v>1.5</v>
      </c>
      <c r="AC8" s="66" t="s">
        <v>126</v>
      </c>
      <c r="AD8" s="79">
        <v>0.18</v>
      </c>
      <c r="AE8" s="85">
        <f>'[1]装备强化-主角'!F65*[1]基础设定!$D$21</f>
        <v>475.2</v>
      </c>
      <c r="AF8" s="85">
        <f>ROUND(AE8/('[1]装备强化-主角'!F60*2+'[1]装备基础-主角'!$D$2),2)</f>
        <v>0.92</v>
      </c>
      <c r="AG8" s="85">
        <v>0.2</v>
      </c>
      <c r="AT8" s="45" t="s">
        <v>127</v>
      </c>
      <c r="AU8" s="45">
        <f ca="1" t="shared" si="8"/>
        <v>18</v>
      </c>
      <c r="AV8" s="45">
        <v>0.6</v>
      </c>
      <c r="AW8" s="45">
        <f ca="1" t="shared" si="9"/>
        <v>11</v>
      </c>
      <c r="AY8" s="45">
        <v>14</v>
      </c>
      <c r="AZ8" s="45">
        <v>220</v>
      </c>
      <c r="BA8" s="45">
        <f t="shared" ref="BA8:BE8" si="18">AZ8</f>
        <v>220</v>
      </c>
      <c r="BB8" s="45">
        <f t="shared" si="11"/>
        <v>180</v>
      </c>
      <c r="BC8" s="45">
        <f t="shared" si="18"/>
        <v>180</v>
      </c>
      <c r="BD8" s="45">
        <f t="shared" si="12"/>
        <v>146</v>
      </c>
      <c r="BE8" s="45">
        <f t="shared" si="18"/>
        <v>146</v>
      </c>
      <c r="BF8" s="45">
        <f t="shared" si="13"/>
        <v>4380</v>
      </c>
    </row>
    <row r="9" s="45" customFormat="1" spans="1:58">
      <c r="A9" s="54">
        <v>7</v>
      </c>
      <c r="B9" s="54">
        <v>-1</v>
      </c>
      <c r="C9" s="54">
        <f t="shared" si="4"/>
        <v>6</v>
      </c>
      <c r="D9" s="55">
        <f ca="1" t="shared" si="5"/>
        <v>99</v>
      </c>
      <c r="E9" s="55">
        <f ca="1">SUM($D$2:D9)</f>
        <v>277.5</v>
      </c>
      <c r="F9" s="56">
        <v>0.45</v>
      </c>
      <c r="G9" s="54">
        <v>10</v>
      </c>
      <c r="H9" s="54">
        <v>0.1</v>
      </c>
      <c r="I9" s="67">
        <f ca="1" t="shared" si="0"/>
        <v>27.75</v>
      </c>
      <c r="J9" s="65">
        <v>20000</v>
      </c>
      <c r="K9" s="66">
        <f ca="1" t="shared" si="6"/>
        <v>198000</v>
      </c>
      <c r="L9" s="66">
        <f ca="1" t="shared" si="7"/>
        <v>482500</v>
      </c>
      <c r="M9" s="66">
        <f ca="1" t="shared" si="1"/>
        <v>4.83</v>
      </c>
      <c r="N9" s="66">
        <f ca="1" t="shared" si="2"/>
        <v>32.58</v>
      </c>
      <c r="O9" s="66">
        <f ca="1" t="shared" si="3"/>
        <v>325.8</v>
      </c>
      <c r="P9" s="66">
        <v>60</v>
      </c>
      <c r="Q9" s="66">
        <f>INT(VLOOKUP(P9,[2]装备基础!$F$4:$S$207,3,0)/[2]属性分配!$B$2*[2]属性分配!$B$3)</f>
        <v>232</v>
      </c>
      <c r="R9" s="66">
        <f>INT(VLOOKUP(P9,[2]装备基础!$F$4:$S$207,4,0)/[2]属性分配!$B$2*[2]属性分配!$B$3)</f>
        <v>116</v>
      </c>
      <c r="S9" s="66">
        <f>INT(VLOOKUP(P9,[2]装备基础!$F$4:$S$207,5,0)/[2]属性分配!$B$2*[2]属性分配!$B$3)</f>
        <v>58</v>
      </c>
      <c r="T9" s="66">
        <f>INT(VLOOKUP(P9,[2]装备基础!$F$4:$S$207,6,0)/[2]属性分配!$B$2*[2]属性分配!$B$3)</f>
        <v>58</v>
      </c>
      <c r="U9" s="66">
        <f>INT(VLOOKUP(P9,[2]装备基础!$F$4:$S$207,7,0)/[2]属性分配!$B$2*[2]属性分配!$B$3)</f>
        <v>58</v>
      </c>
      <c r="V9" s="66">
        <f>INT(VLOOKUP(P9,[2]装备基础!$F$4:$S$207,8,0)/[2]属性分配!$B$2*[2]属性分配!$B$3)</f>
        <v>58</v>
      </c>
      <c r="W9" s="66">
        <f>INT(VLOOKUP(P9,[2]装备基础!$F$4:$S$207,9,0)/[2]属性分配!$B$2*[2]属性分配!$B$3)</f>
        <v>232</v>
      </c>
      <c r="X9" s="66">
        <f>INT(VLOOKUP(P9,[2]装备基础!$F$4:$S$207,10,0)/[2]属性分配!$B$2*[2]属性分配!$B$3)</f>
        <v>154</v>
      </c>
      <c r="Y9" s="66">
        <f>INT(VLOOKUP(P9,[2]装备基础!$F$4:$S$207,11,0)/[2]属性分配!$B$2*[2]属性分配!$B$3)</f>
        <v>192</v>
      </c>
      <c r="Z9" s="66">
        <f>INT(VLOOKUP(P9,[2]装备基础!$F$4:$S$207,12,0)/[2]属性分配!$B$2*[2]属性分配!$B$3)</f>
        <v>192</v>
      </c>
      <c r="AA9" s="66"/>
      <c r="AB9" s="84"/>
      <c r="AC9" s="66"/>
      <c r="AD9" s="79">
        <v>0.21</v>
      </c>
      <c r="AE9" s="85">
        <f>'[1]装备强化-主角'!F75*[1]基础设定!$D$21</f>
        <v>613.8</v>
      </c>
      <c r="AF9" s="85">
        <f>ROUND(AE9/('[1]装备强化-主角'!F61*2+'[1]装备基础-主角'!$D$2),2)</f>
        <v>1.16</v>
      </c>
      <c r="AG9" s="85">
        <v>0.25</v>
      </c>
      <c r="AT9" s="45" t="s">
        <v>128</v>
      </c>
      <c r="AU9" s="45">
        <f ca="1" t="shared" si="8"/>
        <v>28</v>
      </c>
      <c r="AV9" s="45">
        <v>0.6</v>
      </c>
      <c r="AW9" s="45">
        <f ca="1" t="shared" si="9"/>
        <v>17</v>
      </c>
      <c r="AY9" s="45">
        <v>15</v>
      </c>
      <c r="AZ9" s="45">
        <v>290</v>
      </c>
      <c r="BA9" s="45">
        <f t="shared" ref="BA9:BE9" si="19">AZ9</f>
        <v>290</v>
      </c>
      <c r="BB9" s="45">
        <f t="shared" si="11"/>
        <v>237</v>
      </c>
      <c r="BC9" s="45">
        <f t="shared" si="19"/>
        <v>237</v>
      </c>
      <c r="BD9" s="45">
        <f t="shared" si="12"/>
        <v>193</v>
      </c>
      <c r="BE9" s="45">
        <f t="shared" si="19"/>
        <v>193</v>
      </c>
      <c r="BF9" s="45">
        <f t="shared" si="13"/>
        <v>5790</v>
      </c>
    </row>
    <row r="10" s="45" customFormat="1" spans="1:49">
      <c r="A10" s="54">
        <v>8</v>
      </c>
      <c r="B10" s="54">
        <v>-1</v>
      </c>
      <c r="C10" s="54">
        <f t="shared" si="4"/>
        <v>7</v>
      </c>
      <c r="D10" s="55">
        <f ca="1" t="shared" si="5"/>
        <v>174</v>
      </c>
      <c r="E10" s="55">
        <f ca="1">SUM($D$2:D10)</f>
        <v>451.5</v>
      </c>
      <c r="F10" s="56">
        <v>0.4</v>
      </c>
      <c r="G10" s="54">
        <v>10</v>
      </c>
      <c r="H10" s="54">
        <v>0.1</v>
      </c>
      <c r="I10" s="67">
        <f ca="1" t="shared" si="0"/>
        <v>45.15</v>
      </c>
      <c r="J10" s="65">
        <v>20000</v>
      </c>
      <c r="K10" s="66">
        <f ca="1" t="shared" si="6"/>
        <v>348000</v>
      </c>
      <c r="L10" s="66">
        <f ca="1" t="shared" si="7"/>
        <v>830500</v>
      </c>
      <c r="M10" s="66">
        <f ca="1" t="shared" si="1"/>
        <v>8.31</v>
      </c>
      <c r="N10" s="66">
        <f ca="1" t="shared" si="2"/>
        <v>53.46</v>
      </c>
      <c r="O10" s="66">
        <f ca="1" t="shared" si="3"/>
        <v>534.6</v>
      </c>
      <c r="P10" s="66">
        <v>65</v>
      </c>
      <c r="Q10" s="66">
        <f>INT(VLOOKUP(P10,[2]装备基础!$F$4:$S$207,3,0)/[2]属性分配!$B$2*[2]属性分配!$B$3)</f>
        <v>296</v>
      </c>
      <c r="R10" s="66">
        <f>INT(VLOOKUP(P10,[2]装备基础!$F$4:$S$207,4,0)/[2]属性分配!$B$2*[2]属性分配!$B$3)</f>
        <v>148</v>
      </c>
      <c r="S10" s="66">
        <f>INT(VLOOKUP(P10,[2]装备基础!$F$4:$S$207,5,0)/[2]属性分配!$B$2*[2]属性分配!$B$3)</f>
        <v>74</v>
      </c>
      <c r="T10" s="66">
        <f>INT(VLOOKUP(P10,[2]装备基础!$F$4:$S$207,6,0)/[2]属性分配!$B$2*[2]属性分配!$B$3)</f>
        <v>74</v>
      </c>
      <c r="U10" s="66">
        <f>INT(VLOOKUP(P10,[2]装备基础!$F$4:$S$207,7,0)/[2]属性分配!$B$2*[2]属性分配!$B$3)</f>
        <v>74</v>
      </c>
      <c r="V10" s="66">
        <f>INT(VLOOKUP(P10,[2]装备基础!$F$4:$S$207,8,0)/[2]属性分配!$B$2*[2]属性分配!$B$3)</f>
        <v>74</v>
      </c>
      <c r="W10" s="66">
        <f>INT(VLOOKUP(P10,[2]装备基础!$F$4:$S$207,9,0)/[2]属性分配!$B$2*[2]属性分配!$B$3)</f>
        <v>296</v>
      </c>
      <c r="X10" s="66">
        <f>INT(VLOOKUP(P10,[2]装备基础!$F$4:$S$207,10,0)/[2]属性分配!$B$2*[2]属性分配!$B$3)</f>
        <v>196</v>
      </c>
      <c r="Y10" s="66">
        <f>INT(VLOOKUP(P10,[2]装备基础!$F$4:$S$207,11,0)/[2]属性分配!$B$2*[2]属性分配!$B$3)</f>
        <v>246</v>
      </c>
      <c r="Z10" s="66">
        <f>INT(VLOOKUP(P10,[2]装备基础!$F$4:$S$207,12,0)/[2]属性分配!$B$2*[2]属性分配!$B$3)</f>
        <v>246</v>
      </c>
      <c r="AA10" s="66"/>
      <c r="AB10" s="84"/>
      <c r="AC10" s="66"/>
      <c r="AD10" s="79">
        <v>0.24</v>
      </c>
      <c r="AE10" s="85">
        <f>'[1]装备强化-主角'!F85*[1]基础设定!$D$21</f>
        <v>754.2</v>
      </c>
      <c r="AF10" s="85">
        <f>ROUND(AE10/('[1]装备强化-主角'!F62*2+'[1]装备基础-主角'!$D$2),2)</f>
        <v>1.4</v>
      </c>
      <c r="AG10" s="85">
        <v>0.3</v>
      </c>
      <c r="AT10" s="45" t="s">
        <v>129</v>
      </c>
      <c r="AU10" s="45">
        <f ca="1" t="shared" si="8"/>
        <v>45</v>
      </c>
      <c r="AV10" s="45">
        <v>0.6</v>
      </c>
      <c r="AW10" s="45">
        <f ca="1" t="shared" si="9"/>
        <v>27</v>
      </c>
    </row>
    <row r="11" s="45" customFormat="1" spans="1:49">
      <c r="A11" s="54">
        <f t="shared" ref="A11:A16" si="20">A10+1</f>
        <v>9</v>
      </c>
      <c r="B11" s="54">
        <v>-1</v>
      </c>
      <c r="C11" s="54">
        <f t="shared" si="4"/>
        <v>8</v>
      </c>
      <c r="D11" s="55">
        <f ca="1" t="shared" si="5"/>
        <v>352</v>
      </c>
      <c r="E11" s="55">
        <f ca="1">SUM($D$2:D11)</f>
        <v>803.5</v>
      </c>
      <c r="F11" s="56">
        <v>0.35</v>
      </c>
      <c r="G11" s="54">
        <v>10</v>
      </c>
      <c r="H11" s="54">
        <v>0.1</v>
      </c>
      <c r="I11" s="67">
        <f ca="1" t="shared" si="0"/>
        <v>80.35</v>
      </c>
      <c r="J11" s="65">
        <v>20000</v>
      </c>
      <c r="K11" s="66">
        <f ca="1" t="shared" si="6"/>
        <v>704000</v>
      </c>
      <c r="L11" s="66">
        <f ca="1" t="shared" si="7"/>
        <v>1534500</v>
      </c>
      <c r="M11" s="66">
        <f ca="1" t="shared" si="1"/>
        <v>15.35</v>
      </c>
      <c r="N11" s="66">
        <f ca="1" t="shared" si="2"/>
        <v>95.7</v>
      </c>
      <c r="O11" s="66">
        <f ca="1" t="shared" si="3"/>
        <v>957</v>
      </c>
      <c r="P11" s="66">
        <v>70</v>
      </c>
      <c r="Q11" s="66">
        <f>INT(VLOOKUP(P11,[2]装备基础!$F$4:$S$207,3,0)/[2]属性分配!$B$2*[2]属性分配!$B$3)</f>
        <v>368</v>
      </c>
      <c r="R11" s="66">
        <f>INT(VLOOKUP(P11,[2]装备基础!$F$4:$S$207,4,0)/[2]属性分配!$B$2*[2]属性分配!$B$3)</f>
        <v>184</v>
      </c>
      <c r="S11" s="66">
        <f>INT(VLOOKUP(P11,[2]装备基础!$F$4:$S$207,5,0)/[2]属性分配!$B$2*[2]属性分配!$B$3)</f>
        <v>92</v>
      </c>
      <c r="T11" s="66">
        <f>INT(VLOOKUP(P11,[2]装备基础!$F$4:$S$207,6,0)/[2]属性分配!$B$2*[2]属性分配!$B$3)</f>
        <v>92</v>
      </c>
      <c r="U11" s="66">
        <f>INT(VLOOKUP(P11,[2]装备基础!$F$4:$S$207,7,0)/[2]属性分配!$B$2*[2]属性分配!$B$3)</f>
        <v>92</v>
      </c>
      <c r="V11" s="66">
        <f>INT(VLOOKUP(P11,[2]装备基础!$F$4:$S$207,8,0)/[2]属性分配!$B$2*[2]属性分配!$B$3)</f>
        <v>92</v>
      </c>
      <c r="W11" s="66">
        <f>INT(VLOOKUP(P11,[2]装备基础!$F$4:$S$207,9,0)/[2]属性分配!$B$2*[2]属性分配!$B$3)</f>
        <v>368</v>
      </c>
      <c r="X11" s="66">
        <f>INT(VLOOKUP(P11,[2]装备基础!$F$4:$S$207,10,0)/[2]属性分配!$B$2*[2]属性分配!$B$3)</f>
        <v>244</v>
      </c>
      <c r="Y11" s="66">
        <f>INT(VLOOKUP(P11,[2]装备基础!$F$4:$S$207,11,0)/[2]属性分配!$B$2*[2]属性分配!$B$3)</f>
        <v>306</v>
      </c>
      <c r="Z11" s="66">
        <f>INT(VLOOKUP(P11,[2]装备基础!$F$4:$S$207,12,0)/[2]属性分配!$B$2*[2]属性分配!$B$3)</f>
        <v>306</v>
      </c>
      <c r="AA11" s="66"/>
      <c r="AB11" s="84"/>
      <c r="AC11" s="66"/>
      <c r="AD11" s="79">
        <v>0.27</v>
      </c>
      <c r="AE11" s="85">
        <f>'[1]装备强化-主角'!F95*[1]基础设定!$D$21</f>
        <v>921.6</v>
      </c>
      <c r="AF11" s="85">
        <f>ROUND(AE11/('[1]装备强化-主角'!F63*2+'[1]装备基础-主角'!$D$2),2)</f>
        <v>1.67</v>
      </c>
      <c r="AG11" s="85">
        <v>0.4</v>
      </c>
      <c r="AT11" s="45" t="s">
        <v>130</v>
      </c>
      <c r="AU11" s="45">
        <f ca="1" t="shared" si="8"/>
        <v>80</v>
      </c>
      <c r="AV11" s="45">
        <v>0.6</v>
      </c>
      <c r="AW11" s="45">
        <f ca="1" t="shared" si="9"/>
        <v>48</v>
      </c>
    </row>
    <row r="12" s="45" customFormat="1" spans="1:49">
      <c r="A12" s="57">
        <f t="shared" si="20"/>
        <v>10</v>
      </c>
      <c r="B12" s="57">
        <v>-1</v>
      </c>
      <c r="C12" s="57">
        <f t="shared" si="4"/>
        <v>9</v>
      </c>
      <c r="D12" s="58">
        <f ca="1" t="shared" si="5"/>
        <v>855</v>
      </c>
      <c r="E12" s="58">
        <f ca="1">SUM($D$2:D12)</f>
        <v>1658.5</v>
      </c>
      <c r="F12" s="56">
        <v>0.3</v>
      </c>
      <c r="G12" s="54">
        <v>10</v>
      </c>
      <c r="H12" s="57">
        <v>0.1</v>
      </c>
      <c r="I12" s="68">
        <f ca="1" t="shared" si="0"/>
        <v>165.85</v>
      </c>
      <c r="J12" s="69">
        <v>30000</v>
      </c>
      <c r="K12" s="70">
        <f ca="1" t="shared" si="6"/>
        <v>2565000</v>
      </c>
      <c r="L12" s="70">
        <f ca="1" t="shared" si="7"/>
        <v>4099500</v>
      </c>
      <c r="M12" s="70">
        <f ca="1" t="shared" si="1"/>
        <v>41</v>
      </c>
      <c r="N12" s="70">
        <f ca="1" t="shared" si="2"/>
        <v>206.85</v>
      </c>
      <c r="O12" s="70">
        <f ca="1" t="shared" si="3"/>
        <v>2068.5</v>
      </c>
      <c r="P12" s="70">
        <v>75</v>
      </c>
      <c r="Q12" s="70">
        <f>INT(VLOOKUP(P12,[2]装备基础!$F$4:$S$207,3,0)/[2]属性分配!$B$2*[2]属性分配!$B$3)</f>
        <v>448</v>
      </c>
      <c r="R12" s="70">
        <f>INT(VLOOKUP(P12,[2]装备基础!$F$4:$S$207,4,0)/[2]属性分配!$B$2*[2]属性分配!$B$3)</f>
        <v>224</v>
      </c>
      <c r="S12" s="70">
        <f>INT(VLOOKUP(P12,[2]装备基础!$F$4:$S$207,5,0)/[2]属性分配!$B$2*[2]属性分配!$B$3)</f>
        <v>112</v>
      </c>
      <c r="T12" s="70">
        <f>INT(VLOOKUP(P12,[2]装备基础!$F$4:$S$207,6,0)/[2]属性分配!$B$2*[2]属性分配!$B$3)</f>
        <v>112</v>
      </c>
      <c r="U12" s="70">
        <f>INT(VLOOKUP(P12,[2]装备基础!$F$4:$S$207,7,0)/[2]属性分配!$B$2*[2]属性分配!$B$3)</f>
        <v>112</v>
      </c>
      <c r="V12" s="70">
        <f>INT(VLOOKUP(P12,[2]装备基础!$F$4:$S$207,8,0)/[2]属性分配!$B$2*[2]属性分配!$B$3)</f>
        <v>112</v>
      </c>
      <c r="W12" s="70">
        <f>INT(VLOOKUP(P12,[2]装备基础!$F$4:$S$207,9,0)/[2]属性分配!$B$2*[2]属性分配!$B$3)</f>
        <v>448</v>
      </c>
      <c r="X12" s="70">
        <f>INT(VLOOKUP(P12,[2]装备基础!$F$4:$S$207,10,0)/[2]属性分配!$B$2*[2]属性分配!$B$3)</f>
        <v>298</v>
      </c>
      <c r="Y12" s="70">
        <f>INT(VLOOKUP(P12,[2]装备基础!$F$4:$S$207,11,0)/[2]属性分配!$B$2*[2]属性分配!$B$3)</f>
        <v>372</v>
      </c>
      <c r="Z12" s="70">
        <f>INT(VLOOKUP(P12,[2]装备基础!$F$4:$S$207,12,0)/[2]属性分配!$B$2*[2]属性分配!$B$3)</f>
        <v>372</v>
      </c>
      <c r="AA12" s="66"/>
      <c r="AB12" s="84"/>
      <c r="AC12" s="66"/>
      <c r="AD12" s="79">
        <v>0.3</v>
      </c>
      <c r="AE12" s="85">
        <f>'[1]装备强化-主角'!F105*[1]基础设定!$D$21</f>
        <v>1089</v>
      </c>
      <c r="AF12" s="85">
        <f>ROUND(AE12/('[1]装备强化-主角'!F64*2+'[1]装备基础-主角'!$D$2),2)</f>
        <v>1.93</v>
      </c>
      <c r="AG12" s="85">
        <v>0.55</v>
      </c>
      <c r="AH12" s="47"/>
      <c r="AT12" s="94" t="s">
        <v>131</v>
      </c>
      <c r="AU12" s="94">
        <f ca="1" t="shared" si="8"/>
        <v>166</v>
      </c>
      <c r="AV12" s="45">
        <v>0.6</v>
      </c>
      <c r="AW12" s="45">
        <f ca="1" t="shared" si="9"/>
        <v>100</v>
      </c>
    </row>
    <row r="13" s="45" customFormat="1" spans="1:49">
      <c r="A13" s="54">
        <f t="shared" si="20"/>
        <v>11</v>
      </c>
      <c r="B13" s="54">
        <v>-1</v>
      </c>
      <c r="C13" s="54">
        <f t="shared" si="4"/>
        <v>10</v>
      </c>
      <c r="D13" s="55">
        <f ca="1" t="shared" si="5"/>
        <v>2605</v>
      </c>
      <c r="E13" s="55">
        <f ca="1">SUM($D$2:D13)</f>
        <v>4263.5</v>
      </c>
      <c r="F13" s="56">
        <v>0.25</v>
      </c>
      <c r="G13" s="54">
        <v>10</v>
      </c>
      <c r="H13" s="54">
        <v>0.1</v>
      </c>
      <c r="I13" s="67">
        <f ca="1" t="shared" si="0"/>
        <v>426.35</v>
      </c>
      <c r="J13" s="65">
        <v>30000</v>
      </c>
      <c r="K13" s="66">
        <f ca="1" t="shared" si="6"/>
        <v>7815000</v>
      </c>
      <c r="L13" s="66">
        <f ca="1" t="shared" si="7"/>
        <v>11914500</v>
      </c>
      <c r="M13" s="66">
        <f ca="1" t="shared" si="1"/>
        <v>119.15</v>
      </c>
      <c r="N13" s="66">
        <f ca="1" t="shared" si="2"/>
        <v>545.5</v>
      </c>
      <c r="O13" s="66">
        <f ca="1" t="shared" si="3"/>
        <v>5455</v>
      </c>
      <c r="P13" s="66">
        <v>80</v>
      </c>
      <c r="Q13" s="66">
        <f>INT(VLOOKUP(P13,[2]装备基础!$F$4:$S$207,3,0)/[2]属性分配!$B$2*[2]属性分配!$B$3)</f>
        <v>536</v>
      </c>
      <c r="R13" s="66">
        <f>INT(VLOOKUP(P13,[2]装备基础!$F$4:$S$207,4,0)/[2]属性分配!$B$2*[2]属性分配!$B$3)</f>
        <v>268</v>
      </c>
      <c r="S13" s="66">
        <f>INT(VLOOKUP(P13,[2]装备基础!$F$4:$S$207,5,0)/[2]属性分配!$B$2*[2]属性分配!$B$3)</f>
        <v>134</v>
      </c>
      <c r="T13" s="66">
        <f>INT(VLOOKUP(P13,[2]装备基础!$F$4:$S$207,6,0)/[2]属性分配!$B$2*[2]属性分配!$B$3)</f>
        <v>134</v>
      </c>
      <c r="U13" s="66">
        <f>INT(VLOOKUP(P13,[2]装备基础!$F$4:$S$207,7,0)/[2]属性分配!$B$2*[2]属性分配!$B$3)</f>
        <v>134</v>
      </c>
      <c r="V13" s="66">
        <f>INT(VLOOKUP(P13,[2]装备基础!$F$4:$S$207,8,0)/[2]属性分配!$B$2*[2]属性分配!$B$3)</f>
        <v>134</v>
      </c>
      <c r="W13" s="66">
        <f>INT(VLOOKUP(P13,[2]装备基础!$F$4:$S$207,9,0)/[2]属性分配!$B$2*[2]属性分配!$B$3)</f>
        <v>536</v>
      </c>
      <c r="X13" s="66">
        <f>INT(VLOOKUP(P13,[2]装备基础!$F$4:$S$207,10,0)/[2]属性分配!$B$2*[2]属性分配!$B$3)</f>
        <v>356</v>
      </c>
      <c r="Y13" s="66">
        <f>INT(VLOOKUP(P13,[2]装备基础!$F$4:$S$207,11,0)/[2]属性分配!$B$2*[2]属性分配!$B$3)</f>
        <v>446</v>
      </c>
      <c r="Z13" s="66">
        <f>INT(VLOOKUP(P13,[2]装备基础!$F$4:$S$207,12,0)/[2]属性分配!$B$2*[2]属性分配!$B$3)</f>
        <v>446</v>
      </c>
      <c r="AA13" s="66"/>
      <c r="AB13" s="84"/>
      <c r="AC13" s="66"/>
      <c r="AD13" s="79">
        <v>0.36</v>
      </c>
      <c r="AE13" s="85">
        <f>'[1]装备强化-主角'!F115*[1]基础设定!$D$21</f>
        <v>1283.4</v>
      </c>
      <c r="AF13" s="85">
        <f>ROUND(AE13/('[1]装备强化-主角'!F65*2+'[1]装备基础-主角'!$D$2),2)</f>
        <v>2.22</v>
      </c>
      <c r="AG13" s="85">
        <v>0.7</v>
      </c>
      <c r="AT13" s="45" t="s">
        <v>132</v>
      </c>
      <c r="AU13" s="45">
        <f ca="1" t="shared" si="8"/>
        <v>426</v>
      </c>
      <c r="AV13" s="45">
        <v>0.6</v>
      </c>
      <c r="AW13" s="45">
        <f ca="1" t="shared" si="9"/>
        <v>256</v>
      </c>
    </row>
    <row r="14" s="45" customFormat="1" spans="1:49">
      <c r="A14" s="54">
        <f t="shared" si="20"/>
        <v>12</v>
      </c>
      <c r="B14" s="54">
        <v>-1</v>
      </c>
      <c r="C14" s="54">
        <f t="shared" si="4"/>
        <v>11</v>
      </c>
      <c r="D14" s="55">
        <f ca="1" t="shared" si="5"/>
        <v>7855</v>
      </c>
      <c r="E14" s="55">
        <f ca="1">SUM($D$2:D14)</f>
        <v>12118.5</v>
      </c>
      <c r="F14" s="56">
        <v>0.25</v>
      </c>
      <c r="G14" s="54">
        <v>10</v>
      </c>
      <c r="H14" s="54">
        <v>0.1</v>
      </c>
      <c r="I14" s="67">
        <f ca="1" t="shared" si="0"/>
        <v>1211.85</v>
      </c>
      <c r="J14" s="65">
        <v>30000</v>
      </c>
      <c r="K14" s="66">
        <f ca="1" t="shared" si="6"/>
        <v>23565000</v>
      </c>
      <c r="L14" s="66">
        <f ca="1" t="shared" si="7"/>
        <v>35479500</v>
      </c>
      <c r="M14" s="66">
        <f ca="1" t="shared" si="1"/>
        <v>354.8</v>
      </c>
      <c r="N14" s="66">
        <f ca="1" t="shared" si="2"/>
        <v>1566.65</v>
      </c>
      <c r="O14" s="66">
        <f ca="1" t="shared" si="3"/>
        <v>15666.5</v>
      </c>
      <c r="P14" s="66">
        <v>85</v>
      </c>
      <c r="Q14" s="66">
        <f>INT(VLOOKUP(P14,[2]装备基础!$F$4:$S$207,3,0)/[2]属性分配!$B$2*[2]属性分配!$B$3)</f>
        <v>632</v>
      </c>
      <c r="R14" s="66">
        <f>INT(VLOOKUP(P14,[2]装备基础!$F$4:$S$207,4,0)/[2]属性分配!$B$2*[2]属性分配!$B$3)</f>
        <v>316</v>
      </c>
      <c r="S14" s="66">
        <f>INT(VLOOKUP(P14,[2]装备基础!$F$4:$S$207,5,0)/[2]属性分配!$B$2*[2]属性分配!$B$3)</f>
        <v>158</v>
      </c>
      <c r="T14" s="66">
        <f>INT(VLOOKUP(P14,[2]装备基础!$F$4:$S$207,6,0)/[2]属性分配!$B$2*[2]属性分配!$B$3)</f>
        <v>158</v>
      </c>
      <c r="U14" s="66">
        <f>INT(VLOOKUP(P14,[2]装备基础!$F$4:$S$207,7,0)/[2]属性分配!$B$2*[2]属性分配!$B$3)</f>
        <v>158</v>
      </c>
      <c r="V14" s="66">
        <f>INT(VLOOKUP(P14,[2]装备基础!$F$4:$S$207,8,0)/[2]属性分配!$B$2*[2]属性分配!$B$3)</f>
        <v>158</v>
      </c>
      <c r="W14" s="66">
        <f>INT(VLOOKUP(P14,[2]装备基础!$F$4:$S$207,9,0)/[2]属性分配!$B$2*[2]属性分配!$B$3)</f>
        <v>632</v>
      </c>
      <c r="X14" s="66">
        <f>INT(VLOOKUP(P14,[2]装备基础!$F$4:$S$207,10,0)/[2]属性分配!$B$2*[2]属性分配!$B$3)</f>
        <v>420</v>
      </c>
      <c r="Y14" s="66">
        <f>INT(VLOOKUP(P14,[2]装备基础!$F$4:$S$207,11,0)/[2]属性分配!$B$2*[2]属性分配!$B$3)</f>
        <v>526</v>
      </c>
      <c r="Z14" s="66">
        <f>INT(VLOOKUP(P14,[2]装备基础!$F$4:$S$207,12,0)/[2]属性分配!$B$2*[2]属性分配!$B$3)</f>
        <v>526</v>
      </c>
      <c r="AA14" s="66"/>
      <c r="AB14" s="84"/>
      <c r="AC14" s="66"/>
      <c r="AD14" s="79">
        <v>0.42</v>
      </c>
      <c r="AE14" s="85">
        <f>'[1]装备强化-主角'!F125*[1]基础设定!$D$21</f>
        <v>1479.6</v>
      </c>
      <c r="AF14" s="85">
        <f>ROUND(AE14/('[1]装备强化-主角'!F70*2+'[1]装备基础-主角'!$D$2),2)</f>
        <v>2.26</v>
      </c>
      <c r="AG14" s="85">
        <v>0.85</v>
      </c>
      <c r="AT14" s="45" t="s">
        <v>133</v>
      </c>
      <c r="AU14" s="45">
        <f ca="1" t="shared" si="8"/>
        <v>1212</v>
      </c>
      <c r="AV14" s="45">
        <v>0.6</v>
      </c>
      <c r="AW14" s="45">
        <f ca="1" t="shared" si="9"/>
        <v>727</v>
      </c>
    </row>
    <row r="15" s="45" customFormat="1" spans="1:49">
      <c r="A15" s="54">
        <f t="shared" si="20"/>
        <v>13</v>
      </c>
      <c r="B15" s="54">
        <v>-1</v>
      </c>
      <c r="C15" s="54">
        <f t="shared" si="4"/>
        <v>12</v>
      </c>
      <c r="D15" s="55">
        <f ca="1" t="shared" si="5"/>
        <v>23605</v>
      </c>
      <c r="E15" s="55">
        <f ca="1">SUM($D$2:D15)</f>
        <v>35723.5</v>
      </c>
      <c r="F15" s="56">
        <v>0.25</v>
      </c>
      <c r="G15" s="54">
        <v>10</v>
      </c>
      <c r="H15" s="54">
        <v>0.1</v>
      </c>
      <c r="I15" s="67">
        <f ca="1" t="shared" si="0"/>
        <v>3572.35</v>
      </c>
      <c r="J15" s="65">
        <v>30000</v>
      </c>
      <c r="K15" s="66">
        <f ca="1" t="shared" si="6"/>
        <v>70815000</v>
      </c>
      <c r="L15" s="66">
        <f ca="1" t="shared" si="7"/>
        <v>106294500</v>
      </c>
      <c r="M15" s="66">
        <f ca="1" t="shared" si="1"/>
        <v>1062.95</v>
      </c>
      <c r="N15" s="66">
        <f ca="1" t="shared" si="2"/>
        <v>4635.3</v>
      </c>
      <c r="O15" s="66">
        <f ca="1" t="shared" si="3"/>
        <v>46353</v>
      </c>
      <c r="P15" s="66">
        <v>90</v>
      </c>
      <c r="Q15" s="66">
        <f>INT(VLOOKUP(P15,[2]装备基础!$F$4:$S$207,3,0)/[2]属性分配!$B$2*[2]属性分配!$B$3)</f>
        <v>736</v>
      </c>
      <c r="R15" s="66">
        <f>INT(VLOOKUP(P15,[2]装备基础!$F$4:$S$207,4,0)/[2]属性分配!$B$2*[2]属性分配!$B$3)</f>
        <v>368</v>
      </c>
      <c r="S15" s="66">
        <f>INT(VLOOKUP(P15,[2]装备基础!$F$4:$S$207,5,0)/[2]属性分配!$B$2*[2]属性分配!$B$3)</f>
        <v>184</v>
      </c>
      <c r="T15" s="66">
        <f>INT(VLOOKUP(P15,[2]装备基础!$F$4:$S$207,6,0)/[2]属性分配!$B$2*[2]属性分配!$B$3)</f>
        <v>184</v>
      </c>
      <c r="U15" s="66">
        <f>INT(VLOOKUP(P15,[2]装备基础!$F$4:$S$207,7,0)/[2]属性分配!$B$2*[2]属性分配!$B$3)</f>
        <v>184</v>
      </c>
      <c r="V15" s="66">
        <f>INT(VLOOKUP(P15,[2]装备基础!$F$4:$S$207,8,0)/[2]属性分配!$B$2*[2]属性分配!$B$3)</f>
        <v>184</v>
      </c>
      <c r="W15" s="66">
        <f>INT(VLOOKUP(P15,[2]装备基础!$F$4:$S$207,9,0)/[2]属性分配!$B$2*[2]属性分配!$B$3)</f>
        <v>736</v>
      </c>
      <c r="X15" s="66">
        <f>INT(VLOOKUP(P15,[2]装备基础!$F$4:$S$207,10,0)/[2]属性分配!$B$2*[2]属性分配!$B$3)</f>
        <v>490</v>
      </c>
      <c r="Y15" s="66">
        <f>INT(VLOOKUP(P15,[2]装备基础!$F$4:$S$207,11,0)/[2]属性分配!$B$2*[2]属性分配!$B$3)</f>
        <v>612</v>
      </c>
      <c r="Z15" s="66">
        <f>INT(VLOOKUP(P15,[2]装备基础!$F$4:$S$207,12,0)/[2]属性分配!$B$2*[2]属性分配!$B$3)</f>
        <v>612</v>
      </c>
      <c r="AA15" s="66"/>
      <c r="AB15" s="84"/>
      <c r="AC15" s="66"/>
      <c r="AD15" s="79">
        <v>0.48</v>
      </c>
      <c r="AE15" s="85">
        <f>'[1]装备强化-主角'!F135*[1]基础设定!$D$21</f>
        <v>1702.8</v>
      </c>
      <c r="AF15" s="85">
        <f>ROUND(AE15/('[1]装备强化-主角'!F75*2+'[1]装备基础-主角'!$D$2),2)</f>
        <v>2.33</v>
      </c>
      <c r="AG15" s="85">
        <v>1</v>
      </c>
      <c r="AT15" s="45" t="s">
        <v>134</v>
      </c>
      <c r="AU15" s="45">
        <f ca="1" t="shared" si="8"/>
        <v>3572</v>
      </c>
      <c r="AV15" s="45">
        <v>0.6</v>
      </c>
      <c r="AW15" s="45">
        <f ca="1" t="shared" si="9"/>
        <v>2143</v>
      </c>
    </row>
    <row r="16" s="45" customFormat="1" spans="1:49">
      <c r="A16" s="54">
        <f t="shared" si="20"/>
        <v>14</v>
      </c>
      <c r="B16" s="54">
        <v>-1</v>
      </c>
      <c r="C16" s="54">
        <f t="shared" si="4"/>
        <v>13</v>
      </c>
      <c r="D16" s="55">
        <f ca="1" t="shared" si="5"/>
        <v>70855</v>
      </c>
      <c r="E16" s="55">
        <f ca="1">SUM($D$2:D16)</f>
        <v>106578.5</v>
      </c>
      <c r="F16" s="56">
        <v>0.25</v>
      </c>
      <c r="G16" s="54">
        <v>10</v>
      </c>
      <c r="H16" s="54">
        <v>0.1</v>
      </c>
      <c r="I16" s="67">
        <f ca="1" t="shared" si="0"/>
        <v>10657.85</v>
      </c>
      <c r="J16" s="65">
        <v>30000</v>
      </c>
      <c r="K16" s="66">
        <f ca="1" t="shared" si="6"/>
        <v>212565000</v>
      </c>
      <c r="L16" s="66">
        <f ca="1" t="shared" si="7"/>
        <v>318859500</v>
      </c>
      <c r="M16" s="66">
        <f ca="1" t="shared" si="1"/>
        <v>3188.6</v>
      </c>
      <c r="N16" s="66">
        <f ca="1" t="shared" si="2"/>
        <v>13846.45</v>
      </c>
      <c r="O16" s="66">
        <f ca="1" t="shared" si="3"/>
        <v>138464.5</v>
      </c>
      <c r="P16" s="66">
        <v>95</v>
      </c>
      <c r="Q16" s="66">
        <f>INT(VLOOKUP(P16,[2]装备基础!$F$4:$S$207,3,0)/[2]属性分配!$B$2*[2]属性分配!$B$3)</f>
        <v>848</v>
      </c>
      <c r="R16" s="66">
        <f>INT(VLOOKUP(P16,[2]装备基础!$F$4:$S$207,4,0)/[2]属性分配!$B$2*[2]属性分配!$B$3)</f>
        <v>424</v>
      </c>
      <c r="S16" s="66">
        <f>INT(VLOOKUP(P16,[2]装备基础!$F$4:$S$207,5,0)/[2]属性分配!$B$2*[2]属性分配!$B$3)</f>
        <v>212</v>
      </c>
      <c r="T16" s="66">
        <f>INT(VLOOKUP(P16,[2]装备基础!$F$4:$S$207,6,0)/[2]属性分配!$B$2*[2]属性分配!$B$3)</f>
        <v>212</v>
      </c>
      <c r="U16" s="66">
        <f>INT(VLOOKUP(P16,[2]装备基础!$F$4:$S$207,7,0)/[2]属性分配!$B$2*[2]属性分配!$B$3)</f>
        <v>212</v>
      </c>
      <c r="V16" s="66">
        <f>INT(VLOOKUP(P16,[2]装备基础!$F$4:$S$207,8,0)/[2]属性分配!$B$2*[2]属性分配!$B$3)</f>
        <v>212</v>
      </c>
      <c r="W16" s="66">
        <f>INT(VLOOKUP(P16,[2]装备基础!$F$4:$S$207,9,0)/[2]属性分配!$B$2*[2]属性分配!$B$3)</f>
        <v>848</v>
      </c>
      <c r="X16" s="66">
        <f>INT(VLOOKUP(P16,[2]装备基础!$F$4:$S$207,10,0)/[2]属性分配!$B$2*[2]属性分配!$B$3)</f>
        <v>564</v>
      </c>
      <c r="Y16" s="66">
        <f>INT(VLOOKUP(P16,[2]装备基础!$F$4:$S$207,11,0)/[2]属性分配!$B$2*[2]属性分配!$B$3)</f>
        <v>706</v>
      </c>
      <c r="Z16" s="66">
        <f>INT(VLOOKUP(P16,[2]装备基础!$F$4:$S$207,12,0)/[2]属性分配!$B$2*[2]属性分配!$B$3)</f>
        <v>706</v>
      </c>
      <c r="AA16" s="66"/>
      <c r="AB16" s="84"/>
      <c r="AC16" s="66"/>
      <c r="AD16" s="79">
        <v>0.54</v>
      </c>
      <c r="AE16" s="85">
        <f>'[1]装备强化-主角'!F145*[1]基础设定!$D$21</f>
        <v>1926</v>
      </c>
      <c r="AF16" s="85">
        <f>ROUND(AE16/('[1]装备强化-主角'!F80*2+'[1]装备基础-主角'!$D$2),2)</f>
        <v>2.38</v>
      </c>
      <c r="AG16" s="85">
        <v>1.2</v>
      </c>
      <c r="AT16" s="45" t="s">
        <v>135</v>
      </c>
      <c r="AU16" s="45">
        <f ca="1" t="shared" si="8"/>
        <v>10658</v>
      </c>
      <c r="AV16" s="45">
        <v>0.6</v>
      </c>
      <c r="AW16" s="45">
        <f ca="1" t="shared" si="9"/>
        <v>6395</v>
      </c>
    </row>
    <row r="17" s="45" customFormat="1" spans="1:49">
      <c r="A17" s="57">
        <v>15</v>
      </c>
      <c r="B17" s="57">
        <v>-1</v>
      </c>
      <c r="C17" s="57">
        <f t="shared" si="4"/>
        <v>14</v>
      </c>
      <c r="D17" s="58">
        <f ca="1" t="shared" si="5"/>
        <v>212605</v>
      </c>
      <c r="E17" s="58">
        <f ca="1">SUM($D$2:D17)</f>
        <v>319183.5</v>
      </c>
      <c r="F17" s="56">
        <v>0.25</v>
      </c>
      <c r="G17" s="54">
        <v>10</v>
      </c>
      <c r="H17" s="57">
        <v>0.1</v>
      </c>
      <c r="I17" s="68">
        <f ca="1" t="shared" si="0"/>
        <v>31918.35</v>
      </c>
      <c r="J17" s="69">
        <v>40000</v>
      </c>
      <c r="K17" s="70">
        <f ca="1" t="shared" si="6"/>
        <v>850420000</v>
      </c>
      <c r="L17" s="70">
        <f ca="1" t="shared" si="7"/>
        <v>1169279500</v>
      </c>
      <c r="M17" s="70">
        <f ca="1" t="shared" si="1"/>
        <v>11692.8</v>
      </c>
      <c r="N17" s="70">
        <f ca="1" t="shared" si="2"/>
        <v>43611.15</v>
      </c>
      <c r="O17" s="70">
        <f ca="1" t="shared" si="3"/>
        <v>436111.5</v>
      </c>
      <c r="P17" s="70">
        <v>100</v>
      </c>
      <c r="Q17" s="70">
        <f>INT(VLOOKUP(P17,[2]装备基础!$F$4:$S$207,3,0)/[2]属性分配!$B$2*[2]属性分配!$B$3)</f>
        <v>968</v>
      </c>
      <c r="R17" s="70">
        <f>INT(VLOOKUP(P17,[2]装备基础!$F$4:$S$207,4,0)/[2]属性分配!$B$2*[2]属性分配!$B$3)</f>
        <v>484</v>
      </c>
      <c r="S17" s="70">
        <f>INT(VLOOKUP(P17,[2]装备基础!$F$4:$S$207,5,0)/[2]属性分配!$B$2*[2]属性分配!$B$3)</f>
        <v>242</v>
      </c>
      <c r="T17" s="70">
        <f>INT(VLOOKUP(P17,[2]装备基础!$F$4:$S$207,6,0)/[2]属性分配!$B$2*[2]属性分配!$B$3)</f>
        <v>242</v>
      </c>
      <c r="U17" s="70">
        <f>INT(VLOOKUP(P17,[2]装备基础!$F$4:$S$207,7,0)/[2]属性分配!$B$2*[2]属性分配!$B$3)</f>
        <v>242</v>
      </c>
      <c r="V17" s="70">
        <f>INT(VLOOKUP(P17,[2]装备基础!$F$4:$S$207,8,0)/[2]属性分配!$B$2*[2]属性分配!$B$3)</f>
        <v>242</v>
      </c>
      <c r="W17" s="70">
        <f>INT(VLOOKUP(P17,[2]装备基础!$F$4:$S$207,9,0)/[2]属性分配!$B$2*[2]属性分配!$B$3)</f>
        <v>968</v>
      </c>
      <c r="X17" s="70">
        <f>INT(VLOOKUP(P17,[2]装备基础!$F$4:$S$207,10,0)/[2]属性分配!$B$2*[2]属性分配!$B$3)</f>
        <v>644</v>
      </c>
      <c r="Y17" s="70">
        <f>INT(VLOOKUP(P17,[2]装备基础!$F$4:$S$207,11,0)/[2]属性分配!$B$2*[2]属性分配!$B$3)</f>
        <v>806</v>
      </c>
      <c r="Z17" s="70">
        <f>INT(VLOOKUP(P17,[2]装备基础!$F$4:$S$207,12,0)/[2]属性分配!$B$2*[2]属性分配!$B$3)</f>
        <v>806</v>
      </c>
      <c r="AA17" s="66"/>
      <c r="AB17" s="84"/>
      <c r="AC17" s="66"/>
      <c r="AD17" s="79">
        <v>0.6</v>
      </c>
      <c r="AE17" s="85"/>
      <c r="AF17" s="85"/>
      <c r="AG17" s="85">
        <v>1.5</v>
      </c>
      <c r="AT17" s="45" t="s">
        <v>136</v>
      </c>
      <c r="AU17" s="45">
        <f ca="1" t="shared" si="8"/>
        <v>31918</v>
      </c>
      <c r="AV17" s="45">
        <v>0.6</v>
      </c>
      <c r="AW17" s="45">
        <f ca="1" t="shared" si="9"/>
        <v>19151</v>
      </c>
    </row>
    <row r="18" s="45" customFormat="1" spans="1:41">
      <c r="A18" s="54">
        <f t="shared" ref="A18:A33" si="21">A17+1</f>
        <v>16</v>
      </c>
      <c r="B18" s="54">
        <v>-1</v>
      </c>
      <c r="C18" s="54">
        <f t="shared" si="4"/>
        <v>15</v>
      </c>
      <c r="D18" s="55">
        <f ca="1" t="shared" si="5"/>
        <v>637895</v>
      </c>
      <c r="E18" s="55">
        <f ca="1">SUM($D$2:D18)</f>
        <v>957078.5</v>
      </c>
      <c r="F18" s="56">
        <v>0.25</v>
      </c>
      <c r="G18" s="54">
        <v>20</v>
      </c>
      <c r="H18" s="54">
        <v>0.1</v>
      </c>
      <c r="I18" s="67">
        <f ca="1" t="shared" si="0"/>
        <v>95707.85</v>
      </c>
      <c r="J18" s="65">
        <v>40000</v>
      </c>
      <c r="K18" s="66">
        <f ca="1" t="shared" si="6"/>
        <v>1275790000</v>
      </c>
      <c r="L18" s="66">
        <f ca="1" t="shared" si="7"/>
        <v>2445069500</v>
      </c>
      <c r="M18" s="66">
        <f ca="1" t="shared" si="1"/>
        <v>24450.7</v>
      </c>
      <c r="N18" s="66">
        <f ca="1" t="shared" si="2"/>
        <v>120158.55</v>
      </c>
      <c r="O18" s="66">
        <f ca="1" t="shared" si="3"/>
        <v>1201585.5</v>
      </c>
      <c r="P18" s="66">
        <v>105</v>
      </c>
      <c r="Q18" s="66">
        <f>INT(VLOOKUP(P18,[2]装备基础!$F$4:$S$207,3,0)/[2]属性分配!$B$2*[2]属性分配!$B$3)</f>
        <v>1096</v>
      </c>
      <c r="R18" s="66">
        <f>INT(VLOOKUP(P18,[2]装备基础!$F$4:$S$207,4,0)/[2]属性分配!$B$2*[2]属性分配!$B$3)</f>
        <v>548</v>
      </c>
      <c r="S18" s="66">
        <f>INT(VLOOKUP(P18,[2]装备基础!$F$4:$S$207,5,0)/[2]属性分配!$B$2*[2]属性分配!$B$3)</f>
        <v>274</v>
      </c>
      <c r="T18" s="66">
        <f>INT(VLOOKUP(P18,[2]装备基础!$F$4:$S$207,6,0)/[2]属性分配!$B$2*[2]属性分配!$B$3)</f>
        <v>274</v>
      </c>
      <c r="U18" s="66">
        <f>INT(VLOOKUP(P18,[2]装备基础!$F$4:$S$207,7,0)/[2]属性分配!$B$2*[2]属性分配!$B$3)</f>
        <v>274</v>
      </c>
      <c r="V18" s="66">
        <f>INT(VLOOKUP(P18,[2]装备基础!$F$4:$S$207,8,0)/[2]属性分配!$B$2*[2]属性分配!$B$3)</f>
        <v>274</v>
      </c>
      <c r="W18" s="66">
        <f>INT(VLOOKUP(P18,[2]装备基础!$F$4:$S$207,9,0)/[2]属性分配!$B$2*[2]属性分配!$B$3)</f>
        <v>1096</v>
      </c>
      <c r="X18" s="66">
        <f>INT(VLOOKUP(P18,[2]装备基础!$F$4:$S$207,10,0)/[2]属性分配!$B$2*[2]属性分配!$B$3)</f>
        <v>730</v>
      </c>
      <c r="Y18" s="66">
        <f>INT(VLOOKUP(P18,[2]装备基础!$F$4:$S$207,11,0)/[2]属性分配!$B$2*[2]属性分配!$B$3)</f>
        <v>912</v>
      </c>
      <c r="Z18" s="66">
        <f>INT(VLOOKUP(P18,[2]装备基础!$F$4:$S$207,12,0)/[2]属性分配!$B$2*[2]属性分配!$B$3)</f>
        <v>912</v>
      </c>
      <c r="AA18" s="66"/>
      <c r="AB18" s="84"/>
      <c r="AC18" s="66"/>
      <c r="AD18" s="79"/>
      <c r="AE18" s="85"/>
      <c r="AF18" s="85"/>
      <c r="AG18" s="85"/>
      <c r="AH18" s="88" t="s">
        <v>137</v>
      </c>
      <c r="AI18" s="88" t="s">
        <v>138</v>
      </c>
      <c r="AJ18" s="88" t="s">
        <v>139</v>
      </c>
      <c r="AK18" s="45" t="s">
        <v>140</v>
      </c>
      <c r="AL18" s="45" t="s">
        <v>141</v>
      </c>
      <c r="AM18" s="29" t="s">
        <v>142</v>
      </c>
      <c r="AN18" s="30"/>
      <c r="AO18" s="31"/>
    </row>
    <row r="19" s="45" customFormat="1" spans="1:41">
      <c r="A19" s="54">
        <f t="shared" si="21"/>
        <v>17</v>
      </c>
      <c r="B19" s="54">
        <v>-1</v>
      </c>
      <c r="C19" s="54">
        <f t="shared" si="4"/>
        <v>16</v>
      </c>
      <c r="D19" s="55">
        <f ca="1" t="shared" si="5"/>
        <v>1913765</v>
      </c>
      <c r="E19" s="55">
        <f ca="1">SUM($D$2:D19)</f>
        <v>2870843.5</v>
      </c>
      <c r="F19" s="56">
        <v>0.25</v>
      </c>
      <c r="G19" s="54">
        <v>20</v>
      </c>
      <c r="H19" s="54">
        <v>0.1</v>
      </c>
      <c r="I19" s="67">
        <f ca="1" t="shared" si="0"/>
        <v>287084.35</v>
      </c>
      <c r="J19" s="65">
        <v>40000</v>
      </c>
      <c r="K19" s="66">
        <f ca="1" t="shared" si="6"/>
        <v>3827530000</v>
      </c>
      <c r="L19" s="66">
        <f ca="1" t="shared" si="7"/>
        <v>6272599500</v>
      </c>
      <c r="M19" s="66">
        <f ca="1" t="shared" si="1"/>
        <v>62726</v>
      </c>
      <c r="N19" s="66">
        <f ca="1" t="shared" si="2"/>
        <v>349810.35</v>
      </c>
      <c r="O19" s="66">
        <f ca="1" t="shared" si="3"/>
        <v>3498103.5</v>
      </c>
      <c r="P19" s="66">
        <v>110</v>
      </c>
      <c r="Q19" s="66">
        <f>INT(VLOOKUP(P19,[2]装备基础!$F$4:$S$207,3,0)/[2]属性分配!$B$2*[2]属性分配!$B$3)</f>
        <v>1232</v>
      </c>
      <c r="R19" s="66">
        <f>INT(VLOOKUP(P19,[2]装备基础!$F$4:$S$207,4,0)/[2]属性分配!$B$2*[2]属性分配!$B$3)</f>
        <v>616</v>
      </c>
      <c r="S19" s="66">
        <f>INT(VLOOKUP(P19,[2]装备基础!$F$4:$S$207,5,0)/[2]属性分配!$B$2*[2]属性分配!$B$3)</f>
        <v>308</v>
      </c>
      <c r="T19" s="66">
        <f>INT(VLOOKUP(P19,[2]装备基础!$F$4:$S$207,6,0)/[2]属性分配!$B$2*[2]属性分配!$B$3)</f>
        <v>308</v>
      </c>
      <c r="U19" s="66">
        <f>INT(VLOOKUP(P19,[2]装备基础!$F$4:$S$207,7,0)/[2]属性分配!$B$2*[2]属性分配!$B$3)</f>
        <v>308</v>
      </c>
      <c r="V19" s="66">
        <f>INT(VLOOKUP(P19,[2]装备基础!$F$4:$S$207,8,0)/[2]属性分配!$B$2*[2]属性分配!$B$3)</f>
        <v>308</v>
      </c>
      <c r="W19" s="66">
        <f>INT(VLOOKUP(P19,[2]装备基础!$F$4:$S$207,9,0)/[2]属性分配!$B$2*[2]属性分配!$B$3)</f>
        <v>1232</v>
      </c>
      <c r="X19" s="66">
        <f>INT(VLOOKUP(P19,[2]装备基础!$F$4:$S$207,10,0)/[2]属性分配!$B$2*[2]属性分配!$B$3)</f>
        <v>820</v>
      </c>
      <c r="Y19" s="66">
        <f>INT(VLOOKUP(P19,[2]装备基础!$F$4:$S$207,11,0)/[2]属性分配!$B$2*[2]属性分配!$B$3)</f>
        <v>1026</v>
      </c>
      <c r="Z19" s="66">
        <f>INT(VLOOKUP(P19,[2]装备基础!$F$4:$S$207,12,0)/[2]属性分配!$B$2*[2]属性分配!$B$3)</f>
        <v>1026</v>
      </c>
      <c r="AA19" s="66"/>
      <c r="AB19" s="84"/>
      <c r="AC19" s="66"/>
      <c r="AD19" s="79"/>
      <c r="AE19" s="85"/>
      <c r="AF19" s="85"/>
      <c r="AG19" s="85"/>
      <c r="AH19" s="88">
        <v>1</v>
      </c>
      <c r="AI19" s="89">
        <v>1</v>
      </c>
      <c r="AJ19" s="88">
        <v>5</v>
      </c>
      <c r="AK19" s="45" t="s">
        <v>143</v>
      </c>
      <c r="AL19" s="45" t="s">
        <v>144</v>
      </c>
      <c r="AM19" s="29" t="str">
        <f t="shared" ref="AM19:AM33" si="22">"可将角色装备升至"&amp;AH19&amp;"星级"</f>
        <v>可将角色装备升至1星级</v>
      </c>
      <c r="AN19" s="30"/>
      <c r="AO19" s="31"/>
    </row>
    <row r="20" s="45" customFormat="1" spans="1:41">
      <c r="A20" s="54">
        <f t="shared" si="21"/>
        <v>18</v>
      </c>
      <c r="B20" s="54">
        <v>-1</v>
      </c>
      <c r="C20" s="54">
        <f t="shared" si="4"/>
        <v>17</v>
      </c>
      <c r="D20" s="55">
        <f ca="1" t="shared" si="5"/>
        <v>5741375</v>
      </c>
      <c r="E20" s="55">
        <f ca="1">SUM($D$2:D20)</f>
        <v>8612218.5</v>
      </c>
      <c r="F20" s="56">
        <v>0.25</v>
      </c>
      <c r="G20" s="54">
        <v>20</v>
      </c>
      <c r="H20" s="54">
        <v>0.1</v>
      </c>
      <c r="I20" s="67">
        <f ca="1" t="shared" si="0"/>
        <v>861221.85</v>
      </c>
      <c r="J20" s="65">
        <v>40000</v>
      </c>
      <c r="K20" s="66">
        <f ca="1" t="shared" si="6"/>
        <v>11482750000</v>
      </c>
      <c r="L20" s="66">
        <f ca="1" t="shared" si="7"/>
        <v>17755349500</v>
      </c>
      <c r="M20" s="66">
        <f ca="1" t="shared" si="1"/>
        <v>177553.5</v>
      </c>
      <c r="N20" s="66">
        <f ca="1" t="shared" si="2"/>
        <v>1038775.35</v>
      </c>
      <c r="O20" s="66">
        <f ca="1" t="shared" si="3"/>
        <v>10387753.5</v>
      </c>
      <c r="P20" s="66">
        <v>115</v>
      </c>
      <c r="Q20" s="66">
        <f>INT(VLOOKUP(P20,[2]装备基础!$F$4:$S$207,3,0)/[2]属性分配!$B$2*[2]属性分配!$B$3)</f>
        <v>1376</v>
      </c>
      <c r="R20" s="66">
        <f>INT(VLOOKUP(P20,[2]装备基础!$F$4:$S$207,4,0)/[2]属性分配!$B$2*[2]属性分配!$B$3)</f>
        <v>688</v>
      </c>
      <c r="S20" s="66">
        <f>INT(VLOOKUP(P20,[2]装备基础!$F$4:$S$207,5,0)/[2]属性分配!$B$2*[2]属性分配!$B$3)</f>
        <v>344</v>
      </c>
      <c r="T20" s="66">
        <f>INT(VLOOKUP(P20,[2]装备基础!$F$4:$S$207,6,0)/[2]属性分配!$B$2*[2]属性分配!$B$3)</f>
        <v>344</v>
      </c>
      <c r="U20" s="66">
        <f>INT(VLOOKUP(P20,[2]装备基础!$F$4:$S$207,7,0)/[2]属性分配!$B$2*[2]属性分配!$B$3)</f>
        <v>344</v>
      </c>
      <c r="V20" s="66">
        <f>INT(VLOOKUP(P20,[2]装备基础!$F$4:$S$207,8,0)/[2]属性分配!$B$2*[2]属性分配!$B$3)</f>
        <v>344</v>
      </c>
      <c r="W20" s="66">
        <f>INT(VLOOKUP(P20,[2]装备基础!$F$4:$S$207,9,0)/[2]属性分配!$B$2*[2]属性分配!$B$3)</f>
        <v>1376</v>
      </c>
      <c r="X20" s="66">
        <f>INT(VLOOKUP(P20,[2]装备基础!$F$4:$S$207,10,0)/[2]属性分配!$B$2*[2]属性分配!$B$3)</f>
        <v>916</v>
      </c>
      <c r="Y20" s="66">
        <f>INT(VLOOKUP(P20,[2]装备基础!$F$4:$S$207,11,0)/[2]属性分配!$B$2*[2]属性分配!$B$3)</f>
        <v>1146</v>
      </c>
      <c r="Z20" s="66">
        <f>INT(VLOOKUP(P20,[2]装备基础!$F$4:$S$207,12,0)/[2]属性分配!$B$2*[2]属性分配!$B$3)</f>
        <v>1146</v>
      </c>
      <c r="AA20" s="66"/>
      <c r="AB20" s="84"/>
      <c r="AC20" s="66"/>
      <c r="AD20" s="79"/>
      <c r="AE20" s="85"/>
      <c r="AF20" s="85"/>
      <c r="AG20" s="85"/>
      <c r="AH20" s="88">
        <v>2</v>
      </c>
      <c r="AI20" s="89">
        <v>1</v>
      </c>
      <c r="AJ20" s="88">
        <f ca="1" t="shared" ref="AJ20:AJ33" si="23">ROUND(N3*10*AI20,0)</f>
        <v>11</v>
      </c>
      <c r="AK20" s="45" t="s">
        <v>145</v>
      </c>
      <c r="AL20" s="45" t="s">
        <v>144</v>
      </c>
      <c r="AM20" s="29" t="str">
        <f t="shared" si="22"/>
        <v>可将角色装备升至2星级</v>
      </c>
      <c r="AN20" s="30"/>
      <c r="AO20" s="31"/>
    </row>
    <row r="21" s="45" customFormat="1" spans="1:41">
      <c r="A21" s="54">
        <f t="shared" si="21"/>
        <v>19</v>
      </c>
      <c r="B21" s="54">
        <v>-1</v>
      </c>
      <c r="C21" s="54">
        <f t="shared" si="4"/>
        <v>18</v>
      </c>
      <c r="D21" s="55">
        <f ca="1" t="shared" si="5"/>
        <v>17224205</v>
      </c>
      <c r="E21" s="55">
        <f ca="1">SUM($D$2:D21)</f>
        <v>25836423.5</v>
      </c>
      <c r="F21" s="56">
        <v>0.25</v>
      </c>
      <c r="G21" s="54">
        <v>20</v>
      </c>
      <c r="H21" s="54">
        <v>0.1</v>
      </c>
      <c r="I21" s="67">
        <f ca="1" t="shared" si="0"/>
        <v>2583642.35</v>
      </c>
      <c r="J21" s="65">
        <v>40000</v>
      </c>
      <c r="K21" s="66">
        <f ca="1" t="shared" si="6"/>
        <v>34448410000</v>
      </c>
      <c r="L21" s="66">
        <f ca="1" t="shared" si="7"/>
        <v>52203759500</v>
      </c>
      <c r="M21" s="66">
        <f ca="1" t="shared" si="1"/>
        <v>522037.6</v>
      </c>
      <c r="N21" s="66">
        <f ca="1" t="shared" si="2"/>
        <v>3105679.95</v>
      </c>
      <c r="O21" s="66">
        <f ca="1" t="shared" si="3"/>
        <v>31056799.5</v>
      </c>
      <c r="P21" s="66">
        <v>120</v>
      </c>
      <c r="Q21" s="66">
        <f>INT(VLOOKUP(P21,[2]装备基础!$F$4:$S$207,3,0)/[2]属性分配!$B$2*[2]属性分配!$B$3)</f>
        <v>1528</v>
      </c>
      <c r="R21" s="66">
        <f>INT(VLOOKUP(P21,[2]装备基础!$F$4:$S$207,4,0)/[2]属性分配!$B$2*[2]属性分配!$B$3)</f>
        <v>764</v>
      </c>
      <c r="S21" s="66">
        <f>INT(VLOOKUP(P21,[2]装备基础!$F$4:$S$207,5,0)/[2]属性分配!$B$2*[2]属性分配!$B$3)</f>
        <v>382</v>
      </c>
      <c r="T21" s="66">
        <f>INT(VLOOKUP(P21,[2]装备基础!$F$4:$S$207,6,0)/[2]属性分配!$B$2*[2]属性分配!$B$3)</f>
        <v>382</v>
      </c>
      <c r="U21" s="66">
        <f>INT(VLOOKUP(P21,[2]装备基础!$F$4:$S$207,7,0)/[2]属性分配!$B$2*[2]属性分配!$B$3)</f>
        <v>382</v>
      </c>
      <c r="V21" s="66">
        <f>INT(VLOOKUP(P21,[2]装备基础!$F$4:$S$207,8,0)/[2]属性分配!$B$2*[2]属性分配!$B$3)</f>
        <v>382</v>
      </c>
      <c r="W21" s="66">
        <f>INT(VLOOKUP(P21,[2]装备基础!$F$4:$S$207,9,0)/[2]属性分配!$B$2*[2]属性分配!$B$3)</f>
        <v>1528</v>
      </c>
      <c r="X21" s="66">
        <f>INT(VLOOKUP(P21,[2]装备基础!$F$4:$S$207,10,0)/[2]属性分配!$B$2*[2]属性分配!$B$3)</f>
        <v>1018</v>
      </c>
      <c r="Y21" s="66">
        <f>INT(VLOOKUP(P21,[2]装备基础!$F$4:$S$207,11,0)/[2]属性分配!$B$2*[2]属性分配!$B$3)</f>
        <v>1272</v>
      </c>
      <c r="Z21" s="66">
        <f>INT(VLOOKUP(P21,[2]装备基础!$F$4:$S$207,12,0)/[2]属性分配!$B$2*[2]属性分配!$B$3)</f>
        <v>1272</v>
      </c>
      <c r="AA21" s="66"/>
      <c r="AB21" s="84"/>
      <c r="AC21" s="66"/>
      <c r="AD21" s="79"/>
      <c r="AE21" s="85">
        <f ca="1" t="shared" ref="AE21:AE30" si="24">ROUND(O3/AE3,4)</f>
        <v>0.3819</v>
      </c>
      <c r="AF21" s="85"/>
      <c r="AG21" s="85"/>
      <c r="AH21" s="88">
        <v>3</v>
      </c>
      <c r="AI21" s="89">
        <v>1</v>
      </c>
      <c r="AJ21" s="88">
        <f ca="1" t="shared" si="23"/>
        <v>25</v>
      </c>
      <c r="AK21" s="45" t="s">
        <v>146</v>
      </c>
      <c r="AL21" s="45" t="s">
        <v>144</v>
      </c>
      <c r="AM21" s="29" t="str">
        <f t="shared" si="22"/>
        <v>可将角色装备升至3星级</v>
      </c>
      <c r="AN21" s="30"/>
      <c r="AO21" s="31"/>
    </row>
    <row r="22" s="45" customFormat="1" spans="1:41">
      <c r="A22" s="57">
        <f t="shared" si="21"/>
        <v>20</v>
      </c>
      <c r="B22" s="57">
        <v>0</v>
      </c>
      <c r="C22" s="57">
        <f t="shared" si="4"/>
        <v>20</v>
      </c>
      <c r="D22" s="58">
        <f ca="1" t="shared" si="5"/>
        <v>51672715</v>
      </c>
      <c r="E22" s="58">
        <f ca="1">SUM($D$2:D22)</f>
        <v>77509138.5</v>
      </c>
      <c r="F22" s="56">
        <v>0.25</v>
      </c>
      <c r="G22" s="57">
        <v>25</v>
      </c>
      <c r="H22" s="57">
        <v>0.1</v>
      </c>
      <c r="I22" s="68">
        <f ca="1" t="shared" si="0"/>
        <v>7750913.85</v>
      </c>
      <c r="J22" s="69">
        <v>50000</v>
      </c>
      <c r="K22" s="70">
        <f ca="1" t="shared" si="6"/>
        <v>103345430000</v>
      </c>
      <c r="L22" s="70">
        <f ca="1" t="shared" si="7"/>
        <v>155549189500</v>
      </c>
      <c r="M22" s="70">
        <f ca="1" t="shared" si="1"/>
        <v>1555491.9</v>
      </c>
      <c r="N22" s="70">
        <f ca="1" t="shared" si="2"/>
        <v>9306405.75</v>
      </c>
      <c r="O22" s="70">
        <f ca="1" t="shared" si="3"/>
        <v>93064057.5</v>
      </c>
      <c r="P22" s="70">
        <v>125</v>
      </c>
      <c r="Q22" s="70">
        <f>INT(VLOOKUP(P22,[2]装备基础!$F$4:$S$207,3,0)/[2]属性分配!$B$2*[2]属性分配!$B$3)</f>
        <v>1688</v>
      </c>
      <c r="R22" s="70">
        <f>INT(VLOOKUP(P22,[2]装备基础!$F$4:$S$207,4,0)/[2]属性分配!$B$2*[2]属性分配!$B$3)</f>
        <v>844</v>
      </c>
      <c r="S22" s="70">
        <f>INT(VLOOKUP(P22,[2]装备基础!$F$4:$S$207,5,0)/[2]属性分配!$B$2*[2]属性分配!$B$3)</f>
        <v>422</v>
      </c>
      <c r="T22" s="70">
        <f>INT(VLOOKUP(P22,[2]装备基础!$F$4:$S$207,6,0)/[2]属性分配!$B$2*[2]属性分配!$B$3)</f>
        <v>422</v>
      </c>
      <c r="U22" s="70">
        <f>INT(VLOOKUP(P22,[2]装备基础!$F$4:$S$207,7,0)/[2]属性分配!$B$2*[2]属性分配!$B$3)</f>
        <v>422</v>
      </c>
      <c r="V22" s="70">
        <f>INT(VLOOKUP(P22,[2]装备基础!$F$4:$S$207,8,0)/[2]属性分配!$B$2*[2]属性分配!$B$3)</f>
        <v>422</v>
      </c>
      <c r="W22" s="70">
        <f>INT(VLOOKUP(P22,[2]装备基础!$F$4:$S$207,9,0)/[2]属性分配!$B$2*[2]属性分配!$B$3)</f>
        <v>1688</v>
      </c>
      <c r="X22" s="70">
        <f>INT(VLOOKUP(P22,[2]装备基础!$F$4:$S$207,10,0)/[2]属性分配!$B$2*[2]属性分配!$B$3)</f>
        <v>1124</v>
      </c>
      <c r="Y22" s="70">
        <f>INT(VLOOKUP(P22,[2]装备基础!$F$4:$S$207,11,0)/[2]属性分配!$B$2*[2]属性分配!$B$3)</f>
        <v>1406</v>
      </c>
      <c r="Z22" s="70">
        <f>INT(VLOOKUP(P22,[2]装备基础!$F$4:$S$207,12,0)/[2]属性分配!$B$2*[2]属性分配!$B$3)</f>
        <v>1406</v>
      </c>
      <c r="AA22" s="66"/>
      <c r="AB22" s="84"/>
      <c r="AC22" s="66"/>
      <c r="AD22" s="79"/>
      <c r="AE22" s="85">
        <f ca="1" t="shared" si="24"/>
        <v>0.2931</v>
      </c>
      <c r="AF22" s="85"/>
      <c r="AG22" s="85"/>
      <c r="AH22" s="88">
        <v>4</v>
      </c>
      <c r="AI22" s="89">
        <v>1</v>
      </c>
      <c r="AJ22" s="88">
        <f ca="1" t="shared" si="23"/>
        <v>47</v>
      </c>
      <c r="AK22" s="45" t="s">
        <v>147</v>
      </c>
      <c r="AL22" s="90" t="s">
        <v>148</v>
      </c>
      <c r="AM22" s="29" t="str">
        <f t="shared" si="22"/>
        <v>可将角色装备升至4星级</v>
      </c>
      <c r="AN22" s="30"/>
      <c r="AO22" s="31"/>
    </row>
    <row r="23" s="45" customFormat="1" spans="1:41">
      <c r="A23" s="54">
        <f t="shared" si="21"/>
        <v>21</v>
      </c>
      <c r="B23" s="54">
        <v>-1</v>
      </c>
      <c r="C23" s="54">
        <f t="shared" si="4"/>
        <v>20</v>
      </c>
      <c r="D23" s="55">
        <f ca="1" t="shared" si="5"/>
        <v>125</v>
      </c>
      <c r="E23" s="55">
        <f ca="1">SUM($D$2:D23)</f>
        <v>77509263.5</v>
      </c>
      <c r="F23" s="56">
        <v>0.2</v>
      </c>
      <c r="G23" s="54">
        <v>25</v>
      </c>
      <c r="H23" s="54">
        <v>0.1</v>
      </c>
      <c r="I23" s="67">
        <f ca="1" t="shared" si="0"/>
        <v>7750926.35</v>
      </c>
      <c r="J23" s="65">
        <v>50000</v>
      </c>
      <c r="K23" s="66">
        <f ca="1" t="shared" si="6"/>
        <v>250000</v>
      </c>
      <c r="L23" s="66">
        <f ca="1" t="shared" si="7"/>
        <v>155549439500</v>
      </c>
      <c r="M23" s="66">
        <f ca="1" t="shared" si="1"/>
        <v>1555494.4</v>
      </c>
      <c r="N23" s="66">
        <f ca="1" t="shared" si="2"/>
        <v>9306420.75</v>
      </c>
      <c r="O23" s="66">
        <f ca="1" t="shared" si="3"/>
        <v>93064207.5</v>
      </c>
      <c r="P23" s="66">
        <v>130</v>
      </c>
      <c r="Q23" s="66">
        <f>INT(VLOOKUP(P23,[2]装备基础!$F$4:$S$207,3,0)/[2]属性分配!$B$2*[2]属性分配!$B$3)</f>
        <v>1856</v>
      </c>
      <c r="R23" s="66">
        <f>INT(VLOOKUP(P23,[2]装备基础!$F$4:$S$207,4,0)/[2]属性分配!$B$2*[2]属性分配!$B$3)</f>
        <v>928</v>
      </c>
      <c r="S23" s="66">
        <f>INT(VLOOKUP(P23,[2]装备基础!$F$4:$S$207,5,0)/[2]属性分配!$B$2*[2]属性分配!$B$3)</f>
        <v>464</v>
      </c>
      <c r="T23" s="66">
        <f>INT(VLOOKUP(P23,[2]装备基础!$F$4:$S$207,6,0)/[2]属性分配!$B$2*[2]属性分配!$B$3)</f>
        <v>464</v>
      </c>
      <c r="U23" s="66">
        <f>INT(VLOOKUP(P23,[2]装备基础!$F$4:$S$207,7,0)/[2]属性分配!$B$2*[2]属性分配!$B$3)</f>
        <v>464</v>
      </c>
      <c r="V23" s="66">
        <f>INT(VLOOKUP(P23,[2]装备基础!$F$4:$S$207,8,0)/[2]属性分配!$B$2*[2]属性分配!$B$3)</f>
        <v>464</v>
      </c>
      <c r="W23" s="66">
        <f>INT(VLOOKUP(P23,[2]装备基础!$F$4:$S$207,9,0)/[2]属性分配!$B$2*[2]属性分配!$B$3)</f>
        <v>1856</v>
      </c>
      <c r="X23" s="66">
        <f>INT(VLOOKUP(P23,[2]装备基础!$F$4:$S$207,10,0)/[2]属性分配!$B$2*[2]属性分配!$B$3)</f>
        <v>1236</v>
      </c>
      <c r="Y23" s="66">
        <f>INT(VLOOKUP(P23,[2]装备基础!$F$4:$S$207,11,0)/[2]属性分配!$B$2*[2]属性分配!$B$3)</f>
        <v>1546</v>
      </c>
      <c r="Z23" s="66">
        <f>INT(VLOOKUP(P23,[2]装备基础!$F$4:$S$207,12,0)/[2]属性分配!$B$2*[2]属性分配!$B$3)</f>
        <v>1546</v>
      </c>
      <c r="AA23" s="66"/>
      <c r="AB23" s="84"/>
      <c r="AC23" s="66"/>
      <c r="AD23" s="79"/>
      <c r="AE23" s="85">
        <f ca="1" t="shared" si="24"/>
        <v>0.2796</v>
      </c>
      <c r="AF23" s="85"/>
      <c r="AG23" s="85"/>
      <c r="AH23" s="88">
        <v>5</v>
      </c>
      <c r="AI23" s="89">
        <v>1</v>
      </c>
      <c r="AJ23" s="88">
        <f ca="1" t="shared" si="23"/>
        <v>80</v>
      </c>
      <c r="AK23" s="45" t="s">
        <v>149</v>
      </c>
      <c r="AL23" s="90" t="s">
        <v>148</v>
      </c>
      <c r="AM23" s="29" t="str">
        <f t="shared" si="22"/>
        <v>可将角色装备升至5星级</v>
      </c>
      <c r="AN23" s="30"/>
      <c r="AO23" s="31"/>
    </row>
    <row r="24" s="45" customFormat="1" spans="1:41">
      <c r="A24" s="54">
        <f t="shared" si="21"/>
        <v>22</v>
      </c>
      <c r="B24" s="54">
        <v>-1</v>
      </c>
      <c r="C24" s="54">
        <f t="shared" si="4"/>
        <v>21</v>
      </c>
      <c r="D24" s="55">
        <f ca="1" t="shared" si="5"/>
        <v>625</v>
      </c>
      <c r="E24" s="55">
        <f ca="1">SUM($D$2:D24)</f>
        <v>77509888.5</v>
      </c>
      <c r="F24" s="56">
        <v>0.2</v>
      </c>
      <c r="G24" s="54">
        <v>25</v>
      </c>
      <c r="H24" s="54">
        <v>0.1</v>
      </c>
      <c r="I24" s="67">
        <f ca="1" t="shared" si="0"/>
        <v>7750988.85</v>
      </c>
      <c r="J24" s="65">
        <v>50000</v>
      </c>
      <c r="K24" s="66">
        <f ca="1" t="shared" si="6"/>
        <v>1250000</v>
      </c>
      <c r="L24" s="66">
        <f ca="1" t="shared" si="7"/>
        <v>155550689500</v>
      </c>
      <c r="M24" s="66">
        <f ca="1" t="shared" si="1"/>
        <v>1555506.9</v>
      </c>
      <c r="N24" s="66">
        <f ca="1" t="shared" si="2"/>
        <v>9306495.75</v>
      </c>
      <c r="O24" s="66">
        <f ca="1" t="shared" si="3"/>
        <v>93064957.5</v>
      </c>
      <c r="P24" s="66">
        <v>135</v>
      </c>
      <c r="Q24" s="66">
        <f>INT(VLOOKUP(P24,[2]装备基础!$F$4:$S$207,3,0)/[2]属性分配!$B$2*[2]属性分配!$B$3)</f>
        <v>2032</v>
      </c>
      <c r="R24" s="66">
        <f>INT(VLOOKUP(P24,[2]装备基础!$F$4:$S$207,4,0)/[2]属性分配!$B$2*[2]属性分配!$B$3)</f>
        <v>1016</v>
      </c>
      <c r="S24" s="66">
        <f>INT(VLOOKUP(P24,[2]装备基础!$F$4:$S$207,5,0)/[2]属性分配!$B$2*[2]属性分配!$B$3)</f>
        <v>508</v>
      </c>
      <c r="T24" s="66">
        <f>INT(VLOOKUP(P24,[2]装备基础!$F$4:$S$207,6,0)/[2]属性分配!$B$2*[2]属性分配!$B$3)</f>
        <v>508</v>
      </c>
      <c r="U24" s="66">
        <f>INT(VLOOKUP(P24,[2]装备基础!$F$4:$S$207,7,0)/[2]属性分配!$B$2*[2]属性分配!$B$3)</f>
        <v>508</v>
      </c>
      <c r="V24" s="66">
        <f>INT(VLOOKUP(P24,[2]装备基础!$F$4:$S$207,8,0)/[2]属性分配!$B$2*[2]属性分配!$B$3)</f>
        <v>508</v>
      </c>
      <c r="W24" s="66">
        <f>INT(VLOOKUP(P24,[2]装备基础!$F$4:$S$207,9,0)/[2]属性分配!$B$2*[2]属性分配!$B$3)</f>
        <v>2032</v>
      </c>
      <c r="X24" s="66">
        <f>INT(VLOOKUP(P24,[2]装备基础!$F$4:$S$207,10,0)/[2]属性分配!$B$2*[2]属性分配!$B$3)</f>
        <v>1354</v>
      </c>
      <c r="Y24" s="66">
        <f>INT(VLOOKUP(P24,[2]装备基础!$F$4:$S$207,11,0)/[2]属性分配!$B$2*[2]属性分配!$B$3)</f>
        <v>1692</v>
      </c>
      <c r="Z24" s="66">
        <f>INT(VLOOKUP(P24,[2]装备基础!$F$4:$S$207,12,0)/[2]属性分配!$B$2*[2]属性分配!$B$3)</f>
        <v>1692</v>
      </c>
      <c r="AA24" s="66"/>
      <c r="AB24" s="84"/>
      <c r="AC24" s="66"/>
      <c r="AD24" s="79"/>
      <c r="AE24" s="85">
        <f ca="1" t="shared" si="24"/>
        <v>0.3167</v>
      </c>
      <c r="AF24" s="85"/>
      <c r="AG24" s="85"/>
      <c r="AH24" s="88">
        <v>6</v>
      </c>
      <c r="AI24" s="89">
        <v>0.8</v>
      </c>
      <c r="AJ24" s="88">
        <f ca="1" t="shared" si="23"/>
        <v>105</v>
      </c>
      <c r="AK24" s="45" t="s">
        <v>150</v>
      </c>
      <c r="AL24" s="90" t="s">
        <v>148</v>
      </c>
      <c r="AM24" s="29" t="str">
        <f t="shared" si="22"/>
        <v>可将角色装备升至6星级</v>
      </c>
      <c r="AN24" s="30"/>
      <c r="AO24" s="31"/>
    </row>
    <row r="25" s="45" customFormat="1" spans="1:41">
      <c r="A25" s="54">
        <f t="shared" si="21"/>
        <v>23</v>
      </c>
      <c r="B25" s="54">
        <v>-1</v>
      </c>
      <c r="C25" s="54">
        <f t="shared" si="4"/>
        <v>22</v>
      </c>
      <c r="D25" s="55">
        <f ca="1" t="shared" si="5"/>
        <v>2625</v>
      </c>
      <c r="E25" s="55">
        <f ca="1">SUM($D$2:D25)</f>
        <v>77512513.5</v>
      </c>
      <c r="F25" s="56">
        <v>0.2</v>
      </c>
      <c r="G25" s="54">
        <v>25</v>
      </c>
      <c r="H25" s="54">
        <v>0.1</v>
      </c>
      <c r="I25" s="67">
        <f ca="1" t="shared" si="0"/>
        <v>7751251.35</v>
      </c>
      <c r="J25" s="65">
        <v>50000</v>
      </c>
      <c r="K25" s="66">
        <f ca="1" t="shared" si="6"/>
        <v>5250000</v>
      </c>
      <c r="L25" s="66">
        <f ca="1" t="shared" si="7"/>
        <v>155555939500</v>
      </c>
      <c r="M25" s="66">
        <f ca="1" t="shared" si="1"/>
        <v>1555559.4</v>
      </c>
      <c r="N25" s="66">
        <f ca="1" t="shared" si="2"/>
        <v>9306810.75</v>
      </c>
      <c r="O25" s="66">
        <f ca="1" t="shared" si="3"/>
        <v>93068107.5</v>
      </c>
      <c r="P25" s="66">
        <v>140</v>
      </c>
      <c r="Q25" s="66">
        <f>INT(VLOOKUP(P25,[2]装备基础!$F$4:$S$207,3,0)/[2]属性分配!$B$2*[2]属性分配!$B$3)</f>
        <v>2216</v>
      </c>
      <c r="R25" s="66">
        <f>INT(VLOOKUP(P25,[2]装备基础!$F$4:$S$207,4,0)/[2]属性分配!$B$2*[2]属性分配!$B$3)</f>
        <v>1108</v>
      </c>
      <c r="S25" s="66">
        <f>INT(VLOOKUP(P25,[2]装备基础!$F$4:$S$207,5,0)/[2]属性分配!$B$2*[2]属性分配!$B$3)</f>
        <v>554</v>
      </c>
      <c r="T25" s="66">
        <f>INT(VLOOKUP(P25,[2]装备基础!$F$4:$S$207,6,0)/[2]属性分配!$B$2*[2]属性分配!$B$3)</f>
        <v>554</v>
      </c>
      <c r="U25" s="66">
        <f>INT(VLOOKUP(P25,[2]装备基础!$F$4:$S$207,7,0)/[2]属性分配!$B$2*[2]属性分配!$B$3)</f>
        <v>554</v>
      </c>
      <c r="V25" s="66">
        <f>INT(VLOOKUP(P25,[2]装备基础!$F$4:$S$207,8,0)/[2]属性分配!$B$2*[2]属性分配!$B$3)</f>
        <v>554</v>
      </c>
      <c r="W25" s="66">
        <f>INT(VLOOKUP(P25,[2]装备基础!$F$4:$S$207,9,0)/[2]属性分配!$B$2*[2]属性分配!$B$3)</f>
        <v>2216</v>
      </c>
      <c r="X25" s="66">
        <f>INT(VLOOKUP(P25,[2]装备基础!$F$4:$S$207,10,0)/[2]属性分配!$B$2*[2]属性分配!$B$3)</f>
        <v>1476</v>
      </c>
      <c r="Y25" s="66">
        <f>INT(VLOOKUP(P25,[2]装备基础!$F$4:$S$207,11,0)/[2]属性分配!$B$2*[2]属性分配!$B$3)</f>
        <v>1846</v>
      </c>
      <c r="Z25" s="66">
        <f>INT(VLOOKUP(P25,[2]装备基础!$F$4:$S$207,12,0)/[2]属性分配!$B$2*[2]属性分配!$B$3)</f>
        <v>1846</v>
      </c>
      <c r="AA25" s="66"/>
      <c r="AB25" s="84"/>
      <c r="AC25" s="66"/>
      <c r="AD25" s="79"/>
      <c r="AE25" s="85">
        <f ca="1" t="shared" si="24"/>
        <v>0.3614</v>
      </c>
      <c r="AF25" s="85"/>
      <c r="AG25" s="85"/>
      <c r="AH25" s="88">
        <v>7</v>
      </c>
      <c r="AI25" s="89">
        <v>0.75</v>
      </c>
      <c r="AJ25" s="88">
        <f ca="1" t="shared" si="23"/>
        <v>155</v>
      </c>
      <c r="AK25" s="45" t="s">
        <v>151</v>
      </c>
      <c r="AL25" s="91" t="s">
        <v>152</v>
      </c>
      <c r="AM25" s="29" t="str">
        <f t="shared" si="22"/>
        <v>可将角色装备升至7星级</v>
      </c>
      <c r="AN25" s="30"/>
      <c r="AO25" s="31"/>
    </row>
    <row r="26" s="45" customFormat="1" spans="1:41">
      <c r="A26" s="54">
        <f t="shared" si="21"/>
        <v>24</v>
      </c>
      <c r="B26" s="54">
        <v>-1</v>
      </c>
      <c r="C26" s="54">
        <f t="shared" si="4"/>
        <v>23</v>
      </c>
      <c r="D26" s="55">
        <f ca="1" t="shared" si="5"/>
        <v>10625</v>
      </c>
      <c r="E26" s="55">
        <f ca="1">SUM($D$2:D26)</f>
        <v>77523138.5</v>
      </c>
      <c r="F26" s="56">
        <v>0.2</v>
      </c>
      <c r="G26" s="54">
        <v>25</v>
      </c>
      <c r="H26" s="54">
        <v>0.1</v>
      </c>
      <c r="I26" s="67">
        <f ca="1" t="shared" si="0"/>
        <v>7752313.85</v>
      </c>
      <c r="J26" s="65">
        <v>50000</v>
      </c>
      <c r="K26" s="66">
        <f ca="1" t="shared" si="6"/>
        <v>21250000</v>
      </c>
      <c r="L26" s="66">
        <f ca="1" t="shared" si="7"/>
        <v>155577189500</v>
      </c>
      <c r="M26" s="66">
        <f ca="1" t="shared" si="1"/>
        <v>1555771.9</v>
      </c>
      <c r="N26" s="66">
        <f ca="1" t="shared" si="2"/>
        <v>9308085.75</v>
      </c>
      <c r="O26" s="66">
        <f ca="1" t="shared" si="3"/>
        <v>93080857.5</v>
      </c>
      <c r="P26" s="66">
        <v>145</v>
      </c>
      <c r="Q26" s="66">
        <f>INT(VLOOKUP(P26,[2]装备基础!$F$4:$S$207,3,0)/[2]属性分配!$B$2*[2]属性分配!$B$3)</f>
        <v>2408</v>
      </c>
      <c r="R26" s="66">
        <f>INT(VLOOKUP(P26,[2]装备基础!$F$4:$S$207,4,0)/[2]属性分配!$B$2*[2]属性分配!$B$3)</f>
        <v>1204</v>
      </c>
      <c r="S26" s="66">
        <f>INT(VLOOKUP(P26,[2]装备基础!$F$4:$S$207,5,0)/[2]属性分配!$B$2*[2]属性分配!$B$3)</f>
        <v>602</v>
      </c>
      <c r="T26" s="66">
        <f>INT(VLOOKUP(P26,[2]装备基础!$F$4:$S$207,6,0)/[2]属性分配!$B$2*[2]属性分配!$B$3)</f>
        <v>602</v>
      </c>
      <c r="U26" s="66">
        <f>INT(VLOOKUP(P26,[2]装备基础!$F$4:$S$207,7,0)/[2]属性分配!$B$2*[2]属性分配!$B$3)</f>
        <v>602</v>
      </c>
      <c r="V26" s="66">
        <f>INT(VLOOKUP(P26,[2]装备基础!$F$4:$S$207,8,0)/[2]属性分配!$B$2*[2]属性分配!$B$3)</f>
        <v>602</v>
      </c>
      <c r="W26" s="66">
        <f>INT(VLOOKUP(P26,[2]装备基础!$F$4:$S$207,9,0)/[2]属性分配!$B$2*[2]属性分配!$B$3)</f>
        <v>2408</v>
      </c>
      <c r="X26" s="66">
        <f>INT(VLOOKUP(P26,[2]装备基础!$F$4:$S$207,10,0)/[2]属性分配!$B$2*[2]属性分配!$B$3)</f>
        <v>1604</v>
      </c>
      <c r="Y26" s="66">
        <f>INT(VLOOKUP(P26,[2]装备基础!$F$4:$S$207,11,0)/[2]属性分配!$B$2*[2]属性分配!$B$3)</f>
        <v>2006</v>
      </c>
      <c r="Z26" s="66">
        <f>INT(VLOOKUP(P26,[2]装备基础!$F$4:$S$207,12,0)/[2]属性分配!$B$2*[2]属性分配!$B$3)</f>
        <v>2006</v>
      </c>
      <c r="AA26" s="66"/>
      <c r="AB26" s="84"/>
      <c r="AC26" s="66"/>
      <c r="AD26" s="79"/>
      <c r="AE26" s="85">
        <f ca="1" t="shared" si="24"/>
        <v>0.4356</v>
      </c>
      <c r="AF26" s="85"/>
      <c r="AG26" s="85"/>
      <c r="AH26" s="88">
        <v>8</v>
      </c>
      <c r="AI26" s="89">
        <v>0.7</v>
      </c>
      <c r="AJ26" s="88">
        <f ca="1" t="shared" si="23"/>
        <v>228</v>
      </c>
      <c r="AK26" s="45" t="s">
        <v>153</v>
      </c>
      <c r="AL26" s="91" t="s">
        <v>152</v>
      </c>
      <c r="AM26" s="29" t="str">
        <f t="shared" si="22"/>
        <v>可将角色装备升至8星级</v>
      </c>
      <c r="AN26" s="30"/>
      <c r="AO26" s="31"/>
    </row>
    <row r="27" s="45" customFormat="1" spans="1:41">
      <c r="A27" s="57">
        <f t="shared" si="21"/>
        <v>25</v>
      </c>
      <c r="B27" s="57">
        <v>0</v>
      </c>
      <c r="C27" s="57">
        <f t="shared" si="4"/>
        <v>25</v>
      </c>
      <c r="D27" s="58">
        <f ca="1" t="shared" si="5"/>
        <v>42650</v>
      </c>
      <c r="E27" s="58">
        <f ca="1">SUM($D$2:D27)</f>
        <v>77565788.5</v>
      </c>
      <c r="F27" s="56">
        <v>0.2</v>
      </c>
      <c r="G27" s="60">
        <v>30</v>
      </c>
      <c r="H27" s="57">
        <v>0.1</v>
      </c>
      <c r="I27" s="68">
        <f ca="1" t="shared" si="0"/>
        <v>7756578.85</v>
      </c>
      <c r="J27" s="69">
        <v>60000</v>
      </c>
      <c r="K27" s="70">
        <f ca="1" t="shared" si="6"/>
        <v>85300000</v>
      </c>
      <c r="L27" s="70">
        <f ca="1" t="shared" si="7"/>
        <v>155662489500</v>
      </c>
      <c r="M27" s="70">
        <f ca="1" t="shared" si="1"/>
        <v>1556624.9</v>
      </c>
      <c r="N27" s="70">
        <f ca="1" t="shared" si="2"/>
        <v>9313203.75</v>
      </c>
      <c r="O27" s="70">
        <f ca="1" t="shared" si="3"/>
        <v>93132037.5</v>
      </c>
      <c r="P27" s="70">
        <v>150</v>
      </c>
      <c r="Q27" s="70">
        <f>INT(VLOOKUP(P27,[2]装备基础!$F$4:$S$207,3,0)/[2]属性分配!$B$2*[2]属性分配!$B$3)</f>
        <v>2608</v>
      </c>
      <c r="R27" s="70">
        <f>INT(VLOOKUP(P27,[2]装备基础!$F$4:$S$207,4,0)/[2]属性分配!$B$2*[2]属性分配!$B$3)</f>
        <v>1304</v>
      </c>
      <c r="S27" s="70">
        <f>INT(VLOOKUP(P27,[2]装备基础!$F$4:$S$207,5,0)/[2]属性分配!$B$2*[2]属性分配!$B$3)</f>
        <v>652</v>
      </c>
      <c r="T27" s="70">
        <f>INT(VLOOKUP(P27,[2]装备基础!$F$4:$S$207,6,0)/[2]属性分配!$B$2*[2]属性分配!$B$3)</f>
        <v>652</v>
      </c>
      <c r="U27" s="70">
        <f>INT(VLOOKUP(P27,[2]装备基础!$F$4:$S$207,7,0)/[2]属性分配!$B$2*[2]属性分配!$B$3)</f>
        <v>652</v>
      </c>
      <c r="V27" s="70">
        <f>INT(VLOOKUP(P27,[2]装备基础!$F$4:$S$207,8,0)/[2]属性分配!$B$2*[2]属性分配!$B$3)</f>
        <v>652</v>
      </c>
      <c r="W27" s="70">
        <f>INT(VLOOKUP(P27,[2]装备基础!$F$4:$S$207,9,0)/[2]属性分配!$B$2*[2]属性分配!$B$3)</f>
        <v>2608</v>
      </c>
      <c r="X27" s="70">
        <f>INT(VLOOKUP(P27,[2]装备基础!$F$4:$S$207,10,0)/[2]属性分配!$B$2*[2]属性分配!$B$3)</f>
        <v>1738</v>
      </c>
      <c r="Y27" s="70">
        <f>INT(VLOOKUP(P27,[2]装备基础!$F$4:$S$207,11,0)/[2]属性分配!$B$2*[2]属性分配!$B$3)</f>
        <v>2172</v>
      </c>
      <c r="Z27" s="70">
        <f>INT(VLOOKUP(P27,[2]装备基础!$F$4:$S$207,12,0)/[2]属性分配!$B$2*[2]属性分配!$B$3)</f>
        <v>2172</v>
      </c>
      <c r="AA27" s="66"/>
      <c r="AB27" s="84"/>
      <c r="AC27" s="66"/>
      <c r="AD27" s="79"/>
      <c r="AE27" s="85">
        <f ca="1" t="shared" si="24"/>
        <v>0.5308</v>
      </c>
      <c r="AF27" s="85"/>
      <c r="AG27" s="85"/>
      <c r="AH27" s="88">
        <v>9</v>
      </c>
      <c r="AI27" s="89">
        <v>0.65</v>
      </c>
      <c r="AJ27" s="88">
        <f ca="1" t="shared" si="23"/>
        <v>347</v>
      </c>
      <c r="AK27" s="45" t="s">
        <v>154</v>
      </c>
      <c r="AL27" s="92" t="s">
        <v>155</v>
      </c>
      <c r="AM27" s="29" t="str">
        <f t="shared" si="22"/>
        <v>可将角色装备升至9星级</v>
      </c>
      <c r="AN27" s="30"/>
      <c r="AO27" s="31"/>
    </row>
    <row r="28" s="45" customFormat="1" spans="1:41">
      <c r="A28" s="54">
        <f t="shared" si="21"/>
        <v>26</v>
      </c>
      <c r="B28" s="54">
        <v>-1</v>
      </c>
      <c r="C28" s="54">
        <f t="shared" si="4"/>
        <v>25</v>
      </c>
      <c r="D28" s="55">
        <f ca="1" t="shared" si="5"/>
        <v>300</v>
      </c>
      <c r="E28" s="55">
        <f ca="1">SUM($D$2:D28)</f>
        <v>77566088.5</v>
      </c>
      <c r="F28" s="56">
        <v>0.1</v>
      </c>
      <c r="G28" s="61">
        <v>30</v>
      </c>
      <c r="H28" s="54">
        <v>0.1</v>
      </c>
      <c r="I28" s="67">
        <f ca="1" t="shared" si="0"/>
        <v>7756608.85</v>
      </c>
      <c r="J28" s="65">
        <v>60000</v>
      </c>
      <c r="K28" s="66">
        <f ca="1" t="shared" si="6"/>
        <v>600000</v>
      </c>
      <c r="L28" s="66">
        <f ca="1" t="shared" si="7"/>
        <v>155663089500</v>
      </c>
      <c r="M28" s="66">
        <f ca="1" t="shared" si="1"/>
        <v>1556630.9</v>
      </c>
      <c r="N28" s="66">
        <f ca="1" t="shared" si="2"/>
        <v>9313239.75</v>
      </c>
      <c r="O28" s="66">
        <f ca="1" t="shared" si="3"/>
        <v>93132397.5</v>
      </c>
      <c r="P28" s="66">
        <v>155</v>
      </c>
      <c r="Q28" s="66">
        <f>INT(VLOOKUP(P28,[2]装备基础!$F$4:$S$207,3,0)/[2]属性分配!$B$2*[2]属性分配!$B$3)</f>
        <v>2816</v>
      </c>
      <c r="R28" s="66">
        <f>INT(VLOOKUP(P28,[2]装备基础!$F$4:$S$207,4,0)/[2]属性分配!$B$2*[2]属性分配!$B$3)</f>
        <v>1408</v>
      </c>
      <c r="S28" s="66">
        <f>INT(VLOOKUP(P28,[2]装备基础!$F$4:$S$207,5,0)/[2]属性分配!$B$2*[2]属性分配!$B$3)</f>
        <v>704</v>
      </c>
      <c r="T28" s="66">
        <f>INT(VLOOKUP(P28,[2]装备基础!$F$4:$S$207,6,0)/[2]属性分配!$B$2*[2]属性分配!$B$3)</f>
        <v>704</v>
      </c>
      <c r="U28" s="66">
        <f>INT(VLOOKUP(P28,[2]装备基础!$F$4:$S$207,7,0)/[2]属性分配!$B$2*[2]属性分配!$B$3)</f>
        <v>704</v>
      </c>
      <c r="V28" s="66">
        <f>INT(VLOOKUP(P28,[2]装备基础!$F$4:$S$207,8,0)/[2]属性分配!$B$2*[2]属性分配!$B$3)</f>
        <v>704</v>
      </c>
      <c r="W28" s="66">
        <f>INT(VLOOKUP(P28,[2]装备基础!$F$4:$S$207,9,0)/[2]属性分配!$B$2*[2]属性分配!$B$3)</f>
        <v>2816</v>
      </c>
      <c r="X28" s="66">
        <f>INT(VLOOKUP(P28,[2]装备基础!$F$4:$S$207,10,0)/[2]属性分配!$B$2*[2]属性分配!$B$3)</f>
        <v>1876</v>
      </c>
      <c r="Y28" s="66">
        <f>INT(VLOOKUP(P28,[2]装备基础!$F$4:$S$207,11,0)/[2]属性分配!$B$2*[2]属性分配!$B$3)</f>
        <v>2346</v>
      </c>
      <c r="Z28" s="66">
        <f>INT(VLOOKUP(P28,[2]装备基础!$F$4:$S$207,12,0)/[2]属性分配!$B$2*[2]属性分配!$B$3)</f>
        <v>2346</v>
      </c>
      <c r="AA28" s="66"/>
      <c r="AB28" s="84"/>
      <c r="AC28" s="66"/>
      <c r="AD28" s="79"/>
      <c r="AE28" s="85">
        <f ca="1" t="shared" si="24"/>
        <v>0.7088</v>
      </c>
      <c r="AF28" s="85"/>
      <c r="AG28" s="85"/>
      <c r="AH28" s="88">
        <v>10</v>
      </c>
      <c r="AI28" s="89">
        <v>0.6</v>
      </c>
      <c r="AJ28" s="88">
        <f ca="1" t="shared" si="23"/>
        <v>574</v>
      </c>
      <c r="AK28" s="45" t="s">
        <v>156</v>
      </c>
      <c r="AL28" s="92" t="s">
        <v>155</v>
      </c>
      <c r="AM28" s="29" t="str">
        <f t="shared" si="22"/>
        <v>可将角色装备升至10星级</v>
      </c>
      <c r="AN28" s="30"/>
      <c r="AO28" s="31"/>
    </row>
    <row r="29" s="45" customFormat="1" spans="1:41">
      <c r="A29" s="54">
        <f t="shared" si="21"/>
        <v>27</v>
      </c>
      <c r="B29" s="54">
        <v>-1</v>
      </c>
      <c r="C29" s="54">
        <f t="shared" si="4"/>
        <v>26</v>
      </c>
      <c r="D29" s="55">
        <f ca="1" t="shared" si="5"/>
        <v>3000</v>
      </c>
      <c r="E29" s="55">
        <f ca="1">SUM($D$2:D29)</f>
        <v>77569088.5</v>
      </c>
      <c r="F29" s="56">
        <v>0.1</v>
      </c>
      <c r="G29" s="61">
        <v>30</v>
      </c>
      <c r="H29" s="54">
        <v>0.1</v>
      </c>
      <c r="I29" s="67">
        <f ca="1" t="shared" si="0"/>
        <v>7756908.85</v>
      </c>
      <c r="J29" s="65">
        <v>60000</v>
      </c>
      <c r="K29" s="66">
        <f ca="1" t="shared" si="6"/>
        <v>6000000</v>
      </c>
      <c r="L29" s="66">
        <f ca="1" t="shared" si="7"/>
        <v>155669089500</v>
      </c>
      <c r="M29" s="66">
        <f ca="1" t="shared" si="1"/>
        <v>1556690.9</v>
      </c>
      <c r="N29" s="66">
        <f ca="1" t="shared" si="2"/>
        <v>9313599.75</v>
      </c>
      <c r="O29" s="66">
        <f ca="1" t="shared" si="3"/>
        <v>93135997.5</v>
      </c>
      <c r="P29" s="66">
        <v>160</v>
      </c>
      <c r="Q29" s="66">
        <f>INT(VLOOKUP(P29,[2]装备基础!$F$4:$S$207,3,0)/[2]属性分配!$B$2*[2]属性分配!$B$3)</f>
        <v>3032</v>
      </c>
      <c r="R29" s="66">
        <f>INT(VLOOKUP(P29,[2]装备基础!$F$4:$S$207,4,0)/[2]属性分配!$B$2*[2]属性分配!$B$3)</f>
        <v>1516</v>
      </c>
      <c r="S29" s="66">
        <f>INT(VLOOKUP(P29,[2]装备基础!$F$4:$S$207,5,0)/[2]属性分配!$B$2*[2]属性分配!$B$3)</f>
        <v>758</v>
      </c>
      <c r="T29" s="66">
        <f>INT(VLOOKUP(P29,[2]装备基础!$F$4:$S$207,6,0)/[2]属性分配!$B$2*[2]属性分配!$B$3)</f>
        <v>758</v>
      </c>
      <c r="U29" s="66">
        <f>INT(VLOOKUP(P29,[2]装备基础!$F$4:$S$207,7,0)/[2]属性分配!$B$2*[2]属性分配!$B$3)</f>
        <v>758</v>
      </c>
      <c r="V29" s="66">
        <f>INT(VLOOKUP(P29,[2]装备基础!$F$4:$S$207,8,0)/[2]属性分配!$B$2*[2]属性分配!$B$3)</f>
        <v>758</v>
      </c>
      <c r="W29" s="66">
        <f>INT(VLOOKUP(P29,[2]装备基础!$F$4:$S$207,9,0)/[2]属性分配!$B$2*[2]属性分配!$B$3)</f>
        <v>3032</v>
      </c>
      <c r="X29" s="66">
        <f>INT(VLOOKUP(P29,[2]装备基础!$F$4:$S$207,10,0)/[2]属性分配!$B$2*[2]属性分配!$B$3)</f>
        <v>2020</v>
      </c>
      <c r="Y29" s="66">
        <f>INT(VLOOKUP(P29,[2]装备基础!$F$4:$S$207,11,0)/[2]属性分配!$B$2*[2]属性分配!$B$3)</f>
        <v>2526</v>
      </c>
      <c r="Z29" s="66">
        <f>INT(VLOOKUP(P29,[2]装备基础!$F$4:$S$207,12,0)/[2]属性分配!$B$2*[2]属性分配!$B$3)</f>
        <v>2526</v>
      </c>
      <c r="AA29" s="66"/>
      <c r="AB29" s="84"/>
      <c r="AC29" s="66"/>
      <c r="AD29" s="79"/>
      <c r="AE29" s="85">
        <f ca="1" t="shared" si="24"/>
        <v>1.0384</v>
      </c>
      <c r="AF29" s="85"/>
      <c r="AG29" s="85"/>
      <c r="AH29" s="88">
        <v>11</v>
      </c>
      <c r="AI29" s="89">
        <v>0.5</v>
      </c>
      <c r="AJ29" s="88">
        <f ca="1" t="shared" si="23"/>
        <v>1034</v>
      </c>
      <c r="AK29" s="45" t="s">
        <v>157</v>
      </c>
      <c r="AL29" s="93" t="s">
        <v>158</v>
      </c>
      <c r="AM29" s="29" t="str">
        <f t="shared" si="22"/>
        <v>可将角色装备升至11星级</v>
      </c>
      <c r="AN29" s="30"/>
      <c r="AO29" s="31"/>
    </row>
    <row r="30" s="45" customFormat="1" spans="1:41">
      <c r="A30" s="54">
        <f t="shared" si="21"/>
        <v>28</v>
      </c>
      <c r="B30" s="54">
        <v>-1</v>
      </c>
      <c r="C30" s="54">
        <f t="shared" si="4"/>
        <v>27</v>
      </c>
      <c r="D30" s="55">
        <f ca="1" t="shared" si="5"/>
        <v>27300</v>
      </c>
      <c r="E30" s="55">
        <f ca="1">SUM($D$2:D30)</f>
        <v>77596388.5</v>
      </c>
      <c r="F30" s="56">
        <v>0.1</v>
      </c>
      <c r="G30" s="61">
        <v>30</v>
      </c>
      <c r="H30" s="54">
        <v>0.1</v>
      </c>
      <c r="I30" s="67">
        <f ca="1" t="shared" si="0"/>
        <v>7759638.85</v>
      </c>
      <c r="J30" s="65">
        <v>60000</v>
      </c>
      <c r="K30" s="66">
        <f ca="1" t="shared" si="6"/>
        <v>54600000</v>
      </c>
      <c r="L30" s="66">
        <f ca="1" t="shared" si="7"/>
        <v>155723689500</v>
      </c>
      <c r="M30" s="66">
        <f ca="1" t="shared" si="1"/>
        <v>1557236.9</v>
      </c>
      <c r="N30" s="66">
        <f ca="1" t="shared" si="2"/>
        <v>9316875.75</v>
      </c>
      <c r="O30" s="66">
        <f ca="1" t="shared" si="3"/>
        <v>93168757.5</v>
      </c>
      <c r="P30" s="66">
        <v>165</v>
      </c>
      <c r="Q30" s="66">
        <f>INT(VLOOKUP(P30,[2]装备基础!$F$4:$S$207,3,0)/[2]属性分配!$B$2*[2]属性分配!$B$3)</f>
        <v>3256</v>
      </c>
      <c r="R30" s="66">
        <f>INT(VLOOKUP(P30,[2]装备基础!$F$4:$S$207,4,0)/[2]属性分配!$B$2*[2]属性分配!$B$3)</f>
        <v>1628</v>
      </c>
      <c r="S30" s="66">
        <f>INT(VLOOKUP(P30,[2]装备基础!$F$4:$S$207,5,0)/[2]属性分配!$B$2*[2]属性分配!$B$3)</f>
        <v>814</v>
      </c>
      <c r="T30" s="66">
        <f>INT(VLOOKUP(P30,[2]装备基础!$F$4:$S$207,6,0)/[2]属性分配!$B$2*[2]属性分配!$B$3)</f>
        <v>814</v>
      </c>
      <c r="U30" s="66">
        <f>INT(VLOOKUP(P30,[2]装备基础!$F$4:$S$207,7,0)/[2]属性分配!$B$2*[2]属性分配!$B$3)</f>
        <v>814</v>
      </c>
      <c r="V30" s="66">
        <f>INT(VLOOKUP(P30,[2]装备基础!$F$4:$S$207,8,0)/[2]属性分配!$B$2*[2]属性分配!$B$3)</f>
        <v>814</v>
      </c>
      <c r="W30" s="66">
        <f>INT(VLOOKUP(P30,[2]装备基础!$F$4:$S$207,9,0)/[2]属性分配!$B$2*[2]属性分配!$B$3)</f>
        <v>3256</v>
      </c>
      <c r="X30" s="66">
        <f>INT(VLOOKUP(P30,[2]装备基础!$F$4:$S$207,10,0)/[2]属性分配!$B$2*[2]属性分配!$B$3)</f>
        <v>2170</v>
      </c>
      <c r="Y30" s="66">
        <f>INT(VLOOKUP(P30,[2]装备基础!$F$4:$S$207,11,0)/[2]属性分配!$B$2*[2]属性分配!$B$3)</f>
        <v>2712</v>
      </c>
      <c r="Z30" s="66">
        <f>INT(VLOOKUP(P30,[2]装备基础!$F$4:$S$207,12,0)/[2]属性分配!$B$2*[2]属性分配!$B$3)</f>
        <v>2712</v>
      </c>
      <c r="AA30" s="66"/>
      <c r="AB30" s="84"/>
      <c r="AC30" s="66"/>
      <c r="AD30" s="79"/>
      <c r="AE30" s="85">
        <f ca="1" t="shared" si="24"/>
        <v>1.8994</v>
      </c>
      <c r="AF30" s="85"/>
      <c r="AG30" s="85"/>
      <c r="AH30" s="88">
        <v>12</v>
      </c>
      <c r="AI30" s="89">
        <v>0.5</v>
      </c>
      <c r="AJ30" s="88">
        <f ca="1" t="shared" si="23"/>
        <v>2728</v>
      </c>
      <c r="AK30" s="45" t="s">
        <v>159</v>
      </c>
      <c r="AL30" s="93" t="s">
        <v>158</v>
      </c>
      <c r="AM30" s="29" t="str">
        <f t="shared" si="22"/>
        <v>可将角色装备升至12星级</v>
      </c>
      <c r="AN30" s="30"/>
      <c r="AO30" s="31"/>
    </row>
    <row r="31" s="45" customFormat="1" spans="1:41">
      <c r="A31" s="54">
        <f t="shared" si="21"/>
        <v>29</v>
      </c>
      <c r="B31" s="54">
        <v>-1</v>
      </c>
      <c r="C31" s="54">
        <f t="shared" si="4"/>
        <v>28</v>
      </c>
      <c r="D31" s="55">
        <f ca="1" t="shared" si="5"/>
        <v>246000</v>
      </c>
      <c r="E31" s="55">
        <f ca="1">SUM($D$2:D31)</f>
        <v>77842388.5</v>
      </c>
      <c r="F31" s="56">
        <v>0.1</v>
      </c>
      <c r="G31" s="61">
        <v>30</v>
      </c>
      <c r="H31" s="54">
        <v>0.1</v>
      </c>
      <c r="I31" s="67">
        <f ca="1" t="shared" si="0"/>
        <v>7784238.85</v>
      </c>
      <c r="J31" s="65">
        <v>60000</v>
      </c>
      <c r="K31" s="66">
        <f ca="1" t="shared" si="6"/>
        <v>492000000</v>
      </c>
      <c r="L31" s="66">
        <f ca="1" t="shared" si="7"/>
        <v>156215689500</v>
      </c>
      <c r="M31" s="66">
        <f ca="1" t="shared" si="1"/>
        <v>1562156.9</v>
      </c>
      <c r="N31" s="66">
        <f ca="1" t="shared" si="2"/>
        <v>9346395.75</v>
      </c>
      <c r="O31" s="66">
        <f ca="1" t="shared" si="3"/>
        <v>93463957.5</v>
      </c>
      <c r="P31" s="66">
        <v>170</v>
      </c>
      <c r="Q31" s="66">
        <f>INT(VLOOKUP(P31,[2]装备基础!$F$4:$S$207,3,0)/[2]属性分配!$B$2*[2]属性分配!$B$3)</f>
        <v>3488</v>
      </c>
      <c r="R31" s="66">
        <f>INT(VLOOKUP(P31,[2]装备基础!$F$4:$S$207,4,0)/[2]属性分配!$B$2*[2]属性分配!$B$3)</f>
        <v>1744</v>
      </c>
      <c r="S31" s="66">
        <f>INT(VLOOKUP(P31,[2]装备基础!$F$4:$S$207,5,0)/[2]属性分配!$B$2*[2]属性分配!$B$3)</f>
        <v>872</v>
      </c>
      <c r="T31" s="66">
        <f>INT(VLOOKUP(P31,[2]装备基础!$F$4:$S$207,6,0)/[2]属性分配!$B$2*[2]属性分配!$B$3)</f>
        <v>872</v>
      </c>
      <c r="U31" s="66">
        <f>INT(VLOOKUP(P31,[2]装备基础!$F$4:$S$207,7,0)/[2]属性分配!$B$2*[2]属性分配!$B$3)</f>
        <v>872</v>
      </c>
      <c r="V31" s="66">
        <f>INT(VLOOKUP(P31,[2]装备基础!$F$4:$S$207,8,0)/[2]属性分配!$B$2*[2]属性分配!$B$3)</f>
        <v>872</v>
      </c>
      <c r="W31" s="66">
        <f>INT(VLOOKUP(P31,[2]装备基础!$F$4:$S$207,9,0)/[2]属性分配!$B$2*[2]属性分配!$B$3)</f>
        <v>3488</v>
      </c>
      <c r="X31" s="66">
        <f>INT(VLOOKUP(P31,[2]装备基础!$F$4:$S$207,10,0)/[2]属性分配!$B$2*[2]属性分配!$B$3)</f>
        <v>2324</v>
      </c>
      <c r="Y31" s="66">
        <f>INT(VLOOKUP(P31,[2]装备基础!$F$4:$S$207,11,0)/[2]属性分配!$B$2*[2]属性分配!$B$3)</f>
        <v>2906</v>
      </c>
      <c r="Z31" s="66">
        <f>INT(VLOOKUP(P31,[2]装备基础!$F$4:$S$207,12,0)/[2]属性分配!$B$2*[2]属性分配!$B$3)</f>
        <v>2906</v>
      </c>
      <c r="AA31" s="66"/>
      <c r="AB31" s="84"/>
      <c r="AC31" s="66"/>
      <c r="AD31" s="79"/>
      <c r="AE31" s="85"/>
      <c r="AF31" s="85"/>
      <c r="AG31" s="85"/>
      <c r="AH31" s="88">
        <v>13</v>
      </c>
      <c r="AI31" s="89">
        <v>0.5</v>
      </c>
      <c r="AJ31" s="88">
        <f ca="1" t="shared" si="23"/>
        <v>7833</v>
      </c>
      <c r="AK31" s="45" t="s">
        <v>160</v>
      </c>
      <c r="AL31" s="93" t="s">
        <v>158</v>
      </c>
      <c r="AM31" s="29" t="str">
        <f t="shared" si="22"/>
        <v>可将角色装备升至13星级</v>
      </c>
      <c r="AN31" s="30"/>
      <c r="AO31" s="31"/>
    </row>
    <row r="32" s="45" customFormat="1" spans="1:41">
      <c r="A32" s="57">
        <f t="shared" si="21"/>
        <v>30</v>
      </c>
      <c r="B32" s="57">
        <v>0</v>
      </c>
      <c r="C32" s="57">
        <f t="shared" si="4"/>
        <v>30</v>
      </c>
      <c r="D32" s="58">
        <f ca="1" t="shared" si="5"/>
        <v>2214350</v>
      </c>
      <c r="E32" s="58">
        <f ca="1">SUM($D$2:D32)</f>
        <v>80056738.5</v>
      </c>
      <c r="F32" s="56">
        <v>0.1</v>
      </c>
      <c r="G32" s="57">
        <v>35</v>
      </c>
      <c r="H32" s="57">
        <v>0.1</v>
      </c>
      <c r="I32" s="68">
        <f ca="1" t="shared" si="0"/>
        <v>8005673.85</v>
      </c>
      <c r="J32" s="69">
        <v>70000</v>
      </c>
      <c r="K32" s="70">
        <f ca="1" t="shared" si="6"/>
        <v>4428700000</v>
      </c>
      <c r="L32" s="70">
        <f ca="1" t="shared" si="7"/>
        <v>160644389500</v>
      </c>
      <c r="M32" s="70">
        <f ca="1" t="shared" si="1"/>
        <v>1606443.9</v>
      </c>
      <c r="N32" s="70">
        <f ca="1" t="shared" si="2"/>
        <v>9612117.75</v>
      </c>
      <c r="O32" s="70">
        <f ca="1" t="shared" si="3"/>
        <v>96121177.5</v>
      </c>
      <c r="P32" s="70">
        <v>175</v>
      </c>
      <c r="Q32" s="70">
        <f>INT(VLOOKUP(P32,[2]装备基础!$F$4:$S$207,3,0)/[2]属性分配!$B$2*[2]属性分配!$B$3)</f>
        <v>3728</v>
      </c>
      <c r="R32" s="70">
        <f>INT(VLOOKUP(P32,[2]装备基础!$F$4:$S$207,4,0)/[2]属性分配!$B$2*[2]属性分配!$B$3)</f>
        <v>1864</v>
      </c>
      <c r="S32" s="70">
        <f>INT(VLOOKUP(P32,[2]装备基础!$F$4:$S$207,5,0)/[2]属性分配!$B$2*[2]属性分配!$B$3)</f>
        <v>932</v>
      </c>
      <c r="T32" s="70">
        <f>INT(VLOOKUP(P32,[2]装备基础!$F$4:$S$207,6,0)/[2]属性分配!$B$2*[2]属性分配!$B$3)</f>
        <v>932</v>
      </c>
      <c r="U32" s="70">
        <f>INT(VLOOKUP(P32,[2]装备基础!$F$4:$S$207,7,0)/[2]属性分配!$B$2*[2]属性分配!$B$3)</f>
        <v>932</v>
      </c>
      <c r="V32" s="70">
        <f>INT(VLOOKUP(P32,[2]装备基础!$F$4:$S$207,8,0)/[2]属性分配!$B$2*[2]属性分配!$B$3)</f>
        <v>932</v>
      </c>
      <c r="W32" s="70">
        <f>INT(VLOOKUP(P32,[2]装备基础!$F$4:$S$207,9,0)/[2]属性分配!$B$2*[2]属性分配!$B$3)</f>
        <v>3728</v>
      </c>
      <c r="X32" s="70">
        <f>INT(VLOOKUP(P32,[2]装备基础!$F$4:$S$207,10,0)/[2]属性分配!$B$2*[2]属性分配!$B$3)</f>
        <v>2484</v>
      </c>
      <c r="Y32" s="70">
        <f>INT(VLOOKUP(P32,[2]装备基础!$F$4:$S$207,11,0)/[2]属性分配!$B$2*[2]属性分配!$B$3)</f>
        <v>3106</v>
      </c>
      <c r="Z32" s="70">
        <f>INT(VLOOKUP(P32,[2]装备基础!$F$4:$S$207,12,0)/[2]属性分配!$B$2*[2]属性分配!$B$3)</f>
        <v>3106</v>
      </c>
      <c r="AA32" s="66"/>
      <c r="AB32" s="84"/>
      <c r="AC32" s="66"/>
      <c r="AD32" s="79"/>
      <c r="AE32" s="85"/>
      <c r="AF32" s="85"/>
      <c r="AG32" s="85"/>
      <c r="AH32" s="88">
        <v>14</v>
      </c>
      <c r="AI32" s="89">
        <v>0.4</v>
      </c>
      <c r="AJ32" s="88">
        <f ca="1" t="shared" si="23"/>
        <v>18541</v>
      </c>
      <c r="AK32" s="45" t="s">
        <v>161</v>
      </c>
      <c r="AL32" s="94" t="s">
        <v>162</v>
      </c>
      <c r="AM32" s="29" t="str">
        <f t="shared" si="22"/>
        <v>可将角色装备升至14星级</v>
      </c>
      <c r="AN32" s="30"/>
      <c r="AO32" s="31"/>
    </row>
    <row r="33" s="45" customFormat="1" spans="1:41">
      <c r="A33" s="54">
        <f t="shared" si="21"/>
        <v>31</v>
      </c>
      <c r="B33" s="45">
        <v>-1</v>
      </c>
      <c r="C33" s="54">
        <f t="shared" si="4"/>
        <v>30</v>
      </c>
      <c r="D33" s="55">
        <f ca="1" t="shared" si="5"/>
        <v>350</v>
      </c>
      <c r="E33" s="55">
        <f ca="1">SUM($D$2:D33)</f>
        <v>80057088.5</v>
      </c>
      <c r="F33" s="56">
        <v>0.1</v>
      </c>
      <c r="G33" s="45">
        <v>35</v>
      </c>
      <c r="H33" s="54">
        <v>0.1</v>
      </c>
      <c r="I33" s="67">
        <f ca="1" t="shared" si="0"/>
        <v>8005708.85</v>
      </c>
      <c r="J33" s="47">
        <v>70000</v>
      </c>
      <c r="K33" s="66">
        <f ca="1" t="shared" si="6"/>
        <v>700000</v>
      </c>
      <c r="L33" s="66">
        <f ca="1" t="shared" si="7"/>
        <v>160645089500</v>
      </c>
      <c r="M33" s="66">
        <f ca="1" t="shared" si="1"/>
        <v>1606450.9</v>
      </c>
      <c r="N33" s="66">
        <f ca="1" t="shared" si="2"/>
        <v>9612159.75</v>
      </c>
      <c r="O33" s="66">
        <f ca="1" t="shared" si="3"/>
        <v>96121597.5</v>
      </c>
      <c r="P33" s="66">
        <v>180</v>
      </c>
      <c r="Q33" s="66">
        <f>INT(VLOOKUP(P33,[2]装备基础!$F$4:$S$207,3,0)/[2]属性分配!$B$2*[2]属性分配!$B$3)</f>
        <v>3976</v>
      </c>
      <c r="R33" s="66">
        <f>INT(VLOOKUP(P33,[2]装备基础!$F$4:$S$207,4,0)/[2]属性分配!$B$2*[2]属性分配!$B$3)</f>
        <v>1988</v>
      </c>
      <c r="S33" s="66">
        <f>INT(VLOOKUP(P33,[2]装备基础!$F$4:$S$207,5,0)/[2]属性分配!$B$2*[2]属性分配!$B$3)</f>
        <v>994</v>
      </c>
      <c r="T33" s="66">
        <f>INT(VLOOKUP(P33,[2]装备基础!$F$4:$S$207,6,0)/[2]属性分配!$B$2*[2]属性分配!$B$3)</f>
        <v>994</v>
      </c>
      <c r="U33" s="66">
        <f>INT(VLOOKUP(P33,[2]装备基础!$F$4:$S$207,7,0)/[2]属性分配!$B$2*[2]属性分配!$B$3)</f>
        <v>994</v>
      </c>
      <c r="V33" s="66">
        <f>INT(VLOOKUP(P33,[2]装备基础!$F$4:$S$207,8,0)/[2]属性分配!$B$2*[2]属性分配!$B$3)</f>
        <v>994</v>
      </c>
      <c r="W33" s="66">
        <f>INT(VLOOKUP(P33,[2]装备基础!$F$4:$S$207,9,0)/[2]属性分配!$B$2*[2]属性分配!$B$3)</f>
        <v>3976</v>
      </c>
      <c r="X33" s="66">
        <f>INT(VLOOKUP(P33,[2]装备基础!$F$4:$S$207,10,0)/[2]属性分配!$B$2*[2]属性分配!$B$3)</f>
        <v>2650</v>
      </c>
      <c r="Y33" s="66">
        <f>INT(VLOOKUP(P33,[2]装备基础!$F$4:$S$207,11,0)/[2]属性分配!$B$2*[2]属性分配!$B$3)</f>
        <v>3312</v>
      </c>
      <c r="Z33" s="66">
        <f>INT(VLOOKUP(P33,[2]装备基础!$F$4:$S$207,12,0)/[2]属性分配!$B$2*[2]属性分配!$B$3)</f>
        <v>3312</v>
      </c>
      <c r="AA33" s="66"/>
      <c r="AB33" s="84"/>
      <c r="AC33" s="66"/>
      <c r="AD33" s="86"/>
      <c r="AE33" s="87"/>
      <c r="AF33" s="87"/>
      <c r="AG33" s="87"/>
      <c r="AH33" s="88">
        <v>15</v>
      </c>
      <c r="AI33" s="89">
        <v>0.15</v>
      </c>
      <c r="AJ33" s="88">
        <f ca="1" t="shared" si="23"/>
        <v>20770</v>
      </c>
      <c r="AK33" s="45" t="s">
        <v>163</v>
      </c>
      <c r="AL33" s="94" t="s">
        <v>162</v>
      </c>
      <c r="AM33" s="29" t="str">
        <f t="shared" si="22"/>
        <v>可将角色装备升至15星级</v>
      </c>
      <c r="AN33" s="30"/>
      <c r="AO33" s="31"/>
    </row>
    <row r="34" s="45" customFormat="1" spans="1:35">
      <c r="A34" s="54"/>
      <c r="F34" s="62"/>
      <c r="J34" s="47"/>
      <c r="K34" s="71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6"/>
      <c r="AC34" s="45"/>
      <c r="AD34" s="49"/>
      <c r="AE34" s="50"/>
      <c r="AF34" s="50"/>
      <c r="AG34" s="50"/>
      <c r="AI34" s="46"/>
    </row>
    <row r="35" s="45" customFormat="1" spans="1:33">
      <c r="A35" s="54"/>
      <c r="F35" s="46"/>
      <c r="J35" s="47"/>
      <c r="K35" s="71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6"/>
      <c r="AC35" s="48"/>
      <c r="AD35" s="49"/>
      <c r="AE35" s="50"/>
      <c r="AF35" s="50"/>
      <c r="AG35" s="50"/>
    </row>
    <row r="36" s="45" customFormat="1" spans="1:33">
      <c r="A36" s="54"/>
      <c r="F36" s="46"/>
      <c r="J36" s="47"/>
      <c r="K36" s="66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6"/>
      <c r="AC36" s="48"/>
      <c r="AD36" s="49"/>
      <c r="AE36" s="50"/>
      <c r="AF36" s="50"/>
      <c r="AG36" s="50"/>
    </row>
    <row r="37" s="45" customFormat="1" spans="1:33">
      <c r="A37" s="54"/>
      <c r="F37" s="46"/>
      <c r="J37" s="47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6"/>
      <c r="AC37" s="48"/>
      <c r="AD37" s="49"/>
      <c r="AE37" s="50"/>
      <c r="AF37" s="50"/>
      <c r="AG37" s="50"/>
    </row>
    <row r="38" s="45" customFormat="1" spans="1:33">
      <c r="A38" s="54"/>
      <c r="F38" s="46"/>
      <c r="J38" s="47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6"/>
      <c r="AC38" s="48"/>
      <c r="AD38" s="49"/>
      <c r="AE38" s="50"/>
      <c r="AF38" s="50"/>
      <c r="AG38" s="50"/>
    </row>
    <row r="39" s="45" customFormat="1" spans="1:33">
      <c r="A39" s="54"/>
      <c r="F39" s="46"/>
      <c r="J39" s="47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6"/>
      <c r="AC39" s="48"/>
      <c r="AD39" s="49"/>
      <c r="AE39" s="50"/>
      <c r="AF39" s="50"/>
      <c r="AG39" s="50"/>
    </row>
    <row r="40" s="45" customFormat="1" spans="1:33">
      <c r="A40" s="54"/>
      <c r="F40" s="46"/>
      <c r="J40" s="47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6"/>
      <c r="AC40" s="48"/>
      <c r="AD40" s="49"/>
      <c r="AE40" s="50"/>
      <c r="AF40" s="50"/>
      <c r="AG40" s="50"/>
    </row>
    <row r="41" s="45" customFormat="1" spans="1:33">
      <c r="A41" s="54"/>
      <c r="F41" s="46"/>
      <c r="J41" s="47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6"/>
      <c r="AC41" s="48"/>
      <c r="AD41" s="49"/>
      <c r="AE41" s="50"/>
      <c r="AF41" s="50"/>
      <c r="AG41" s="50"/>
    </row>
    <row r="42" s="45" customFormat="1" spans="1:33">
      <c r="A42" s="54"/>
      <c r="F42" s="46"/>
      <c r="J42" s="47">
        <v>6</v>
      </c>
      <c r="K42" s="48">
        <f>SUM($J$42:J42)</f>
        <v>6</v>
      </c>
      <c r="L42" s="48">
        <v>10</v>
      </c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6"/>
      <c r="AC42" s="48"/>
      <c r="AD42" s="49"/>
      <c r="AE42" s="50"/>
      <c r="AF42" s="50"/>
      <c r="AG42" s="50"/>
    </row>
    <row r="43" s="45" customFormat="1" spans="1:33">
      <c r="A43" s="54"/>
      <c r="F43" s="46"/>
      <c r="J43" s="47">
        <v>12</v>
      </c>
      <c r="K43" s="48">
        <f>SUM($J$42:J43)</f>
        <v>18</v>
      </c>
      <c r="L43" s="48">
        <v>30</v>
      </c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6"/>
      <c r="AC43" s="48"/>
      <c r="AD43" s="49"/>
      <c r="AE43" s="50"/>
      <c r="AF43" s="50"/>
      <c r="AG43" s="50"/>
    </row>
    <row r="44" s="45" customFormat="1" spans="1:33">
      <c r="A44" s="54"/>
      <c r="F44" s="46"/>
      <c r="J44" s="47">
        <v>30</v>
      </c>
      <c r="K44" s="48">
        <f>SUM($J$42:J44)</f>
        <v>48</v>
      </c>
      <c r="L44" s="48">
        <v>100</v>
      </c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6"/>
      <c r="AC44" s="48"/>
      <c r="AD44" s="49"/>
      <c r="AE44" s="50"/>
      <c r="AF44" s="50"/>
      <c r="AG44" s="50"/>
    </row>
    <row r="45" s="45" customFormat="1" spans="1:33">
      <c r="A45" s="54"/>
      <c r="F45" s="46"/>
      <c r="J45" s="47">
        <v>68</v>
      </c>
      <c r="K45" s="48">
        <f>SUM($J$42:J45)</f>
        <v>116</v>
      </c>
      <c r="L45" s="48">
        <v>300</v>
      </c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6"/>
      <c r="AC45" s="48"/>
      <c r="AD45" s="49"/>
      <c r="AE45" s="50"/>
      <c r="AF45" s="50"/>
      <c r="AG45" s="50"/>
    </row>
    <row r="46" s="45" customFormat="1" spans="1:33">
      <c r="A46" s="54"/>
      <c r="F46" s="46"/>
      <c r="J46" s="47">
        <v>98</v>
      </c>
      <c r="K46" s="48">
        <f>SUM($J$42:J46)</f>
        <v>214</v>
      </c>
      <c r="L46" s="48">
        <v>500</v>
      </c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6"/>
      <c r="AC46" s="48"/>
      <c r="AD46" s="49"/>
      <c r="AE46" s="50"/>
      <c r="AF46" s="50"/>
      <c r="AG46" s="50"/>
    </row>
    <row r="47" s="45" customFormat="1" spans="1:33">
      <c r="A47" s="54"/>
      <c r="F47" s="46"/>
      <c r="J47" s="47">
        <v>168</v>
      </c>
      <c r="K47" s="48">
        <f>SUM($J$42:J47)</f>
        <v>382</v>
      </c>
      <c r="L47" s="48">
        <v>1000</v>
      </c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6"/>
      <c r="AC47" s="48"/>
      <c r="AD47" s="49"/>
      <c r="AE47" s="50"/>
      <c r="AF47" s="50"/>
      <c r="AG47" s="50"/>
    </row>
    <row r="48" s="45" customFormat="1" spans="1:33">
      <c r="A48" s="54"/>
      <c r="F48" s="46"/>
      <c r="J48" s="47">
        <v>328</v>
      </c>
      <c r="K48" s="48">
        <f>SUM($J$42:J48)</f>
        <v>710</v>
      </c>
      <c r="L48" s="48">
        <v>2000</v>
      </c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6"/>
      <c r="AC48" s="48"/>
      <c r="AD48" s="49"/>
      <c r="AE48" s="50"/>
      <c r="AF48" s="50"/>
      <c r="AG48" s="50"/>
    </row>
    <row r="49" s="45" customFormat="1" spans="6:33">
      <c r="F49" s="46"/>
      <c r="J49" s="47">
        <v>648</v>
      </c>
      <c r="K49" s="48">
        <f>SUM($J$42:J49)</f>
        <v>1358</v>
      </c>
      <c r="L49" s="48">
        <v>5000</v>
      </c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6"/>
      <c r="AC49" s="48"/>
      <c r="AD49" s="49"/>
      <c r="AE49" s="50"/>
      <c r="AF49" s="50"/>
      <c r="AG49" s="50"/>
    </row>
  </sheetData>
  <mergeCells count="18">
    <mergeCell ref="Q1:Z1"/>
    <mergeCell ref="AA1:AC1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M26:AO26"/>
    <mergeCell ref="AM27:AO27"/>
    <mergeCell ref="AM28:AO28"/>
    <mergeCell ref="AM29:AO29"/>
    <mergeCell ref="AM30:AO30"/>
    <mergeCell ref="AM31:AO31"/>
    <mergeCell ref="AM32:AO32"/>
    <mergeCell ref="AM33:AO33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workbookViewId="0">
      <selection activeCell="B3" sqref="B3"/>
    </sheetView>
  </sheetViews>
  <sheetFormatPr defaultColWidth="9" defaultRowHeight="13.5"/>
  <cols>
    <col min="3" max="3" width="9.625" customWidth="1"/>
    <col min="9" max="9" width="17.25" customWidth="1"/>
    <col min="10" max="10" width="25.875" customWidth="1"/>
    <col min="11" max="15" width="21.375" customWidth="1"/>
    <col min="16" max="16" width="19.375" customWidth="1"/>
    <col min="17" max="17" width="19.5" customWidth="1"/>
    <col min="18" max="18" width="25.875" customWidth="1"/>
    <col min="19" max="19" width="22.25" customWidth="1"/>
    <col min="20" max="21" width="25.875" customWidth="1"/>
  </cols>
  <sheetData>
    <row r="1" ht="16.5" spans="1:21">
      <c r="A1" s="27" t="s">
        <v>164</v>
      </c>
      <c r="B1" s="27"/>
      <c r="C1" s="27"/>
      <c r="D1" s="27"/>
      <c r="E1" s="27"/>
      <c r="F1" s="27"/>
      <c r="H1" s="1" t="s">
        <v>165</v>
      </c>
      <c r="I1" s="1" t="s">
        <v>166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6.5" spans="1:21">
      <c r="A2" s="27" t="s">
        <v>165</v>
      </c>
      <c r="B2" s="27" t="s">
        <v>26</v>
      </c>
      <c r="C2" s="27" t="s">
        <v>167</v>
      </c>
      <c r="D2" s="27" t="s">
        <v>106</v>
      </c>
      <c r="E2" s="27" t="s">
        <v>107</v>
      </c>
      <c r="F2" s="27" t="s">
        <v>28</v>
      </c>
      <c r="H2" s="4"/>
      <c r="I2" s="3" t="s">
        <v>168</v>
      </c>
      <c r="J2" s="3" t="s">
        <v>169</v>
      </c>
      <c r="K2" s="3" t="s">
        <v>170</v>
      </c>
      <c r="L2" s="3" t="s">
        <v>171</v>
      </c>
      <c r="M2" s="3" t="s">
        <v>172</v>
      </c>
      <c r="N2" s="3" t="s">
        <v>173</v>
      </c>
      <c r="O2" s="3" t="s">
        <v>174</v>
      </c>
      <c r="P2" s="3" t="s">
        <v>175</v>
      </c>
      <c r="Q2" s="3" t="s">
        <v>176</v>
      </c>
      <c r="R2" s="3" t="s">
        <v>177</v>
      </c>
      <c r="S2" s="3" t="s">
        <v>178</v>
      </c>
      <c r="T2" s="3" t="s">
        <v>179</v>
      </c>
      <c r="U2" s="3" t="s">
        <v>180</v>
      </c>
    </row>
    <row r="3" ht="16.5" spans="1:22">
      <c r="A3" s="27" t="s">
        <v>155</v>
      </c>
      <c r="B3" s="27">
        <f>INT(SUM(装备基础!AF53:AI53)/属性空间占比!$B$3*属性空间占比!$B$5)</f>
        <v>937</v>
      </c>
      <c r="C3" s="27">
        <f>INT(B3*0.82)</f>
        <v>768</v>
      </c>
      <c r="D3" s="27">
        <f t="shared" ref="D3:D7" si="0">INT(B3/1.5)</f>
        <v>624</v>
      </c>
      <c r="E3" s="27">
        <f t="shared" ref="E3:E7" si="1">D3</f>
        <v>624</v>
      </c>
      <c r="F3" s="27">
        <f>E3*30</f>
        <v>18720</v>
      </c>
      <c r="H3" s="3" t="s">
        <v>155</v>
      </c>
      <c r="I3" s="33">
        <v>0.35</v>
      </c>
      <c r="J3" s="33">
        <v>0.35</v>
      </c>
      <c r="K3" s="33">
        <v>0.15</v>
      </c>
      <c r="L3" s="33">
        <v>0.15</v>
      </c>
      <c r="M3" s="4"/>
      <c r="N3" s="4"/>
      <c r="O3" s="4"/>
      <c r="P3" s="4"/>
      <c r="Q3" s="4"/>
      <c r="R3" s="4"/>
      <c r="S3" s="4"/>
      <c r="T3" s="4"/>
      <c r="U3" s="4"/>
      <c r="V3">
        <f>SUM(I3:U3)</f>
        <v>1</v>
      </c>
    </row>
    <row r="4" ht="16.5" spans="1:22">
      <c r="A4" s="27" t="s">
        <v>181</v>
      </c>
      <c r="B4" s="27">
        <f>INT(SUM(装备基础!AP73:AS73)/属性空间占比!$B$3*属性空间占比!$B$5)</f>
        <v>2221</v>
      </c>
      <c r="C4" s="27">
        <f>INT(B4*0.82)</f>
        <v>1821</v>
      </c>
      <c r="D4" s="27">
        <f t="shared" si="0"/>
        <v>1480</v>
      </c>
      <c r="E4" s="27">
        <f t="shared" si="1"/>
        <v>1480</v>
      </c>
      <c r="F4" s="27">
        <f>E4*30</f>
        <v>44400</v>
      </c>
      <c r="H4" s="3" t="s">
        <v>181</v>
      </c>
      <c r="I4" s="34">
        <v>0.15</v>
      </c>
      <c r="J4" s="34">
        <v>0.15</v>
      </c>
      <c r="K4" s="34">
        <v>0.15</v>
      </c>
      <c r="L4" s="34">
        <v>0.15</v>
      </c>
      <c r="M4" s="34">
        <v>0.1</v>
      </c>
      <c r="N4" s="34">
        <v>0.1</v>
      </c>
      <c r="O4" s="34">
        <v>0.1</v>
      </c>
      <c r="P4" s="34">
        <v>0.05</v>
      </c>
      <c r="Q4" s="34">
        <v>0.05</v>
      </c>
      <c r="R4" s="4"/>
      <c r="S4" s="4"/>
      <c r="T4" s="4"/>
      <c r="U4" s="4"/>
      <c r="V4">
        <f>SUM(I4:U4)</f>
        <v>1</v>
      </c>
    </row>
    <row r="5" ht="16.5" spans="1:22">
      <c r="A5" s="27" t="s">
        <v>158</v>
      </c>
      <c r="B5" s="27">
        <f>INT(SUM(装备基础!AZ93:BC93)/属性空间占比!$B$3*属性空间占比!$B$5)</f>
        <v>4519</v>
      </c>
      <c r="C5" s="27">
        <f>INT(B5*0.82)</f>
        <v>3705</v>
      </c>
      <c r="D5" s="27">
        <f t="shared" si="0"/>
        <v>3012</v>
      </c>
      <c r="E5" s="27">
        <f t="shared" si="1"/>
        <v>3012</v>
      </c>
      <c r="F5" s="27">
        <f>E5*30</f>
        <v>90360</v>
      </c>
      <c r="H5" s="3" t="s">
        <v>158</v>
      </c>
      <c r="I5" s="35">
        <v>0.12</v>
      </c>
      <c r="J5" s="35">
        <v>0.12</v>
      </c>
      <c r="K5" s="35">
        <v>0.12</v>
      </c>
      <c r="L5" s="35">
        <v>0.12</v>
      </c>
      <c r="M5" s="35">
        <v>0.1</v>
      </c>
      <c r="N5" s="35">
        <v>0.1</v>
      </c>
      <c r="O5" s="35">
        <v>0.1</v>
      </c>
      <c r="P5" s="35">
        <v>0.08</v>
      </c>
      <c r="Q5" s="35">
        <v>0.08</v>
      </c>
      <c r="R5" s="4"/>
      <c r="S5" s="35">
        <v>0.03</v>
      </c>
      <c r="T5" s="35">
        <v>0.03</v>
      </c>
      <c r="U5" s="4"/>
      <c r="V5">
        <f>SUM(I5:U5)</f>
        <v>1</v>
      </c>
    </row>
    <row r="6" ht="16.5" spans="1:22">
      <c r="A6" s="27" t="s">
        <v>162</v>
      </c>
      <c r="B6" s="27">
        <f>SUM(装备基础!BJ113:BM113)</f>
        <v>6865</v>
      </c>
      <c r="C6" s="27">
        <f>INT(B6*0.82)</f>
        <v>5629</v>
      </c>
      <c r="D6" s="27">
        <f t="shared" si="0"/>
        <v>4576</v>
      </c>
      <c r="E6" s="27">
        <f t="shared" si="1"/>
        <v>4576</v>
      </c>
      <c r="F6" s="27">
        <f>E6*30</f>
        <v>137280</v>
      </c>
      <c r="H6" s="3" t="s">
        <v>162</v>
      </c>
      <c r="I6" s="36">
        <v>0.1</v>
      </c>
      <c r="J6" s="36">
        <v>0.1</v>
      </c>
      <c r="K6" s="36">
        <v>0.1</v>
      </c>
      <c r="L6" s="36">
        <v>0.1</v>
      </c>
      <c r="M6" s="36">
        <v>0.08</v>
      </c>
      <c r="N6" s="36">
        <v>0.08</v>
      </c>
      <c r="O6" s="36">
        <v>0.08</v>
      </c>
      <c r="P6" s="36">
        <v>0.07</v>
      </c>
      <c r="Q6" s="36">
        <v>0.07</v>
      </c>
      <c r="R6" s="36">
        <v>0.03</v>
      </c>
      <c r="S6" s="36">
        <v>0.06</v>
      </c>
      <c r="T6" s="36">
        <v>0.06</v>
      </c>
      <c r="U6" s="36">
        <v>0.07</v>
      </c>
      <c r="V6">
        <f>SUM(I6:U6)</f>
        <v>1</v>
      </c>
    </row>
    <row r="7" ht="16.5" spans="1:6">
      <c r="A7" s="27" t="s">
        <v>182</v>
      </c>
      <c r="B7" s="27">
        <f>INT(SUM(装备基础!BJ133:BM133)/属性空间占比!$B$3*属性空间占比!$B$5)</f>
        <v>14115</v>
      </c>
      <c r="C7" s="27">
        <f>INT(B7*0.82)</f>
        <v>11574</v>
      </c>
      <c r="D7" s="27">
        <f t="shared" si="0"/>
        <v>9410</v>
      </c>
      <c r="E7" s="27">
        <f t="shared" si="1"/>
        <v>9410</v>
      </c>
      <c r="F7" s="27">
        <f>E7*30</f>
        <v>282300</v>
      </c>
    </row>
    <row r="8" spans="1:6">
      <c r="A8" s="28"/>
      <c r="B8" s="28"/>
      <c r="C8" s="28"/>
      <c r="D8" s="28"/>
      <c r="E8" s="28"/>
      <c r="F8" s="28"/>
    </row>
    <row r="9" ht="16.5" spans="1:21">
      <c r="A9" s="29" t="s">
        <v>183</v>
      </c>
      <c r="B9" s="30"/>
      <c r="C9" s="30"/>
      <c r="D9" s="30"/>
      <c r="E9" s="30"/>
      <c r="F9" s="31"/>
      <c r="H9" s="1" t="s">
        <v>165</v>
      </c>
      <c r="I9" s="1" t="s">
        <v>184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ht="16.5" spans="1:21">
      <c r="A10" s="27" t="s">
        <v>165</v>
      </c>
      <c r="B10" s="27" t="s">
        <v>185</v>
      </c>
      <c r="C10" s="27" t="s">
        <v>186</v>
      </c>
      <c r="D10" s="27" t="s">
        <v>187</v>
      </c>
      <c r="E10" s="27" t="s">
        <v>188</v>
      </c>
      <c r="F10" s="27" t="s">
        <v>189</v>
      </c>
      <c r="H10" s="4"/>
      <c r="I10" s="3" t="s">
        <v>190</v>
      </c>
      <c r="J10" s="3" t="s">
        <v>191</v>
      </c>
      <c r="K10" s="3" t="s">
        <v>192</v>
      </c>
      <c r="L10" s="3" t="s">
        <v>193</v>
      </c>
      <c r="M10" s="3" t="s">
        <v>194</v>
      </c>
      <c r="N10" s="3" t="s">
        <v>195</v>
      </c>
      <c r="O10" s="3" t="s">
        <v>196</v>
      </c>
      <c r="P10" s="3" t="s">
        <v>197</v>
      </c>
      <c r="Q10" s="3" t="s">
        <v>198</v>
      </c>
      <c r="R10" s="3" t="s">
        <v>199</v>
      </c>
      <c r="S10" s="3" t="s">
        <v>200</v>
      </c>
      <c r="T10" s="3" t="s">
        <v>201</v>
      </c>
      <c r="U10" s="3" t="s">
        <v>202</v>
      </c>
    </row>
    <row r="11" ht="16.5" spans="1:22">
      <c r="A11" s="27" t="s">
        <v>155</v>
      </c>
      <c r="B11" s="32">
        <v>0.95</v>
      </c>
      <c r="C11" s="32">
        <v>0.05</v>
      </c>
      <c r="D11" s="27">
        <v>0</v>
      </c>
      <c r="E11" s="27">
        <v>0</v>
      </c>
      <c r="F11" s="27">
        <v>0</v>
      </c>
      <c r="H11" s="3" t="s">
        <v>155</v>
      </c>
      <c r="I11" s="33">
        <v>0.3</v>
      </c>
      <c r="J11" s="33">
        <v>0.12</v>
      </c>
      <c r="K11" s="33">
        <v>0.3</v>
      </c>
      <c r="L11" s="4"/>
      <c r="M11" s="4"/>
      <c r="N11" s="4"/>
      <c r="O11" s="4"/>
      <c r="P11" s="4"/>
      <c r="Q11" s="4"/>
      <c r="R11" s="4"/>
      <c r="S11" s="4"/>
      <c r="T11" s="33">
        <v>0.14</v>
      </c>
      <c r="U11" s="33">
        <v>0.14</v>
      </c>
      <c r="V11">
        <f>SUM(I11:U11)</f>
        <v>1</v>
      </c>
    </row>
    <row r="12" ht="16.5" spans="1:22">
      <c r="A12" s="27" t="s">
        <v>181</v>
      </c>
      <c r="B12" s="32">
        <v>0.6</v>
      </c>
      <c r="C12" s="32">
        <v>0.35</v>
      </c>
      <c r="D12" s="32">
        <v>0.05</v>
      </c>
      <c r="E12" s="27">
        <v>0</v>
      </c>
      <c r="F12" s="27">
        <v>0</v>
      </c>
      <c r="H12" s="3" t="s">
        <v>181</v>
      </c>
      <c r="I12" s="34">
        <v>0.15</v>
      </c>
      <c r="J12" s="34">
        <v>0.1</v>
      </c>
      <c r="K12" s="34">
        <v>0.15</v>
      </c>
      <c r="L12" s="34">
        <v>0.12</v>
      </c>
      <c r="M12" s="34">
        <v>0.12</v>
      </c>
      <c r="N12" s="34">
        <v>0.12</v>
      </c>
      <c r="O12" s="4"/>
      <c r="P12" s="4"/>
      <c r="Q12" s="4"/>
      <c r="R12" s="4"/>
      <c r="S12" s="4"/>
      <c r="T12" s="34">
        <v>0.12</v>
      </c>
      <c r="U12" s="34">
        <v>0.12</v>
      </c>
      <c r="V12">
        <f>SUM(I12:U12)</f>
        <v>1</v>
      </c>
    </row>
    <row r="13" ht="16.5" spans="1:22">
      <c r="A13" s="27" t="s">
        <v>158</v>
      </c>
      <c r="B13" s="32">
        <v>0.3</v>
      </c>
      <c r="C13" s="32">
        <v>0.6</v>
      </c>
      <c r="D13" s="32">
        <v>0.08</v>
      </c>
      <c r="E13" s="32">
        <v>0.02</v>
      </c>
      <c r="F13" s="27">
        <v>0</v>
      </c>
      <c r="H13" s="3" t="s">
        <v>158</v>
      </c>
      <c r="I13" s="35">
        <v>0.12</v>
      </c>
      <c r="J13" s="35">
        <v>0.09</v>
      </c>
      <c r="K13" s="35">
        <v>0.12</v>
      </c>
      <c r="L13" s="35">
        <v>0.1</v>
      </c>
      <c r="M13" s="35">
        <v>0.1</v>
      </c>
      <c r="N13" s="35">
        <v>0.1</v>
      </c>
      <c r="O13" s="35">
        <v>0.05</v>
      </c>
      <c r="P13" s="35">
        <v>0.05</v>
      </c>
      <c r="Q13" s="35">
        <v>0.05</v>
      </c>
      <c r="R13" s="4"/>
      <c r="S13" s="4"/>
      <c r="T13" s="35">
        <v>0.11</v>
      </c>
      <c r="U13" s="35">
        <v>0.11</v>
      </c>
      <c r="V13">
        <f>SUM(I13:U13)</f>
        <v>1</v>
      </c>
    </row>
    <row r="14" ht="16.5" spans="1:22">
      <c r="A14" s="27" t="s">
        <v>162</v>
      </c>
      <c r="B14" s="32">
        <v>0.08</v>
      </c>
      <c r="C14" s="32">
        <v>0.4</v>
      </c>
      <c r="D14" s="32">
        <v>0.3</v>
      </c>
      <c r="E14" s="32">
        <v>0.2</v>
      </c>
      <c r="F14" s="32">
        <v>0.02</v>
      </c>
      <c r="H14" s="3" t="s">
        <v>162</v>
      </c>
      <c r="I14" s="36">
        <v>0.1</v>
      </c>
      <c r="J14" s="36">
        <v>0.09</v>
      </c>
      <c r="K14" s="36">
        <v>0.1</v>
      </c>
      <c r="L14" s="36">
        <v>0.1</v>
      </c>
      <c r="M14" s="36">
        <v>0.1</v>
      </c>
      <c r="N14" s="36">
        <v>0.1</v>
      </c>
      <c r="O14" s="36">
        <v>0.06</v>
      </c>
      <c r="P14" s="36">
        <v>0.06</v>
      </c>
      <c r="Q14" s="36">
        <v>0.03</v>
      </c>
      <c r="R14" s="36">
        <v>0.04</v>
      </c>
      <c r="S14" s="36">
        <v>0.04</v>
      </c>
      <c r="T14" s="36">
        <v>0.09</v>
      </c>
      <c r="U14" s="36">
        <v>0.09</v>
      </c>
      <c r="V14">
        <f>SUM(I14:U14)</f>
        <v>1</v>
      </c>
    </row>
    <row r="15" ht="16.5" spans="1:6">
      <c r="A15" s="27" t="s">
        <v>182</v>
      </c>
      <c r="B15" s="27">
        <v>0</v>
      </c>
      <c r="C15" s="32">
        <v>0.2</v>
      </c>
      <c r="D15" s="32">
        <v>0.4</v>
      </c>
      <c r="E15" s="32">
        <v>0.3</v>
      </c>
      <c r="F15" s="32">
        <v>0.1</v>
      </c>
    </row>
    <row r="18" ht="16.5" spans="8:21">
      <c r="H18" s="1" t="s">
        <v>165</v>
      </c>
      <c r="I18" s="1" t="s">
        <v>203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6.5" spans="8:21">
      <c r="H19" s="4"/>
      <c r="I19" s="3" t="s">
        <v>168</v>
      </c>
      <c r="J19" s="3" t="s">
        <v>169</v>
      </c>
      <c r="K19" s="3" t="s">
        <v>170</v>
      </c>
      <c r="L19" s="3" t="s">
        <v>171</v>
      </c>
      <c r="M19" s="3" t="s">
        <v>172</v>
      </c>
      <c r="N19" s="3" t="s">
        <v>173</v>
      </c>
      <c r="O19" s="3" t="s">
        <v>174</v>
      </c>
      <c r="P19" s="3" t="s">
        <v>175</v>
      </c>
      <c r="Q19" s="3" t="s">
        <v>176</v>
      </c>
      <c r="R19" s="3" t="s">
        <v>177</v>
      </c>
      <c r="S19" s="3" t="s">
        <v>178</v>
      </c>
      <c r="T19" s="3" t="s">
        <v>179</v>
      </c>
      <c r="U19" s="3" t="s">
        <v>180</v>
      </c>
    </row>
    <row r="20" ht="16.5" spans="8:21">
      <c r="H20" s="3" t="s">
        <v>155</v>
      </c>
      <c r="I20" s="37">
        <v>30</v>
      </c>
      <c r="J20" s="37">
        <f>INT(D3/6)</f>
        <v>104</v>
      </c>
      <c r="K20" s="37">
        <f>INT(B3/3*2)</f>
        <v>624</v>
      </c>
      <c r="L20" s="37">
        <f>K20</f>
        <v>624</v>
      </c>
      <c r="M20" s="4"/>
      <c r="N20" s="4"/>
      <c r="O20" s="4"/>
      <c r="P20" s="4"/>
      <c r="Q20" s="4"/>
      <c r="R20" s="4"/>
      <c r="S20" s="4"/>
      <c r="T20" s="4"/>
      <c r="U20" s="4"/>
    </row>
    <row r="21" ht="16.5" spans="8:21">
      <c r="H21" s="3" t="s">
        <v>181</v>
      </c>
      <c r="I21" s="38">
        <v>50</v>
      </c>
      <c r="J21" s="38">
        <f>INT(D4/6)</f>
        <v>246</v>
      </c>
      <c r="K21" s="38">
        <f>INT(B4/3*2)</f>
        <v>1480</v>
      </c>
      <c r="L21" s="38">
        <f>K21</f>
        <v>1480</v>
      </c>
      <c r="M21" s="39">
        <v>0.03</v>
      </c>
      <c r="N21" s="39">
        <v>0.03</v>
      </c>
      <c r="O21" s="39">
        <v>0.03</v>
      </c>
      <c r="P21" s="39">
        <v>0.02</v>
      </c>
      <c r="Q21" s="39">
        <v>0.02</v>
      </c>
      <c r="R21" s="44"/>
      <c r="S21" s="4"/>
      <c r="T21" s="4"/>
      <c r="U21" s="4"/>
    </row>
    <row r="22" ht="16.5" spans="8:21">
      <c r="H22" s="3" t="s">
        <v>158</v>
      </c>
      <c r="I22" s="40">
        <v>70</v>
      </c>
      <c r="J22" s="40">
        <f>INT(D5/6)</f>
        <v>502</v>
      </c>
      <c r="K22" s="40">
        <f>INT(B5/3*2)</f>
        <v>3012</v>
      </c>
      <c r="L22" s="40">
        <f>K22</f>
        <v>3012</v>
      </c>
      <c r="M22" s="41">
        <v>0.06</v>
      </c>
      <c r="N22" s="41">
        <v>0.06</v>
      </c>
      <c r="O22" s="41">
        <v>0.06</v>
      </c>
      <c r="P22" s="41">
        <v>0.04</v>
      </c>
      <c r="Q22" s="41">
        <v>0.04</v>
      </c>
      <c r="R22" s="44"/>
      <c r="S22" s="35">
        <v>0.03</v>
      </c>
      <c r="T22" s="35">
        <v>0.01</v>
      </c>
      <c r="U22" s="4"/>
    </row>
    <row r="23" ht="16.5" spans="8:21">
      <c r="H23" s="3" t="s">
        <v>162</v>
      </c>
      <c r="I23" s="42">
        <v>90</v>
      </c>
      <c r="J23" s="42">
        <f>INT(D6/6)</f>
        <v>762</v>
      </c>
      <c r="K23" s="42">
        <f>INT(B6/3*2)</f>
        <v>4576</v>
      </c>
      <c r="L23" s="42">
        <f>K23</f>
        <v>4576</v>
      </c>
      <c r="M23" s="43">
        <v>0.09</v>
      </c>
      <c r="N23" s="43">
        <v>0.09</v>
      </c>
      <c r="O23" s="43">
        <v>0.09</v>
      </c>
      <c r="P23" s="43">
        <v>0.06</v>
      </c>
      <c r="Q23" s="43">
        <v>0.06</v>
      </c>
      <c r="R23" s="43">
        <v>0.02</v>
      </c>
      <c r="S23" s="36">
        <v>0.06</v>
      </c>
      <c r="T23" s="36">
        <v>0.02</v>
      </c>
      <c r="U23" s="36">
        <v>0.1</v>
      </c>
    </row>
    <row r="26" ht="16.5" spans="8:21">
      <c r="H26" s="1" t="s">
        <v>165</v>
      </c>
      <c r="I26" s="1" t="s">
        <v>204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6.5" spans="8:21">
      <c r="H27" s="4"/>
      <c r="I27" s="3" t="s">
        <v>190</v>
      </c>
      <c r="J27" s="3" t="s">
        <v>191</v>
      </c>
      <c r="K27" s="3" t="s">
        <v>192</v>
      </c>
      <c r="L27" s="3" t="s">
        <v>193</v>
      </c>
      <c r="M27" s="3" t="s">
        <v>194</v>
      </c>
      <c r="N27" s="3" t="s">
        <v>195</v>
      </c>
      <c r="O27" s="3" t="s">
        <v>196</v>
      </c>
      <c r="P27" s="3" t="s">
        <v>197</v>
      </c>
      <c r="Q27" s="3" t="s">
        <v>198</v>
      </c>
      <c r="R27" s="3" t="s">
        <v>199</v>
      </c>
      <c r="S27" s="3" t="s">
        <v>200</v>
      </c>
      <c r="T27" s="3" t="s">
        <v>201</v>
      </c>
      <c r="U27" s="3" t="s">
        <v>202</v>
      </c>
    </row>
    <row r="28" ht="16.5" spans="8:21">
      <c r="H28" s="3" t="s">
        <v>155</v>
      </c>
      <c r="I28" s="37">
        <v>10</v>
      </c>
      <c r="J28" s="33">
        <v>0.05</v>
      </c>
      <c r="K28" s="37">
        <f>INT(D3/4)</f>
        <v>156</v>
      </c>
      <c r="L28" s="44"/>
      <c r="M28" s="44"/>
      <c r="N28" s="44"/>
      <c r="O28" s="44"/>
      <c r="P28" s="44"/>
      <c r="Q28" s="44"/>
      <c r="R28" s="4"/>
      <c r="S28" s="4"/>
      <c r="T28" s="33">
        <v>0.1</v>
      </c>
      <c r="U28" s="33">
        <v>0.1</v>
      </c>
    </row>
    <row r="29" ht="16.5" spans="8:21">
      <c r="H29" s="3" t="s">
        <v>181</v>
      </c>
      <c r="I29" s="38">
        <v>20</v>
      </c>
      <c r="J29" s="34">
        <v>0.1</v>
      </c>
      <c r="K29" s="38">
        <f>INT(D4/4)</f>
        <v>370</v>
      </c>
      <c r="L29" s="39">
        <v>0.03</v>
      </c>
      <c r="M29" s="39">
        <v>0.03</v>
      </c>
      <c r="N29" s="39">
        <v>0.03</v>
      </c>
      <c r="O29" s="44"/>
      <c r="P29" s="44"/>
      <c r="Q29" s="44"/>
      <c r="R29" s="4"/>
      <c r="S29" s="4"/>
      <c r="T29" s="34">
        <v>0.15</v>
      </c>
      <c r="U29" s="34">
        <v>0.15</v>
      </c>
    </row>
    <row r="30" ht="16.5" spans="8:21">
      <c r="H30" s="3" t="s">
        <v>158</v>
      </c>
      <c r="I30" s="40">
        <v>30</v>
      </c>
      <c r="J30" s="35">
        <v>0.15</v>
      </c>
      <c r="K30" s="40">
        <f>INT(D5/4)</f>
        <v>753</v>
      </c>
      <c r="L30" s="41">
        <v>0.06</v>
      </c>
      <c r="M30" s="41">
        <v>0.06</v>
      </c>
      <c r="N30" s="41">
        <v>0.06</v>
      </c>
      <c r="O30" s="41">
        <v>0.05</v>
      </c>
      <c r="P30" s="41">
        <v>0.05</v>
      </c>
      <c r="Q30" s="41">
        <v>0.02</v>
      </c>
      <c r="R30" s="4"/>
      <c r="S30" s="4"/>
      <c r="T30" s="35">
        <v>0.2</v>
      </c>
      <c r="U30" s="35">
        <v>0.2</v>
      </c>
    </row>
    <row r="31" ht="16.5" spans="8:21">
      <c r="H31" s="3" t="s">
        <v>162</v>
      </c>
      <c r="I31" s="42">
        <v>40</v>
      </c>
      <c r="J31" s="36">
        <v>0.2</v>
      </c>
      <c r="K31" s="42">
        <f>INT(D6/4)</f>
        <v>1144</v>
      </c>
      <c r="L31" s="43">
        <v>0.09</v>
      </c>
      <c r="M31" s="43">
        <v>0.09</v>
      </c>
      <c r="N31" s="43">
        <v>0.09</v>
      </c>
      <c r="O31" s="43">
        <v>0.07</v>
      </c>
      <c r="P31" s="43">
        <v>0.07</v>
      </c>
      <c r="Q31" s="43">
        <v>0.03</v>
      </c>
      <c r="R31" s="36">
        <v>0.05</v>
      </c>
      <c r="S31" s="36">
        <v>0.05</v>
      </c>
      <c r="T31" s="36">
        <v>0.25</v>
      </c>
      <c r="U31" s="36">
        <v>0.25</v>
      </c>
    </row>
  </sheetData>
  <mergeCells count="10">
    <mergeCell ref="A1:F1"/>
    <mergeCell ref="I1:U1"/>
    <mergeCell ref="A9:F9"/>
    <mergeCell ref="I9:U9"/>
    <mergeCell ref="I18:U18"/>
    <mergeCell ref="I26:U26"/>
    <mergeCell ref="H1:H2"/>
    <mergeCell ref="H9:H10"/>
    <mergeCell ref="H18:H19"/>
    <mergeCell ref="H26:H27"/>
  </mergeCell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P12" sqref="P12"/>
    </sheetView>
  </sheetViews>
  <sheetFormatPr defaultColWidth="9" defaultRowHeight="13.5"/>
  <cols>
    <col min="2" max="2" width="14.125"/>
  </cols>
  <sheetData>
    <row r="1" ht="16.5" spans="1:14">
      <c r="A1" s="3" t="s">
        <v>21</v>
      </c>
      <c r="B1" s="3" t="s">
        <v>205</v>
      </c>
      <c r="C1" s="3" t="s">
        <v>206</v>
      </c>
      <c r="D1" s="3" t="s">
        <v>207</v>
      </c>
      <c r="E1" s="3" t="s">
        <v>208</v>
      </c>
      <c r="G1" s="3" t="s">
        <v>26</v>
      </c>
      <c r="H1" s="3" t="s">
        <v>104</v>
      </c>
      <c r="I1" s="3" t="s">
        <v>105</v>
      </c>
      <c r="K1" s="1" t="s">
        <v>209</v>
      </c>
      <c r="L1" s="2"/>
      <c r="M1" s="2"/>
      <c r="N1" s="2"/>
    </row>
    <row r="2" ht="16.5" spans="1:14">
      <c r="A2" s="4">
        <v>1</v>
      </c>
      <c r="B2" s="4">
        <f>INT(SUM(装备基础!L13:O13)/属性空间占比!$B$3*属性空间占比!$B$6/12)</f>
        <v>2</v>
      </c>
      <c r="C2" s="4">
        <f>INT(B2*12/1.5/8)</f>
        <v>2</v>
      </c>
      <c r="D2" s="4">
        <f>C2</f>
        <v>2</v>
      </c>
      <c r="E2" s="26">
        <v>0.01</v>
      </c>
      <c r="G2" s="4">
        <f>B2</f>
        <v>2</v>
      </c>
      <c r="H2" s="4">
        <f>INT(G2*0.82)</f>
        <v>1</v>
      </c>
      <c r="I2" s="4">
        <f>H2</f>
        <v>1</v>
      </c>
      <c r="K2" s="3" t="s">
        <v>210</v>
      </c>
      <c r="L2" s="4" t="s">
        <v>26</v>
      </c>
      <c r="M2" s="4" t="s">
        <v>27</v>
      </c>
      <c r="N2" s="4" t="s">
        <v>28</v>
      </c>
    </row>
    <row r="3" ht="16.5" spans="1:14">
      <c r="A3" s="4">
        <v>2</v>
      </c>
      <c r="B3" s="4">
        <f>INT(SUM(装备基础!V23:Y23)/属性空间占比!$B$3*属性空间占比!$B$6/12)</f>
        <v>8</v>
      </c>
      <c r="C3" s="4">
        <f t="shared" ref="C3:C16" si="0">INT(B3*12/1.5/8)</f>
        <v>8</v>
      </c>
      <c r="D3" s="4">
        <f t="shared" ref="D3:D16" si="1">C3</f>
        <v>8</v>
      </c>
      <c r="E3" s="26">
        <v>0.02</v>
      </c>
      <c r="G3" s="4">
        <f t="shared" ref="G3:G16" si="2">B3</f>
        <v>8</v>
      </c>
      <c r="H3" s="4">
        <f t="shared" ref="H3:H16" si="3">INT(G3*0.82)</f>
        <v>6</v>
      </c>
      <c r="I3" s="4">
        <f t="shared" ref="I3:I16" si="4">H3</f>
        <v>6</v>
      </c>
      <c r="K3" s="3" t="s">
        <v>211</v>
      </c>
      <c r="L3" s="4">
        <f>INT(B4*12/10)</f>
        <v>20</v>
      </c>
      <c r="M3" s="4">
        <f>INT(L3/1.5)</f>
        <v>13</v>
      </c>
      <c r="N3" s="4">
        <f>M3*20</f>
        <v>260</v>
      </c>
    </row>
    <row r="4" ht="16.5" spans="1:14">
      <c r="A4" s="4">
        <v>3</v>
      </c>
      <c r="B4" s="4">
        <f>INT(SUM(装备基础!V33:Y33)/属性空间占比!$B$3*属性空间占比!$B$6/12)</f>
        <v>17</v>
      </c>
      <c r="C4" s="4">
        <f t="shared" si="0"/>
        <v>17</v>
      </c>
      <c r="D4" s="4">
        <f t="shared" si="1"/>
        <v>17</v>
      </c>
      <c r="E4" s="26">
        <v>0.03</v>
      </c>
      <c r="G4" s="4">
        <f t="shared" si="2"/>
        <v>17</v>
      </c>
      <c r="H4" s="4">
        <f t="shared" si="3"/>
        <v>13</v>
      </c>
      <c r="I4" s="4">
        <f t="shared" si="4"/>
        <v>13</v>
      </c>
      <c r="K4" s="3" t="s">
        <v>212</v>
      </c>
      <c r="L4" s="4">
        <f>INT(B6*12/10)</f>
        <v>62</v>
      </c>
      <c r="M4" s="4">
        <f t="shared" ref="M4:M9" si="5">INT(L4/1.5)</f>
        <v>41</v>
      </c>
      <c r="N4" s="4">
        <f t="shared" ref="N4:N9" si="6">M4*20</f>
        <v>820</v>
      </c>
    </row>
    <row r="5" ht="16.5" spans="1:14">
      <c r="A5" s="4">
        <v>4</v>
      </c>
      <c r="B5" s="4">
        <f>INT(SUM(装备基础!AF43:AI43)/属性空间占比!$B$3*属性空间占比!$B$6/12)</f>
        <v>35</v>
      </c>
      <c r="C5" s="4">
        <f t="shared" si="0"/>
        <v>35</v>
      </c>
      <c r="D5" s="4">
        <f t="shared" si="1"/>
        <v>35</v>
      </c>
      <c r="E5" s="26">
        <v>0.04</v>
      </c>
      <c r="G5" s="4">
        <f t="shared" si="2"/>
        <v>35</v>
      </c>
      <c r="H5" s="4">
        <f t="shared" si="3"/>
        <v>28</v>
      </c>
      <c r="I5" s="4">
        <f t="shared" si="4"/>
        <v>28</v>
      </c>
      <c r="K5" s="3" t="s">
        <v>213</v>
      </c>
      <c r="L5" s="4">
        <f>INT(B8*12/10)</f>
        <v>147</v>
      </c>
      <c r="M5" s="4">
        <f t="shared" si="5"/>
        <v>98</v>
      </c>
      <c r="N5" s="4">
        <f t="shared" si="6"/>
        <v>1960</v>
      </c>
    </row>
    <row r="6" ht="16.5" spans="1:14">
      <c r="A6" s="4">
        <v>5</v>
      </c>
      <c r="B6" s="4">
        <f>INT(SUM(装备基础!AF53:AI53)/属性空间占比!$B$3*属性空间占比!$B$6/12)</f>
        <v>52</v>
      </c>
      <c r="C6" s="4">
        <f t="shared" si="0"/>
        <v>52</v>
      </c>
      <c r="D6" s="4">
        <f t="shared" si="1"/>
        <v>52</v>
      </c>
      <c r="E6" s="26">
        <v>0.05</v>
      </c>
      <c r="G6" s="4">
        <f t="shared" si="2"/>
        <v>52</v>
      </c>
      <c r="H6" s="4">
        <f t="shared" si="3"/>
        <v>42</v>
      </c>
      <c r="I6" s="4">
        <f t="shared" si="4"/>
        <v>42</v>
      </c>
      <c r="K6" s="3" t="s">
        <v>214</v>
      </c>
      <c r="L6" s="4">
        <f>INT(B10*12/10)</f>
        <v>301</v>
      </c>
      <c r="M6" s="4">
        <f t="shared" si="5"/>
        <v>200</v>
      </c>
      <c r="N6" s="4">
        <f t="shared" si="6"/>
        <v>4000</v>
      </c>
    </row>
    <row r="7" ht="16.5" spans="1:14">
      <c r="A7" s="4">
        <v>6</v>
      </c>
      <c r="B7" s="4">
        <f>INT(SUM(装备基础!AF63:AI63)/属性空间占比!$B$3*属性空间占比!$B$6/12)</f>
        <v>72</v>
      </c>
      <c r="C7" s="4">
        <f t="shared" si="0"/>
        <v>72</v>
      </c>
      <c r="D7" s="4">
        <f t="shared" si="1"/>
        <v>72</v>
      </c>
      <c r="E7" s="26">
        <v>0.07</v>
      </c>
      <c r="G7" s="4">
        <f t="shared" si="2"/>
        <v>72</v>
      </c>
      <c r="H7" s="4">
        <f t="shared" si="3"/>
        <v>59</v>
      </c>
      <c r="I7" s="4">
        <f t="shared" si="4"/>
        <v>59</v>
      </c>
      <c r="K7" s="3" t="s">
        <v>215</v>
      </c>
      <c r="L7" s="4">
        <f>INT(B12*12/10)</f>
        <v>439</v>
      </c>
      <c r="M7" s="4">
        <f t="shared" si="5"/>
        <v>292</v>
      </c>
      <c r="N7" s="4">
        <f t="shared" si="6"/>
        <v>5840</v>
      </c>
    </row>
    <row r="8" ht="16.5" spans="1:14">
      <c r="A8" s="4">
        <v>7</v>
      </c>
      <c r="B8" s="4">
        <f>INT(SUM(装备基础!AP73:AS73)/属性空间占比!$B$3*属性空间占比!$B$6/12)</f>
        <v>123</v>
      </c>
      <c r="C8" s="4">
        <f t="shared" si="0"/>
        <v>123</v>
      </c>
      <c r="D8" s="4">
        <f t="shared" si="1"/>
        <v>123</v>
      </c>
      <c r="E8" s="26">
        <v>0.09</v>
      </c>
      <c r="G8" s="4">
        <f t="shared" si="2"/>
        <v>123</v>
      </c>
      <c r="H8" s="4">
        <f t="shared" si="3"/>
        <v>100</v>
      </c>
      <c r="I8" s="4">
        <f t="shared" si="4"/>
        <v>100</v>
      </c>
      <c r="K8" s="3" t="s">
        <v>216</v>
      </c>
      <c r="L8" s="4">
        <f>INT(B14*12/10)</f>
        <v>940</v>
      </c>
      <c r="M8" s="4">
        <f t="shared" si="5"/>
        <v>626</v>
      </c>
      <c r="N8" s="4">
        <f t="shared" si="6"/>
        <v>12520</v>
      </c>
    </row>
    <row r="9" ht="16.5" spans="1:14">
      <c r="A9" s="4">
        <v>8</v>
      </c>
      <c r="B9" s="4">
        <f>INT(SUM(装备基础!AP83:AS83)/属性空间占比!$B$3*属性空间占比!$B$6/12)</f>
        <v>158</v>
      </c>
      <c r="C9" s="4">
        <f t="shared" si="0"/>
        <v>158</v>
      </c>
      <c r="D9" s="4">
        <f t="shared" si="1"/>
        <v>158</v>
      </c>
      <c r="E9" s="26">
        <v>0.11</v>
      </c>
      <c r="G9" s="4">
        <f t="shared" si="2"/>
        <v>158</v>
      </c>
      <c r="H9" s="4">
        <f t="shared" si="3"/>
        <v>129</v>
      </c>
      <c r="I9" s="4">
        <f t="shared" si="4"/>
        <v>129</v>
      </c>
      <c r="K9" s="3" t="s">
        <v>217</v>
      </c>
      <c r="L9" s="4">
        <f>INT(B16*12/10)</f>
        <v>1236</v>
      </c>
      <c r="M9" s="4">
        <f t="shared" si="5"/>
        <v>824</v>
      </c>
      <c r="N9" s="4">
        <f t="shared" si="6"/>
        <v>16480</v>
      </c>
    </row>
    <row r="10" ht="16.5" spans="1:9">
      <c r="A10" s="4">
        <v>9</v>
      </c>
      <c r="B10" s="4">
        <f>INT(SUM(装备基础!AZ93:BC93)/属性空间占比!$B$3*属性空间占比!$B$6/12)</f>
        <v>251</v>
      </c>
      <c r="C10" s="4">
        <f t="shared" si="0"/>
        <v>251</v>
      </c>
      <c r="D10" s="4">
        <f t="shared" si="1"/>
        <v>251</v>
      </c>
      <c r="E10" s="26">
        <v>0.13</v>
      </c>
      <c r="G10" s="4">
        <f t="shared" si="2"/>
        <v>251</v>
      </c>
      <c r="H10" s="4">
        <f t="shared" si="3"/>
        <v>205</v>
      </c>
      <c r="I10" s="4">
        <f t="shared" si="4"/>
        <v>205</v>
      </c>
    </row>
    <row r="11" ht="16.5" spans="1:9">
      <c r="A11" s="4">
        <v>10</v>
      </c>
      <c r="B11" s="4">
        <f>INT(SUM(装备基础!AZ103:BC103)/属性空间占比!$B$3*属性空间占比!$B$6/12)</f>
        <v>306</v>
      </c>
      <c r="C11" s="4">
        <f t="shared" si="0"/>
        <v>306</v>
      </c>
      <c r="D11" s="4">
        <f t="shared" si="1"/>
        <v>306</v>
      </c>
      <c r="E11" s="26">
        <v>0.15</v>
      </c>
      <c r="G11" s="4">
        <f t="shared" si="2"/>
        <v>306</v>
      </c>
      <c r="H11" s="4">
        <f t="shared" si="3"/>
        <v>250</v>
      </c>
      <c r="I11" s="4">
        <f t="shared" si="4"/>
        <v>250</v>
      </c>
    </row>
    <row r="12" ht="16.5" spans="1:9">
      <c r="A12" s="4">
        <v>11</v>
      </c>
      <c r="B12" s="4">
        <f>INT(SUM(装备基础!AZ113:BC113)/属性空间占比!$B$3*属性空间占比!$B$6/12)</f>
        <v>366</v>
      </c>
      <c r="C12" s="4">
        <f t="shared" si="0"/>
        <v>366</v>
      </c>
      <c r="D12" s="4">
        <f t="shared" si="1"/>
        <v>366</v>
      </c>
      <c r="E12" s="26">
        <v>0.17</v>
      </c>
      <c r="G12" s="4">
        <f t="shared" si="2"/>
        <v>366</v>
      </c>
      <c r="H12" s="4">
        <f t="shared" si="3"/>
        <v>300</v>
      </c>
      <c r="I12" s="4">
        <f t="shared" si="4"/>
        <v>300</v>
      </c>
    </row>
    <row r="13" ht="16.5" spans="1:9">
      <c r="A13" s="4">
        <v>12</v>
      </c>
      <c r="B13" s="4">
        <f>INT(SUM(装备基础!BJ123:BM123)/属性空间占比!$B$3*属性空间占比!$B$6/12)</f>
        <v>675</v>
      </c>
      <c r="C13" s="4">
        <f t="shared" si="0"/>
        <v>675</v>
      </c>
      <c r="D13" s="4">
        <f t="shared" si="1"/>
        <v>675</v>
      </c>
      <c r="E13" s="26">
        <v>0.19</v>
      </c>
      <c r="G13" s="4">
        <f t="shared" si="2"/>
        <v>675</v>
      </c>
      <c r="H13" s="4">
        <f t="shared" si="3"/>
        <v>553</v>
      </c>
      <c r="I13" s="4">
        <f t="shared" si="4"/>
        <v>553</v>
      </c>
    </row>
    <row r="14" ht="16.5" spans="1:9">
      <c r="A14" s="4">
        <v>13</v>
      </c>
      <c r="B14" s="4">
        <f>INT(SUM(装备基础!BJ133:BM133)/属性空间占比!$B$3*属性空间占比!$B$6/12)</f>
        <v>784</v>
      </c>
      <c r="C14" s="4">
        <f t="shared" si="0"/>
        <v>784</v>
      </c>
      <c r="D14" s="4">
        <f t="shared" si="1"/>
        <v>784</v>
      </c>
      <c r="E14" s="26">
        <v>0.21</v>
      </c>
      <c r="G14" s="4">
        <f t="shared" si="2"/>
        <v>784</v>
      </c>
      <c r="H14" s="4">
        <f t="shared" si="3"/>
        <v>642</v>
      </c>
      <c r="I14" s="4">
        <f t="shared" si="4"/>
        <v>642</v>
      </c>
    </row>
    <row r="15" ht="16.5" spans="1:9">
      <c r="A15" s="4">
        <v>14</v>
      </c>
      <c r="B15" s="4">
        <f>INT(SUM(装备基础!BJ143:BM143)/属性空间占比!$B$3*属性空间占比!$B$6/12)</f>
        <v>903</v>
      </c>
      <c r="C15" s="4">
        <f t="shared" si="0"/>
        <v>903</v>
      </c>
      <c r="D15" s="4">
        <f t="shared" si="1"/>
        <v>903</v>
      </c>
      <c r="E15" s="26">
        <v>0.23</v>
      </c>
      <c r="G15" s="4">
        <f t="shared" si="2"/>
        <v>903</v>
      </c>
      <c r="H15" s="4">
        <f t="shared" si="3"/>
        <v>740</v>
      </c>
      <c r="I15" s="4">
        <f t="shared" si="4"/>
        <v>740</v>
      </c>
    </row>
    <row r="16" ht="16.5" spans="1:9">
      <c r="A16" s="4">
        <v>15</v>
      </c>
      <c r="B16" s="4">
        <f>INT(SUM(装备基础!BJ153:BM153)/属性空间占比!$B$3*属性空间占比!$B$6/12)</f>
        <v>1030</v>
      </c>
      <c r="C16" s="4">
        <f t="shared" si="0"/>
        <v>1030</v>
      </c>
      <c r="D16" s="4">
        <f t="shared" si="1"/>
        <v>1030</v>
      </c>
      <c r="E16" s="26">
        <v>0.25</v>
      </c>
      <c r="G16" s="4">
        <f t="shared" si="2"/>
        <v>1030</v>
      </c>
      <c r="H16" s="4">
        <f t="shared" si="3"/>
        <v>844</v>
      </c>
      <c r="I16" s="4">
        <f t="shared" si="4"/>
        <v>844</v>
      </c>
    </row>
  </sheetData>
  <mergeCells count="1">
    <mergeCell ref="K1:N1"/>
  </mergeCell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53"/>
  <sheetViews>
    <sheetView topLeftCell="H1" workbookViewId="0">
      <selection activeCell="P2" sqref="P2:AA2"/>
    </sheetView>
  </sheetViews>
  <sheetFormatPr defaultColWidth="9" defaultRowHeight="13.5"/>
  <sheetData>
    <row r="1" ht="16.5" spans="1:41">
      <c r="A1" s="17" t="s">
        <v>218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>
        <v>1</v>
      </c>
      <c r="O1" s="17" t="s">
        <v>219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9">
        <v>1</v>
      </c>
      <c r="AC1" s="17" t="s">
        <v>220</v>
      </c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9">
        <v>1</v>
      </c>
    </row>
    <row r="2" ht="16.5" spans="1:41">
      <c r="A2" s="3" t="s">
        <v>98</v>
      </c>
      <c r="B2" s="13" t="s">
        <v>221</v>
      </c>
      <c r="C2" s="13" t="s">
        <v>222</v>
      </c>
      <c r="D2" s="13" t="s">
        <v>223</v>
      </c>
      <c r="E2" s="14" t="s">
        <v>224</v>
      </c>
      <c r="F2" s="14" t="s">
        <v>225</v>
      </c>
      <c r="G2" s="14" t="s">
        <v>226</v>
      </c>
      <c r="H2" s="15" t="s">
        <v>227</v>
      </c>
      <c r="I2" s="15" t="s">
        <v>228</v>
      </c>
      <c r="J2" s="15" t="s">
        <v>229</v>
      </c>
      <c r="K2" s="16" t="s">
        <v>230</v>
      </c>
      <c r="L2" s="16" t="s">
        <v>231</v>
      </c>
      <c r="M2" s="16" t="s">
        <v>232</v>
      </c>
      <c r="O2" s="3" t="s">
        <v>98</v>
      </c>
      <c r="P2" s="13" t="s">
        <v>221</v>
      </c>
      <c r="Q2" s="13" t="s">
        <v>222</v>
      </c>
      <c r="R2" s="13" t="s">
        <v>223</v>
      </c>
      <c r="S2" s="14" t="s">
        <v>224</v>
      </c>
      <c r="T2" s="14" t="s">
        <v>225</v>
      </c>
      <c r="U2" s="14" t="s">
        <v>226</v>
      </c>
      <c r="V2" s="15" t="s">
        <v>227</v>
      </c>
      <c r="W2" s="15" t="s">
        <v>228</v>
      </c>
      <c r="X2" s="15" t="s">
        <v>229</v>
      </c>
      <c r="Y2" s="16" t="s">
        <v>230</v>
      </c>
      <c r="Z2" s="16" t="s">
        <v>231</v>
      </c>
      <c r="AA2" s="16" t="s">
        <v>232</v>
      </c>
      <c r="AC2" s="3" t="s">
        <v>98</v>
      </c>
      <c r="AD2" s="13" t="s">
        <v>221</v>
      </c>
      <c r="AE2" s="13" t="s">
        <v>222</v>
      </c>
      <c r="AF2" s="13" t="s">
        <v>223</v>
      </c>
      <c r="AG2" s="14" t="s">
        <v>224</v>
      </c>
      <c r="AH2" s="14" t="s">
        <v>225</v>
      </c>
      <c r="AI2" s="14" t="s">
        <v>226</v>
      </c>
      <c r="AJ2" s="15" t="s">
        <v>227</v>
      </c>
      <c r="AK2" s="15" t="s">
        <v>228</v>
      </c>
      <c r="AL2" s="15" t="s">
        <v>229</v>
      </c>
      <c r="AM2" s="16" t="s">
        <v>230</v>
      </c>
      <c r="AN2" s="16" t="s">
        <v>231</v>
      </c>
      <c r="AO2" s="16" t="s">
        <v>232</v>
      </c>
    </row>
    <row r="3" ht="16.5" spans="1:41">
      <c r="A3" s="4">
        <v>1</v>
      </c>
      <c r="B3" s="4">
        <f>INT(SUM(装备基础!B53:E53)/属性空间占比!$B$3*属性空间占比!$B$7/3)</f>
        <v>161</v>
      </c>
      <c r="C3" s="4">
        <f>B3</f>
        <v>161</v>
      </c>
      <c r="D3" s="4">
        <f>B3</f>
        <v>161</v>
      </c>
      <c r="E3" s="4">
        <f>INT(B3/1.5)</f>
        <v>107</v>
      </c>
      <c r="F3" s="4">
        <f>INT(C3/1.5)</f>
        <v>107</v>
      </c>
      <c r="G3" s="4">
        <f>INT(D3/1.5)</f>
        <v>107</v>
      </c>
      <c r="H3" s="4">
        <f>E3</f>
        <v>107</v>
      </c>
      <c r="I3" s="4">
        <f>F3</f>
        <v>107</v>
      </c>
      <c r="J3" s="4">
        <f>G3</f>
        <v>107</v>
      </c>
      <c r="K3" s="4">
        <f>INT(J3*30/属性空间占比!$C$7*属性空间占比!$D$7)</f>
        <v>4280</v>
      </c>
      <c r="L3" s="4">
        <f>K3</f>
        <v>4280</v>
      </c>
      <c r="M3" s="4">
        <f>K3</f>
        <v>4280</v>
      </c>
      <c r="O3" s="4">
        <v>1</v>
      </c>
      <c r="P3" s="4">
        <f>INT(B3*0.82)</f>
        <v>132</v>
      </c>
      <c r="Q3" s="4">
        <f>P3</f>
        <v>132</v>
      </c>
      <c r="R3" s="4">
        <f>P3</f>
        <v>132</v>
      </c>
      <c r="S3" s="4">
        <f>E3</f>
        <v>107</v>
      </c>
      <c r="T3" s="4">
        <f>F3</f>
        <v>107</v>
      </c>
      <c r="U3" s="4">
        <f>G3</f>
        <v>107</v>
      </c>
      <c r="V3" s="4">
        <f t="shared" ref="V3:X3" si="0">S3</f>
        <v>107</v>
      </c>
      <c r="W3" s="4">
        <f t="shared" si="0"/>
        <v>107</v>
      </c>
      <c r="X3" s="4">
        <f t="shared" si="0"/>
        <v>107</v>
      </c>
      <c r="Y3" s="4">
        <f>INT(X3*15/属性空间占比!$C$7*属性空间占比!$D$7)</f>
        <v>2140</v>
      </c>
      <c r="Z3" s="4">
        <f>Y3</f>
        <v>2140</v>
      </c>
      <c r="AA3" s="4">
        <f>Y3</f>
        <v>2140</v>
      </c>
      <c r="AC3" s="4">
        <v>1</v>
      </c>
      <c r="AD3" s="4">
        <f>P3</f>
        <v>132</v>
      </c>
      <c r="AE3" s="4">
        <f>AD3</f>
        <v>132</v>
      </c>
      <c r="AF3" s="4">
        <f>AD3</f>
        <v>132</v>
      </c>
      <c r="AG3" s="4">
        <f t="shared" ref="AG3:AI3" si="1">S3</f>
        <v>107</v>
      </c>
      <c r="AH3" s="4">
        <f t="shared" si="1"/>
        <v>107</v>
      </c>
      <c r="AI3" s="4">
        <f t="shared" si="1"/>
        <v>107</v>
      </c>
      <c r="AJ3" s="4">
        <f t="shared" ref="AJ3:AL3" si="2">AG3</f>
        <v>107</v>
      </c>
      <c r="AK3" s="4">
        <f t="shared" si="2"/>
        <v>107</v>
      </c>
      <c r="AL3" s="4">
        <f t="shared" si="2"/>
        <v>107</v>
      </c>
      <c r="AM3" s="4">
        <f>INT(AL3*20/属性空间占比!$C$7*属性空间占比!$D$7)</f>
        <v>2853</v>
      </c>
      <c r="AN3" s="4">
        <f>AM3</f>
        <v>2853</v>
      </c>
      <c r="AO3" s="4">
        <f>AM3</f>
        <v>2853</v>
      </c>
    </row>
    <row r="4" ht="16.5" spans="1:41">
      <c r="A4" s="4">
        <v>2</v>
      </c>
      <c r="B4" s="4">
        <f>INT(B3*1.1)</f>
        <v>177</v>
      </c>
      <c r="C4" s="4">
        <f>B4</f>
        <v>177</v>
      </c>
      <c r="D4" s="4">
        <f>B4</f>
        <v>177</v>
      </c>
      <c r="E4" s="4">
        <f>INT(B4/1.5)</f>
        <v>118</v>
      </c>
      <c r="F4" s="4">
        <f>INT(C4/1.5)</f>
        <v>118</v>
      </c>
      <c r="G4" s="4">
        <f>INT(D4/1.5)</f>
        <v>118</v>
      </c>
      <c r="H4" s="4">
        <f>E4</f>
        <v>118</v>
      </c>
      <c r="I4" s="4">
        <f>F4</f>
        <v>118</v>
      </c>
      <c r="J4" s="4">
        <f>G4</f>
        <v>118</v>
      </c>
      <c r="K4" s="4">
        <f>INT(J4*30/属性空间占比!$C$7*属性空间占比!$D$7)</f>
        <v>4720</v>
      </c>
      <c r="L4" s="4">
        <f>K4</f>
        <v>4720</v>
      </c>
      <c r="M4" s="4">
        <f>K4</f>
        <v>4720</v>
      </c>
      <c r="O4" s="4">
        <v>2</v>
      </c>
      <c r="P4" s="4">
        <f>INT(P3*1.1)</f>
        <v>145</v>
      </c>
      <c r="Q4" s="4">
        <f>P4</f>
        <v>145</v>
      </c>
      <c r="R4" s="4">
        <f>P4</f>
        <v>145</v>
      </c>
      <c r="S4" s="4">
        <f>E4</f>
        <v>118</v>
      </c>
      <c r="T4" s="4">
        <f>F4</f>
        <v>118</v>
      </c>
      <c r="U4" s="4">
        <f>G4</f>
        <v>118</v>
      </c>
      <c r="V4" s="4">
        <f t="shared" ref="V4:X4" si="3">S4</f>
        <v>118</v>
      </c>
      <c r="W4" s="4">
        <f t="shared" si="3"/>
        <v>118</v>
      </c>
      <c r="X4" s="4">
        <f t="shared" si="3"/>
        <v>118</v>
      </c>
      <c r="Y4" s="4">
        <f>INT(X4*15/属性空间占比!$C$7*属性空间占比!$D$7)</f>
        <v>2360</v>
      </c>
      <c r="Z4" s="4">
        <f>Y4</f>
        <v>2360</v>
      </c>
      <c r="AA4" s="4">
        <f>Y4</f>
        <v>2360</v>
      </c>
      <c r="AC4" s="4">
        <v>2</v>
      </c>
      <c r="AD4" s="4">
        <f>INT(AD3*1.1)</f>
        <v>145</v>
      </c>
      <c r="AE4" s="4">
        <f>AD4</f>
        <v>145</v>
      </c>
      <c r="AF4" s="4">
        <f>AD4</f>
        <v>145</v>
      </c>
      <c r="AG4" s="4">
        <f t="shared" ref="AG4:AI4" si="4">S4</f>
        <v>118</v>
      </c>
      <c r="AH4" s="4">
        <f t="shared" si="4"/>
        <v>118</v>
      </c>
      <c r="AI4" s="4">
        <f t="shared" si="4"/>
        <v>118</v>
      </c>
      <c r="AJ4" s="4">
        <f t="shared" ref="AJ4:AL4" si="5">AG4</f>
        <v>118</v>
      </c>
      <c r="AK4" s="4">
        <f t="shared" si="5"/>
        <v>118</v>
      </c>
      <c r="AL4" s="4">
        <f t="shared" si="5"/>
        <v>118</v>
      </c>
      <c r="AM4" s="4">
        <f>INT(AL4*20/属性空间占比!$C$7*属性空间占比!$D$7)</f>
        <v>3146</v>
      </c>
      <c r="AN4" s="4">
        <f>AM4</f>
        <v>3146</v>
      </c>
      <c r="AO4" s="4">
        <f>AM4</f>
        <v>3146</v>
      </c>
    </row>
    <row r="5" ht="16.5" spans="1:41">
      <c r="A5" s="4">
        <v>3</v>
      </c>
      <c r="B5" s="4">
        <f>INT(B3*1.2)</f>
        <v>193</v>
      </c>
      <c r="C5" s="4">
        <f>B5</f>
        <v>193</v>
      </c>
      <c r="D5" s="4">
        <f>B5</f>
        <v>193</v>
      </c>
      <c r="E5" s="4">
        <f>INT(B5/1.5)</f>
        <v>128</v>
      </c>
      <c r="F5" s="4">
        <f>INT(C5/1.5)</f>
        <v>128</v>
      </c>
      <c r="G5" s="4">
        <f>INT(D5/1.5)</f>
        <v>128</v>
      </c>
      <c r="H5" s="4">
        <f>E5</f>
        <v>128</v>
      </c>
      <c r="I5" s="4">
        <f>F5</f>
        <v>128</v>
      </c>
      <c r="J5" s="4">
        <f>G5</f>
        <v>128</v>
      </c>
      <c r="K5" s="4">
        <f>INT(J5*30/属性空间占比!$C$7*属性空间占比!$D$7)</f>
        <v>5120</v>
      </c>
      <c r="L5" s="4">
        <f>K5</f>
        <v>5120</v>
      </c>
      <c r="M5" s="4">
        <f>K5</f>
        <v>5120</v>
      </c>
      <c r="O5" s="4">
        <v>3</v>
      </c>
      <c r="P5" s="4">
        <f>INT(P3*1.2)</f>
        <v>158</v>
      </c>
      <c r="Q5" s="4">
        <f>P5</f>
        <v>158</v>
      </c>
      <c r="R5" s="4">
        <f>P5</f>
        <v>158</v>
      </c>
      <c r="S5" s="4">
        <f>E5</f>
        <v>128</v>
      </c>
      <c r="T5" s="4">
        <f>F5</f>
        <v>128</v>
      </c>
      <c r="U5" s="4">
        <f>G5</f>
        <v>128</v>
      </c>
      <c r="V5" s="4">
        <f t="shared" ref="V5:X5" si="6">S5</f>
        <v>128</v>
      </c>
      <c r="W5" s="4">
        <f t="shared" si="6"/>
        <v>128</v>
      </c>
      <c r="X5" s="4">
        <f t="shared" si="6"/>
        <v>128</v>
      </c>
      <c r="Y5" s="4">
        <f>INT(X5*15/属性空间占比!$C$7*属性空间占比!$D$7)</f>
        <v>2560</v>
      </c>
      <c r="Z5" s="4">
        <f>Y5</f>
        <v>2560</v>
      </c>
      <c r="AA5" s="4">
        <f>Y5</f>
        <v>2560</v>
      </c>
      <c r="AC5" s="4">
        <v>3</v>
      </c>
      <c r="AD5" s="4">
        <f>INT(AD3*1.2)</f>
        <v>158</v>
      </c>
      <c r="AE5" s="4">
        <f>AD5</f>
        <v>158</v>
      </c>
      <c r="AF5" s="4">
        <f>AD5</f>
        <v>158</v>
      </c>
      <c r="AG5" s="4">
        <f t="shared" ref="AG5:AI5" si="7">S5</f>
        <v>128</v>
      </c>
      <c r="AH5" s="4">
        <f t="shared" si="7"/>
        <v>128</v>
      </c>
      <c r="AI5" s="4">
        <f t="shared" si="7"/>
        <v>128</v>
      </c>
      <c r="AJ5" s="4">
        <f t="shared" ref="AJ5:AL5" si="8">AG5</f>
        <v>128</v>
      </c>
      <c r="AK5" s="4">
        <f t="shared" si="8"/>
        <v>128</v>
      </c>
      <c r="AL5" s="4">
        <f t="shared" si="8"/>
        <v>128</v>
      </c>
      <c r="AM5" s="4">
        <f>INT(AL5*20/属性空间占比!$C$7*属性空间占比!$D$7)</f>
        <v>3413</v>
      </c>
      <c r="AN5" s="4">
        <f>AM5</f>
        <v>3413</v>
      </c>
      <c r="AO5" s="4">
        <f>AM5</f>
        <v>3413</v>
      </c>
    </row>
    <row r="9" ht="16.5" spans="1:41">
      <c r="A9" s="1" t="s">
        <v>233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0">
        <v>1.25</v>
      </c>
      <c r="O9" s="1" t="s">
        <v>234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0">
        <v>1.25</v>
      </c>
      <c r="AC9" s="1" t="s">
        <v>235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0">
        <v>1.25</v>
      </c>
    </row>
    <row r="10" ht="16.5" spans="1:41">
      <c r="A10" s="3" t="s">
        <v>98</v>
      </c>
      <c r="B10" s="13" t="s">
        <v>221</v>
      </c>
      <c r="C10" s="13" t="s">
        <v>222</v>
      </c>
      <c r="D10" s="13" t="s">
        <v>223</v>
      </c>
      <c r="E10" s="14" t="s">
        <v>224</v>
      </c>
      <c r="F10" s="14" t="s">
        <v>225</v>
      </c>
      <c r="G10" s="14" t="s">
        <v>226</v>
      </c>
      <c r="H10" s="15" t="s">
        <v>227</v>
      </c>
      <c r="I10" s="15" t="s">
        <v>228</v>
      </c>
      <c r="J10" s="15" t="s">
        <v>229</v>
      </c>
      <c r="K10" s="16" t="s">
        <v>230</v>
      </c>
      <c r="L10" s="16" t="s">
        <v>231</v>
      </c>
      <c r="M10" s="16" t="s">
        <v>232</v>
      </c>
      <c r="O10" s="3" t="s">
        <v>98</v>
      </c>
      <c r="P10" s="13" t="s">
        <v>221</v>
      </c>
      <c r="Q10" s="13" t="s">
        <v>222</v>
      </c>
      <c r="R10" s="13" t="s">
        <v>223</v>
      </c>
      <c r="S10" s="14" t="s">
        <v>224</v>
      </c>
      <c r="T10" s="14" t="s">
        <v>225</v>
      </c>
      <c r="U10" s="14" t="s">
        <v>226</v>
      </c>
      <c r="V10" s="15" t="s">
        <v>227</v>
      </c>
      <c r="W10" s="15" t="s">
        <v>228</v>
      </c>
      <c r="X10" s="15" t="s">
        <v>229</v>
      </c>
      <c r="Y10" s="16" t="s">
        <v>230</v>
      </c>
      <c r="Z10" s="16" t="s">
        <v>231</v>
      </c>
      <c r="AA10" s="16" t="s">
        <v>232</v>
      </c>
      <c r="AC10" s="3" t="s">
        <v>98</v>
      </c>
      <c r="AD10" s="13" t="s">
        <v>221</v>
      </c>
      <c r="AE10" s="13" t="s">
        <v>222</v>
      </c>
      <c r="AF10" s="13" t="s">
        <v>223</v>
      </c>
      <c r="AG10" s="14" t="s">
        <v>224</v>
      </c>
      <c r="AH10" s="14" t="s">
        <v>225</v>
      </c>
      <c r="AI10" s="14" t="s">
        <v>226</v>
      </c>
      <c r="AJ10" s="15" t="s">
        <v>227</v>
      </c>
      <c r="AK10" s="15" t="s">
        <v>228</v>
      </c>
      <c r="AL10" s="15" t="s">
        <v>229</v>
      </c>
      <c r="AM10" s="16" t="s">
        <v>230</v>
      </c>
      <c r="AN10" s="16" t="s">
        <v>231</v>
      </c>
      <c r="AO10" s="16" t="s">
        <v>232</v>
      </c>
    </row>
    <row r="11" ht="16.5" spans="1:41">
      <c r="A11" s="4">
        <v>1</v>
      </c>
      <c r="B11" s="4">
        <f>INT(B3/$M$1*$M$9)</f>
        <v>201</v>
      </c>
      <c r="C11" s="4">
        <f t="shared" ref="C11:M11" si="9">INT(C3/$M$1*$M$9)</f>
        <v>201</v>
      </c>
      <c r="D11" s="4">
        <f t="shared" si="9"/>
        <v>201</v>
      </c>
      <c r="E11" s="4">
        <f t="shared" si="9"/>
        <v>133</v>
      </c>
      <c r="F11" s="4">
        <f t="shared" si="9"/>
        <v>133</v>
      </c>
      <c r="G11" s="4">
        <f t="shared" si="9"/>
        <v>133</v>
      </c>
      <c r="H11" s="4">
        <f t="shared" si="9"/>
        <v>133</v>
      </c>
      <c r="I11" s="4">
        <f t="shared" si="9"/>
        <v>133</v>
      </c>
      <c r="J11" s="4">
        <f t="shared" si="9"/>
        <v>133</v>
      </c>
      <c r="K11" s="4">
        <f t="shared" si="9"/>
        <v>5350</v>
      </c>
      <c r="L11" s="4">
        <f t="shared" si="9"/>
        <v>5350</v>
      </c>
      <c r="M11" s="4">
        <f t="shared" si="9"/>
        <v>5350</v>
      </c>
      <c r="O11" s="4">
        <v>1</v>
      </c>
      <c r="P11" s="4">
        <f>INT(P3/$M$1*$M$9)</f>
        <v>165</v>
      </c>
      <c r="Q11" s="4">
        <f t="shared" ref="P11:AA11" si="10">INT(Q3/$M$1*$M$9)</f>
        <v>165</v>
      </c>
      <c r="R11" s="4">
        <f t="shared" si="10"/>
        <v>165</v>
      </c>
      <c r="S11" s="4">
        <f t="shared" si="10"/>
        <v>133</v>
      </c>
      <c r="T11" s="4">
        <f t="shared" si="10"/>
        <v>133</v>
      </c>
      <c r="U11" s="4">
        <f t="shared" si="10"/>
        <v>133</v>
      </c>
      <c r="V11" s="4">
        <f t="shared" si="10"/>
        <v>133</v>
      </c>
      <c r="W11" s="4">
        <f t="shared" si="10"/>
        <v>133</v>
      </c>
      <c r="X11" s="4">
        <f t="shared" si="10"/>
        <v>133</v>
      </c>
      <c r="Y11" s="4">
        <f t="shared" si="10"/>
        <v>2675</v>
      </c>
      <c r="Z11" s="4">
        <f t="shared" si="10"/>
        <v>2675</v>
      </c>
      <c r="AA11" s="4">
        <f t="shared" si="10"/>
        <v>2675</v>
      </c>
      <c r="AC11" s="4">
        <v>1</v>
      </c>
      <c r="AD11" s="4">
        <f t="shared" ref="AD11:AO11" si="11">INT(AD3/$M$1*$M$9)</f>
        <v>165</v>
      </c>
      <c r="AE11" s="4">
        <f t="shared" si="11"/>
        <v>165</v>
      </c>
      <c r="AF11" s="4">
        <f t="shared" si="11"/>
        <v>165</v>
      </c>
      <c r="AG11" s="4">
        <f t="shared" si="11"/>
        <v>133</v>
      </c>
      <c r="AH11" s="4">
        <f t="shared" si="11"/>
        <v>133</v>
      </c>
      <c r="AI11" s="4">
        <f t="shared" si="11"/>
        <v>133</v>
      </c>
      <c r="AJ11" s="4">
        <f t="shared" si="11"/>
        <v>133</v>
      </c>
      <c r="AK11" s="4">
        <f t="shared" si="11"/>
        <v>133</v>
      </c>
      <c r="AL11" s="4">
        <f t="shared" si="11"/>
        <v>133</v>
      </c>
      <c r="AM11" s="4">
        <f t="shared" si="11"/>
        <v>3566</v>
      </c>
      <c r="AN11" s="4">
        <f t="shared" si="11"/>
        <v>3566</v>
      </c>
      <c r="AO11" s="4">
        <f t="shared" si="11"/>
        <v>3566</v>
      </c>
    </row>
    <row r="12" ht="16.5" spans="1:41">
      <c r="A12" s="4">
        <v>2</v>
      </c>
      <c r="B12" s="4">
        <f>INT(B4/$M$1*$M$9)</f>
        <v>221</v>
      </c>
      <c r="C12" s="4">
        <f>INT(C4/$M$1*$M$9)</f>
        <v>221</v>
      </c>
      <c r="D12" s="4">
        <f>INT(D4/$M$1*$M$9)</f>
        <v>221</v>
      </c>
      <c r="E12" s="4">
        <f>INT(E4/$M$1*$M$9)</f>
        <v>147</v>
      </c>
      <c r="F12" s="4">
        <f>INT(F4/$M$1*$M$9)</f>
        <v>147</v>
      </c>
      <c r="G12" s="4">
        <f>INT(G4/$M$1*$M$9)</f>
        <v>147</v>
      </c>
      <c r="H12" s="4">
        <f>INT(H4/$M$1*$M$9)</f>
        <v>147</v>
      </c>
      <c r="I12" s="4">
        <f>INT(I4/$M$1*$M$9)</f>
        <v>147</v>
      </c>
      <c r="J12" s="4">
        <f>INT(J4/$M$1*$M$9)</f>
        <v>147</v>
      </c>
      <c r="K12" s="4">
        <f t="shared" ref="K12:AA12" si="12">INT(K4/$M$1*$M$9)</f>
        <v>5900</v>
      </c>
      <c r="L12" s="4">
        <f t="shared" si="12"/>
        <v>5900</v>
      </c>
      <c r="M12" s="4">
        <f t="shared" si="12"/>
        <v>5900</v>
      </c>
      <c r="O12" s="4">
        <v>2</v>
      </c>
      <c r="P12" s="4">
        <f t="shared" si="12"/>
        <v>181</v>
      </c>
      <c r="Q12" s="4">
        <f t="shared" si="12"/>
        <v>181</v>
      </c>
      <c r="R12" s="4">
        <f t="shared" si="12"/>
        <v>181</v>
      </c>
      <c r="S12" s="4">
        <f t="shared" si="12"/>
        <v>147</v>
      </c>
      <c r="T12" s="4">
        <f t="shared" si="12"/>
        <v>147</v>
      </c>
      <c r="U12" s="4">
        <f t="shared" si="12"/>
        <v>147</v>
      </c>
      <c r="V12" s="4">
        <f t="shared" si="12"/>
        <v>147</v>
      </c>
      <c r="W12" s="4">
        <f t="shared" si="12"/>
        <v>147</v>
      </c>
      <c r="X12" s="4">
        <f t="shared" si="12"/>
        <v>147</v>
      </c>
      <c r="Y12" s="4">
        <f t="shared" si="12"/>
        <v>2950</v>
      </c>
      <c r="Z12" s="4">
        <f t="shared" si="12"/>
        <v>2950</v>
      </c>
      <c r="AA12" s="4">
        <f t="shared" si="12"/>
        <v>2950</v>
      </c>
      <c r="AC12" s="4">
        <v>2</v>
      </c>
      <c r="AD12" s="4">
        <f t="shared" ref="AD12:AO12" si="13">INT(AD4/$M$1*$M$9)</f>
        <v>181</v>
      </c>
      <c r="AE12" s="4">
        <f t="shared" si="13"/>
        <v>181</v>
      </c>
      <c r="AF12" s="4">
        <f t="shared" si="13"/>
        <v>181</v>
      </c>
      <c r="AG12" s="4">
        <f t="shared" si="13"/>
        <v>147</v>
      </c>
      <c r="AH12" s="4">
        <f t="shared" si="13"/>
        <v>147</v>
      </c>
      <c r="AI12" s="4">
        <f t="shared" si="13"/>
        <v>147</v>
      </c>
      <c r="AJ12" s="4">
        <f t="shared" si="13"/>
        <v>147</v>
      </c>
      <c r="AK12" s="4">
        <f t="shared" si="13"/>
        <v>147</v>
      </c>
      <c r="AL12" s="4">
        <f t="shared" si="13"/>
        <v>147</v>
      </c>
      <c r="AM12" s="4">
        <f t="shared" si="13"/>
        <v>3932</v>
      </c>
      <c r="AN12" s="4">
        <f t="shared" si="13"/>
        <v>3932</v>
      </c>
      <c r="AO12" s="4">
        <f t="shared" si="13"/>
        <v>3932</v>
      </c>
    </row>
    <row r="13" ht="16.5" spans="1:41">
      <c r="A13" s="4">
        <v>3</v>
      </c>
      <c r="B13" s="4">
        <f>INT(B5/$M$1*$M$9)</f>
        <v>241</v>
      </c>
      <c r="C13" s="4">
        <f>INT(C5/$M$1*$M$9)</f>
        <v>241</v>
      </c>
      <c r="D13" s="4">
        <f>INT(D5/$M$1*$M$9)</f>
        <v>241</v>
      </c>
      <c r="E13" s="4">
        <f>INT(E5/$M$1*$M$9)</f>
        <v>160</v>
      </c>
      <c r="F13" s="4">
        <f>INT(F5/$M$1*$M$9)</f>
        <v>160</v>
      </c>
      <c r="G13" s="4">
        <f>INT(G5/$M$1*$M$9)</f>
        <v>160</v>
      </c>
      <c r="H13" s="4">
        <f>INT(H5/$M$1*$M$9)</f>
        <v>160</v>
      </c>
      <c r="I13" s="4">
        <f>INT(I5/$M$1*$M$9)</f>
        <v>160</v>
      </c>
      <c r="J13" s="4">
        <f>INT(J5/$M$1*$M$9)</f>
        <v>160</v>
      </c>
      <c r="K13" s="4">
        <f t="shared" ref="K13:AA13" si="14">INT(K5/$M$1*$M$9)</f>
        <v>6400</v>
      </c>
      <c r="L13" s="4">
        <f t="shared" si="14"/>
        <v>6400</v>
      </c>
      <c r="M13" s="4">
        <f t="shared" si="14"/>
        <v>6400</v>
      </c>
      <c r="O13" s="4">
        <v>3</v>
      </c>
      <c r="P13" s="4">
        <f t="shared" si="14"/>
        <v>197</v>
      </c>
      <c r="Q13" s="4">
        <f t="shared" si="14"/>
        <v>197</v>
      </c>
      <c r="R13" s="4">
        <f t="shared" si="14"/>
        <v>197</v>
      </c>
      <c r="S13" s="4">
        <f t="shared" si="14"/>
        <v>160</v>
      </c>
      <c r="T13" s="4">
        <f t="shared" si="14"/>
        <v>160</v>
      </c>
      <c r="U13" s="4">
        <f t="shared" si="14"/>
        <v>160</v>
      </c>
      <c r="V13" s="4">
        <f t="shared" si="14"/>
        <v>160</v>
      </c>
      <c r="W13" s="4">
        <f t="shared" si="14"/>
        <v>160</v>
      </c>
      <c r="X13" s="4">
        <f t="shared" si="14"/>
        <v>160</v>
      </c>
      <c r="Y13" s="4">
        <f t="shared" si="14"/>
        <v>3200</v>
      </c>
      <c r="Z13" s="4">
        <f t="shared" si="14"/>
        <v>3200</v>
      </c>
      <c r="AA13" s="4">
        <f t="shared" si="14"/>
        <v>3200</v>
      </c>
      <c r="AC13" s="4">
        <v>3</v>
      </c>
      <c r="AD13" s="4">
        <f t="shared" ref="AD13:AO13" si="15">INT(AD5/$M$1*$M$9)</f>
        <v>197</v>
      </c>
      <c r="AE13" s="4">
        <f t="shared" si="15"/>
        <v>197</v>
      </c>
      <c r="AF13" s="4">
        <f t="shared" si="15"/>
        <v>197</v>
      </c>
      <c r="AG13" s="4">
        <f t="shared" si="15"/>
        <v>160</v>
      </c>
      <c r="AH13" s="4">
        <f t="shared" si="15"/>
        <v>160</v>
      </c>
      <c r="AI13" s="4">
        <f t="shared" si="15"/>
        <v>160</v>
      </c>
      <c r="AJ13" s="4">
        <f t="shared" si="15"/>
        <v>160</v>
      </c>
      <c r="AK13" s="4">
        <f t="shared" si="15"/>
        <v>160</v>
      </c>
      <c r="AL13" s="4">
        <f t="shared" si="15"/>
        <v>160</v>
      </c>
      <c r="AM13" s="4">
        <f t="shared" si="15"/>
        <v>4266</v>
      </c>
      <c r="AN13" s="4">
        <f t="shared" si="15"/>
        <v>4266</v>
      </c>
      <c r="AO13" s="4">
        <f t="shared" si="15"/>
        <v>4266</v>
      </c>
    </row>
    <row r="17" ht="16.5" spans="1:41">
      <c r="A17" s="1" t="s">
        <v>236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1">
        <v>1.55</v>
      </c>
      <c r="O17" s="1" t="s">
        <v>237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1">
        <v>1.55</v>
      </c>
      <c r="AC17" s="1" t="s">
        <v>238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1">
        <v>1.55</v>
      </c>
    </row>
    <row r="18" ht="16.5" spans="1:41">
      <c r="A18" s="3" t="s">
        <v>98</v>
      </c>
      <c r="B18" s="13" t="s">
        <v>221</v>
      </c>
      <c r="C18" s="13" t="s">
        <v>222</v>
      </c>
      <c r="D18" s="13" t="s">
        <v>223</v>
      </c>
      <c r="E18" s="14" t="s">
        <v>224</v>
      </c>
      <c r="F18" s="14" t="s">
        <v>225</v>
      </c>
      <c r="G18" s="14" t="s">
        <v>226</v>
      </c>
      <c r="H18" s="15" t="s">
        <v>227</v>
      </c>
      <c r="I18" s="15" t="s">
        <v>228</v>
      </c>
      <c r="J18" s="15" t="s">
        <v>229</v>
      </c>
      <c r="K18" s="16" t="s">
        <v>230</v>
      </c>
      <c r="L18" s="16" t="s">
        <v>231</v>
      </c>
      <c r="M18" s="16" t="s">
        <v>232</v>
      </c>
      <c r="O18" s="3" t="s">
        <v>98</v>
      </c>
      <c r="P18" s="13" t="s">
        <v>221</v>
      </c>
      <c r="Q18" s="13" t="s">
        <v>222</v>
      </c>
      <c r="R18" s="13" t="s">
        <v>223</v>
      </c>
      <c r="S18" s="14" t="s">
        <v>224</v>
      </c>
      <c r="T18" s="14" t="s">
        <v>225</v>
      </c>
      <c r="U18" s="14" t="s">
        <v>226</v>
      </c>
      <c r="V18" s="15" t="s">
        <v>227</v>
      </c>
      <c r="W18" s="15" t="s">
        <v>228</v>
      </c>
      <c r="X18" s="15" t="s">
        <v>229</v>
      </c>
      <c r="Y18" s="16" t="s">
        <v>230</v>
      </c>
      <c r="Z18" s="16" t="s">
        <v>231</v>
      </c>
      <c r="AA18" s="16" t="s">
        <v>232</v>
      </c>
      <c r="AC18" s="3" t="s">
        <v>98</v>
      </c>
      <c r="AD18" s="13" t="s">
        <v>221</v>
      </c>
      <c r="AE18" s="13" t="s">
        <v>222</v>
      </c>
      <c r="AF18" s="13" t="s">
        <v>223</v>
      </c>
      <c r="AG18" s="14" t="s">
        <v>224</v>
      </c>
      <c r="AH18" s="14" t="s">
        <v>225</v>
      </c>
      <c r="AI18" s="14" t="s">
        <v>226</v>
      </c>
      <c r="AJ18" s="15" t="s">
        <v>227</v>
      </c>
      <c r="AK18" s="15" t="s">
        <v>228</v>
      </c>
      <c r="AL18" s="15" t="s">
        <v>229</v>
      </c>
      <c r="AM18" s="16" t="s">
        <v>230</v>
      </c>
      <c r="AN18" s="16" t="s">
        <v>231</v>
      </c>
      <c r="AO18" s="16" t="s">
        <v>232</v>
      </c>
    </row>
    <row r="19" ht="16.5" spans="1:41">
      <c r="A19" s="4">
        <v>1</v>
      </c>
      <c r="B19" s="4">
        <f>INT(B3/$M$1*$M$17)</f>
        <v>249</v>
      </c>
      <c r="C19" s="4">
        <f t="shared" ref="C19:M19" si="16">INT(C3/$M$1*$M$17)</f>
        <v>249</v>
      </c>
      <c r="D19" s="4">
        <f t="shared" si="16"/>
        <v>249</v>
      </c>
      <c r="E19" s="4">
        <f t="shared" si="16"/>
        <v>165</v>
      </c>
      <c r="F19" s="4">
        <f t="shared" si="16"/>
        <v>165</v>
      </c>
      <c r="G19" s="4">
        <f t="shared" si="16"/>
        <v>165</v>
      </c>
      <c r="H19" s="4">
        <f t="shared" si="16"/>
        <v>165</v>
      </c>
      <c r="I19" s="4">
        <f t="shared" si="16"/>
        <v>165</v>
      </c>
      <c r="J19" s="4">
        <f t="shared" si="16"/>
        <v>165</v>
      </c>
      <c r="K19" s="4">
        <f t="shared" si="16"/>
        <v>6634</v>
      </c>
      <c r="L19" s="4">
        <f t="shared" si="16"/>
        <v>6634</v>
      </c>
      <c r="M19" s="4">
        <f t="shared" si="16"/>
        <v>6634</v>
      </c>
      <c r="O19" s="4">
        <v>1</v>
      </c>
      <c r="P19" s="4">
        <f>INT(P3/$M$1*$M$17)</f>
        <v>204</v>
      </c>
      <c r="Q19" s="4">
        <f t="shared" ref="Q19:AA19" si="17">INT(Q3/$M$1*$M$17)</f>
        <v>204</v>
      </c>
      <c r="R19" s="4">
        <f t="shared" si="17"/>
        <v>204</v>
      </c>
      <c r="S19" s="4">
        <f t="shared" si="17"/>
        <v>165</v>
      </c>
      <c r="T19" s="4">
        <f t="shared" si="17"/>
        <v>165</v>
      </c>
      <c r="U19" s="4">
        <f t="shared" si="17"/>
        <v>165</v>
      </c>
      <c r="V19" s="4">
        <f t="shared" si="17"/>
        <v>165</v>
      </c>
      <c r="W19" s="4">
        <f t="shared" si="17"/>
        <v>165</v>
      </c>
      <c r="X19" s="4">
        <f t="shared" si="17"/>
        <v>165</v>
      </c>
      <c r="Y19" s="4">
        <f t="shared" si="17"/>
        <v>3317</v>
      </c>
      <c r="Z19" s="4">
        <f t="shared" si="17"/>
        <v>3317</v>
      </c>
      <c r="AA19" s="4">
        <f t="shared" si="17"/>
        <v>3317</v>
      </c>
      <c r="AC19" s="4">
        <v>1</v>
      </c>
      <c r="AD19" s="4">
        <f t="shared" ref="AD19:AO19" si="18">INT(AD3/$M$1*$M$17)</f>
        <v>204</v>
      </c>
      <c r="AE19" s="4">
        <f t="shared" si="18"/>
        <v>204</v>
      </c>
      <c r="AF19" s="4">
        <f t="shared" si="18"/>
        <v>204</v>
      </c>
      <c r="AG19" s="4">
        <f t="shared" si="18"/>
        <v>165</v>
      </c>
      <c r="AH19" s="4">
        <f t="shared" si="18"/>
        <v>165</v>
      </c>
      <c r="AI19" s="4">
        <f t="shared" si="18"/>
        <v>165</v>
      </c>
      <c r="AJ19" s="4">
        <f t="shared" si="18"/>
        <v>165</v>
      </c>
      <c r="AK19" s="4">
        <f t="shared" si="18"/>
        <v>165</v>
      </c>
      <c r="AL19" s="4">
        <f t="shared" si="18"/>
        <v>165</v>
      </c>
      <c r="AM19" s="4">
        <f t="shared" si="18"/>
        <v>4422</v>
      </c>
      <c r="AN19" s="4">
        <f t="shared" si="18"/>
        <v>4422</v>
      </c>
      <c r="AO19" s="4">
        <f t="shared" si="18"/>
        <v>4422</v>
      </c>
    </row>
    <row r="20" ht="16.5" spans="1:41">
      <c r="A20" s="4">
        <v>2</v>
      </c>
      <c r="B20" s="4">
        <f>INT(B4/$M$1*$M$17)</f>
        <v>274</v>
      </c>
      <c r="C20" s="4">
        <f>INT(C4/$M$1*$M$17)</f>
        <v>274</v>
      </c>
      <c r="D20" s="4">
        <f>INT(D4/$M$1*$M$17)</f>
        <v>274</v>
      </c>
      <c r="E20" s="4">
        <f>INT(E4/$M$1*$M$17)</f>
        <v>182</v>
      </c>
      <c r="F20" s="4">
        <f>INT(F4/$M$1*$M$17)</f>
        <v>182</v>
      </c>
      <c r="G20" s="4">
        <f>INT(G4/$M$1*$M$17)</f>
        <v>182</v>
      </c>
      <c r="H20" s="4">
        <f>INT(H4/$M$1*$M$17)</f>
        <v>182</v>
      </c>
      <c r="I20" s="4">
        <f>INT(I4/$M$1*$M$17)</f>
        <v>182</v>
      </c>
      <c r="J20" s="4">
        <f>INT(J4/$M$1*$M$17)</f>
        <v>182</v>
      </c>
      <c r="K20" s="4">
        <f>INT(K4/$M$1*$M$17)</f>
        <v>7316</v>
      </c>
      <c r="L20" s="4">
        <f>INT(L4/$M$1*$M$17)</f>
        <v>7316</v>
      </c>
      <c r="M20" s="4">
        <f>INT(M4/$M$1*$M$17)</f>
        <v>7316</v>
      </c>
      <c r="O20" s="4">
        <v>2</v>
      </c>
      <c r="P20" s="4">
        <f>INT(P4/$M$1*$M$17)</f>
        <v>224</v>
      </c>
      <c r="Q20" s="4">
        <f>INT(Q4/$M$1*$M$17)</f>
        <v>224</v>
      </c>
      <c r="R20" s="4">
        <f>INT(R4/$M$1*$M$17)</f>
        <v>224</v>
      </c>
      <c r="S20" s="4">
        <f>INT(S4/$M$1*$M$17)</f>
        <v>182</v>
      </c>
      <c r="T20" s="4">
        <f>INT(T4/$M$1*$M$17)</f>
        <v>182</v>
      </c>
      <c r="U20" s="4">
        <f>INT(U4/$M$1*$M$17)</f>
        <v>182</v>
      </c>
      <c r="V20" s="4">
        <f>INT(V4/$M$1*$M$17)</f>
        <v>182</v>
      </c>
      <c r="W20" s="4">
        <f>INT(W4/$M$1*$M$17)</f>
        <v>182</v>
      </c>
      <c r="X20" s="4">
        <f>INT(X4/$M$1*$M$17)</f>
        <v>182</v>
      </c>
      <c r="Y20" s="4">
        <f t="shared" ref="Y20:AO20" si="19">INT(Y4/$M$1*$M$17)</f>
        <v>3658</v>
      </c>
      <c r="Z20" s="4">
        <f t="shared" si="19"/>
        <v>3658</v>
      </c>
      <c r="AA20" s="4">
        <f t="shared" si="19"/>
        <v>3658</v>
      </c>
      <c r="AC20" s="4">
        <v>2</v>
      </c>
      <c r="AD20" s="4">
        <f t="shared" si="19"/>
        <v>224</v>
      </c>
      <c r="AE20" s="4">
        <f t="shared" si="19"/>
        <v>224</v>
      </c>
      <c r="AF20" s="4">
        <f t="shared" si="19"/>
        <v>224</v>
      </c>
      <c r="AG20" s="4">
        <f t="shared" si="19"/>
        <v>182</v>
      </c>
      <c r="AH20" s="4">
        <f t="shared" si="19"/>
        <v>182</v>
      </c>
      <c r="AI20" s="4">
        <f t="shared" si="19"/>
        <v>182</v>
      </c>
      <c r="AJ20" s="4">
        <f t="shared" si="19"/>
        <v>182</v>
      </c>
      <c r="AK20" s="4">
        <f t="shared" si="19"/>
        <v>182</v>
      </c>
      <c r="AL20" s="4">
        <f t="shared" si="19"/>
        <v>182</v>
      </c>
      <c r="AM20" s="4">
        <f t="shared" si="19"/>
        <v>4876</v>
      </c>
      <c r="AN20" s="4">
        <f t="shared" si="19"/>
        <v>4876</v>
      </c>
      <c r="AO20" s="4">
        <f t="shared" si="19"/>
        <v>4876</v>
      </c>
    </row>
    <row r="21" ht="16.5" spans="1:41">
      <c r="A21" s="4">
        <v>3</v>
      </c>
      <c r="B21" s="4">
        <f>INT(B5/$M$1*$M$17)</f>
        <v>299</v>
      </c>
      <c r="C21" s="4">
        <f>INT(C5/$M$1*$M$17)</f>
        <v>299</v>
      </c>
      <c r="D21" s="4">
        <f>INT(D5/$M$1*$M$17)</f>
        <v>299</v>
      </c>
      <c r="E21" s="4">
        <f>INT(E5/$M$1*$M$17)</f>
        <v>198</v>
      </c>
      <c r="F21" s="4">
        <f>INT(F5/$M$1*$M$17)</f>
        <v>198</v>
      </c>
      <c r="G21" s="4">
        <f>INT(G5/$M$1*$M$17)</f>
        <v>198</v>
      </c>
      <c r="H21" s="4">
        <f>INT(H5/$M$1*$M$17)</f>
        <v>198</v>
      </c>
      <c r="I21" s="4">
        <f>INT(I5/$M$1*$M$17)</f>
        <v>198</v>
      </c>
      <c r="J21" s="4">
        <f>INT(J5/$M$1*$M$17)</f>
        <v>198</v>
      </c>
      <c r="K21" s="4">
        <f>INT(K5/$M$1*$M$17)</f>
        <v>7936</v>
      </c>
      <c r="L21" s="4">
        <f>INT(L5/$M$1*$M$17)</f>
        <v>7936</v>
      </c>
      <c r="M21" s="4">
        <f>INT(M5/$M$1*$M$17)</f>
        <v>7936</v>
      </c>
      <c r="O21" s="4">
        <v>3</v>
      </c>
      <c r="P21" s="4">
        <f>INT(P5/$M$1*$M$17)</f>
        <v>244</v>
      </c>
      <c r="Q21" s="4">
        <f>INT(Q5/$M$1*$M$17)</f>
        <v>244</v>
      </c>
      <c r="R21" s="4">
        <f>INT(R5/$M$1*$M$17)</f>
        <v>244</v>
      </c>
      <c r="S21" s="4">
        <f>INT(S5/$M$1*$M$17)</f>
        <v>198</v>
      </c>
      <c r="T21" s="4">
        <f>INT(T5/$M$1*$M$17)</f>
        <v>198</v>
      </c>
      <c r="U21" s="4">
        <f>INT(U5/$M$1*$M$17)</f>
        <v>198</v>
      </c>
      <c r="V21" s="4">
        <f>INT(V5/$M$1*$M$17)</f>
        <v>198</v>
      </c>
      <c r="W21" s="4">
        <f>INT(W5/$M$1*$M$17)</f>
        <v>198</v>
      </c>
      <c r="X21" s="4">
        <f>INT(X5/$M$1*$M$17)</f>
        <v>198</v>
      </c>
      <c r="Y21" s="4">
        <f t="shared" ref="Y21:AO21" si="20">INT(Y5/$M$1*$M$17)</f>
        <v>3968</v>
      </c>
      <c r="Z21" s="4">
        <f t="shared" si="20"/>
        <v>3968</v>
      </c>
      <c r="AA21" s="4">
        <f t="shared" si="20"/>
        <v>3968</v>
      </c>
      <c r="AC21" s="4">
        <v>3</v>
      </c>
      <c r="AD21" s="4">
        <f t="shared" si="20"/>
        <v>244</v>
      </c>
      <c r="AE21" s="4">
        <f t="shared" si="20"/>
        <v>244</v>
      </c>
      <c r="AF21" s="4">
        <f t="shared" si="20"/>
        <v>244</v>
      </c>
      <c r="AG21" s="4">
        <f t="shared" si="20"/>
        <v>198</v>
      </c>
      <c r="AH21" s="4">
        <f t="shared" si="20"/>
        <v>198</v>
      </c>
      <c r="AI21" s="4">
        <f t="shared" si="20"/>
        <v>198</v>
      </c>
      <c r="AJ21" s="4">
        <f t="shared" si="20"/>
        <v>198</v>
      </c>
      <c r="AK21" s="4">
        <f t="shared" si="20"/>
        <v>198</v>
      </c>
      <c r="AL21" s="4">
        <f t="shared" si="20"/>
        <v>198</v>
      </c>
      <c r="AM21" s="4">
        <f t="shared" si="20"/>
        <v>5290</v>
      </c>
      <c r="AN21" s="4">
        <f t="shared" si="20"/>
        <v>5290</v>
      </c>
      <c r="AO21" s="4">
        <f t="shared" si="20"/>
        <v>5290</v>
      </c>
    </row>
    <row r="25" ht="16.5" spans="1:41">
      <c r="A25" s="1" t="s">
        <v>239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2">
        <v>1.95</v>
      </c>
      <c r="O25" s="1" t="s">
        <v>240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2">
        <v>1.95</v>
      </c>
      <c r="AC25" s="1" t="s">
        <v>241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2">
        <v>1.95</v>
      </c>
    </row>
    <row r="26" ht="16.5" spans="1:41">
      <c r="A26" s="3" t="s">
        <v>98</v>
      </c>
      <c r="B26" s="13" t="s">
        <v>221</v>
      </c>
      <c r="C26" s="13" t="s">
        <v>222</v>
      </c>
      <c r="D26" s="13" t="s">
        <v>223</v>
      </c>
      <c r="E26" s="14" t="s">
        <v>224</v>
      </c>
      <c r="F26" s="14" t="s">
        <v>225</v>
      </c>
      <c r="G26" s="14" t="s">
        <v>226</v>
      </c>
      <c r="H26" s="15" t="s">
        <v>227</v>
      </c>
      <c r="I26" s="15" t="s">
        <v>228</v>
      </c>
      <c r="J26" s="15" t="s">
        <v>229</v>
      </c>
      <c r="K26" s="16" t="s">
        <v>230</v>
      </c>
      <c r="L26" s="16" t="s">
        <v>231</v>
      </c>
      <c r="M26" s="16" t="s">
        <v>232</v>
      </c>
      <c r="O26" s="3" t="s">
        <v>98</v>
      </c>
      <c r="P26" s="13" t="s">
        <v>221</v>
      </c>
      <c r="Q26" s="13" t="s">
        <v>222</v>
      </c>
      <c r="R26" s="13" t="s">
        <v>223</v>
      </c>
      <c r="S26" s="14" t="s">
        <v>224</v>
      </c>
      <c r="T26" s="14" t="s">
        <v>225</v>
      </c>
      <c r="U26" s="14" t="s">
        <v>226</v>
      </c>
      <c r="V26" s="15" t="s">
        <v>227</v>
      </c>
      <c r="W26" s="15" t="s">
        <v>228</v>
      </c>
      <c r="X26" s="15" t="s">
        <v>229</v>
      </c>
      <c r="Y26" s="16" t="s">
        <v>230</v>
      </c>
      <c r="Z26" s="16" t="s">
        <v>231</v>
      </c>
      <c r="AA26" s="16" t="s">
        <v>232</v>
      </c>
      <c r="AC26" s="3" t="s">
        <v>98</v>
      </c>
      <c r="AD26" s="13" t="s">
        <v>221</v>
      </c>
      <c r="AE26" s="13" t="s">
        <v>222</v>
      </c>
      <c r="AF26" s="13" t="s">
        <v>223</v>
      </c>
      <c r="AG26" s="14" t="s">
        <v>224</v>
      </c>
      <c r="AH26" s="14" t="s">
        <v>225</v>
      </c>
      <c r="AI26" s="14" t="s">
        <v>226</v>
      </c>
      <c r="AJ26" s="15" t="s">
        <v>227</v>
      </c>
      <c r="AK26" s="15" t="s">
        <v>228</v>
      </c>
      <c r="AL26" s="15" t="s">
        <v>229</v>
      </c>
      <c r="AM26" s="16" t="s">
        <v>230</v>
      </c>
      <c r="AN26" s="16" t="s">
        <v>231</v>
      </c>
      <c r="AO26" s="16" t="s">
        <v>232</v>
      </c>
    </row>
    <row r="27" ht="16.5" spans="1:41">
      <c r="A27" s="4">
        <v>1</v>
      </c>
      <c r="B27" s="4">
        <f>INT(B3/$M$1*$M$25)</f>
        <v>313</v>
      </c>
      <c r="C27" s="4">
        <f t="shared" ref="C27:M27" si="21">INT(C3/$M$1*$M$25)</f>
        <v>313</v>
      </c>
      <c r="D27" s="4">
        <f t="shared" si="21"/>
        <v>313</v>
      </c>
      <c r="E27" s="4">
        <f t="shared" si="21"/>
        <v>208</v>
      </c>
      <c r="F27" s="4">
        <f t="shared" si="21"/>
        <v>208</v>
      </c>
      <c r="G27" s="4">
        <f t="shared" si="21"/>
        <v>208</v>
      </c>
      <c r="H27" s="4">
        <f t="shared" si="21"/>
        <v>208</v>
      </c>
      <c r="I27" s="4">
        <f t="shared" si="21"/>
        <v>208</v>
      </c>
      <c r="J27" s="4">
        <f t="shared" si="21"/>
        <v>208</v>
      </c>
      <c r="K27" s="4">
        <f t="shared" si="21"/>
        <v>8346</v>
      </c>
      <c r="L27" s="4">
        <f t="shared" si="21"/>
        <v>8346</v>
      </c>
      <c r="M27" s="4">
        <f t="shared" si="21"/>
        <v>8346</v>
      </c>
      <c r="O27" s="4">
        <v>1</v>
      </c>
      <c r="P27" s="4">
        <f>INT(P3/$M$1*$M$25)</f>
        <v>257</v>
      </c>
      <c r="Q27" s="4">
        <f t="shared" ref="Q27:AA27" si="22">INT(Q3/$M$1*$M$25)</f>
        <v>257</v>
      </c>
      <c r="R27" s="4">
        <f t="shared" si="22"/>
        <v>257</v>
      </c>
      <c r="S27" s="4">
        <f t="shared" si="22"/>
        <v>208</v>
      </c>
      <c r="T27" s="4">
        <f t="shared" si="22"/>
        <v>208</v>
      </c>
      <c r="U27" s="4">
        <f t="shared" si="22"/>
        <v>208</v>
      </c>
      <c r="V27" s="4">
        <f t="shared" si="22"/>
        <v>208</v>
      </c>
      <c r="W27" s="4">
        <f t="shared" si="22"/>
        <v>208</v>
      </c>
      <c r="X27" s="4">
        <f t="shared" si="22"/>
        <v>208</v>
      </c>
      <c r="Y27" s="4">
        <f t="shared" si="22"/>
        <v>4173</v>
      </c>
      <c r="Z27" s="4">
        <f t="shared" si="22"/>
        <v>4173</v>
      </c>
      <c r="AA27" s="4">
        <f t="shared" si="22"/>
        <v>4173</v>
      </c>
      <c r="AC27" s="4">
        <v>1</v>
      </c>
      <c r="AD27" s="4">
        <f t="shared" ref="AD27:AO27" si="23">INT(AD3/$M$1*$M$25)</f>
        <v>257</v>
      </c>
      <c r="AE27" s="4">
        <f t="shared" si="23"/>
        <v>257</v>
      </c>
      <c r="AF27" s="4">
        <f t="shared" si="23"/>
        <v>257</v>
      </c>
      <c r="AG27" s="4">
        <f t="shared" si="23"/>
        <v>208</v>
      </c>
      <c r="AH27" s="4">
        <f t="shared" si="23"/>
        <v>208</v>
      </c>
      <c r="AI27" s="4">
        <f t="shared" si="23"/>
        <v>208</v>
      </c>
      <c r="AJ27" s="4">
        <f t="shared" si="23"/>
        <v>208</v>
      </c>
      <c r="AK27" s="4">
        <f t="shared" si="23"/>
        <v>208</v>
      </c>
      <c r="AL27" s="4">
        <f t="shared" si="23"/>
        <v>208</v>
      </c>
      <c r="AM27" s="4">
        <f t="shared" si="23"/>
        <v>5563</v>
      </c>
      <c r="AN27" s="4">
        <f t="shared" si="23"/>
        <v>5563</v>
      </c>
      <c r="AO27" s="4">
        <f t="shared" si="23"/>
        <v>5563</v>
      </c>
    </row>
    <row r="28" ht="16.5" spans="1:41">
      <c r="A28" s="4">
        <v>2</v>
      </c>
      <c r="B28" s="4">
        <f>INT(B4/$M$1*$M$25)</f>
        <v>345</v>
      </c>
      <c r="C28" s="4">
        <f>INT(C4/$M$1*$M$25)</f>
        <v>345</v>
      </c>
      <c r="D28" s="4">
        <f>INT(D4/$M$1*$M$25)</f>
        <v>345</v>
      </c>
      <c r="E28" s="4">
        <f>INT(E4/$M$1*$M$25)</f>
        <v>230</v>
      </c>
      <c r="F28" s="4">
        <f>INT(F4/$M$1*$M$25)</f>
        <v>230</v>
      </c>
      <c r="G28" s="4">
        <f>INT(G4/$M$1*$M$25)</f>
        <v>230</v>
      </c>
      <c r="H28" s="4">
        <f>INT(H4/$M$1*$M$25)</f>
        <v>230</v>
      </c>
      <c r="I28" s="4">
        <f>INT(I4/$M$1*$M$25)</f>
        <v>230</v>
      </c>
      <c r="J28" s="4">
        <f>INT(J4/$M$1*$M$25)</f>
        <v>230</v>
      </c>
      <c r="K28" s="4">
        <f>INT(K4/$M$1*$M$25)</f>
        <v>9204</v>
      </c>
      <c r="L28" s="4">
        <f>INT(L4/$M$1*$M$25)</f>
        <v>9204</v>
      </c>
      <c r="M28" s="4">
        <f>INT(M4/$M$1*$M$25)</f>
        <v>9204</v>
      </c>
      <c r="O28" s="4">
        <v>2</v>
      </c>
      <c r="P28" s="4">
        <f>INT(P4/$M$1*$M$25)</f>
        <v>282</v>
      </c>
      <c r="Q28" s="4">
        <f>INT(Q4/$M$1*$M$25)</f>
        <v>282</v>
      </c>
      <c r="R28" s="4">
        <f>INT(R4/$M$1*$M$25)</f>
        <v>282</v>
      </c>
      <c r="S28" s="4">
        <f>INT(S4/$M$1*$M$25)</f>
        <v>230</v>
      </c>
      <c r="T28" s="4">
        <f>INT(T4/$M$1*$M$25)</f>
        <v>230</v>
      </c>
      <c r="U28" s="4">
        <f>INT(U4/$M$1*$M$25)</f>
        <v>230</v>
      </c>
      <c r="V28" s="4">
        <f>INT(V4/$M$1*$M$25)</f>
        <v>230</v>
      </c>
      <c r="W28" s="4">
        <f>INT(W4/$M$1*$M$25)</f>
        <v>230</v>
      </c>
      <c r="X28" s="4">
        <f>INT(X4/$M$1*$M$25)</f>
        <v>230</v>
      </c>
      <c r="Y28" s="4">
        <f t="shared" ref="Y28:AO28" si="24">INT(Y4/$M$1*$M$25)</f>
        <v>4602</v>
      </c>
      <c r="Z28" s="4">
        <f t="shared" si="24"/>
        <v>4602</v>
      </c>
      <c r="AA28" s="4">
        <f t="shared" si="24"/>
        <v>4602</v>
      </c>
      <c r="AC28" s="4">
        <v>2</v>
      </c>
      <c r="AD28" s="4">
        <f t="shared" si="24"/>
        <v>282</v>
      </c>
      <c r="AE28" s="4">
        <f t="shared" si="24"/>
        <v>282</v>
      </c>
      <c r="AF28" s="4">
        <f t="shared" si="24"/>
        <v>282</v>
      </c>
      <c r="AG28" s="4">
        <f t="shared" si="24"/>
        <v>230</v>
      </c>
      <c r="AH28" s="4">
        <f t="shared" si="24"/>
        <v>230</v>
      </c>
      <c r="AI28" s="4">
        <f t="shared" si="24"/>
        <v>230</v>
      </c>
      <c r="AJ28" s="4">
        <f t="shared" si="24"/>
        <v>230</v>
      </c>
      <c r="AK28" s="4">
        <f t="shared" si="24"/>
        <v>230</v>
      </c>
      <c r="AL28" s="4">
        <f t="shared" si="24"/>
        <v>230</v>
      </c>
      <c r="AM28" s="4">
        <f t="shared" si="24"/>
        <v>6134</v>
      </c>
      <c r="AN28" s="4">
        <f t="shared" si="24"/>
        <v>6134</v>
      </c>
      <c r="AO28" s="4">
        <f t="shared" si="24"/>
        <v>6134</v>
      </c>
    </row>
    <row r="29" ht="16.5" spans="1:41">
      <c r="A29" s="4">
        <v>3</v>
      </c>
      <c r="B29" s="4">
        <f>INT(B5/$M$1*$M$25)</f>
        <v>376</v>
      </c>
      <c r="C29" s="4">
        <f>INT(C5/$M$1*$M$25)</f>
        <v>376</v>
      </c>
      <c r="D29" s="4">
        <f>INT(D5/$M$1*$M$25)</f>
        <v>376</v>
      </c>
      <c r="E29" s="4">
        <f>INT(E5/$M$1*$M$25)</f>
        <v>249</v>
      </c>
      <c r="F29" s="4">
        <f>INT(F5/$M$1*$M$25)</f>
        <v>249</v>
      </c>
      <c r="G29" s="4">
        <f>INT(G5/$M$1*$M$25)</f>
        <v>249</v>
      </c>
      <c r="H29" s="4">
        <f>INT(H5/$M$1*$M$25)</f>
        <v>249</v>
      </c>
      <c r="I29" s="4">
        <f>INT(I5/$M$1*$M$25)</f>
        <v>249</v>
      </c>
      <c r="J29" s="4">
        <f>INT(J5/$M$1*$M$25)</f>
        <v>249</v>
      </c>
      <c r="K29" s="4">
        <f>INT(K5/$M$1*$M$25)</f>
        <v>9984</v>
      </c>
      <c r="L29" s="4">
        <f>INT(L5/$M$1*$M$25)</f>
        <v>9984</v>
      </c>
      <c r="M29" s="4">
        <f>INT(M5/$M$1*$M$25)</f>
        <v>9984</v>
      </c>
      <c r="O29" s="4">
        <v>3</v>
      </c>
      <c r="P29" s="4">
        <f>INT(P5/$M$1*$M$25)</f>
        <v>308</v>
      </c>
      <c r="Q29" s="4">
        <f>INT(Q5/$M$1*$M$25)</f>
        <v>308</v>
      </c>
      <c r="R29" s="4">
        <f>INT(R5/$M$1*$M$25)</f>
        <v>308</v>
      </c>
      <c r="S29" s="4">
        <f>INT(S5/$M$1*$M$25)</f>
        <v>249</v>
      </c>
      <c r="T29" s="4">
        <f>INT(T5/$M$1*$M$25)</f>
        <v>249</v>
      </c>
      <c r="U29" s="4">
        <f>INT(U5/$M$1*$M$25)</f>
        <v>249</v>
      </c>
      <c r="V29" s="4">
        <f>INT(V5/$M$1*$M$25)</f>
        <v>249</v>
      </c>
      <c r="W29" s="4">
        <f>INT(W5/$M$1*$M$25)</f>
        <v>249</v>
      </c>
      <c r="X29" s="4">
        <f>INT(X5/$M$1*$M$25)</f>
        <v>249</v>
      </c>
      <c r="Y29" s="4">
        <f t="shared" ref="Y29:AO29" si="25">INT(Y5/$M$1*$M$25)</f>
        <v>4992</v>
      </c>
      <c r="Z29" s="4">
        <f t="shared" si="25"/>
        <v>4992</v>
      </c>
      <c r="AA29" s="4">
        <f t="shared" si="25"/>
        <v>4992</v>
      </c>
      <c r="AC29" s="4">
        <v>3</v>
      </c>
      <c r="AD29" s="4">
        <f t="shared" si="25"/>
        <v>308</v>
      </c>
      <c r="AE29" s="4">
        <f t="shared" si="25"/>
        <v>308</v>
      </c>
      <c r="AF29" s="4">
        <f t="shared" si="25"/>
        <v>308</v>
      </c>
      <c r="AG29" s="4">
        <f t="shared" si="25"/>
        <v>249</v>
      </c>
      <c r="AH29" s="4">
        <f t="shared" si="25"/>
        <v>249</v>
      </c>
      <c r="AI29" s="4">
        <f t="shared" si="25"/>
        <v>249</v>
      </c>
      <c r="AJ29" s="4">
        <f t="shared" si="25"/>
        <v>249</v>
      </c>
      <c r="AK29" s="4">
        <f t="shared" si="25"/>
        <v>249</v>
      </c>
      <c r="AL29" s="4">
        <f t="shared" si="25"/>
        <v>249</v>
      </c>
      <c r="AM29" s="4">
        <f t="shared" si="25"/>
        <v>6655</v>
      </c>
      <c r="AN29" s="4">
        <f t="shared" si="25"/>
        <v>6655</v>
      </c>
      <c r="AO29" s="4">
        <f t="shared" si="25"/>
        <v>6655</v>
      </c>
    </row>
    <row r="33" ht="16.5" spans="1:41">
      <c r="A33" s="1" t="s">
        <v>242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3">
        <v>2.5</v>
      </c>
      <c r="O33" s="1" t="s">
        <v>243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3">
        <v>2.5</v>
      </c>
      <c r="AC33" s="1" t="s">
        <v>244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3">
        <v>2.5</v>
      </c>
    </row>
    <row r="34" ht="16.5" spans="1:41">
      <c r="A34" s="3" t="s">
        <v>98</v>
      </c>
      <c r="B34" s="13" t="s">
        <v>221</v>
      </c>
      <c r="C34" s="13" t="s">
        <v>222</v>
      </c>
      <c r="D34" s="13" t="s">
        <v>223</v>
      </c>
      <c r="E34" s="14" t="s">
        <v>224</v>
      </c>
      <c r="F34" s="14" t="s">
        <v>225</v>
      </c>
      <c r="G34" s="14" t="s">
        <v>226</v>
      </c>
      <c r="H34" s="15" t="s">
        <v>227</v>
      </c>
      <c r="I34" s="15" t="s">
        <v>228</v>
      </c>
      <c r="J34" s="15" t="s">
        <v>229</v>
      </c>
      <c r="K34" s="16" t="s">
        <v>230</v>
      </c>
      <c r="L34" s="16" t="s">
        <v>231</v>
      </c>
      <c r="M34" s="16" t="s">
        <v>232</v>
      </c>
      <c r="O34" s="3" t="s">
        <v>98</v>
      </c>
      <c r="P34" s="13" t="s">
        <v>221</v>
      </c>
      <c r="Q34" s="13" t="s">
        <v>222</v>
      </c>
      <c r="R34" s="13" t="s">
        <v>223</v>
      </c>
      <c r="S34" s="14" t="s">
        <v>224</v>
      </c>
      <c r="T34" s="14" t="s">
        <v>225</v>
      </c>
      <c r="U34" s="14" t="s">
        <v>226</v>
      </c>
      <c r="V34" s="15" t="s">
        <v>227</v>
      </c>
      <c r="W34" s="15" t="s">
        <v>228</v>
      </c>
      <c r="X34" s="15" t="s">
        <v>229</v>
      </c>
      <c r="Y34" s="16" t="s">
        <v>230</v>
      </c>
      <c r="Z34" s="16" t="s">
        <v>231</v>
      </c>
      <c r="AA34" s="16" t="s">
        <v>232</v>
      </c>
      <c r="AC34" s="3" t="s">
        <v>98</v>
      </c>
      <c r="AD34" s="13" t="s">
        <v>221</v>
      </c>
      <c r="AE34" s="13" t="s">
        <v>222</v>
      </c>
      <c r="AF34" s="13" t="s">
        <v>223</v>
      </c>
      <c r="AG34" s="14" t="s">
        <v>224</v>
      </c>
      <c r="AH34" s="14" t="s">
        <v>225</v>
      </c>
      <c r="AI34" s="14" t="s">
        <v>226</v>
      </c>
      <c r="AJ34" s="15" t="s">
        <v>227</v>
      </c>
      <c r="AK34" s="15" t="s">
        <v>228</v>
      </c>
      <c r="AL34" s="15" t="s">
        <v>229</v>
      </c>
      <c r="AM34" s="16" t="s">
        <v>230</v>
      </c>
      <c r="AN34" s="16" t="s">
        <v>231</v>
      </c>
      <c r="AO34" s="16" t="s">
        <v>232</v>
      </c>
    </row>
    <row r="35" ht="16.5" spans="1:41">
      <c r="A35" s="4">
        <v>1</v>
      </c>
      <c r="B35" s="4">
        <f>INT(B3/$M$1*$M$33)</f>
        <v>402</v>
      </c>
      <c r="C35" s="4">
        <f t="shared" ref="C35:M35" si="26">INT(C3/$M$1*$M$33)</f>
        <v>402</v>
      </c>
      <c r="D35" s="4">
        <f t="shared" si="26"/>
        <v>402</v>
      </c>
      <c r="E35" s="4">
        <f t="shared" si="26"/>
        <v>267</v>
      </c>
      <c r="F35" s="4">
        <f t="shared" si="26"/>
        <v>267</v>
      </c>
      <c r="G35" s="4">
        <f t="shared" si="26"/>
        <v>267</v>
      </c>
      <c r="H35" s="4">
        <f t="shared" si="26"/>
        <v>267</v>
      </c>
      <c r="I35" s="4">
        <f t="shared" si="26"/>
        <v>267</v>
      </c>
      <c r="J35" s="4">
        <f t="shared" si="26"/>
        <v>267</v>
      </c>
      <c r="K35" s="4">
        <f t="shared" si="26"/>
        <v>10700</v>
      </c>
      <c r="L35" s="4">
        <f t="shared" si="26"/>
        <v>10700</v>
      </c>
      <c r="M35" s="4">
        <f t="shared" si="26"/>
        <v>10700</v>
      </c>
      <c r="O35" s="4">
        <v>1</v>
      </c>
      <c r="P35" s="4">
        <f>INT(P3/$M$1*$M$33)</f>
        <v>330</v>
      </c>
      <c r="Q35" s="4">
        <f t="shared" ref="Q35:AA35" si="27">INT(Q3/$M$1*$M$33)</f>
        <v>330</v>
      </c>
      <c r="R35" s="4">
        <f t="shared" si="27"/>
        <v>330</v>
      </c>
      <c r="S35" s="4">
        <f t="shared" si="27"/>
        <v>267</v>
      </c>
      <c r="T35" s="4">
        <f t="shared" si="27"/>
        <v>267</v>
      </c>
      <c r="U35" s="4">
        <f t="shared" si="27"/>
        <v>267</v>
      </c>
      <c r="V35" s="4">
        <f t="shared" si="27"/>
        <v>267</v>
      </c>
      <c r="W35" s="4">
        <f t="shared" si="27"/>
        <v>267</v>
      </c>
      <c r="X35" s="4">
        <f t="shared" si="27"/>
        <v>267</v>
      </c>
      <c r="Y35" s="4">
        <f t="shared" si="27"/>
        <v>5350</v>
      </c>
      <c r="Z35" s="4">
        <f t="shared" si="27"/>
        <v>5350</v>
      </c>
      <c r="AA35" s="4">
        <f t="shared" si="27"/>
        <v>5350</v>
      </c>
      <c r="AC35" s="4">
        <v>1</v>
      </c>
      <c r="AD35" s="4">
        <f t="shared" ref="AD35:AO35" si="28">INT(AD3/$M$1*$M$33)</f>
        <v>330</v>
      </c>
      <c r="AE35" s="4">
        <f t="shared" si="28"/>
        <v>330</v>
      </c>
      <c r="AF35" s="4">
        <f t="shared" si="28"/>
        <v>330</v>
      </c>
      <c r="AG35" s="4">
        <f t="shared" si="28"/>
        <v>267</v>
      </c>
      <c r="AH35" s="4">
        <f t="shared" si="28"/>
        <v>267</v>
      </c>
      <c r="AI35" s="4">
        <f t="shared" si="28"/>
        <v>267</v>
      </c>
      <c r="AJ35" s="4">
        <f t="shared" si="28"/>
        <v>267</v>
      </c>
      <c r="AK35" s="4">
        <f t="shared" si="28"/>
        <v>267</v>
      </c>
      <c r="AL35" s="4">
        <f t="shared" si="28"/>
        <v>267</v>
      </c>
      <c r="AM35" s="4">
        <f t="shared" si="28"/>
        <v>7132</v>
      </c>
      <c r="AN35" s="4">
        <f t="shared" si="28"/>
        <v>7132</v>
      </c>
      <c r="AO35" s="4">
        <f t="shared" si="28"/>
        <v>7132</v>
      </c>
    </row>
    <row r="36" ht="16.5" spans="1:41">
      <c r="A36" s="4">
        <v>2</v>
      </c>
      <c r="B36" s="4">
        <f>INT(B4/$M$1*$M$33)</f>
        <v>442</v>
      </c>
      <c r="C36" s="4">
        <f>INT(C4/$M$1*$M$33)</f>
        <v>442</v>
      </c>
      <c r="D36" s="4">
        <f>INT(D4/$M$1*$M$33)</f>
        <v>442</v>
      </c>
      <c r="E36" s="4">
        <f>INT(E4/$M$1*$M$33)</f>
        <v>295</v>
      </c>
      <c r="F36" s="4">
        <f>INT(F4/$M$1*$M$33)</f>
        <v>295</v>
      </c>
      <c r="G36" s="4">
        <f>INT(G4/$M$1*$M$33)</f>
        <v>295</v>
      </c>
      <c r="H36" s="4">
        <f>INT(H4/$M$1*$M$33)</f>
        <v>295</v>
      </c>
      <c r="I36" s="4">
        <f>INT(I4/$M$1*$M$33)</f>
        <v>295</v>
      </c>
      <c r="J36" s="4">
        <f>INT(J4/$M$1*$M$33)</f>
        <v>295</v>
      </c>
      <c r="K36" s="4">
        <f>INT(K4/$M$1*$M$33)</f>
        <v>11800</v>
      </c>
      <c r="L36" s="4">
        <f>INT(L4/$M$1*$M$33)</f>
        <v>11800</v>
      </c>
      <c r="M36" s="4">
        <f>INT(M4/$M$1*$M$33)</f>
        <v>11800</v>
      </c>
      <c r="O36" s="4">
        <v>2</v>
      </c>
      <c r="P36" s="4">
        <f>INT(P4/$M$1*$M$33)</f>
        <v>362</v>
      </c>
      <c r="Q36" s="4">
        <f>INT(Q4/$M$1*$M$33)</f>
        <v>362</v>
      </c>
      <c r="R36" s="4">
        <f>INT(R4/$M$1*$M$33)</f>
        <v>362</v>
      </c>
      <c r="S36" s="4">
        <f>INT(S4/$M$1*$M$33)</f>
        <v>295</v>
      </c>
      <c r="T36" s="4">
        <f>INT(T4/$M$1*$M$33)</f>
        <v>295</v>
      </c>
      <c r="U36" s="4">
        <f>INT(U4/$M$1*$M$33)</f>
        <v>295</v>
      </c>
      <c r="V36" s="4">
        <f>INT(V4/$M$1*$M$33)</f>
        <v>295</v>
      </c>
      <c r="W36" s="4">
        <f>INT(W4/$M$1*$M$33)</f>
        <v>295</v>
      </c>
      <c r="X36" s="4">
        <f>INT(X4/$M$1*$M$33)</f>
        <v>295</v>
      </c>
      <c r="Y36" s="4">
        <f t="shared" ref="Y36:AO36" si="29">INT(Y4/$M$1*$M$33)</f>
        <v>5900</v>
      </c>
      <c r="Z36" s="4">
        <f t="shared" si="29"/>
        <v>5900</v>
      </c>
      <c r="AA36" s="4">
        <f t="shared" si="29"/>
        <v>5900</v>
      </c>
      <c r="AC36" s="4">
        <v>2</v>
      </c>
      <c r="AD36" s="4">
        <f t="shared" si="29"/>
        <v>362</v>
      </c>
      <c r="AE36" s="4">
        <f t="shared" si="29"/>
        <v>362</v>
      </c>
      <c r="AF36" s="4">
        <f t="shared" si="29"/>
        <v>362</v>
      </c>
      <c r="AG36" s="4">
        <f t="shared" si="29"/>
        <v>295</v>
      </c>
      <c r="AH36" s="4">
        <f t="shared" si="29"/>
        <v>295</v>
      </c>
      <c r="AI36" s="4">
        <f t="shared" si="29"/>
        <v>295</v>
      </c>
      <c r="AJ36" s="4">
        <f t="shared" si="29"/>
        <v>295</v>
      </c>
      <c r="AK36" s="4">
        <f t="shared" si="29"/>
        <v>295</v>
      </c>
      <c r="AL36" s="4">
        <f t="shared" si="29"/>
        <v>295</v>
      </c>
      <c r="AM36" s="4">
        <f t="shared" si="29"/>
        <v>7865</v>
      </c>
      <c r="AN36" s="4">
        <f t="shared" si="29"/>
        <v>7865</v>
      </c>
      <c r="AO36" s="4">
        <f t="shared" si="29"/>
        <v>7865</v>
      </c>
    </row>
    <row r="37" ht="16.5" spans="1:41">
      <c r="A37" s="4">
        <v>3</v>
      </c>
      <c r="B37" s="4">
        <f>INT(B5/$M$1*$M$33)</f>
        <v>482</v>
      </c>
      <c r="C37" s="4">
        <f>INT(C5/$M$1*$M$33)</f>
        <v>482</v>
      </c>
      <c r="D37" s="4">
        <f>INT(D5/$M$1*$M$33)</f>
        <v>482</v>
      </c>
      <c r="E37" s="4">
        <f>INT(E5/$M$1*$M$33)</f>
        <v>320</v>
      </c>
      <c r="F37" s="4">
        <f>INT(F5/$M$1*$M$33)</f>
        <v>320</v>
      </c>
      <c r="G37" s="4">
        <f>INT(G5/$M$1*$M$33)</f>
        <v>320</v>
      </c>
      <c r="H37" s="4">
        <f>INT(H5/$M$1*$M$33)</f>
        <v>320</v>
      </c>
      <c r="I37" s="4">
        <f>INT(I5/$M$1*$M$33)</f>
        <v>320</v>
      </c>
      <c r="J37" s="4">
        <f>INT(J5/$M$1*$M$33)</f>
        <v>320</v>
      </c>
      <c r="K37" s="4">
        <f>INT(K5/$M$1*$M$33)</f>
        <v>12800</v>
      </c>
      <c r="L37" s="4">
        <f>INT(L5/$M$1*$M$33)</f>
        <v>12800</v>
      </c>
      <c r="M37" s="4">
        <f>INT(M5/$M$1*$M$33)</f>
        <v>12800</v>
      </c>
      <c r="O37" s="4">
        <v>3</v>
      </c>
      <c r="P37" s="4">
        <f>INT(P5/$M$1*$M$33)</f>
        <v>395</v>
      </c>
      <c r="Q37" s="4">
        <f>INT(Q5/$M$1*$M$33)</f>
        <v>395</v>
      </c>
      <c r="R37" s="4">
        <f>INT(R5/$M$1*$M$33)</f>
        <v>395</v>
      </c>
      <c r="S37" s="4">
        <f>INT(S5/$M$1*$M$33)</f>
        <v>320</v>
      </c>
      <c r="T37" s="4">
        <f>INT(T5/$M$1*$M$33)</f>
        <v>320</v>
      </c>
      <c r="U37" s="4">
        <f>INT(U5/$M$1*$M$33)</f>
        <v>320</v>
      </c>
      <c r="V37" s="4">
        <f>INT(V5/$M$1*$M$33)</f>
        <v>320</v>
      </c>
      <c r="W37" s="4">
        <f>INT(W5/$M$1*$M$33)</f>
        <v>320</v>
      </c>
      <c r="X37" s="4">
        <f>INT(X5/$M$1*$M$33)</f>
        <v>320</v>
      </c>
      <c r="Y37" s="4">
        <f t="shared" ref="Y37:AO37" si="30">INT(Y5/$M$1*$M$33)</f>
        <v>6400</v>
      </c>
      <c r="Z37" s="4">
        <f t="shared" si="30"/>
        <v>6400</v>
      </c>
      <c r="AA37" s="4">
        <f t="shared" si="30"/>
        <v>6400</v>
      </c>
      <c r="AC37" s="4">
        <v>3</v>
      </c>
      <c r="AD37" s="4">
        <f t="shared" si="30"/>
        <v>395</v>
      </c>
      <c r="AE37" s="4">
        <f t="shared" si="30"/>
        <v>395</v>
      </c>
      <c r="AF37" s="4">
        <f t="shared" si="30"/>
        <v>395</v>
      </c>
      <c r="AG37" s="4">
        <f t="shared" si="30"/>
        <v>320</v>
      </c>
      <c r="AH37" s="4">
        <f t="shared" si="30"/>
        <v>320</v>
      </c>
      <c r="AI37" s="4">
        <f t="shared" si="30"/>
        <v>320</v>
      </c>
      <c r="AJ37" s="4">
        <f t="shared" si="30"/>
        <v>320</v>
      </c>
      <c r="AK37" s="4">
        <f t="shared" si="30"/>
        <v>320</v>
      </c>
      <c r="AL37" s="4">
        <f t="shared" si="30"/>
        <v>320</v>
      </c>
      <c r="AM37" s="4">
        <f t="shared" si="30"/>
        <v>8532</v>
      </c>
      <c r="AN37" s="4">
        <f t="shared" si="30"/>
        <v>8532</v>
      </c>
      <c r="AO37" s="4">
        <f t="shared" si="30"/>
        <v>8532</v>
      </c>
    </row>
    <row r="41" ht="16.5" spans="1:41">
      <c r="A41" s="1" t="s">
        <v>245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4">
        <v>3.2</v>
      </c>
      <c r="O41" s="1" t="s">
        <v>246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4">
        <v>3.2</v>
      </c>
      <c r="AC41" s="1" t="s">
        <v>247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4">
        <v>3.2</v>
      </c>
    </row>
    <row r="42" ht="16.5" spans="1:41">
      <c r="A42" s="3" t="s">
        <v>98</v>
      </c>
      <c r="B42" s="13" t="s">
        <v>221</v>
      </c>
      <c r="C42" s="13" t="s">
        <v>222</v>
      </c>
      <c r="D42" s="13" t="s">
        <v>223</v>
      </c>
      <c r="E42" s="14" t="s">
        <v>224</v>
      </c>
      <c r="F42" s="14" t="s">
        <v>225</v>
      </c>
      <c r="G42" s="14" t="s">
        <v>226</v>
      </c>
      <c r="H42" s="15" t="s">
        <v>227</v>
      </c>
      <c r="I42" s="15" t="s">
        <v>228</v>
      </c>
      <c r="J42" s="15" t="s">
        <v>229</v>
      </c>
      <c r="K42" s="16" t="s">
        <v>230</v>
      </c>
      <c r="L42" s="16" t="s">
        <v>231</v>
      </c>
      <c r="M42" s="16" t="s">
        <v>232</v>
      </c>
      <c r="O42" s="3" t="s">
        <v>98</v>
      </c>
      <c r="P42" s="13" t="s">
        <v>221</v>
      </c>
      <c r="Q42" s="13" t="s">
        <v>222</v>
      </c>
      <c r="R42" s="13" t="s">
        <v>223</v>
      </c>
      <c r="S42" s="14" t="s">
        <v>224</v>
      </c>
      <c r="T42" s="14" t="s">
        <v>225</v>
      </c>
      <c r="U42" s="14" t="s">
        <v>226</v>
      </c>
      <c r="V42" s="15" t="s">
        <v>227</v>
      </c>
      <c r="W42" s="15" t="s">
        <v>228</v>
      </c>
      <c r="X42" s="15" t="s">
        <v>229</v>
      </c>
      <c r="Y42" s="16" t="s">
        <v>230</v>
      </c>
      <c r="Z42" s="16" t="s">
        <v>231</v>
      </c>
      <c r="AA42" s="16" t="s">
        <v>232</v>
      </c>
      <c r="AC42" s="3" t="s">
        <v>98</v>
      </c>
      <c r="AD42" s="13" t="s">
        <v>221</v>
      </c>
      <c r="AE42" s="13" t="s">
        <v>222</v>
      </c>
      <c r="AF42" s="13" t="s">
        <v>223</v>
      </c>
      <c r="AG42" s="14" t="s">
        <v>224</v>
      </c>
      <c r="AH42" s="14" t="s">
        <v>225</v>
      </c>
      <c r="AI42" s="14" t="s">
        <v>226</v>
      </c>
      <c r="AJ42" s="15" t="s">
        <v>227</v>
      </c>
      <c r="AK42" s="15" t="s">
        <v>228</v>
      </c>
      <c r="AL42" s="15" t="s">
        <v>229</v>
      </c>
      <c r="AM42" s="16" t="s">
        <v>230</v>
      </c>
      <c r="AN42" s="16" t="s">
        <v>231</v>
      </c>
      <c r="AO42" s="16" t="s">
        <v>232</v>
      </c>
    </row>
    <row r="43" ht="16.5" spans="1:41">
      <c r="A43" s="4">
        <v>1</v>
      </c>
      <c r="B43" s="4">
        <f>INT(B3/$M$1*$M$41)</f>
        <v>515</v>
      </c>
      <c r="C43" s="4">
        <f t="shared" ref="C43:M43" si="31">INT(C3/$M$1*$M$41)</f>
        <v>515</v>
      </c>
      <c r="D43" s="4">
        <f t="shared" si="31"/>
        <v>515</v>
      </c>
      <c r="E43" s="4">
        <f t="shared" si="31"/>
        <v>342</v>
      </c>
      <c r="F43" s="4">
        <f t="shared" si="31"/>
        <v>342</v>
      </c>
      <c r="G43" s="4">
        <f t="shared" si="31"/>
        <v>342</v>
      </c>
      <c r="H43" s="4">
        <f t="shared" si="31"/>
        <v>342</v>
      </c>
      <c r="I43" s="4">
        <f t="shared" si="31"/>
        <v>342</v>
      </c>
      <c r="J43" s="4">
        <f t="shared" si="31"/>
        <v>342</v>
      </c>
      <c r="K43" s="4">
        <f t="shared" si="31"/>
        <v>13696</v>
      </c>
      <c r="L43" s="4">
        <f t="shared" si="31"/>
        <v>13696</v>
      </c>
      <c r="M43" s="4">
        <f t="shared" si="31"/>
        <v>13696</v>
      </c>
      <c r="O43" s="4">
        <v>1</v>
      </c>
      <c r="P43" s="4">
        <f>INT(P3/$M$1*$M$41)</f>
        <v>422</v>
      </c>
      <c r="Q43" s="4">
        <f t="shared" ref="Q43:AA43" si="32">INT(Q3/$M$1*$M$41)</f>
        <v>422</v>
      </c>
      <c r="R43" s="4">
        <f t="shared" si="32"/>
        <v>422</v>
      </c>
      <c r="S43" s="4">
        <f t="shared" si="32"/>
        <v>342</v>
      </c>
      <c r="T43" s="4">
        <f t="shared" si="32"/>
        <v>342</v>
      </c>
      <c r="U43" s="4">
        <f t="shared" si="32"/>
        <v>342</v>
      </c>
      <c r="V43" s="4">
        <f t="shared" si="32"/>
        <v>342</v>
      </c>
      <c r="W43" s="4">
        <f t="shared" si="32"/>
        <v>342</v>
      </c>
      <c r="X43" s="4">
        <f t="shared" si="32"/>
        <v>342</v>
      </c>
      <c r="Y43" s="4">
        <f t="shared" si="32"/>
        <v>6848</v>
      </c>
      <c r="Z43" s="4">
        <f t="shared" si="32"/>
        <v>6848</v>
      </c>
      <c r="AA43" s="4">
        <f t="shared" si="32"/>
        <v>6848</v>
      </c>
      <c r="AC43" s="4">
        <v>1</v>
      </c>
      <c r="AD43" s="4">
        <f t="shared" ref="AD43:AO43" si="33">INT(AD3/$M$1*$M$41)</f>
        <v>422</v>
      </c>
      <c r="AE43" s="4">
        <f t="shared" si="33"/>
        <v>422</v>
      </c>
      <c r="AF43" s="4">
        <f t="shared" si="33"/>
        <v>422</v>
      </c>
      <c r="AG43" s="4">
        <f t="shared" si="33"/>
        <v>342</v>
      </c>
      <c r="AH43" s="4">
        <f t="shared" si="33"/>
        <v>342</v>
      </c>
      <c r="AI43" s="4">
        <f t="shared" si="33"/>
        <v>342</v>
      </c>
      <c r="AJ43" s="4">
        <f t="shared" si="33"/>
        <v>342</v>
      </c>
      <c r="AK43" s="4">
        <f t="shared" si="33"/>
        <v>342</v>
      </c>
      <c r="AL43" s="4">
        <f t="shared" si="33"/>
        <v>342</v>
      </c>
      <c r="AM43" s="4">
        <f t="shared" si="33"/>
        <v>9129</v>
      </c>
      <c r="AN43" s="4">
        <f t="shared" si="33"/>
        <v>9129</v>
      </c>
      <c r="AO43" s="4">
        <f t="shared" si="33"/>
        <v>9129</v>
      </c>
    </row>
    <row r="44" ht="16.5" spans="1:41">
      <c r="A44" s="4">
        <v>2</v>
      </c>
      <c r="B44" s="4">
        <f>INT(B4/$M$1*$M$41)</f>
        <v>566</v>
      </c>
      <c r="C44" s="4">
        <f>INT(C4/$M$1*$M$41)</f>
        <v>566</v>
      </c>
      <c r="D44" s="4">
        <f>INT(D4/$M$1*$M$41)</f>
        <v>566</v>
      </c>
      <c r="E44" s="4">
        <f>INT(E4/$M$1*$M$41)</f>
        <v>377</v>
      </c>
      <c r="F44" s="4">
        <f>INT(F4/$M$1*$M$41)</f>
        <v>377</v>
      </c>
      <c r="G44" s="4">
        <f>INT(G4/$M$1*$M$41)</f>
        <v>377</v>
      </c>
      <c r="H44" s="4">
        <f>INT(H4/$M$1*$M$41)</f>
        <v>377</v>
      </c>
      <c r="I44" s="4">
        <f>INT(I4/$M$1*$M$41)</f>
        <v>377</v>
      </c>
      <c r="J44" s="4">
        <f>INT(J4/$M$1*$M$41)</f>
        <v>377</v>
      </c>
      <c r="K44" s="4">
        <f>INT(K4/$M$1*$M$41)</f>
        <v>15104</v>
      </c>
      <c r="L44" s="4">
        <f>INT(L4/$M$1*$M$41)</f>
        <v>15104</v>
      </c>
      <c r="M44" s="4">
        <f>INT(M4/$M$1*$M$41)</f>
        <v>15104</v>
      </c>
      <c r="O44" s="4">
        <v>2</v>
      </c>
      <c r="P44" s="4">
        <f>INT(P4/$M$1*$M$41)</f>
        <v>464</v>
      </c>
      <c r="Q44" s="4">
        <f>INT(Q4/$M$1*$M$41)</f>
        <v>464</v>
      </c>
      <c r="R44" s="4">
        <f>INT(R4/$M$1*$M$41)</f>
        <v>464</v>
      </c>
      <c r="S44" s="4">
        <f>INT(S4/$M$1*$M$41)</f>
        <v>377</v>
      </c>
      <c r="T44" s="4">
        <f>INT(T4/$M$1*$M$41)</f>
        <v>377</v>
      </c>
      <c r="U44" s="4">
        <f>INT(U4/$M$1*$M$41)</f>
        <v>377</v>
      </c>
      <c r="V44" s="4">
        <f>INT(V4/$M$1*$M$41)</f>
        <v>377</v>
      </c>
      <c r="W44" s="4">
        <f>INT(W4/$M$1*$M$41)</f>
        <v>377</v>
      </c>
      <c r="X44" s="4">
        <f>INT(X4/$M$1*$M$41)</f>
        <v>377</v>
      </c>
      <c r="Y44" s="4">
        <f t="shared" ref="Y44:AO44" si="34">INT(Y4/$M$1*$M$41)</f>
        <v>7552</v>
      </c>
      <c r="Z44" s="4">
        <f t="shared" si="34"/>
        <v>7552</v>
      </c>
      <c r="AA44" s="4">
        <f t="shared" si="34"/>
        <v>7552</v>
      </c>
      <c r="AC44" s="4">
        <v>2</v>
      </c>
      <c r="AD44" s="4">
        <f t="shared" si="34"/>
        <v>464</v>
      </c>
      <c r="AE44" s="4">
        <f t="shared" si="34"/>
        <v>464</v>
      </c>
      <c r="AF44" s="4">
        <f t="shared" si="34"/>
        <v>464</v>
      </c>
      <c r="AG44" s="4">
        <f t="shared" si="34"/>
        <v>377</v>
      </c>
      <c r="AH44" s="4">
        <f t="shared" si="34"/>
        <v>377</v>
      </c>
      <c r="AI44" s="4">
        <f t="shared" si="34"/>
        <v>377</v>
      </c>
      <c r="AJ44" s="4">
        <f t="shared" si="34"/>
        <v>377</v>
      </c>
      <c r="AK44" s="4">
        <f t="shared" si="34"/>
        <v>377</v>
      </c>
      <c r="AL44" s="4">
        <f t="shared" si="34"/>
        <v>377</v>
      </c>
      <c r="AM44" s="4">
        <f t="shared" si="34"/>
        <v>10067</v>
      </c>
      <c r="AN44" s="4">
        <f t="shared" si="34"/>
        <v>10067</v>
      </c>
      <c r="AO44" s="4">
        <f t="shared" si="34"/>
        <v>10067</v>
      </c>
    </row>
    <row r="45" ht="16.5" spans="1:41">
      <c r="A45" s="4">
        <v>3</v>
      </c>
      <c r="B45" s="4">
        <f>INT(B5/$M$1*$M$41)</f>
        <v>617</v>
      </c>
      <c r="C45" s="4">
        <f>INT(C5/$M$1*$M$41)</f>
        <v>617</v>
      </c>
      <c r="D45" s="4">
        <f>INT(D5/$M$1*$M$41)</f>
        <v>617</v>
      </c>
      <c r="E45" s="4">
        <f>INT(E5/$M$1*$M$41)</f>
        <v>409</v>
      </c>
      <c r="F45" s="4">
        <f>INT(F5/$M$1*$M$41)</f>
        <v>409</v>
      </c>
      <c r="G45" s="4">
        <f>INT(G5/$M$1*$M$41)</f>
        <v>409</v>
      </c>
      <c r="H45" s="4">
        <f>INT(H5/$M$1*$M$41)</f>
        <v>409</v>
      </c>
      <c r="I45" s="4">
        <f>INT(I5/$M$1*$M$41)</f>
        <v>409</v>
      </c>
      <c r="J45" s="4">
        <f>INT(J5/$M$1*$M$41)</f>
        <v>409</v>
      </c>
      <c r="K45" s="4">
        <f>INT(K5/$M$1*$M$41)</f>
        <v>16384</v>
      </c>
      <c r="L45" s="4">
        <f>INT(L5/$M$1*$M$41)</f>
        <v>16384</v>
      </c>
      <c r="M45" s="4">
        <f>INT(M5/$M$1*$M$41)</f>
        <v>16384</v>
      </c>
      <c r="O45" s="4">
        <v>3</v>
      </c>
      <c r="P45" s="4">
        <f>INT(P5/$M$1*$M$41)</f>
        <v>505</v>
      </c>
      <c r="Q45" s="4">
        <f>INT(Q5/$M$1*$M$41)</f>
        <v>505</v>
      </c>
      <c r="R45" s="4">
        <f>INT(R5/$M$1*$M$41)</f>
        <v>505</v>
      </c>
      <c r="S45" s="4">
        <f>INT(S5/$M$1*$M$41)</f>
        <v>409</v>
      </c>
      <c r="T45" s="4">
        <f>INT(T5/$M$1*$M$41)</f>
        <v>409</v>
      </c>
      <c r="U45" s="4">
        <f>INT(U5/$M$1*$M$41)</f>
        <v>409</v>
      </c>
      <c r="V45" s="4">
        <f>INT(V5/$M$1*$M$41)</f>
        <v>409</v>
      </c>
      <c r="W45" s="4">
        <f>INT(W5/$M$1*$M$41)</f>
        <v>409</v>
      </c>
      <c r="X45" s="4">
        <f>INT(X5/$M$1*$M$41)</f>
        <v>409</v>
      </c>
      <c r="Y45" s="4">
        <f t="shared" ref="Y45:AO45" si="35">INT(Y5/$M$1*$M$41)</f>
        <v>8192</v>
      </c>
      <c r="Z45" s="4">
        <f t="shared" si="35"/>
        <v>8192</v>
      </c>
      <c r="AA45" s="4">
        <f t="shared" si="35"/>
        <v>8192</v>
      </c>
      <c r="AC45" s="4">
        <v>3</v>
      </c>
      <c r="AD45" s="4">
        <f t="shared" si="35"/>
        <v>505</v>
      </c>
      <c r="AE45" s="4">
        <f t="shared" si="35"/>
        <v>505</v>
      </c>
      <c r="AF45" s="4">
        <f t="shared" si="35"/>
        <v>505</v>
      </c>
      <c r="AG45" s="4">
        <f t="shared" si="35"/>
        <v>409</v>
      </c>
      <c r="AH45" s="4">
        <f t="shared" si="35"/>
        <v>409</v>
      </c>
      <c r="AI45" s="4">
        <f t="shared" si="35"/>
        <v>409</v>
      </c>
      <c r="AJ45" s="4">
        <f t="shared" si="35"/>
        <v>409</v>
      </c>
      <c r="AK45" s="4">
        <f t="shared" si="35"/>
        <v>409</v>
      </c>
      <c r="AL45" s="4">
        <f t="shared" si="35"/>
        <v>409</v>
      </c>
      <c r="AM45" s="4">
        <f t="shared" si="35"/>
        <v>10921</v>
      </c>
      <c r="AN45" s="4">
        <f t="shared" si="35"/>
        <v>10921</v>
      </c>
      <c r="AO45" s="4">
        <f t="shared" si="35"/>
        <v>10921</v>
      </c>
    </row>
    <row r="49" ht="16.5" spans="1:41">
      <c r="A49" s="1" t="s">
        <v>248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>
        <v>5</v>
      </c>
      <c r="O49" s="1" t="s">
        <v>249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5">
        <v>5</v>
      </c>
      <c r="AC49" s="1" t="s">
        <v>250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5">
        <v>5</v>
      </c>
    </row>
    <row r="50" ht="16.5" spans="1:41">
      <c r="A50" s="3" t="s">
        <v>98</v>
      </c>
      <c r="B50" s="13" t="s">
        <v>221</v>
      </c>
      <c r="C50" s="13" t="s">
        <v>222</v>
      </c>
      <c r="D50" s="13" t="s">
        <v>223</v>
      </c>
      <c r="E50" s="14" t="s">
        <v>224</v>
      </c>
      <c r="F50" s="14" t="s">
        <v>225</v>
      </c>
      <c r="G50" s="14" t="s">
        <v>226</v>
      </c>
      <c r="H50" s="15" t="s">
        <v>227</v>
      </c>
      <c r="I50" s="15" t="s">
        <v>228</v>
      </c>
      <c r="J50" s="15" t="s">
        <v>229</v>
      </c>
      <c r="K50" s="16" t="s">
        <v>230</v>
      </c>
      <c r="L50" s="16" t="s">
        <v>231</v>
      </c>
      <c r="M50" s="16" t="s">
        <v>232</v>
      </c>
      <c r="O50" s="3" t="s">
        <v>98</v>
      </c>
      <c r="P50" s="13" t="s">
        <v>221</v>
      </c>
      <c r="Q50" s="13" t="s">
        <v>222</v>
      </c>
      <c r="R50" s="13" t="s">
        <v>223</v>
      </c>
      <c r="S50" s="14" t="s">
        <v>224</v>
      </c>
      <c r="T50" s="14" t="s">
        <v>225</v>
      </c>
      <c r="U50" s="14" t="s">
        <v>226</v>
      </c>
      <c r="V50" s="15" t="s">
        <v>227</v>
      </c>
      <c r="W50" s="15" t="s">
        <v>228</v>
      </c>
      <c r="X50" s="15" t="s">
        <v>229</v>
      </c>
      <c r="Y50" s="16" t="s">
        <v>230</v>
      </c>
      <c r="Z50" s="16" t="s">
        <v>231</v>
      </c>
      <c r="AA50" s="16" t="s">
        <v>232</v>
      </c>
      <c r="AC50" s="3" t="s">
        <v>98</v>
      </c>
      <c r="AD50" s="13" t="s">
        <v>221</v>
      </c>
      <c r="AE50" s="13" t="s">
        <v>222</v>
      </c>
      <c r="AF50" s="13" t="s">
        <v>223</v>
      </c>
      <c r="AG50" s="14" t="s">
        <v>224</v>
      </c>
      <c r="AH50" s="14" t="s">
        <v>225</v>
      </c>
      <c r="AI50" s="14" t="s">
        <v>226</v>
      </c>
      <c r="AJ50" s="15" t="s">
        <v>227</v>
      </c>
      <c r="AK50" s="15" t="s">
        <v>228</v>
      </c>
      <c r="AL50" s="15" t="s">
        <v>229</v>
      </c>
      <c r="AM50" s="16" t="s">
        <v>230</v>
      </c>
      <c r="AN50" s="16" t="s">
        <v>231</v>
      </c>
      <c r="AO50" s="16" t="s">
        <v>232</v>
      </c>
    </row>
    <row r="51" ht="16.5" spans="1:41">
      <c r="A51" s="4">
        <v>1</v>
      </c>
      <c r="B51" s="4">
        <f>INT(B3/$M$1*$M$49)</f>
        <v>805</v>
      </c>
      <c r="C51" s="4">
        <f t="shared" ref="C51:M51" si="36">INT(C3/$M$1*$M$49)</f>
        <v>805</v>
      </c>
      <c r="D51" s="4">
        <f t="shared" si="36"/>
        <v>805</v>
      </c>
      <c r="E51" s="4">
        <f t="shared" si="36"/>
        <v>535</v>
      </c>
      <c r="F51" s="4">
        <f t="shared" si="36"/>
        <v>535</v>
      </c>
      <c r="G51" s="4">
        <f t="shared" si="36"/>
        <v>535</v>
      </c>
      <c r="H51" s="4">
        <f t="shared" si="36"/>
        <v>535</v>
      </c>
      <c r="I51" s="4">
        <f t="shared" si="36"/>
        <v>535</v>
      </c>
      <c r="J51" s="4">
        <f t="shared" si="36"/>
        <v>535</v>
      </c>
      <c r="K51" s="4">
        <f t="shared" si="36"/>
        <v>21400</v>
      </c>
      <c r="L51" s="4">
        <f t="shared" si="36"/>
        <v>21400</v>
      </c>
      <c r="M51" s="4">
        <f t="shared" si="36"/>
        <v>21400</v>
      </c>
      <c r="O51" s="4">
        <v>1</v>
      </c>
      <c r="P51" s="4">
        <f>INT(P3/$M$1*$M$49)</f>
        <v>660</v>
      </c>
      <c r="Q51" s="4">
        <f t="shared" ref="Q51:AA51" si="37">INT(Q3/$M$1*$M$49)</f>
        <v>660</v>
      </c>
      <c r="R51" s="4">
        <f t="shared" si="37"/>
        <v>660</v>
      </c>
      <c r="S51" s="4">
        <f t="shared" si="37"/>
        <v>535</v>
      </c>
      <c r="T51" s="4">
        <f t="shared" si="37"/>
        <v>535</v>
      </c>
      <c r="U51" s="4">
        <f t="shared" si="37"/>
        <v>535</v>
      </c>
      <c r="V51" s="4">
        <f t="shared" si="37"/>
        <v>535</v>
      </c>
      <c r="W51" s="4">
        <f t="shared" si="37"/>
        <v>535</v>
      </c>
      <c r="X51" s="4">
        <f t="shared" si="37"/>
        <v>535</v>
      </c>
      <c r="Y51" s="4">
        <f t="shared" si="37"/>
        <v>10700</v>
      </c>
      <c r="Z51" s="4">
        <f t="shared" si="37"/>
        <v>10700</v>
      </c>
      <c r="AA51" s="4">
        <f t="shared" si="37"/>
        <v>10700</v>
      </c>
      <c r="AC51" s="4">
        <v>1</v>
      </c>
      <c r="AD51" s="4">
        <f t="shared" ref="AD51:AO51" si="38">INT(AD3/$M$1*$M$49)</f>
        <v>660</v>
      </c>
      <c r="AE51" s="4">
        <f t="shared" si="38"/>
        <v>660</v>
      </c>
      <c r="AF51" s="4">
        <f t="shared" si="38"/>
        <v>660</v>
      </c>
      <c r="AG51" s="4">
        <f t="shared" si="38"/>
        <v>535</v>
      </c>
      <c r="AH51" s="4">
        <f t="shared" si="38"/>
        <v>535</v>
      </c>
      <c r="AI51" s="4">
        <f t="shared" si="38"/>
        <v>535</v>
      </c>
      <c r="AJ51" s="4">
        <f t="shared" si="38"/>
        <v>535</v>
      </c>
      <c r="AK51" s="4">
        <f t="shared" si="38"/>
        <v>535</v>
      </c>
      <c r="AL51" s="4">
        <f t="shared" si="38"/>
        <v>535</v>
      </c>
      <c r="AM51" s="4">
        <f t="shared" si="38"/>
        <v>14265</v>
      </c>
      <c r="AN51" s="4">
        <f t="shared" si="38"/>
        <v>14265</v>
      </c>
      <c r="AO51" s="4">
        <f t="shared" si="38"/>
        <v>14265</v>
      </c>
    </row>
    <row r="52" ht="16.5" spans="1:41">
      <c r="A52" s="4">
        <v>2</v>
      </c>
      <c r="B52" s="4">
        <f>INT(B4/$M$1*$M$49)</f>
        <v>885</v>
      </c>
      <c r="C52" s="4">
        <f>INT(C4/$M$1*$M$49)</f>
        <v>885</v>
      </c>
      <c r="D52" s="4">
        <f>INT(D4/$M$1*$M$49)</f>
        <v>885</v>
      </c>
      <c r="E52" s="4">
        <f>INT(E4/$M$1*$M$49)</f>
        <v>590</v>
      </c>
      <c r="F52" s="4">
        <f>INT(F4/$M$1*$M$49)</f>
        <v>590</v>
      </c>
      <c r="G52" s="4">
        <f>INT(G4/$M$1*$M$49)</f>
        <v>590</v>
      </c>
      <c r="H52" s="4">
        <f>INT(H4/$M$1*$M$49)</f>
        <v>590</v>
      </c>
      <c r="I52" s="4">
        <f>INT(I4/$M$1*$M$49)</f>
        <v>590</v>
      </c>
      <c r="J52" s="4">
        <f>INT(J4/$M$1*$M$49)</f>
        <v>590</v>
      </c>
      <c r="K52" s="4">
        <f>INT(K4/$M$1*$M$49)</f>
        <v>23600</v>
      </c>
      <c r="L52" s="4">
        <f>INT(L4/$M$1*$M$49)</f>
        <v>23600</v>
      </c>
      <c r="M52" s="4">
        <f>INT(M4/$M$1*$M$49)</f>
        <v>23600</v>
      </c>
      <c r="O52" s="4">
        <v>2</v>
      </c>
      <c r="P52" s="4">
        <f>INT(P4/$M$1*$M$49)</f>
        <v>725</v>
      </c>
      <c r="Q52" s="4">
        <f>INT(Q4/$M$1*$M$49)</f>
        <v>725</v>
      </c>
      <c r="R52" s="4">
        <f>INT(R4/$M$1*$M$49)</f>
        <v>725</v>
      </c>
      <c r="S52" s="4">
        <f>INT(S4/$M$1*$M$49)</f>
        <v>590</v>
      </c>
      <c r="T52" s="4">
        <f>INT(T4/$M$1*$M$49)</f>
        <v>590</v>
      </c>
      <c r="U52" s="4">
        <f>INT(U4/$M$1*$M$49)</f>
        <v>590</v>
      </c>
      <c r="V52" s="4">
        <f>INT(V4/$M$1*$M$49)</f>
        <v>590</v>
      </c>
      <c r="W52" s="4">
        <f>INT(W4/$M$1*$M$49)</f>
        <v>590</v>
      </c>
      <c r="X52" s="4">
        <f>INT(X4/$M$1*$M$49)</f>
        <v>590</v>
      </c>
      <c r="Y52" s="4">
        <f t="shared" ref="Y52:AO52" si="39">INT(Y4/$M$1*$M$49)</f>
        <v>11800</v>
      </c>
      <c r="Z52" s="4">
        <f t="shared" si="39"/>
        <v>11800</v>
      </c>
      <c r="AA52" s="4">
        <f t="shared" si="39"/>
        <v>11800</v>
      </c>
      <c r="AC52" s="4">
        <v>2</v>
      </c>
      <c r="AD52" s="4">
        <f t="shared" si="39"/>
        <v>725</v>
      </c>
      <c r="AE52" s="4">
        <f t="shared" si="39"/>
        <v>725</v>
      </c>
      <c r="AF52" s="4">
        <f t="shared" si="39"/>
        <v>725</v>
      </c>
      <c r="AG52" s="4">
        <f t="shared" si="39"/>
        <v>590</v>
      </c>
      <c r="AH52" s="4">
        <f t="shared" si="39"/>
        <v>590</v>
      </c>
      <c r="AI52" s="4">
        <f t="shared" si="39"/>
        <v>590</v>
      </c>
      <c r="AJ52" s="4">
        <f t="shared" si="39"/>
        <v>590</v>
      </c>
      <c r="AK52" s="4">
        <f t="shared" si="39"/>
        <v>590</v>
      </c>
      <c r="AL52" s="4">
        <f t="shared" si="39"/>
        <v>590</v>
      </c>
      <c r="AM52" s="4">
        <f t="shared" si="39"/>
        <v>15730</v>
      </c>
      <c r="AN52" s="4">
        <f t="shared" si="39"/>
        <v>15730</v>
      </c>
      <c r="AO52" s="4">
        <f t="shared" si="39"/>
        <v>15730</v>
      </c>
    </row>
    <row r="53" ht="16.5" spans="1:41">
      <c r="A53" s="4">
        <v>3</v>
      </c>
      <c r="B53" s="4">
        <f>INT(B5/$M$1*$M$49)</f>
        <v>965</v>
      </c>
      <c r="C53" s="4">
        <f>INT(C5/$M$1*$M$49)</f>
        <v>965</v>
      </c>
      <c r="D53" s="4">
        <f>INT(D5/$M$1*$M$49)</f>
        <v>965</v>
      </c>
      <c r="E53" s="4">
        <f>INT(E5/$M$1*$M$49)</f>
        <v>640</v>
      </c>
      <c r="F53" s="4">
        <f>INT(F5/$M$1*$M$49)</f>
        <v>640</v>
      </c>
      <c r="G53" s="4">
        <f>INT(G5/$M$1*$M$49)</f>
        <v>640</v>
      </c>
      <c r="H53" s="4">
        <f>INT(H5/$M$1*$M$49)</f>
        <v>640</v>
      </c>
      <c r="I53" s="4">
        <f>INT(I5/$M$1*$M$49)</f>
        <v>640</v>
      </c>
      <c r="J53" s="4">
        <f>INT(J5/$M$1*$M$49)</f>
        <v>640</v>
      </c>
      <c r="K53" s="4">
        <f>INT(K5/$M$1*$M$49)</f>
        <v>25600</v>
      </c>
      <c r="L53" s="4">
        <f>INT(L5/$M$1*$M$49)</f>
        <v>25600</v>
      </c>
      <c r="M53" s="4">
        <f>INT(M5/$M$1*$M$49)</f>
        <v>25600</v>
      </c>
      <c r="O53" s="4">
        <v>3</v>
      </c>
      <c r="P53" s="4">
        <f>INT(P5/$M$1*$M$49)</f>
        <v>790</v>
      </c>
      <c r="Q53" s="4">
        <f>INT(Q5/$M$1*$M$49)</f>
        <v>790</v>
      </c>
      <c r="R53" s="4">
        <f>INT(R5/$M$1*$M$49)</f>
        <v>790</v>
      </c>
      <c r="S53" s="4">
        <f>INT(S5/$M$1*$M$49)</f>
        <v>640</v>
      </c>
      <c r="T53" s="4">
        <f>INT(T5/$M$1*$M$49)</f>
        <v>640</v>
      </c>
      <c r="U53" s="4">
        <f>INT(U5/$M$1*$M$49)</f>
        <v>640</v>
      </c>
      <c r="V53" s="4">
        <f>INT(V5/$M$1*$M$49)</f>
        <v>640</v>
      </c>
      <c r="W53" s="4">
        <f>INT(W5/$M$1*$M$49)</f>
        <v>640</v>
      </c>
      <c r="X53" s="4">
        <f>INT(X5/$M$1*$M$49)</f>
        <v>640</v>
      </c>
      <c r="Y53" s="4">
        <f t="shared" ref="Y53:AO53" si="40">INT(Y5/$M$1*$M$49)</f>
        <v>12800</v>
      </c>
      <c r="Z53" s="4">
        <f t="shared" si="40"/>
        <v>12800</v>
      </c>
      <c r="AA53" s="4">
        <f t="shared" si="40"/>
        <v>12800</v>
      </c>
      <c r="AC53" s="4">
        <v>3</v>
      </c>
      <c r="AD53" s="4">
        <f t="shared" si="40"/>
        <v>790</v>
      </c>
      <c r="AE53" s="4">
        <f t="shared" si="40"/>
        <v>790</v>
      </c>
      <c r="AF53" s="4">
        <f t="shared" si="40"/>
        <v>790</v>
      </c>
      <c r="AG53" s="4">
        <f t="shared" si="40"/>
        <v>640</v>
      </c>
      <c r="AH53" s="4">
        <f t="shared" si="40"/>
        <v>640</v>
      </c>
      <c r="AI53" s="4">
        <f t="shared" si="40"/>
        <v>640</v>
      </c>
      <c r="AJ53" s="4">
        <f t="shared" si="40"/>
        <v>640</v>
      </c>
      <c r="AK53" s="4">
        <f t="shared" si="40"/>
        <v>640</v>
      </c>
      <c r="AL53" s="4">
        <f t="shared" si="40"/>
        <v>640</v>
      </c>
      <c r="AM53" s="4">
        <f t="shared" si="40"/>
        <v>17065</v>
      </c>
      <c r="AN53" s="4">
        <f t="shared" si="40"/>
        <v>17065</v>
      </c>
      <c r="AO53" s="4">
        <f t="shared" si="40"/>
        <v>17065</v>
      </c>
    </row>
  </sheetData>
  <mergeCells count="21">
    <mergeCell ref="A1:L1"/>
    <mergeCell ref="O1:Z1"/>
    <mergeCell ref="AC1:AN1"/>
    <mergeCell ref="A9:L9"/>
    <mergeCell ref="O9:Z9"/>
    <mergeCell ref="AC9:AN9"/>
    <mergeCell ref="A17:L17"/>
    <mergeCell ref="O17:Z17"/>
    <mergeCell ref="AC17:AN17"/>
    <mergeCell ref="A25:L25"/>
    <mergeCell ref="O25:Z25"/>
    <mergeCell ref="AC25:AN25"/>
    <mergeCell ref="A33:L33"/>
    <mergeCell ref="O33:Z33"/>
    <mergeCell ref="AC33:AN33"/>
    <mergeCell ref="A41:L41"/>
    <mergeCell ref="O41:Z41"/>
    <mergeCell ref="AC41:AN41"/>
    <mergeCell ref="A49:L49"/>
    <mergeCell ref="O49:Z49"/>
    <mergeCell ref="AC49:AN49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02"/>
  <sheetViews>
    <sheetView workbookViewId="0">
      <selection activeCell="AM3" sqref="AM3:AO202"/>
    </sheetView>
  </sheetViews>
  <sheetFormatPr defaultColWidth="9" defaultRowHeight="13.5"/>
  <sheetData>
    <row r="1" ht="16.5" spans="1:41">
      <c r="A1" s="1" t="s">
        <v>251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1" t="s">
        <v>252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C1" s="1" t="s">
        <v>253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6.5" spans="1:41">
      <c r="A2" s="3" t="s">
        <v>59</v>
      </c>
      <c r="B2" s="13" t="s">
        <v>221</v>
      </c>
      <c r="C2" s="13" t="s">
        <v>222</v>
      </c>
      <c r="D2" s="13" t="s">
        <v>223</v>
      </c>
      <c r="E2" s="14" t="s">
        <v>224</v>
      </c>
      <c r="F2" s="14" t="s">
        <v>225</v>
      </c>
      <c r="G2" s="14" t="s">
        <v>226</v>
      </c>
      <c r="H2" s="15" t="s">
        <v>227</v>
      </c>
      <c r="I2" s="15" t="s">
        <v>228</v>
      </c>
      <c r="J2" s="15" t="s">
        <v>229</v>
      </c>
      <c r="K2" s="16" t="s">
        <v>230</v>
      </c>
      <c r="L2" s="16" t="s">
        <v>231</v>
      </c>
      <c r="M2" s="16" t="s">
        <v>232</v>
      </c>
      <c r="O2" s="3" t="s">
        <v>59</v>
      </c>
      <c r="P2" s="13" t="s">
        <v>221</v>
      </c>
      <c r="Q2" s="13" t="s">
        <v>222</v>
      </c>
      <c r="R2" s="13" t="s">
        <v>223</v>
      </c>
      <c r="S2" s="14" t="s">
        <v>224</v>
      </c>
      <c r="T2" s="14" t="s">
        <v>225</v>
      </c>
      <c r="U2" s="14" t="s">
        <v>226</v>
      </c>
      <c r="V2" s="15" t="s">
        <v>227</v>
      </c>
      <c r="W2" s="15" t="s">
        <v>228</v>
      </c>
      <c r="X2" s="15" t="s">
        <v>229</v>
      </c>
      <c r="Y2" s="16" t="s">
        <v>230</v>
      </c>
      <c r="Z2" s="16" t="s">
        <v>231</v>
      </c>
      <c r="AA2" s="16" t="s">
        <v>232</v>
      </c>
      <c r="AC2" s="3" t="s">
        <v>59</v>
      </c>
      <c r="AD2" s="13" t="s">
        <v>221</v>
      </c>
      <c r="AE2" s="13" t="s">
        <v>222</v>
      </c>
      <c r="AF2" s="13" t="s">
        <v>223</v>
      </c>
      <c r="AG2" s="14" t="s">
        <v>224</v>
      </c>
      <c r="AH2" s="14" t="s">
        <v>225</v>
      </c>
      <c r="AI2" s="14" t="s">
        <v>226</v>
      </c>
      <c r="AJ2" s="15" t="s">
        <v>227</v>
      </c>
      <c r="AK2" s="15" t="s">
        <v>228</v>
      </c>
      <c r="AL2" s="15" t="s">
        <v>229</v>
      </c>
      <c r="AM2" s="16" t="s">
        <v>230</v>
      </c>
      <c r="AN2" s="16" t="s">
        <v>231</v>
      </c>
      <c r="AO2" s="16" t="s">
        <v>232</v>
      </c>
    </row>
    <row r="3" ht="16.5" spans="1:41">
      <c r="A3" s="4">
        <v>1</v>
      </c>
      <c r="B3" s="4">
        <f>INT(SUM(槽位强化!B4:E4)/属性空间占比!$B$2*属性空间占比!$B$8/3)</f>
        <v>2</v>
      </c>
      <c r="C3" s="4">
        <f>B3</f>
        <v>2</v>
      </c>
      <c r="D3" s="4">
        <f>C3</f>
        <v>2</v>
      </c>
      <c r="E3" s="4">
        <f>INT(B3/1.5)</f>
        <v>1</v>
      </c>
      <c r="F3" s="4">
        <f>INT(C3/1.5)</f>
        <v>1</v>
      </c>
      <c r="G3" s="4">
        <f>INT(D3/1.5)</f>
        <v>1</v>
      </c>
      <c r="H3" s="4">
        <f>E3</f>
        <v>1</v>
      </c>
      <c r="I3" s="4">
        <f>F3</f>
        <v>1</v>
      </c>
      <c r="J3" s="4">
        <f>G3</f>
        <v>1</v>
      </c>
      <c r="K3" s="4">
        <f>E3*30</f>
        <v>30</v>
      </c>
      <c r="L3" s="4">
        <f>F3*30</f>
        <v>30</v>
      </c>
      <c r="M3" s="4">
        <f>G3*30</f>
        <v>30</v>
      </c>
      <c r="O3" s="4">
        <v>1</v>
      </c>
      <c r="P3" s="4">
        <f>INT(B3*0.82)</f>
        <v>1</v>
      </c>
      <c r="Q3" s="4">
        <f t="shared" ref="Q3:Q66" si="0">P3</f>
        <v>1</v>
      </c>
      <c r="R3" s="4">
        <f t="shared" ref="R3:R66" si="1">Q3</f>
        <v>1</v>
      </c>
      <c r="S3" s="4">
        <f>E3</f>
        <v>1</v>
      </c>
      <c r="T3" s="4">
        <f>F3</f>
        <v>1</v>
      </c>
      <c r="U3" s="4">
        <f>G3</f>
        <v>1</v>
      </c>
      <c r="V3" s="4">
        <f>H3</f>
        <v>1</v>
      </c>
      <c r="W3" s="4">
        <f>I3</f>
        <v>1</v>
      </c>
      <c r="X3" s="4">
        <f>J3</f>
        <v>1</v>
      </c>
      <c r="Y3" s="4">
        <f>S3*15</f>
        <v>15</v>
      </c>
      <c r="Z3" s="4">
        <f>T3*15</f>
        <v>15</v>
      </c>
      <c r="AA3" s="4">
        <f>U3*15</f>
        <v>15</v>
      </c>
      <c r="AC3" s="4">
        <v>1</v>
      </c>
      <c r="AD3" s="4">
        <f>P3</f>
        <v>1</v>
      </c>
      <c r="AE3" s="4">
        <f t="shared" ref="AE3:AL3" si="2">Q3</f>
        <v>1</v>
      </c>
      <c r="AF3" s="4">
        <f t="shared" si="2"/>
        <v>1</v>
      </c>
      <c r="AG3" s="4">
        <f t="shared" si="2"/>
        <v>1</v>
      </c>
      <c r="AH3" s="4">
        <f t="shared" si="2"/>
        <v>1</v>
      </c>
      <c r="AI3" s="4">
        <f t="shared" si="2"/>
        <v>1</v>
      </c>
      <c r="AJ3" s="4">
        <f t="shared" si="2"/>
        <v>1</v>
      </c>
      <c r="AK3" s="4">
        <f t="shared" si="2"/>
        <v>1</v>
      </c>
      <c r="AL3" s="4">
        <f t="shared" si="2"/>
        <v>1</v>
      </c>
      <c r="AM3" s="4">
        <f>AG3*20</f>
        <v>20</v>
      </c>
      <c r="AN3" s="4">
        <f>AH3*20</f>
        <v>20</v>
      </c>
      <c r="AO3" s="4">
        <f>AI3*20</f>
        <v>20</v>
      </c>
    </row>
    <row r="4" ht="16.5" spans="1:41">
      <c r="A4" s="4">
        <v>2</v>
      </c>
      <c r="B4" s="4">
        <f>INT(SUM(槽位强化!B5:E5)/属性空间占比!$B$2*属性空间占比!$B$8/3)</f>
        <v>4</v>
      </c>
      <c r="C4" s="4">
        <f t="shared" ref="C4:C35" si="3">B4</f>
        <v>4</v>
      </c>
      <c r="D4" s="4">
        <f t="shared" ref="D4:D35" si="4">C4</f>
        <v>4</v>
      </c>
      <c r="E4" s="4">
        <f t="shared" ref="E4:E35" si="5">INT(B4/1.5)</f>
        <v>2</v>
      </c>
      <c r="F4" s="4">
        <f t="shared" ref="F4:F35" si="6">INT(C4/1.5)</f>
        <v>2</v>
      </c>
      <c r="G4" s="4">
        <f t="shared" ref="G4:G35" si="7">INT(D4/1.5)</f>
        <v>2</v>
      </c>
      <c r="H4" s="4">
        <f t="shared" ref="H4:H35" si="8">E4</f>
        <v>2</v>
      </c>
      <c r="I4" s="4">
        <f t="shared" ref="I4:I35" si="9">F4</f>
        <v>2</v>
      </c>
      <c r="J4" s="4">
        <f t="shared" ref="J4:J35" si="10">G4</f>
        <v>2</v>
      </c>
      <c r="K4" s="4">
        <f t="shared" ref="K4:K35" si="11">E4*30</f>
        <v>60</v>
      </c>
      <c r="L4" s="4">
        <f t="shared" ref="L4:L35" si="12">F4*30</f>
        <v>60</v>
      </c>
      <c r="M4" s="4">
        <f t="shared" ref="M4:M35" si="13">G4*30</f>
        <v>60</v>
      </c>
      <c r="O4" s="4">
        <v>2</v>
      </c>
      <c r="P4" s="4">
        <f t="shared" ref="P4:P35" si="14">INT(B4*0.82)</f>
        <v>3</v>
      </c>
      <c r="Q4" s="4">
        <f t="shared" si="0"/>
        <v>3</v>
      </c>
      <c r="R4" s="4">
        <f t="shared" si="1"/>
        <v>3</v>
      </c>
      <c r="S4" s="4">
        <f t="shared" ref="S4:S35" si="15">E4</f>
        <v>2</v>
      </c>
      <c r="T4" s="4">
        <f t="shared" ref="T4:T35" si="16">F4</f>
        <v>2</v>
      </c>
      <c r="U4" s="4">
        <f t="shared" ref="U4:U35" si="17">G4</f>
        <v>2</v>
      </c>
      <c r="V4" s="4">
        <f t="shared" ref="V4:V35" si="18">H4</f>
        <v>2</v>
      </c>
      <c r="W4" s="4">
        <f t="shared" ref="W4:W35" si="19">I4</f>
        <v>2</v>
      </c>
      <c r="X4" s="4">
        <f t="shared" ref="X4:X35" si="20">J4</f>
        <v>2</v>
      </c>
      <c r="Y4" s="4">
        <f t="shared" ref="Y4:Y35" si="21">S4*15</f>
        <v>30</v>
      </c>
      <c r="Z4" s="4">
        <f t="shared" ref="Z4:Z35" si="22">T4*15</f>
        <v>30</v>
      </c>
      <c r="AA4" s="4">
        <f t="shared" ref="AA4:AA35" si="23">U4*15</f>
        <v>30</v>
      </c>
      <c r="AC4" s="4">
        <v>2</v>
      </c>
      <c r="AD4" s="4">
        <f t="shared" ref="AD4:AD35" si="24">P4</f>
        <v>3</v>
      </c>
      <c r="AE4" s="4">
        <f t="shared" ref="AE4:AE35" si="25">Q4</f>
        <v>3</v>
      </c>
      <c r="AF4" s="4">
        <f t="shared" ref="AF4:AF35" si="26">R4</f>
        <v>3</v>
      </c>
      <c r="AG4" s="4">
        <f t="shared" ref="AG4:AG35" si="27">S4</f>
        <v>2</v>
      </c>
      <c r="AH4" s="4">
        <f t="shared" ref="AH4:AH35" si="28">T4</f>
        <v>2</v>
      </c>
      <c r="AI4" s="4">
        <f t="shared" ref="AI4:AI35" si="29">U4</f>
        <v>2</v>
      </c>
      <c r="AJ4" s="4">
        <f t="shared" ref="AJ4:AJ35" si="30">V4</f>
        <v>2</v>
      </c>
      <c r="AK4" s="4">
        <f t="shared" ref="AK4:AK35" si="31">W4</f>
        <v>2</v>
      </c>
      <c r="AL4" s="4">
        <f t="shared" ref="AL4:AL35" si="32">X4</f>
        <v>2</v>
      </c>
      <c r="AM4" s="4">
        <f t="shared" ref="AM4:AM35" si="33">AG4*20</f>
        <v>40</v>
      </c>
      <c r="AN4" s="4">
        <f t="shared" ref="AN4:AN35" si="34">AH4*20</f>
        <v>40</v>
      </c>
      <c r="AO4" s="4">
        <f t="shared" ref="AO4:AO35" si="35">AI4*20</f>
        <v>40</v>
      </c>
    </row>
    <row r="5" ht="16.5" spans="1:41">
      <c r="A5" s="4">
        <v>3</v>
      </c>
      <c r="B5" s="4">
        <f>INT(SUM(槽位强化!B6:E6)/属性空间占比!$B$2*属性空间占比!$B$8/3)</f>
        <v>5</v>
      </c>
      <c r="C5" s="4">
        <f t="shared" si="3"/>
        <v>5</v>
      </c>
      <c r="D5" s="4">
        <f t="shared" si="4"/>
        <v>5</v>
      </c>
      <c r="E5" s="4">
        <f t="shared" si="5"/>
        <v>3</v>
      </c>
      <c r="F5" s="4">
        <f t="shared" si="6"/>
        <v>3</v>
      </c>
      <c r="G5" s="4">
        <f t="shared" si="7"/>
        <v>3</v>
      </c>
      <c r="H5" s="4">
        <f t="shared" si="8"/>
        <v>3</v>
      </c>
      <c r="I5" s="4">
        <f t="shared" si="9"/>
        <v>3</v>
      </c>
      <c r="J5" s="4">
        <f t="shared" si="10"/>
        <v>3</v>
      </c>
      <c r="K5" s="4">
        <f t="shared" si="11"/>
        <v>90</v>
      </c>
      <c r="L5" s="4">
        <f t="shared" si="12"/>
        <v>90</v>
      </c>
      <c r="M5" s="4">
        <f t="shared" si="13"/>
        <v>90</v>
      </c>
      <c r="O5" s="4">
        <v>3</v>
      </c>
      <c r="P5" s="4">
        <f t="shared" si="14"/>
        <v>4</v>
      </c>
      <c r="Q5" s="4">
        <f t="shared" si="0"/>
        <v>4</v>
      </c>
      <c r="R5" s="4">
        <f t="shared" si="1"/>
        <v>4</v>
      </c>
      <c r="S5" s="4">
        <f t="shared" si="15"/>
        <v>3</v>
      </c>
      <c r="T5" s="4">
        <f t="shared" si="16"/>
        <v>3</v>
      </c>
      <c r="U5" s="4">
        <f t="shared" si="17"/>
        <v>3</v>
      </c>
      <c r="V5" s="4">
        <f t="shared" si="18"/>
        <v>3</v>
      </c>
      <c r="W5" s="4">
        <f t="shared" si="19"/>
        <v>3</v>
      </c>
      <c r="X5" s="4">
        <f t="shared" si="20"/>
        <v>3</v>
      </c>
      <c r="Y5" s="4">
        <f t="shared" si="21"/>
        <v>45</v>
      </c>
      <c r="Z5" s="4">
        <f t="shared" si="22"/>
        <v>45</v>
      </c>
      <c r="AA5" s="4">
        <f t="shared" si="23"/>
        <v>45</v>
      </c>
      <c r="AC5" s="4">
        <v>3</v>
      </c>
      <c r="AD5" s="4">
        <f t="shared" si="24"/>
        <v>4</v>
      </c>
      <c r="AE5" s="4">
        <f t="shared" si="25"/>
        <v>4</v>
      </c>
      <c r="AF5" s="4">
        <f t="shared" si="26"/>
        <v>4</v>
      </c>
      <c r="AG5" s="4">
        <f t="shared" si="27"/>
        <v>3</v>
      </c>
      <c r="AH5" s="4">
        <f t="shared" si="28"/>
        <v>3</v>
      </c>
      <c r="AI5" s="4">
        <f t="shared" si="29"/>
        <v>3</v>
      </c>
      <c r="AJ5" s="4">
        <f t="shared" si="30"/>
        <v>3</v>
      </c>
      <c r="AK5" s="4">
        <f t="shared" si="31"/>
        <v>3</v>
      </c>
      <c r="AL5" s="4">
        <f t="shared" si="32"/>
        <v>3</v>
      </c>
      <c r="AM5" s="4">
        <f t="shared" si="33"/>
        <v>60</v>
      </c>
      <c r="AN5" s="4">
        <f t="shared" si="34"/>
        <v>60</v>
      </c>
      <c r="AO5" s="4">
        <f t="shared" si="35"/>
        <v>60</v>
      </c>
    </row>
    <row r="6" ht="16.5" spans="1:41">
      <c r="A6" s="4">
        <v>4</v>
      </c>
      <c r="B6" s="4">
        <f>INT(SUM(槽位强化!B7:E7)/属性空间占比!$B$2*属性空间占比!$B$8/3)</f>
        <v>6</v>
      </c>
      <c r="C6" s="4">
        <f t="shared" si="3"/>
        <v>6</v>
      </c>
      <c r="D6" s="4">
        <f t="shared" si="4"/>
        <v>6</v>
      </c>
      <c r="E6" s="4">
        <f t="shared" si="5"/>
        <v>4</v>
      </c>
      <c r="F6" s="4">
        <f t="shared" si="6"/>
        <v>4</v>
      </c>
      <c r="G6" s="4">
        <f t="shared" si="7"/>
        <v>4</v>
      </c>
      <c r="H6" s="4">
        <f t="shared" si="8"/>
        <v>4</v>
      </c>
      <c r="I6" s="4">
        <f t="shared" si="9"/>
        <v>4</v>
      </c>
      <c r="J6" s="4">
        <f t="shared" si="10"/>
        <v>4</v>
      </c>
      <c r="K6" s="4">
        <f t="shared" si="11"/>
        <v>120</v>
      </c>
      <c r="L6" s="4">
        <f t="shared" si="12"/>
        <v>120</v>
      </c>
      <c r="M6" s="4">
        <f t="shared" si="13"/>
        <v>120</v>
      </c>
      <c r="O6" s="4">
        <v>4</v>
      </c>
      <c r="P6" s="4">
        <f t="shared" si="14"/>
        <v>4</v>
      </c>
      <c r="Q6" s="4">
        <f t="shared" si="0"/>
        <v>4</v>
      </c>
      <c r="R6" s="4">
        <f t="shared" si="1"/>
        <v>4</v>
      </c>
      <c r="S6" s="4">
        <f t="shared" si="15"/>
        <v>4</v>
      </c>
      <c r="T6" s="4">
        <f t="shared" si="16"/>
        <v>4</v>
      </c>
      <c r="U6" s="4">
        <f t="shared" si="17"/>
        <v>4</v>
      </c>
      <c r="V6" s="4">
        <f t="shared" si="18"/>
        <v>4</v>
      </c>
      <c r="W6" s="4">
        <f t="shared" si="19"/>
        <v>4</v>
      </c>
      <c r="X6" s="4">
        <f t="shared" si="20"/>
        <v>4</v>
      </c>
      <c r="Y6" s="4">
        <f t="shared" si="21"/>
        <v>60</v>
      </c>
      <c r="Z6" s="4">
        <f t="shared" si="22"/>
        <v>60</v>
      </c>
      <c r="AA6" s="4">
        <f t="shared" si="23"/>
        <v>60</v>
      </c>
      <c r="AC6" s="4">
        <v>4</v>
      </c>
      <c r="AD6" s="4">
        <f t="shared" si="24"/>
        <v>4</v>
      </c>
      <c r="AE6" s="4">
        <f t="shared" si="25"/>
        <v>4</v>
      </c>
      <c r="AF6" s="4">
        <f t="shared" si="26"/>
        <v>4</v>
      </c>
      <c r="AG6" s="4">
        <f t="shared" si="27"/>
        <v>4</v>
      </c>
      <c r="AH6" s="4">
        <f t="shared" si="28"/>
        <v>4</v>
      </c>
      <c r="AI6" s="4">
        <f t="shared" si="29"/>
        <v>4</v>
      </c>
      <c r="AJ6" s="4">
        <f t="shared" si="30"/>
        <v>4</v>
      </c>
      <c r="AK6" s="4">
        <f t="shared" si="31"/>
        <v>4</v>
      </c>
      <c r="AL6" s="4">
        <f t="shared" si="32"/>
        <v>4</v>
      </c>
      <c r="AM6" s="4">
        <f t="shared" si="33"/>
        <v>80</v>
      </c>
      <c r="AN6" s="4">
        <f t="shared" si="34"/>
        <v>80</v>
      </c>
      <c r="AO6" s="4">
        <f t="shared" si="35"/>
        <v>80</v>
      </c>
    </row>
    <row r="7" ht="16.5" spans="1:41">
      <c r="A7" s="4">
        <v>5</v>
      </c>
      <c r="B7" s="4">
        <f>INT(SUM(槽位强化!B8:E8)/属性空间占比!$B$2*属性空间占比!$B$8/3)</f>
        <v>8</v>
      </c>
      <c r="C7" s="4">
        <f t="shared" si="3"/>
        <v>8</v>
      </c>
      <c r="D7" s="4">
        <f t="shared" si="4"/>
        <v>8</v>
      </c>
      <c r="E7" s="4">
        <f t="shared" si="5"/>
        <v>5</v>
      </c>
      <c r="F7" s="4">
        <f t="shared" si="6"/>
        <v>5</v>
      </c>
      <c r="G7" s="4">
        <f t="shared" si="7"/>
        <v>5</v>
      </c>
      <c r="H7" s="4">
        <f t="shared" si="8"/>
        <v>5</v>
      </c>
      <c r="I7" s="4">
        <f t="shared" si="9"/>
        <v>5</v>
      </c>
      <c r="J7" s="4">
        <f t="shared" si="10"/>
        <v>5</v>
      </c>
      <c r="K7" s="4">
        <f t="shared" si="11"/>
        <v>150</v>
      </c>
      <c r="L7" s="4">
        <f t="shared" si="12"/>
        <v>150</v>
      </c>
      <c r="M7" s="4">
        <f t="shared" si="13"/>
        <v>150</v>
      </c>
      <c r="O7" s="4">
        <v>5</v>
      </c>
      <c r="P7" s="4">
        <f t="shared" si="14"/>
        <v>6</v>
      </c>
      <c r="Q7" s="4">
        <f t="shared" si="0"/>
        <v>6</v>
      </c>
      <c r="R7" s="4">
        <f t="shared" si="1"/>
        <v>6</v>
      </c>
      <c r="S7" s="4">
        <f t="shared" si="15"/>
        <v>5</v>
      </c>
      <c r="T7" s="4">
        <f t="shared" si="16"/>
        <v>5</v>
      </c>
      <c r="U7" s="4">
        <f t="shared" si="17"/>
        <v>5</v>
      </c>
      <c r="V7" s="4">
        <f t="shared" si="18"/>
        <v>5</v>
      </c>
      <c r="W7" s="4">
        <f t="shared" si="19"/>
        <v>5</v>
      </c>
      <c r="X7" s="4">
        <f t="shared" si="20"/>
        <v>5</v>
      </c>
      <c r="Y7" s="4">
        <f t="shared" si="21"/>
        <v>75</v>
      </c>
      <c r="Z7" s="4">
        <f t="shared" si="22"/>
        <v>75</v>
      </c>
      <c r="AA7" s="4">
        <f t="shared" si="23"/>
        <v>75</v>
      </c>
      <c r="AC7" s="4">
        <v>5</v>
      </c>
      <c r="AD7" s="4">
        <f t="shared" si="24"/>
        <v>6</v>
      </c>
      <c r="AE7" s="4">
        <f t="shared" si="25"/>
        <v>6</v>
      </c>
      <c r="AF7" s="4">
        <f t="shared" si="26"/>
        <v>6</v>
      </c>
      <c r="AG7" s="4">
        <f t="shared" si="27"/>
        <v>5</v>
      </c>
      <c r="AH7" s="4">
        <f t="shared" si="28"/>
        <v>5</v>
      </c>
      <c r="AI7" s="4">
        <f t="shared" si="29"/>
        <v>5</v>
      </c>
      <c r="AJ7" s="4">
        <f t="shared" si="30"/>
        <v>5</v>
      </c>
      <c r="AK7" s="4">
        <f t="shared" si="31"/>
        <v>5</v>
      </c>
      <c r="AL7" s="4">
        <f t="shared" si="32"/>
        <v>5</v>
      </c>
      <c r="AM7" s="4">
        <f t="shared" si="33"/>
        <v>100</v>
      </c>
      <c r="AN7" s="4">
        <f t="shared" si="34"/>
        <v>100</v>
      </c>
      <c r="AO7" s="4">
        <f t="shared" si="35"/>
        <v>100</v>
      </c>
    </row>
    <row r="8" ht="16.5" spans="1:41">
      <c r="A8" s="4">
        <v>6</v>
      </c>
      <c r="B8" s="4">
        <f>INT(SUM(槽位强化!B9:E9)/属性空间占比!$B$2*属性空间占比!$B$8/3)</f>
        <v>9</v>
      </c>
      <c r="C8" s="4">
        <f t="shared" si="3"/>
        <v>9</v>
      </c>
      <c r="D8" s="4">
        <f t="shared" si="4"/>
        <v>9</v>
      </c>
      <c r="E8" s="4">
        <f t="shared" si="5"/>
        <v>6</v>
      </c>
      <c r="F8" s="4">
        <f t="shared" si="6"/>
        <v>6</v>
      </c>
      <c r="G8" s="4">
        <f t="shared" si="7"/>
        <v>6</v>
      </c>
      <c r="H8" s="4">
        <f t="shared" si="8"/>
        <v>6</v>
      </c>
      <c r="I8" s="4">
        <f t="shared" si="9"/>
        <v>6</v>
      </c>
      <c r="J8" s="4">
        <f t="shared" si="10"/>
        <v>6</v>
      </c>
      <c r="K8" s="4">
        <f t="shared" si="11"/>
        <v>180</v>
      </c>
      <c r="L8" s="4">
        <f t="shared" si="12"/>
        <v>180</v>
      </c>
      <c r="M8" s="4">
        <f t="shared" si="13"/>
        <v>180</v>
      </c>
      <c r="O8" s="4">
        <v>6</v>
      </c>
      <c r="P8" s="4">
        <f t="shared" si="14"/>
        <v>7</v>
      </c>
      <c r="Q8" s="4">
        <f t="shared" si="0"/>
        <v>7</v>
      </c>
      <c r="R8" s="4">
        <f t="shared" si="1"/>
        <v>7</v>
      </c>
      <c r="S8" s="4">
        <f t="shared" si="15"/>
        <v>6</v>
      </c>
      <c r="T8" s="4">
        <f t="shared" si="16"/>
        <v>6</v>
      </c>
      <c r="U8" s="4">
        <f t="shared" si="17"/>
        <v>6</v>
      </c>
      <c r="V8" s="4">
        <f t="shared" si="18"/>
        <v>6</v>
      </c>
      <c r="W8" s="4">
        <f t="shared" si="19"/>
        <v>6</v>
      </c>
      <c r="X8" s="4">
        <f t="shared" si="20"/>
        <v>6</v>
      </c>
      <c r="Y8" s="4">
        <f t="shared" si="21"/>
        <v>90</v>
      </c>
      <c r="Z8" s="4">
        <f t="shared" si="22"/>
        <v>90</v>
      </c>
      <c r="AA8" s="4">
        <f t="shared" si="23"/>
        <v>90</v>
      </c>
      <c r="AC8" s="4">
        <v>6</v>
      </c>
      <c r="AD8" s="4">
        <f t="shared" si="24"/>
        <v>7</v>
      </c>
      <c r="AE8" s="4">
        <f t="shared" si="25"/>
        <v>7</v>
      </c>
      <c r="AF8" s="4">
        <f t="shared" si="26"/>
        <v>7</v>
      </c>
      <c r="AG8" s="4">
        <f t="shared" si="27"/>
        <v>6</v>
      </c>
      <c r="AH8" s="4">
        <f t="shared" si="28"/>
        <v>6</v>
      </c>
      <c r="AI8" s="4">
        <f t="shared" si="29"/>
        <v>6</v>
      </c>
      <c r="AJ8" s="4">
        <f t="shared" si="30"/>
        <v>6</v>
      </c>
      <c r="AK8" s="4">
        <f t="shared" si="31"/>
        <v>6</v>
      </c>
      <c r="AL8" s="4">
        <f t="shared" si="32"/>
        <v>6</v>
      </c>
      <c r="AM8" s="4">
        <f t="shared" si="33"/>
        <v>120</v>
      </c>
      <c r="AN8" s="4">
        <f t="shared" si="34"/>
        <v>120</v>
      </c>
      <c r="AO8" s="4">
        <f t="shared" si="35"/>
        <v>120</v>
      </c>
    </row>
    <row r="9" ht="16.5" spans="1:41">
      <c r="A9" s="4">
        <v>7</v>
      </c>
      <c r="B9" s="4">
        <f>INT(SUM(槽位强化!B10:E10)/属性空间占比!$B$2*属性空间占比!$B$8/3)</f>
        <v>10</v>
      </c>
      <c r="C9" s="4">
        <f t="shared" si="3"/>
        <v>10</v>
      </c>
      <c r="D9" s="4">
        <f t="shared" si="4"/>
        <v>10</v>
      </c>
      <c r="E9" s="4">
        <v>7</v>
      </c>
      <c r="F9" s="4">
        <v>7</v>
      </c>
      <c r="G9" s="4">
        <v>7</v>
      </c>
      <c r="H9" s="4">
        <f t="shared" si="8"/>
        <v>7</v>
      </c>
      <c r="I9" s="4">
        <f t="shared" si="9"/>
        <v>7</v>
      </c>
      <c r="J9" s="4">
        <f t="shared" si="10"/>
        <v>7</v>
      </c>
      <c r="K9" s="4">
        <f t="shared" si="11"/>
        <v>210</v>
      </c>
      <c r="L9" s="4">
        <f t="shared" si="12"/>
        <v>210</v>
      </c>
      <c r="M9" s="4">
        <f t="shared" si="13"/>
        <v>210</v>
      </c>
      <c r="O9" s="4">
        <v>7</v>
      </c>
      <c r="P9" s="4">
        <f t="shared" si="14"/>
        <v>8</v>
      </c>
      <c r="Q9" s="4">
        <f t="shared" si="0"/>
        <v>8</v>
      </c>
      <c r="R9" s="4">
        <f t="shared" si="1"/>
        <v>8</v>
      </c>
      <c r="S9" s="4">
        <f t="shared" si="15"/>
        <v>7</v>
      </c>
      <c r="T9" s="4">
        <f t="shared" si="16"/>
        <v>7</v>
      </c>
      <c r="U9" s="4">
        <f t="shared" si="17"/>
        <v>7</v>
      </c>
      <c r="V9" s="4">
        <f t="shared" si="18"/>
        <v>7</v>
      </c>
      <c r="W9" s="4">
        <f t="shared" si="19"/>
        <v>7</v>
      </c>
      <c r="X9" s="4">
        <f t="shared" si="20"/>
        <v>7</v>
      </c>
      <c r="Y9" s="4">
        <f t="shared" si="21"/>
        <v>105</v>
      </c>
      <c r="Z9" s="4">
        <f t="shared" si="22"/>
        <v>105</v>
      </c>
      <c r="AA9" s="4">
        <f t="shared" si="23"/>
        <v>105</v>
      </c>
      <c r="AC9" s="4">
        <v>7</v>
      </c>
      <c r="AD9" s="4">
        <f t="shared" si="24"/>
        <v>8</v>
      </c>
      <c r="AE9" s="4">
        <f t="shared" si="25"/>
        <v>8</v>
      </c>
      <c r="AF9" s="4">
        <f t="shared" si="26"/>
        <v>8</v>
      </c>
      <c r="AG9" s="4">
        <f t="shared" si="27"/>
        <v>7</v>
      </c>
      <c r="AH9" s="4">
        <f t="shared" si="28"/>
        <v>7</v>
      </c>
      <c r="AI9" s="4">
        <f t="shared" si="29"/>
        <v>7</v>
      </c>
      <c r="AJ9" s="4">
        <f t="shared" si="30"/>
        <v>7</v>
      </c>
      <c r="AK9" s="4">
        <f t="shared" si="31"/>
        <v>7</v>
      </c>
      <c r="AL9" s="4">
        <f t="shared" si="32"/>
        <v>7</v>
      </c>
      <c r="AM9" s="4">
        <f t="shared" si="33"/>
        <v>140</v>
      </c>
      <c r="AN9" s="4">
        <f t="shared" si="34"/>
        <v>140</v>
      </c>
      <c r="AO9" s="4">
        <f t="shared" si="35"/>
        <v>140</v>
      </c>
    </row>
    <row r="10" ht="16.5" spans="1:41">
      <c r="A10" s="4">
        <v>8</v>
      </c>
      <c r="B10" s="4">
        <f>INT(SUM(槽位强化!B11:E11)/属性空间占比!$B$2*属性空间占比!$B$8/3)</f>
        <v>12</v>
      </c>
      <c r="C10" s="4">
        <f t="shared" si="3"/>
        <v>12</v>
      </c>
      <c r="D10" s="4">
        <f t="shared" si="4"/>
        <v>12</v>
      </c>
      <c r="E10" s="4">
        <f t="shared" si="5"/>
        <v>8</v>
      </c>
      <c r="F10" s="4">
        <f t="shared" si="6"/>
        <v>8</v>
      </c>
      <c r="G10" s="4">
        <f t="shared" si="7"/>
        <v>8</v>
      </c>
      <c r="H10" s="4">
        <f t="shared" si="8"/>
        <v>8</v>
      </c>
      <c r="I10" s="4">
        <f t="shared" si="9"/>
        <v>8</v>
      </c>
      <c r="J10" s="4">
        <f t="shared" si="10"/>
        <v>8</v>
      </c>
      <c r="K10" s="4">
        <f t="shared" si="11"/>
        <v>240</v>
      </c>
      <c r="L10" s="4">
        <f t="shared" si="12"/>
        <v>240</v>
      </c>
      <c r="M10" s="4">
        <f t="shared" si="13"/>
        <v>240</v>
      </c>
      <c r="O10" s="4">
        <v>8</v>
      </c>
      <c r="P10" s="4">
        <f t="shared" si="14"/>
        <v>9</v>
      </c>
      <c r="Q10" s="4">
        <f t="shared" si="0"/>
        <v>9</v>
      </c>
      <c r="R10" s="4">
        <f t="shared" si="1"/>
        <v>9</v>
      </c>
      <c r="S10" s="4">
        <f t="shared" si="15"/>
        <v>8</v>
      </c>
      <c r="T10" s="4">
        <f t="shared" si="16"/>
        <v>8</v>
      </c>
      <c r="U10" s="4">
        <f t="shared" si="17"/>
        <v>8</v>
      </c>
      <c r="V10" s="4">
        <f t="shared" si="18"/>
        <v>8</v>
      </c>
      <c r="W10" s="4">
        <f t="shared" si="19"/>
        <v>8</v>
      </c>
      <c r="X10" s="4">
        <f t="shared" si="20"/>
        <v>8</v>
      </c>
      <c r="Y10" s="4">
        <f t="shared" si="21"/>
        <v>120</v>
      </c>
      <c r="Z10" s="4">
        <f t="shared" si="22"/>
        <v>120</v>
      </c>
      <c r="AA10" s="4">
        <f t="shared" si="23"/>
        <v>120</v>
      </c>
      <c r="AC10" s="4">
        <v>8</v>
      </c>
      <c r="AD10" s="4">
        <f t="shared" si="24"/>
        <v>9</v>
      </c>
      <c r="AE10" s="4">
        <f t="shared" si="25"/>
        <v>9</v>
      </c>
      <c r="AF10" s="4">
        <f t="shared" si="26"/>
        <v>9</v>
      </c>
      <c r="AG10" s="4">
        <f t="shared" si="27"/>
        <v>8</v>
      </c>
      <c r="AH10" s="4">
        <f t="shared" si="28"/>
        <v>8</v>
      </c>
      <c r="AI10" s="4">
        <f t="shared" si="29"/>
        <v>8</v>
      </c>
      <c r="AJ10" s="4">
        <f t="shared" si="30"/>
        <v>8</v>
      </c>
      <c r="AK10" s="4">
        <f t="shared" si="31"/>
        <v>8</v>
      </c>
      <c r="AL10" s="4">
        <f t="shared" si="32"/>
        <v>8</v>
      </c>
      <c r="AM10" s="4">
        <f t="shared" si="33"/>
        <v>160</v>
      </c>
      <c r="AN10" s="4">
        <f t="shared" si="34"/>
        <v>160</v>
      </c>
      <c r="AO10" s="4">
        <f t="shared" si="35"/>
        <v>160</v>
      </c>
    </row>
    <row r="11" ht="16.5" spans="1:41">
      <c r="A11" s="4">
        <v>9</v>
      </c>
      <c r="B11" s="4">
        <f>INT(SUM(槽位强化!B12:E12)/属性空间占比!$B$2*属性空间占比!$B$8/3)</f>
        <v>13</v>
      </c>
      <c r="C11" s="4">
        <f t="shared" si="3"/>
        <v>13</v>
      </c>
      <c r="D11" s="4">
        <f t="shared" si="4"/>
        <v>13</v>
      </c>
      <c r="E11" s="4">
        <v>9</v>
      </c>
      <c r="F11" s="4">
        <v>9</v>
      </c>
      <c r="G11" s="4">
        <v>9</v>
      </c>
      <c r="H11" s="4">
        <f t="shared" si="8"/>
        <v>9</v>
      </c>
      <c r="I11" s="4">
        <f t="shared" si="9"/>
        <v>9</v>
      </c>
      <c r="J11" s="4">
        <f t="shared" si="10"/>
        <v>9</v>
      </c>
      <c r="K11" s="4">
        <f t="shared" si="11"/>
        <v>270</v>
      </c>
      <c r="L11" s="4">
        <f t="shared" si="12"/>
        <v>270</v>
      </c>
      <c r="M11" s="4">
        <f t="shared" si="13"/>
        <v>270</v>
      </c>
      <c r="O11" s="4">
        <v>9</v>
      </c>
      <c r="P11" s="4">
        <f t="shared" si="14"/>
        <v>10</v>
      </c>
      <c r="Q11" s="4">
        <f t="shared" si="0"/>
        <v>10</v>
      </c>
      <c r="R11" s="4">
        <f t="shared" si="1"/>
        <v>10</v>
      </c>
      <c r="S11" s="4">
        <f t="shared" si="15"/>
        <v>9</v>
      </c>
      <c r="T11" s="4">
        <f t="shared" si="16"/>
        <v>9</v>
      </c>
      <c r="U11" s="4">
        <f t="shared" si="17"/>
        <v>9</v>
      </c>
      <c r="V11" s="4">
        <f t="shared" si="18"/>
        <v>9</v>
      </c>
      <c r="W11" s="4">
        <f t="shared" si="19"/>
        <v>9</v>
      </c>
      <c r="X11" s="4">
        <f t="shared" si="20"/>
        <v>9</v>
      </c>
      <c r="Y11" s="4">
        <f t="shared" si="21"/>
        <v>135</v>
      </c>
      <c r="Z11" s="4">
        <f t="shared" si="22"/>
        <v>135</v>
      </c>
      <c r="AA11" s="4">
        <f t="shared" si="23"/>
        <v>135</v>
      </c>
      <c r="AC11" s="4">
        <v>9</v>
      </c>
      <c r="AD11" s="4">
        <f t="shared" si="24"/>
        <v>10</v>
      </c>
      <c r="AE11" s="4">
        <f t="shared" si="25"/>
        <v>10</v>
      </c>
      <c r="AF11" s="4">
        <f t="shared" si="26"/>
        <v>10</v>
      </c>
      <c r="AG11" s="4">
        <f t="shared" si="27"/>
        <v>9</v>
      </c>
      <c r="AH11" s="4">
        <f t="shared" si="28"/>
        <v>9</v>
      </c>
      <c r="AI11" s="4">
        <f t="shared" si="29"/>
        <v>9</v>
      </c>
      <c r="AJ11" s="4">
        <f t="shared" si="30"/>
        <v>9</v>
      </c>
      <c r="AK11" s="4">
        <f t="shared" si="31"/>
        <v>9</v>
      </c>
      <c r="AL11" s="4">
        <f t="shared" si="32"/>
        <v>9</v>
      </c>
      <c r="AM11" s="4">
        <f t="shared" si="33"/>
        <v>180</v>
      </c>
      <c r="AN11" s="4">
        <f t="shared" si="34"/>
        <v>180</v>
      </c>
      <c r="AO11" s="4">
        <f t="shared" si="35"/>
        <v>180</v>
      </c>
    </row>
    <row r="12" ht="16.5" spans="1:41">
      <c r="A12" s="4">
        <v>10</v>
      </c>
      <c r="B12" s="4">
        <f>INT(SUM(槽位强化!B13:E13)/属性空间占比!$B$2*属性空间占比!$B$8/3)</f>
        <v>20</v>
      </c>
      <c r="C12" s="4">
        <f t="shared" si="3"/>
        <v>20</v>
      </c>
      <c r="D12" s="4">
        <f t="shared" si="4"/>
        <v>20</v>
      </c>
      <c r="E12" s="4">
        <f t="shared" si="5"/>
        <v>13</v>
      </c>
      <c r="F12" s="4">
        <f t="shared" si="6"/>
        <v>13</v>
      </c>
      <c r="G12" s="4">
        <f t="shared" si="7"/>
        <v>13</v>
      </c>
      <c r="H12" s="4">
        <f t="shared" si="8"/>
        <v>13</v>
      </c>
      <c r="I12" s="4">
        <f t="shared" si="9"/>
        <v>13</v>
      </c>
      <c r="J12" s="4">
        <f t="shared" si="10"/>
        <v>13</v>
      </c>
      <c r="K12" s="4">
        <f t="shared" si="11"/>
        <v>390</v>
      </c>
      <c r="L12" s="4">
        <f t="shared" si="12"/>
        <v>390</v>
      </c>
      <c r="M12" s="4">
        <f t="shared" si="13"/>
        <v>390</v>
      </c>
      <c r="O12" s="4">
        <v>10</v>
      </c>
      <c r="P12" s="4">
        <f t="shared" si="14"/>
        <v>16</v>
      </c>
      <c r="Q12" s="4">
        <f t="shared" si="0"/>
        <v>16</v>
      </c>
      <c r="R12" s="4">
        <f t="shared" si="1"/>
        <v>16</v>
      </c>
      <c r="S12" s="4">
        <f t="shared" si="15"/>
        <v>13</v>
      </c>
      <c r="T12" s="4">
        <f t="shared" si="16"/>
        <v>13</v>
      </c>
      <c r="U12" s="4">
        <f t="shared" si="17"/>
        <v>13</v>
      </c>
      <c r="V12" s="4">
        <f t="shared" si="18"/>
        <v>13</v>
      </c>
      <c r="W12" s="4">
        <f t="shared" si="19"/>
        <v>13</v>
      </c>
      <c r="X12" s="4">
        <f t="shared" si="20"/>
        <v>13</v>
      </c>
      <c r="Y12" s="4">
        <f t="shared" si="21"/>
        <v>195</v>
      </c>
      <c r="Z12" s="4">
        <f t="shared" si="22"/>
        <v>195</v>
      </c>
      <c r="AA12" s="4">
        <f t="shared" si="23"/>
        <v>195</v>
      </c>
      <c r="AC12" s="4">
        <v>10</v>
      </c>
      <c r="AD12" s="4">
        <f t="shared" si="24"/>
        <v>16</v>
      </c>
      <c r="AE12" s="4">
        <f t="shared" si="25"/>
        <v>16</v>
      </c>
      <c r="AF12" s="4">
        <f t="shared" si="26"/>
        <v>16</v>
      </c>
      <c r="AG12" s="4">
        <f t="shared" si="27"/>
        <v>13</v>
      </c>
      <c r="AH12" s="4">
        <f t="shared" si="28"/>
        <v>13</v>
      </c>
      <c r="AI12" s="4">
        <f t="shared" si="29"/>
        <v>13</v>
      </c>
      <c r="AJ12" s="4">
        <f t="shared" si="30"/>
        <v>13</v>
      </c>
      <c r="AK12" s="4">
        <f t="shared" si="31"/>
        <v>13</v>
      </c>
      <c r="AL12" s="4">
        <f t="shared" si="32"/>
        <v>13</v>
      </c>
      <c r="AM12" s="4">
        <f t="shared" si="33"/>
        <v>260</v>
      </c>
      <c r="AN12" s="4">
        <f t="shared" si="34"/>
        <v>260</v>
      </c>
      <c r="AO12" s="4">
        <f t="shared" si="35"/>
        <v>260</v>
      </c>
    </row>
    <row r="13" ht="16.5" spans="1:41">
      <c r="A13" s="4">
        <v>11</v>
      </c>
      <c r="B13" s="4">
        <f>INT(SUM(槽位强化!B14:E14)/属性空间占比!$B$2*属性空间占比!$B$8/3)</f>
        <v>22</v>
      </c>
      <c r="C13" s="4">
        <f t="shared" si="3"/>
        <v>22</v>
      </c>
      <c r="D13" s="4">
        <f t="shared" si="4"/>
        <v>22</v>
      </c>
      <c r="E13" s="4">
        <f t="shared" si="5"/>
        <v>14</v>
      </c>
      <c r="F13" s="4">
        <f t="shared" si="6"/>
        <v>14</v>
      </c>
      <c r="G13" s="4">
        <f t="shared" si="7"/>
        <v>14</v>
      </c>
      <c r="H13" s="4">
        <f t="shared" si="8"/>
        <v>14</v>
      </c>
      <c r="I13" s="4">
        <f t="shared" si="9"/>
        <v>14</v>
      </c>
      <c r="J13" s="4">
        <f t="shared" si="10"/>
        <v>14</v>
      </c>
      <c r="K13" s="4">
        <f t="shared" si="11"/>
        <v>420</v>
      </c>
      <c r="L13" s="4">
        <f t="shared" si="12"/>
        <v>420</v>
      </c>
      <c r="M13" s="4">
        <f t="shared" si="13"/>
        <v>420</v>
      </c>
      <c r="O13" s="4">
        <v>11</v>
      </c>
      <c r="P13" s="4">
        <f t="shared" si="14"/>
        <v>18</v>
      </c>
      <c r="Q13" s="4">
        <f t="shared" si="0"/>
        <v>18</v>
      </c>
      <c r="R13" s="4">
        <f t="shared" si="1"/>
        <v>18</v>
      </c>
      <c r="S13" s="4">
        <f t="shared" si="15"/>
        <v>14</v>
      </c>
      <c r="T13" s="4">
        <f t="shared" si="16"/>
        <v>14</v>
      </c>
      <c r="U13" s="4">
        <f t="shared" si="17"/>
        <v>14</v>
      </c>
      <c r="V13" s="4">
        <f t="shared" si="18"/>
        <v>14</v>
      </c>
      <c r="W13" s="4">
        <f t="shared" si="19"/>
        <v>14</v>
      </c>
      <c r="X13" s="4">
        <f t="shared" si="20"/>
        <v>14</v>
      </c>
      <c r="Y13" s="4">
        <f t="shared" si="21"/>
        <v>210</v>
      </c>
      <c r="Z13" s="4">
        <f t="shared" si="22"/>
        <v>210</v>
      </c>
      <c r="AA13" s="4">
        <f t="shared" si="23"/>
        <v>210</v>
      </c>
      <c r="AC13" s="4">
        <v>11</v>
      </c>
      <c r="AD13" s="4">
        <f t="shared" si="24"/>
        <v>18</v>
      </c>
      <c r="AE13" s="4">
        <f t="shared" si="25"/>
        <v>18</v>
      </c>
      <c r="AF13" s="4">
        <f t="shared" si="26"/>
        <v>18</v>
      </c>
      <c r="AG13" s="4">
        <f t="shared" si="27"/>
        <v>14</v>
      </c>
      <c r="AH13" s="4">
        <f t="shared" si="28"/>
        <v>14</v>
      </c>
      <c r="AI13" s="4">
        <f t="shared" si="29"/>
        <v>14</v>
      </c>
      <c r="AJ13" s="4">
        <f t="shared" si="30"/>
        <v>14</v>
      </c>
      <c r="AK13" s="4">
        <f t="shared" si="31"/>
        <v>14</v>
      </c>
      <c r="AL13" s="4">
        <f t="shared" si="32"/>
        <v>14</v>
      </c>
      <c r="AM13" s="4">
        <f t="shared" si="33"/>
        <v>280</v>
      </c>
      <c r="AN13" s="4">
        <f t="shared" si="34"/>
        <v>280</v>
      </c>
      <c r="AO13" s="4">
        <f t="shared" si="35"/>
        <v>280</v>
      </c>
    </row>
    <row r="14" ht="16.5" spans="1:41">
      <c r="A14" s="4">
        <v>12</v>
      </c>
      <c r="B14" s="4">
        <f>INT(SUM(槽位强化!B15:E15)/属性空间占比!$B$2*属性空间占比!$B$8/3)</f>
        <v>26</v>
      </c>
      <c r="C14" s="4">
        <f t="shared" si="3"/>
        <v>26</v>
      </c>
      <c r="D14" s="4">
        <f t="shared" si="4"/>
        <v>26</v>
      </c>
      <c r="E14" s="4">
        <f t="shared" si="5"/>
        <v>17</v>
      </c>
      <c r="F14" s="4">
        <f t="shared" si="6"/>
        <v>17</v>
      </c>
      <c r="G14" s="4">
        <f t="shared" si="7"/>
        <v>17</v>
      </c>
      <c r="H14" s="4">
        <f t="shared" si="8"/>
        <v>17</v>
      </c>
      <c r="I14" s="4">
        <f t="shared" si="9"/>
        <v>17</v>
      </c>
      <c r="J14" s="4">
        <f t="shared" si="10"/>
        <v>17</v>
      </c>
      <c r="K14" s="4">
        <f t="shared" si="11"/>
        <v>510</v>
      </c>
      <c r="L14" s="4">
        <f t="shared" si="12"/>
        <v>510</v>
      </c>
      <c r="M14" s="4">
        <f t="shared" si="13"/>
        <v>510</v>
      </c>
      <c r="O14" s="4">
        <v>12</v>
      </c>
      <c r="P14" s="4">
        <f t="shared" si="14"/>
        <v>21</v>
      </c>
      <c r="Q14" s="4">
        <f t="shared" si="0"/>
        <v>21</v>
      </c>
      <c r="R14" s="4">
        <f t="shared" si="1"/>
        <v>21</v>
      </c>
      <c r="S14" s="4">
        <f t="shared" si="15"/>
        <v>17</v>
      </c>
      <c r="T14" s="4">
        <f t="shared" si="16"/>
        <v>17</v>
      </c>
      <c r="U14" s="4">
        <f t="shared" si="17"/>
        <v>17</v>
      </c>
      <c r="V14" s="4">
        <f t="shared" si="18"/>
        <v>17</v>
      </c>
      <c r="W14" s="4">
        <f t="shared" si="19"/>
        <v>17</v>
      </c>
      <c r="X14" s="4">
        <f t="shared" si="20"/>
        <v>17</v>
      </c>
      <c r="Y14" s="4">
        <f t="shared" si="21"/>
        <v>255</v>
      </c>
      <c r="Z14" s="4">
        <f t="shared" si="22"/>
        <v>255</v>
      </c>
      <c r="AA14" s="4">
        <f t="shared" si="23"/>
        <v>255</v>
      </c>
      <c r="AC14" s="4">
        <v>12</v>
      </c>
      <c r="AD14" s="4">
        <f t="shared" si="24"/>
        <v>21</v>
      </c>
      <c r="AE14" s="4">
        <f t="shared" si="25"/>
        <v>21</v>
      </c>
      <c r="AF14" s="4">
        <f t="shared" si="26"/>
        <v>21</v>
      </c>
      <c r="AG14" s="4">
        <f t="shared" si="27"/>
        <v>17</v>
      </c>
      <c r="AH14" s="4">
        <f t="shared" si="28"/>
        <v>17</v>
      </c>
      <c r="AI14" s="4">
        <f t="shared" si="29"/>
        <v>17</v>
      </c>
      <c r="AJ14" s="4">
        <f t="shared" si="30"/>
        <v>17</v>
      </c>
      <c r="AK14" s="4">
        <f t="shared" si="31"/>
        <v>17</v>
      </c>
      <c r="AL14" s="4">
        <f t="shared" si="32"/>
        <v>17</v>
      </c>
      <c r="AM14" s="4">
        <f t="shared" si="33"/>
        <v>340</v>
      </c>
      <c r="AN14" s="4">
        <f t="shared" si="34"/>
        <v>340</v>
      </c>
      <c r="AO14" s="4">
        <f t="shared" si="35"/>
        <v>340</v>
      </c>
    </row>
    <row r="15" ht="16.5" spans="1:41">
      <c r="A15" s="4">
        <v>13</v>
      </c>
      <c r="B15" s="4">
        <f>INT(SUM(槽位强化!B16:E16)/属性空间占比!$B$2*属性空间占比!$B$8/3)</f>
        <v>29</v>
      </c>
      <c r="C15" s="4">
        <f t="shared" si="3"/>
        <v>29</v>
      </c>
      <c r="D15" s="4">
        <f t="shared" si="4"/>
        <v>29</v>
      </c>
      <c r="E15" s="4">
        <f t="shared" si="5"/>
        <v>19</v>
      </c>
      <c r="F15" s="4">
        <f t="shared" si="6"/>
        <v>19</v>
      </c>
      <c r="G15" s="4">
        <f t="shared" si="7"/>
        <v>19</v>
      </c>
      <c r="H15" s="4">
        <f t="shared" si="8"/>
        <v>19</v>
      </c>
      <c r="I15" s="4">
        <f t="shared" si="9"/>
        <v>19</v>
      </c>
      <c r="J15" s="4">
        <f t="shared" si="10"/>
        <v>19</v>
      </c>
      <c r="K15" s="4">
        <f t="shared" si="11"/>
        <v>570</v>
      </c>
      <c r="L15" s="4">
        <f t="shared" si="12"/>
        <v>570</v>
      </c>
      <c r="M15" s="4">
        <f t="shared" si="13"/>
        <v>570</v>
      </c>
      <c r="O15" s="4">
        <v>13</v>
      </c>
      <c r="P15" s="4">
        <f t="shared" si="14"/>
        <v>23</v>
      </c>
      <c r="Q15" s="4">
        <f t="shared" si="0"/>
        <v>23</v>
      </c>
      <c r="R15" s="4">
        <f t="shared" si="1"/>
        <v>23</v>
      </c>
      <c r="S15" s="4">
        <f t="shared" si="15"/>
        <v>19</v>
      </c>
      <c r="T15" s="4">
        <f t="shared" si="16"/>
        <v>19</v>
      </c>
      <c r="U15" s="4">
        <f t="shared" si="17"/>
        <v>19</v>
      </c>
      <c r="V15" s="4">
        <f t="shared" si="18"/>
        <v>19</v>
      </c>
      <c r="W15" s="4">
        <f t="shared" si="19"/>
        <v>19</v>
      </c>
      <c r="X15" s="4">
        <f t="shared" si="20"/>
        <v>19</v>
      </c>
      <c r="Y15" s="4">
        <f t="shared" si="21"/>
        <v>285</v>
      </c>
      <c r="Z15" s="4">
        <f t="shared" si="22"/>
        <v>285</v>
      </c>
      <c r="AA15" s="4">
        <f t="shared" si="23"/>
        <v>285</v>
      </c>
      <c r="AC15" s="4">
        <v>13</v>
      </c>
      <c r="AD15" s="4">
        <f t="shared" si="24"/>
        <v>23</v>
      </c>
      <c r="AE15" s="4">
        <f t="shared" si="25"/>
        <v>23</v>
      </c>
      <c r="AF15" s="4">
        <f t="shared" si="26"/>
        <v>23</v>
      </c>
      <c r="AG15" s="4">
        <f t="shared" si="27"/>
        <v>19</v>
      </c>
      <c r="AH15" s="4">
        <f t="shared" si="28"/>
        <v>19</v>
      </c>
      <c r="AI15" s="4">
        <f t="shared" si="29"/>
        <v>19</v>
      </c>
      <c r="AJ15" s="4">
        <f t="shared" si="30"/>
        <v>19</v>
      </c>
      <c r="AK15" s="4">
        <f t="shared" si="31"/>
        <v>19</v>
      </c>
      <c r="AL15" s="4">
        <f t="shared" si="32"/>
        <v>19</v>
      </c>
      <c r="AM15" s="4">
        <f t="shared" si="33"/>
        <v>380</v>
      </c>
      <c r="AN15" s="4">
        <f t="shared" si="34"/>
        <v>380</v>
      </c>
      <c r="AO15" s="4">
        <f t="shared" si="35"/>
        <v>380</v>
      </c>
    </row>
    <row r="16" ht="16.5" spans="1:41">
      <c r="A16" s="4">
        <v>14</v>
      </c>
      <c r="B16" s="4">
        <f>INT(SUM(槽位强化!B17:E17)/属性空间占比!$B$2*属性空间占比!$B$8/3)</f>
        <v>33</v>
      </c>
      <c r="C16" s="4">
        <f t="shared" si="3"/>
        <v>33</v>
      </c>
      <c r="D16" s="4">
        <f t="shared" si="4"/>
        <v>33</v>
      </c>
      <c r="E16" s="4">
        <f t="shared" si="5"/>
        <v>22</v>
      </c>
      <c r="F16" s="4">
        <f t="shared" si="6"/>
        <v>22</v>
      </c>
      <c r="G16" s="4">
        <f t="shared" si="7"/>
        <v>22</v>
      </c>
      <c r="H16" s="4">
        <f t="shared" si="8"/>
        <v>22</v>
      </c>
      <c r="I16" s="4">
        <f t="shared" si="9"/>
        <v>22</v>
      </c>
      <c r="J16" s="4">
        <f t="shared" si="10"/>
        <v>22</v>
      </c>
      <c r="K16" s="4">
        <f t="shared" si="11"/>
        <v>660</v>
      </c>
      <c r="L16" s="4">
        <f t="shared" si="12"/>
        <v>660</v>
      </c>
      <c r="M16" s="4">
        <f t="shared" si="13"/>
        <v>660</v>
      </c>
      <c r="O16" s="4">
        <v>14</v>
      </c>
      <c r="P16" s="4">
        <f t="shared" si="14"/>
        <v>27</v>
      </c>
      <c r="Q16" s="4">
        <f t="shared" si="0"/>
        <v>27</v>
      </c>
      <c r="R16" s="4">
        <f t="shared" si="1"/>
        <v>27</v>
      </c>
      <c r="S16" s="4">
        <f t="shared" si="15"/>
        <v>22</v>
      </c>
      <c r="T16" s="4">
        <f t="shared" si="16"/>
        <v>22</v>
      </c>
      <c r="U16" s="4">
        <f t="shared" si="17"/>
        <v>22</v>
      </c>
      <c r="V16" s="4">
        <f t="shared" si="18"/>
        <v>22</v>
      </c>
      <c r="W16" s="4">
        <f t="shared" si="19"/>
        <v>22</v>
      </c>
      <c r="X16" s="4">
        <f t="shared" si="20"/>
        <v>22</v>
      </c>
      <c r="Y16" s="4">
        <f t="shared" si="21"/>
        <v>330</v>
      </c>
      <c r="Z16" s="4">
        <f t="shared" si="22"/>
        <v>330</v>
      </c>
      <c r="AA16" s="4">
        <f t="shared" si="23"/>
        <v>330</v>
      </c>
      <c r="AC16" s="4">
        <v>14</v>
      </c>
      <c r="AD16" s="4">
        <f t="shared" si="24"/>
        <v>27</v>
      </c>
      <c r="AE16" s="4">
        <f t="shared" si="25"/>
        <v>27</v>
      </c>
      <c r="AF16" s="4">
        <f t="shared" si="26"/>
        <v>27</v>
      </c>
      <c r="AG16" s="4">
        <f t="shared" si="27"/>
        <v>22</v>
      </c>
      <c r="AH16" s="4">
        <f t="shared" si="28"/>
        <v>22</v>
      </c>
      <c r="AI16" s="4">
        <f t="shared" si="29"/>
        <v>22</v>
      </c>
      <c r="AJ16" s="4">
        <f t="shared" si="30"/>
        <v>22</v>
      </c>
      <c r="AK16" s="4">
        <f t="shared" si="31"/>
        <v>22</v>
      </c>
      <c r="AL16" s="4">
        <f t="shared" si="32"/>
        <v>22</v>
      </c>
      <c r="AM16" s="4">
        <f t="shared" si="33"/>
        <v>440</v>
      </c>
      <c r="AN16" s="4">
        <f t="shared" si="34"/>
        <v>440</v>
      </c>
      <c r="AO16" s="4">
        <f t="shared" si="35"/>
        <v>440</v>
      </c>
    </row>
    <row r="17" ht="16.5" spans="1:41">
      <c r="A17" s="4">
        <v>15</v>
      </c>
      <c r="B17" s="4">
        <f>INT(SUM(槽位强化!B18:E18)/属性空间占比!$B$2*属性空间占比!$B$8/3)</f>
        <v>36</v>
      </c>
      <c r="C17" s="4">
        <f t="shared" si="3"/>
        <v>36</v>
      </c>
      <c r="D17" s="4">
        <f t="shared" si="4"/>
        <v>36</v>
      </c>
      <c r="E17" s="4">
        <f t="shared" si="5"/>
        <v>24</v>
      </c>
      <c r="F17" s="4">
        <f t="shared" si="6"/>
        <v>24</v>
      </c>
      <c r="G17" s="4">
        <f t="shared" si="7"/>
        <v>24</v>
      </c>
      <c r="H17" s="4">
        <f t="shared" si="8"/>
        <v>24</v>
      </c>
      <c r="I17" s="4">
        <f t="shared" si="9"/>
        <v>24</v>
      </c>
      <c r="J17" s="4">
        <f t="shared" si="10"/>
        <v>24</v>
      </c>
      <c r="K17" s="4">
        <f t="shared" si="11"/>
        <v>720</v>
      </c>
      <c r="L17" s="4">
        <f t="shared" si="12"/>
        <v>720</v>
      </c>
      <c r="M17" s="4">
        <f t="shared" si="13"/>
        <v>720</v>
      </c>
      <c r="O17" s="4">
        <v>15</v>
      </c>
      <c r="P17" s="4">
        <f t="shared" si="14"/>
        <v>29</v>
      </c>
      <c r="Q17" s="4">
        <f t="shared" si="0"/>
        <v>29</v>
      </c>
      <c r="R17" s="4">
        <f t="shared" si="1"/>
        <v>29</v>
      </c>
      <c r="S17" s="4">
        <f t="shared" si="15"/>
        <v>24</v>
      </c>
      <c r="T17" s="4">
        <f t="shared" si="16"/>
        <v>24</v>
      </c>
      <c r="U17" s="4">
        <f t="shared" si="17"/>
        <v>24</v>
      </c>
      <c r="V17" s="4">
        <f t="shared" si="18"/>
        <v>24</v>
      </c>
      <c r="W17" s="4">
        <f t="shared" si="19"/>
        <v>24</v>
      </c>
      <c r="X17" s="4">
        <f t="shared" si="20"/>
        <v>24</v>
      </c>
      <c r="Y17" s="4">
        <f t="shared" si="21"/>
        <v>360</v>
      </c>
      <c r="Z17" s="4">
        <f t="shared" si="22"/>
        <v>360</v>
      </c>
      <c r="AA17" s="4">
        <f t="shared" si="23"/>
        <v>360</v>
      </c>
      <c r="AC17" s="4">
        <v>15</v>
      </c>
      <c r="AD17" s="4">
        <f t="shared" si="24"/>
        <v>29</v>
      </c>
      <c r="AE17" s="4">
        <f t="shared" si="25"/>
        <v>29</v>
      </c>
      <c r="AF17" s="4">
        <f t="shared" si="26"/>
        <v>29</v>
      </c>
      <c r="AG17" s="4">
        <f t="shared" si="27"/>
        <v>24</v>
      </c>
      <c r="AH17" s="4">
        <f t="shared" si="28"/>
        <v>24</v>
      </c>
      <c r="AI17" s="4">
        <f t="shared" si="29"/>
        <v>24</v>
      </c>
      <c r="AJ17" s="4">
        <f t="shared" si="30"/>
        <v>24</v>
      </c>
      <c r="AK17" s="4">
        <f t="shared" si="31"/>
        <v>24</v>
      </c>
      <c r="AL17" s="4">
        <f t="shared" si="32"/>
        <v>24</v>
      </c>
      <c r="AM17" s="4">
        <f t="shared" si="33"/>
        <v>480</v>
      </c>
      <c r="AN17" s="4">
        <f t="shared" si="34"/>
        <v>480</v>
      </c>
      <c r="AO17" s="4">
        <f t="shared" si="35"/>
        <v>480</v>
      </c>
    </row>
    <row r="18" ht="16.5" spans="1:41">
      <c r="A18" s="4">
        <v>16</v>
      </c>
      <c r="B18" s="4">
        <f>INT(SUM(槽位强化!B19:E19)/属性空间占比!$B$2*属性空间占比!$B$8/3)</f>
        <v>41</v>
      </c>
      <c r="C18" s="4">
        <f t="shared" si="3"/>
        <v>41</v>
      </c>
      <c r="D18" s="4">
        <f t="shared" si="4"/>
        <v>41</v>
      </c>
      <c r="E18" s="4">
        <f t="shared" si="5"/>
        <v>27</v>
      </c>
      <c r="F18" s="4">
        <f t="shared" si="6"/>
        <v>27</v>
      </c>
      <c r="G18" s="4">
        <f t="shared" si="7"/>
        <v>27</v>
      </c>
      <c r="H18" s="4">
        <f t="shared" si="8"/>
        <v>27</v>
      </c>
      <c r="I18" s="4">
        <f t="shared" si="9"/>
        <v>27</v>
      </c>
      <c r="J18" s="4">
        <f t="shared" si="10"/>
        <v>27</v>
      </c>
      <c r="K18" s="4">
        <f t="shared" si="11"/>
        <v>810</v>
      </c>
      <c r="L18" s="4">
        <f t="shared" si="12"/>
        <v>810</v>
      </c>
      <c r="M18" s="4">
        <f t="shared" si="13"/>
        <v>810</v>
      </c>
      <c r="O18" s="4">
        <v>16</v>
      </c>
      <c r="P18" s="4">
        <f t="shared" si="14"/>
        <v>33</v>
      </c>
      <c r="Q18" s="4">
        <f t="shared" si="0"/>
        <v>33</v>
      </c>
      <c r="R18" s="4">
        <f t="shared" si="1"/>
        <v>33</v>
      </c>
      <c r="S18" s="4">
        <f t="shared" si="15"/>
        <v>27</v>
      </c>
      <c r="T18" s="4">
        <f t="shared" si="16"/>
        <v>27</v>
      </c>
      <c r="U18" s="4">
        <f t="shared" si="17"/>
        <v>27</v>
      </c>
      <c r="V18" s="4">
        <f t="shared" si="18"/>
        <v>27</v>
      </c>
      <c r="W18" s="4">
        <f t="shared" si="19"/>
        <v>27</v>
      </c>
      <c r="X18" s="4">
        <f t="shared" si="20"/>
        <v>27</v>
      </c>
      <c r="Y18" s="4">
        <f t="shared" si="21"/>
        <v>405</v>
      </c>
      <c r="Z18" s="4">
        <f t="shared" si="22"/>
        <v>405</v>
      </c>
      <c r="AA18" s="4">
        <f t="shared" si="23"/>
        <v>405</v>
      </c>
      <c r="AC18" s="4">
        <v>16</v>
      </c>
      <c r="AD18" s="4">
        <f t="shared" si="24"/>
        <v>33</v>
      </c>
      <c r="AE18" s="4">
        <f t="shared" si="25"/>
        <v>33</v>
      </c>
      <c r="AF18" s="4">
        <f t="shared" si="26"/>
        <v>33</v>
      </c>
      <c r="AG18" s="4">
        <f t="shared" si="27"/>
        <v>27</v>
      </c>
      <c r="AH18" s="4">
        <f t="shared" si="28"/>
        <v>27</v>
      </c>
      <c r="AI18" s="4">
        <f t="shared" si="29"/>
        <v>27</v>
      </c>
      <c r="AJ18" s="4">
        <f t="shared" si="30"/>
        <v>27</v>
      </c>
      <c r="AK18" s="4">
        <f t="shared" si="31"/>
        <v>27</v>
      </c>
      <c r="AL18" s="4">
        <f t="shared" si="32"/>
        <v>27</v>
      </c>
      <c r="AM18" s="4">
        <f t="shared" si="33"/>
        <v>540</v>
      </c>
      <c r="AN18" s="4">
        <f t="shared" si="34"/>
        <v>540</v>
      </c>
      <c r="AO18" s="4">
        <f t="shared" si="35"/>
        <v>540</v>
      </c>
    </row>
    <row r="19" ht="16.5" spans="1:41">
      <c r="A19" s="4">
        <v>17</v>
      </c>
      <c r="B19" s="4">
        <f>INT(SUM(槽位强化!B20:E20)/属性空间占比!$B$2*属性空间占比!$B$8/3)</f>
        <v>44</v>
      </c>
      <c r="C19" s="4">
        <f t="shared" si="3"/>
        <v>44</v>
      </c>
      <c r="D19" s="4">
        <f t="shared" si="4"/>
        <v>44</v>
      </c>
      <c r="E19" s="4">
        <f t="shared" si="5"/>
        <v>29</v>
      </c>
      <c r="F19" s="4">
        <f t="shared" si="6"/>
        <v>29</v>
      </c>
      <c r="G19" s="4">
        <f t="shared" si="7"/>
        <v>29</v>
      </c>
      <c r="H19" s="4">
        <f t="shared" si="8"/>
        <v>29</v>
      </c>
      <c r="I19" s="4">
        <f t="shared" si="9"/>
        <v>29</v>
      </c>
      <c r="J19" s="4">
        <f t="shared" si="10"/>
        <v>29</v>
      </c>
      <c r="K19" s="4">
        <f t="shared" si="11"/>
        <v>870</v>
      </c>
      <c r="L19" s="4">
        <f t="shared" si="12"/>
        <v>870</v>
      </c>
      <c r="M19" s="4">
        <f t="shared" si="13"/>
        <v>870</v>
      </c>
      <c r="O19" s="4">
        <v>17</v>
      </c>
      <c r="P19" s="4">
        <f t="shared" si="14"/>
        <v>36</v>
      </c>
      <c r="Q19" s="4">
        <f t="shared" si="0"/>
        <v>36</v>
      </c>
      <c r="R19" s="4">
        <f t="shared" si="1"/>
        <v>36</v>
      </c>
      <c r="S19" s="4">
        <f t="shared" si="15"/>
        <v>29</v>
      </c>
      <c r="T19" s="4">
        <f t="shared" si="16"/>
        <v>29</v>
      </c>
      <c r="U19" s="4">
        <f t="shared" si="17"/>
        <v>29</v>
      </c>
      <c r="V19" s="4">
        <f t="shared" si="18"/>
        <v>29</v>
      </c>
      <c r="W19" s="4">
        <f t="shared" si="19"/>
        <v>29</v>
      </c>
      <c r="X19" s="4">
        <f t="shared" si="20"/>
        <v>29</v>
      </c>
      <c r="Y19" s="4">
        <f t="shared" si="21"/>
        <v>435</v>
      </c>
      <c r="Z19" s="4">
        <f t="shared" si="22"/>
        <v>435</v>
      </c>
      <c r="AA19" s="4">
        <f t="shared" si="23"/>
        <v>435</v>
      </c>
      <c r="AC19" s="4">
        <v>17</v>
      </c>
      <c r="AD19" s="4">
        <f t="shared" si="24"/>
        <v>36</v>
      </c>
      <c r="AE19" s="4">
        <f t="shared" si="25"/>
        <v>36</v>
      </c>
      <c r="AF19" s="4">
        <f t="shared" si="26"/>
        <v>36</v>
      </c>
      <c r="AG19" s="4">
        <f t="shared" si="27"/>
        <v>29</v>
      </c>
      <c r="AH19" s="4">
        <f t="shared" si="28"/>
        <v>29</v>
      </c>
      <c r="AI19" s="4">
        <f t="shared" si="29"/>
        <v>29</v>
      </c>
      <c r="AJ19" s="4">
        <f t="shared" si="30"/>
        <v>29</v>
      </c>
      <c r="AK19" s="4">
        <f t="shared" si="31"/>
        <v>29</v>
      </c>
      <c r="AL19" s="4">
        <f t="shared" si="32"/>
        <v>29</v>
      </c>
      <c r="AM19" s="4">
        <f t="shared" si="33"/>
        <v>580</v>
      </c>
      <c r="AN19" s="4">
        <f t="shared" si="34"/>
        <v>580</v>
      </c>
      <c r="AO19" s="4">
        <f t="shared" si="35"/>
        <v>580</v>
      </c>
    </row>
    <row r="20" ht="16.5" spans="1:41">
      <c r="A20" s="4">
        <v>18</v>
      </c>
      <c r="B20" s="4">
        <f>INT(SUM(槽位强化!B21:E21)/属性空间占比!$B$2*属性空间占比!$B$8/3)</f>
        <v>49</v>
      </c>
      <c r="C20" s="4">
        <f t="shared" si="3"/>
        <v>49</v>
      </c>
      <c r="D20" s="4">
        <f t="shared" si="4"/>
        <v>49</v>
      </c>
      <c r="E20" s="4">
        <f t="shared" si="5"/>
        <v>32</v>
      </c>
      <c r="F20" s="4">
        <f t="shared" si="6"/>
        <v>32</v>
      </c>
      <c r="G20" s="4">
        <f t="shared" si="7"/>
        <v>32</v>
      </c>
      <c r="H20" s="4">
        <f t="shared" si="8"/>
        <v>32</v>
      </c>
      <c r="I20" s="4">
        <f t="shared" si="9"/>
        <v>32</v>
      </c>
      <c r="J20" s="4">
        <f t="shared" si="10"/>
        <v>32</v>
      </c>
      <c r="K20" s="4">
        <f t="shared" si="11"/>
        <v>960</v>
      </c>
      <c r="L20" s="4">
        <f t="shared" si="12"/>
        <v>960</v>
      </c>
      <c r="M20" s="4">
        <f t="shared" si="13"/>
        <v>960</v>
      </c>
      <c r="O20" s="4">
        <v>18</v>
      </c>
      <c r="P20" s="4">
        <f t="shared" si="14"/>
        <v>40</v>
      </c>
      <c r="Q20" s="4">
        <f t="shared" si="0"/>
        <v>40</v>
      </c>
      <c r="R20" s="4">
        <f t="shared" si="1"/>
        <v>40</v>
      </c>
      <c r="S20" s="4">
        <f t="shared" si="15"/>
        <v>32</v>
      </c>
      <c r="T20" s="4">
        <f t="shared" si="16"/>
        <v>32</v>
      </c>
      <c r="U20" s="4">
        <f t="shared" si="17"/>
        <v>32</v>
      </c>
      <c r="V20" s="4">
        <f t="shared" si="18"/>
        <v>32</v>
      </c>
      <c r="W20" s="4">
        <f t="shared" si="19"/>
        <v>32</v>
      </c>
      <c r="X20" s="4">
        <f t="shared" si="20"/>
        <v>32</v>
      </c>
      <c r="Y20" s="4">
        <f t="shared" si="21"/>
        <v>480</v>
      </c>
      <c r="Z20" s="4">
        <f t="shared" si="22"/>
        <v>480</v>
      </c>
      <c r="AA20" s="4">
        <f t="shared" si="23"/>
        <v>480</v>
      </c>
      <c r="AC20" s="4">
        <v>18</v>
      </c>
      <c r="AD20" s="4">
        <f t="shared" si="24"/>
        <v>40</v>
      </c>
      <c r="AE20" s="4">
        <f t="shared" si="25"/>
        <v>40</v>
      </c>
      <c r="AF20" s="4">
        <f t="shared" si="26"/>
        <v>40</v>
      </c>
      <c r="AG20" s="4">
        <f t="shared" si="27"/>
        <v>32</v>
      </c>
      <c r="AH20" s="4">
        <f t="shared" si="28"/>
        <v>32</v>
      </c>
      <c r="AI20" s="4">
        <f t="shared" si="29"/>
        <v>32</v>
      </c>
      <c r="AJ20" s="4">
        <f t="shared" si="30"/>
        <v>32</v>
      </c>
      <c r="AK20" s="4">
        <f t="shared" si="31"/>
        <v>32</v>
      </c>
      <c r="AL20" s="4">
        <f t="shared" si="32"/>
        <v>32</v>
      </c>
      <c r="AM20" s="4">
        <f t="shared" si="33"/>
        <v>640</v>
      </c>
      <c r="AN20" s="4">
        <f t="shared" si="34"/>
        <v>640</v>
      </c>
      <c r="AO20" s="4">
        <f t="shared" si="35"/>
        <v>640</v>
      </c>
    </row>
    <row r="21" ht="16.5" spans="1:41">
      <c r="A21" s="4">
        <v>19</v>
      </c>
      <c r="B21" s="4">
        <f>INT(SUM(槽位强化!B22:E22)/属性空间占比!$B$2*属性空间占比!$B$8/3)</f>
        <v>53</v>
      </c>
      <c r="C21" s="4">
        <f t="shared" si="3"/>
        <v>53</v>
      </c>
      <c r="D21" s="4">
        <f t="shared" si="4"/>
        <v>53</v>
      </c>
      <c r="E21" s="4">
        <f t="shared" si="5"/>
        <v>35</v>
      </c>
      <c r="F21" s="4">
        <f t="shared" si="6"/>
        <v>35</v>
      </c>
      <c r="G21" s="4">
        <f t="shared" si="7"/>
        <v>35</v>
      </c>
      <c r="H21" s="4">
        <f t="shared" si="8"/>
        <v>35</v>
      </c>
      <c r="I21" s="4">
        <f t="shared" si="9"/>
        <v>35</v>
      </c>
      <c r="J21" s="4">
        <f t="shared" si="10"/>
        <v>35</v>
      </c>
      <c r="K21" s="4">
        <f t="shared" si="11"/>
        <v>1050</v>
      </c>
      <c r="L21" s="4">
        <f t="shared" si="12"/>
        <v>1050</v>
      </c>
      <c r="M21" s="4">
        <f t="shared" si="13"/>
        <v>1050</v>
      </c>
      <c r="O21" s="4">
        <v>19</v>
      </c>
      <c r="P21" s="4">
        <f t="shared" si="14"/>
        <v>43</v>
      </c>
      <c r="Q21" s="4">
        <f t="shared" si="0"/>
        <v>43</v>
      </c>
      <c r="R21" s="4">
        <f t="shared" si="1"/>
        <v>43</v>
      </c>
      <c r="S21" s="4">
        <f t="shared" si="15"/>
        <v>35</v>
      </c>
      <c r="T21" s="4">
        <f t="shared" si="16"/>
        <v>35</v>
      </c>
      <c r="U21" s="4">
        <f t="shared" si="17"/>
        <v>35</v>
      </c>
      <c r="V21" s="4">
        <f t="shared" si="18"/>
        <v>35</v>
      </c>
      <c r="W21" s="4">
        <f t="shared" si="19"/>
        <v>35</v>
      </c>
      <c r="X21" s="4">
        <f t="shared" si="20"/>
        <v>35</v>
      </c>
      <c r="Y21" s="4">
        <f t="shared" si="21"/>
        <v>525</v>
      </c>
      <c r="Z21" s="4">
        <f t="shared" si="22"/>
        <v>525</v>
      </c>
      <c r="AA21" s="4">
        <f t="shared" si="23"/>
        <v>525</v>
      </c>
      <c r="AC21" s="4">
        <v>19</v>
      </c>
      <c r="AD21" s="4">
        <f t="shared" si="24"/>
        <v>43</v>
      </c>
      <c r="AE21" s="4">
        <f t="shared" si="25"/>
        <v>43</v>
      </c>
      <c r="AF21" s="4">
        <f t="shared" si="26"/>
        <v>43</v>
      </c>
      <c r="AG21" s="4">
        <f t="shared" si="27"/>
        <v>35</v>
      </c>
      <c r="AH21" s="4">
        <f t="shared" si="28"/>
        <v>35</v>
      </c>
      <c r="AI21" s="4">
        <f t="shared" si="29"/>
        <v>35</v>
      </c>
      <c r="AJ21" s="4">
        <f t="shared" si="30"/>
        <v>35</v>
      </c>
      <c r="AK21" s="4">
        <f t="shared" si="31"/>
        <v>35</v>
      </c>
      <c r="AL21" s="4">
        <f t="shared" si="32"/>
        <v>35</v>
      </c>
      <c r="AM21" s="4">
        <f t="shared" si="33"/>
        <v>700</v>
      </c>
      <c r="AN21" s="4">
        <f t="shared" si="34"/>
        <v>700</v>
      </c>
      <c r="AO21" s="4">
        <f t="shared" si="35"/>
        <v>700</v>
      </c>
    </row>
    <row r="22" ht="16.5" spans="1:41">
      <c r="A22" s="4">
        <v>20</v>
      </c>
      <c r="B22" s="4">
        <f>INT(SUM(槽位强化!B23:E23)/属性空间占比!$B$2*属性空间占比!$B$8/3)</f>
        <v>72</v>
      </c>
      <c r="C22" s="4">
        <f t="shared" si="3"/>
        <v>72</v>
      </c>
      <c r="D22" s="4">
        <f t="shared" si="4"/>
        <v>72</v>
      </c>
      <c r="E22" s="4">
        <f t="shared" si="5"/>
        <v>48</v>
      </c>
      <c r="F22" s="4">
        <f t="shared" si="6"/>
        <v>48</v>
      </c>
      <c r="G22" s="4">
        <f t="shared" si="7"/>
        <v>48</v>
      </c>
      <c r="H22" s="4">
        <f t="shared" si="8"/>
        <v>48</v>
      </c>
      <c r="I22" s="4">
        <f t="shared" si="9"/>
        <v>48</v>
      </c>
      <c r="J22" s="4">
        <f t="shared" si="10"/>
        <v>48</v>
      </c>
      <c r="K22" s="4">
        <f t="shared" si="11"/>
        <v>1440</v>
      </c>
      <c r="L22" s="4">
        <f t="shared" si="12"/>
        <v>1440</v>
      </c>
      <c r="M22" s="4">
        <f t="shared" si="13"/>
        <v>1440</v>
      </c>
      <c r="O22" s="4">
        <v>20</v>
      </c>
      <c r="P22" s="4">
        <f t="shared" si="14"/>
        <v>59</v>
      </c>
      <c r="Q22" s="4">
        <f t="shared" si="0"/>
        <v>59</v>
      </c>
      <c r="R22" s="4">
        <f t="shared" si="1"/>
        <v>59</v>
      </c>
      <c r="S22" s="4">
        <f t="shared" si="15"/>
        <v>48</v>
      </c>
      <c r="T22" s="4">
        <f t="shared" si="16"/>
        <v>48</v>
      </c>
      <c r="U22" s="4">
        <f t="shared" si="17"/>
        <v>48</v>
      </c>
      <c r="V22" s="4">
        <f t="shared" si="18"/>
        <v>48</v>
      </c>
      <c r="W22" s="4">
        <f t="shared" si="19"/>
        <v>48</v>
      </c>
      <c r="X22" s="4">
        <f t="shared" si="20"/>
        <v>48</v>
      </c>
      <c r="Y22" s="4">
        <f t="shared" si="21"/>
        <v>720</v>
      </c>
      <c r="Z22" s="4">
        <f t="shared" si="22"/>
        <v>720</v>
      </c>
      <c r="AA22" s="4">
        <f t="shared" si="23"/>
        <v>720</v>
      </c>
      <c r="AC22" s="4">
        <v>20</v>
      </c>
      <c r="AD22" s="4">
        <f t="shared" si="24"/>
        <v>59</v>
      </c>
      <c r="AE22" s="4">
        <f t="shared" si="25"/>
        <v>59</v>
      </c>
      <c r="AF22" s="4">
        <f t="shared" si="26"/>
        <v>59</v>
      </c>
      <c r="AG22" s="4">
        <f t="shared" si="27"/>
        <v>48</v>
      </c>
      <c r="AH22" s="4">
        <f t="shared" si="28"/>
        <v>48</v>
      </c>
      <c r="AI22" s="4">
        <f t="shared" si="29"/>
        <v>48</v>
      </c>
      <c r="AJ22" s="4">
        <f t="shared" si="30"/>
        <v>48</v>
      </c>
      <c r="AK22" s="4">
        <f t="shared" si="31"/>
        <v>48</v>
      </c>
      <c r="AL22" s="4">
        <f t="shared" si="32"/>
        <v>48</v>
      </c>
      <c r="AM22" s="4">
        <f t="shared" si="33"/>
        <v>960</v>
      </c>
      <c r="AN22" s="4">
        <f t="shared" si="34"/>
        <v>960</v>
      </c>
      <c r="AO22" s="4">
        <f t="shared" si="35"/>
        <v>960</v>
      </c>
    </row>
    <row r="23" ht="16.5" spans="1:41">
      <c r="A23" s="4">
        <v>21</v>
      </c>
      <c r="B23" s="4">
        <f>INT(SUM(槽位强化!B24:E24)/属性空间占比!$B$2*属性空间占比!$B$8/3)</f>
        <v>77</v>
      </c>
      <c r="C23" s="4">
        <f t="shared" si="3"/>
        <v>77</v>
      </c>
      <c r="D23" s="4">
        <f t="shared" si="4"/>
        <v>77</v>
      </c>
      <c r="E23" s="4">
        <f t="shared" si="5"/>
        <v>51</v>
      </c>
      <c r="F23" s="4">
        <f t="shared" si="6"/>
        <v>51</v>
      </c>
      <c r="G23" s="4">
        <f t="shared" si="7"/>
        <v>51</v>
      </c>
      <c r="H23" s="4">
        <f t="shared" si="8"/>
        <v>51</v>
      </c>
      <c r="I23" s="4">
        <f t="shared" si="9"/>
        <v>51</v>
      </c>
      <c r="J23" s="4">
        <f t="shared" si="10"/>
        <v>51</v>
      </c>
      <c r="K23" s="4">
        <f t="shared" si="11"/>
        <v>1530</v>
      </c>
      <c r="L23" s="4">
        <f t="shared" si="12"/>
        <v>1530</v>
      </c>
      <c r="M23" s="4">
        <f t="shared" si="13"/>
        <v>1530</v>
      </c>
      <c r="O23" s="4">
        <v>21</v>
      </c>
      <c r="P23" s="4">
        <f t="shared" si="14"/>
        <v>63</v>
      </c>
      <c r="Q23" s="4">
        <f t="shared" si="0"/>
        <v>63</v>
      </c>
      <c r="R23" s="4">
        <f t="shared" si="1"/>
        <v>63</v>
      </c>
      <c r="S23" s="4">
        <f t="shared" si="15"/>
        <v>51</v>
      </c>
      <c r="T23" s="4">
        <f t="shared" si="16"/>
        <v>51</v>
      </c>
      <c r="U23" s="4">
        <f t="shared" si="17"/>
        <v>51</v>
      </c>
      <c r="V23" s="4">
        <f t="shared" si="18"/>
        <v>51</v>
      </c>
      <c r="W23" s="4">
        <f t="shared" si="19"/>
        <v>51</v>
      </c>
      <c r="X23" s="4">
        <f t="shared" si="20"/>
        <v>51</v>
      </c>
      <c r="Y23" s="4">
        <f t="shared" si="21"/>
        <v>765</v>
      </c>
      <c r="Z23" s="4">
        <f t="shared" si="22"/>
        <v>765</v>
      </c>
      <c r="AA23" s="4">
        <f t="shared" si="23"/>
        <v>765</v>
      </c>
      <c r="AC23" s="4">
        <v>21</v>
      </c>
      <c r="AD23" s="4">
        <f t="shared" si="24"/>
        <v>63</v>
      </c>
      <c r="AE23" s="4">
        <f t="shared" si="25"/>
        <v>63</v>
      </c>
      <c r="AF23" s="4">
        <f t="shared" si="26"/>
        <v>63</v>
      </c>
      <c r="AG23" s="4">
        <f t="shared" si="27"/>
        <v>51</v>
      </c>
      <c r="AH23" s="4">
        <f t="shared" si="28"/>
        <v>51</v>
      </c>
      <c r="AI23" s="4">
        <f t="shared" si="29"/>
        <v>51</v>
      </c>
      <c r="AJ23" s="4">
        <f t="shared" si="30"/>
        <v>51</v>
      </c>
      <c r="AK23" s="4">
        <f t="shared" si="31"/>
        <v>51</v>
      </c>
      <c r="AL23" s="4">
        <f t="shared" si="32"/>
        <v>51</v>
      </c>
      <c r="AM23" s="4">
        <f t="shared" si="33"/>
        <v>1020</v>
      </c>
      <c r="AN23" s="4">
        <f t="shared" si="34"/>
        <v>1020</v>
      </c>
      <c r="AO23" s="4">
        <f t="shared" si="35"/>
        <v>1020</v>
      </c>
    </row>
    <row r="24" ht="16.5" spans="1:41">
      <c r="A24" s="4">
        <v>22</v>
      </c>
      <c r="B24" s="4">
        <f>INT(SUM(槽位强化!B25:E25)/属性空间占比!$B$2*属性空间占比!$B$8/3)</f>
        <v>84</v>
      </c>
      <c r="C24" s="4">
        <f t="shared" si="3"/>
        <v>84</v>
      </c>
      <c r="D24" s="4">
        <f t="shared" si="4"/>
        <v>84</v>
      </c>
      <c r="E24" s="4">
        <f t="shared" si="5"/>
        <v>56</v>
      </c>
      <c r="F24" s="4">
        <f t="shared" si="6"/>
        <v>56</v>
      </c>
      <c r="G24" s="4">
        <f t="shared" si="7"/>
        <v>56</v>
      </c>
      <c r="H24" s="4">
        <f t="shared" si="8"/>
        <v>56</v>
      </c>
      <c r="I24" s="4">
        <f t="shared" si="9"/>
        <v>56</v>
      </c>
      <c r="J24" s="4">
        <f t="shared" si="10"/>
        <v>56</v>
      </c>
      <c r="K24" s="4">
        <f t="shared" si="11"/>
        <v>1680</v>
      </c>
      <c r="L24" s="4">
        <f t="shared" si="12"/>
        <v>1680</v>
      </c>
      <c r="M24" s="4">
        <f t="shared" si="13"/>
        <v>1680</v>
      </c>
      <c r="O24" s="4">
        <v>22</v>
      </c>
      <c r="P24" s="4">
        <f t="shared" si="14"/>
        <v>68</v>
      </c>
      <c r="Q24" s="4">
        <f t="shared" si="0"/>
        <v>68</v>
      </c>
      <c r="R24" s="4">
        <f t="shared" si="1"/>
        <v>68</v>
      </c>
      <c r="S24" s="4">
        <f t="shared" si="15"/>
        <v>56</v>
      </c>
      <c r="T24" s="4">
        <f t="shared" si="16"/>
        <v>56</v>
      </c>
      <c r="U24" s="4">
        <f t="shared" si="17"/>
        <v>56</v>
      </c>
      <c r="V24" s="4">
        <f t="shared" si="18"/>
        <v>56</v>
      </c>
      <c r="W24" s="4">
        <f t="shared" si="19"/>
        <v>56</v>
      </c>
      <c r="X24" s="4">
        <f t="shared" si="20"/>
        <v>56</v>
      </c>
      <c r="Y24" s="4">
        <f t="shared" si="21"/>
        <v>840</v>
      </c>
      <c r="Z24" s="4">
        <f t="shared" si="22"/>
        <v>840</v>
      </c>
      <c r="AA24" s="4">
        <f t="shared" si="23"/>
        <v>840</v>
      </c>
      <c r="AC24" s="4">
        <v>22</v>
      </c>
      <c r="AD24" s="4">
        <f t="shared" si="24"/>
        <v>68</v>
      </c>
      <c r="AE24" s="4">
        <f t="shared" si="25"/>
        <v>68</v>
      </c>
      <c r="AF24" s="4">
        <f t="shared" si="26"/>
        <v>68</v>
      </c>
      <c r="AG24" s="4">
        <f t="shared" si="27"/>
        <v>56</v>
      </c>
      <c r="AH24" s="4">
        <f t="shared" si="28"/>
        <v>56</v>
      </c>
      <c r="AI24" s="4">
        <f t="shared" si="29"/>
        <v>56</v>
      </c>
      <c r="AJ24" s="4">
        <f t="shared" si="30"/>
        <v>56</v>
      </c>
      <c r="AK24" s="4">
        <f t="shared" si="31"/>
        <v>56</v>
      </c>
      <c r="AL24" s="4">
        <f t="shared" si="32"/>
        <v>56</v>
      </c>
      <c r="AM24" s="4">
        <f t="shared" si="33"/>
        <v>1120</v>
      </c>
      <c r="AN24" s="4">
        <f t="shared" si="34"/>
        <v>1120</v>
      </c>
      <c r="AO24" s="4">
        <f t="shared" si="35"/>
        <v>1120</v>
      </c>
    </row>
    <row r="25" ht="16.5" spans="1:41">
      <c r="A25" s="4">
        <v>23</v>
      </c>
      <c r="B25" s="4">
        <f>INT(SUM(槽位强化!B26:E26)/属性空间占比!$B$2*属性空间占比!$B$8/3)</f>
        <v>90</v>
      </c>
      <c r="C25" s="4">
        <f t="shared" si="3"/>
        <v>90</v>
      </c>
      <c r="D25" s="4">
        <f t="shared" si="4"/>
        <v>90</v>
      </c>
      <c r="E25" s="4">
        <f t="shared" si="5"/>
        <v>60</v>
      </c>
      <c r="F25" s="4">
        <f t="shared" si="6"/>
        <v>60</v>
      </c>
      <c r="G25" s="4">
        <f t="shared" si="7"/>
        <v>60</v>
      </c>
      <c r="H25" s="4">
        <f t="shared" si="8"/>
        <v>60</v>
      </c>
      <c r="I25" s="4">
        <f t="shared" si="9"/>
        <v>60</v>
      </c>
      <c r="J25" s="4">
        <f t="shared" si="10"/>
        <v>60</v>
      </c>
      <c r="K25" s="4">
        <f t="shared" si="11"/>
        <v>1800</v>
      </c>
      <c r="L25" s="4">
        <f t="shared" si="12"/>
        <v>1800</v>
      </c>
      <c r="M25" s="4">
        <f t="shared" si="13"/>
        <v>1800</v>
      </c>
      <c r="O25" s="4">
        <v>23</v>
      </c>
      <c r="P25" s="4">
        <f t="shared" si="14"/>
        <v>73</v>
      </c>
      <c r="Q25" s="4">
        <f t="shared" si="0"/>
        <v>73</v>
      </c>
      <c r="R25" s="4">
        <f t="shared" si="1"/>
        <v>73</v>
      </c>
      <c r="S25" s="4">
        <f t="shared" si="15"/>
        <v>60</v>
      </c>
      <c r="T25" s="4">
        <f t="shared" si="16"/>
        <v>60</v>
      </c>
      <c r="U25" s="4">
        <f t="shared" si="17"/>
        <v>60</v>
      </c>
      <c r="V25" s="4">
        <f t="shared" si="18"/>
        <v>60</v>
      </c>
      <c r="W25" s="4">
        <f t="shared" si="19"/>
        <v>60</v>
      </c>
      <c r="X25" s="4">
        <f t="shared" si="20"/>
        <v>60</v>
      </c>
      <c r="Y25" s="4">
        <f t="shared" si="21"/>
        <v>900</v>
      </c>
      <c r="Z25" s="4">
        <f t="shared" si="22"/>
        <v>900</v>
      </c>
      <c r="AA25" s="4">
        <f t="shared" si="23"/>
        <v>900</v>
      </c>
      <c r="AC25" s="4">
        <v>23</v>
      </c>
      <c r="AD25" s="4">
        <f t="shared" si="24"/>
        <v>73</v>
      </c>
      <c r="AE25" s="4">
        <f t="shared" si="25"/>
        <v>73</v>
      </c>
      <c r="AF25" s="4">
        <f t="shared" si="26"/>
        <v>73</v>
      </c>
      <c r="AG25" s="4">
        <f t="shared" si="27"/>
        <v>60</v>
      </c>
      <c r="AH25" s="4">
        <f t="shared" si="28"/>
        <v>60</v>
      </c>
      <c r="AI25" s="4">
        <f t="shared" si="29"/>
        <v>60</v>
      </c>
      <c r="AJ25" s="4">
        <f t="shared" si="30"/>
        <v>60</v>
      </c>
      <c r="AK25" s="4">
        <f t="shared" si="31"/>
        <v>60</v>
      </c>
      <c r="AL25" s="4">
        <f t="shared" si="32"/>
        <v>60</v>
      </c>
      <c r="AM25" s="4">
        <f t="shared" si="33"/>
        <v>1200</v>
      </c>
      <c r="AN25" s="4">
        <f t="shared" si="34"/>
        <v>1200</v>
      </c>
      <c r="AO25" s="4">
        <f t="shared" si="35"/>
        <v>1200</v>
      </c>
    </row>
    <row r="26" ht="16.5" spans="1:41">
      <c r="A26" s="4">
        <v>24</v>
      </c>
      <c r="B26" s="4">
        <f>INT(SUM(槽位强化!B27:E27)/属性空间占比!$B$2*属性空间占比!$B$8/3)</f>
        <v>96</v>
      </c>
      <c r="C26" s="4">
        <f t="shared" si="3"/>
        <v>96</v>
      </c>
      <c r="D26" s="4">
        <f t="shared" si="4"/>
        <v>96</v>
      </c>
      <c r="E26" s="4">
        <f t="shared" si="5"/>
        <v>64</v>
      </c>
      <c r="F26" s="4">
        <f t="shared" si="6"/>
        <v>64</v>
      </c>
      <c r="G26" s="4">
        <f t="shared" si="7"/>
        <v>64</v>
      </c>
      <c r="H26" s="4">
        <f t="shared" si="8"/>
        <v>64</v>
      </c>
      <c r="I26" s="4">
        <f t="shared" si="9"/>
        <v>64</v>
      </c>
      <c r="J26" s="4">
        <f t="shared" si="10"/>
        <v>64</v>
      </c>
      <c r="K26" s="4">
        <f t="shared" si="11"/>
        <v>1920</v>
      </c>
      <c r="L26" s="4">
        <f t="shared" si="12"/>
        <v>1920</v>
      </c>
      <c r="M26" s="4">
        <f t="shared" si="13"/>
        <v>1920</v>
      </c>
      <c r="O26" s="4">
        <v>24</v>
      </c>
      <c r="P26" s="4">
        <f t="shared" si="14"/>
        <v>78</v>
      </c>
      <c r="Q26" s="4">
        <f t="shared" si="0"/>
        <v>78</v>
      </c>
      <c r="R26" s="4">
        <f t="shared" si="1"/>
        <v>78</v>
      </c>
      <c r="S26" s="4">
        <f t="shared" si="15"/>
        <v>64</v>
      </c>
      <c r="T26" s="4">
        <f t="shared" si="16"/>
        <v>64</v>
      </c>
      <c r="U26" s="4">
        <f t="shared" si="17"/>
        <v>64</v>
      </c>
      <c r="V26" s="4">
        <f t="shared" si="18"/>
        <v>64</v>
      </c>
      <c r="W26" s="4">
        <f t="shared" si="19"/>
        <v>64</v>
      </c>
      <c r="X26" s="4">
        <f t="shared" si="20"/>
        <v>64</v>
      </c>
      <c r="Y26" s="4">
        <f t="shared" si="21"/>
        <v>960</v>
      </c>
      <c r="Z26" s="4">
        <f t="shared" si="22"/>
        <v>960</v>
      </c>
      <c r="AA26" s="4">
        <f t="shared" si="23"/>
        <v>960</v>
      </c>
      <c r="AC26" s="4">
        <v>24</v>
      </c>
      <c r="AD26" s="4">
        <f t="shared" si="24"/>
        <v>78</v>
      </c>
      <c r="AE26" s="4">
        <f t="shared" si="25"/>
        <v>78</v>
      </c>
      <c r="AF26" s="4">
        <f t="shared" si="26"/>
        <v>78</v>
      </c>
      <c r="AG26" s="4">
        <f t="shared" si="27"/>
        <v>64</v>
      </c>
      <c r="AH26" s="4">
        <f t="shared" si="28"/>
        <v>64</v>
      </c>
      <c r="AI26" s="4">
        <f t="shared" si="29"/>
        <v>64</v>
      </c>
      <c r="AJ26" s="4">
        <f t="shared" si="30"/>
        <v>64</v>
      </c>
      <c r="AK26" s="4">
        <f t="shared" si="31"/>
        <v>64</v>
      </c>
      <c r="AL26" s="4">
        <f t="shared" si="32"/>
        <v>64</v>
      </c>
      <c r="AM26" s="4">
        <f t="shared" si="33"/>
        <v>1280</v>
      </c>
      <c r="AN26" s="4">
        <f t="shared" si="34"/>
        <v>1280</v>
      </c>
      <c r="AO26" s="4">
        <f t="shared" si="35"/>
        <v>1280</v>
      </c>
    </row>
    <row r="27" ht="16.5" spans="1:41">
      <c r="A27" s="4">
        <v>25</v>
      </c>
      <c r="B27" s="4">
        <f>INT(SUM(槽位强化!B28:E28)/属性空间占比!$B$2*属性空间占比!$B$8/3)</f>
        <v>102</v>
      </c>
      <c r="C27" s="4">
        <f t="shared" si="3"/>
        <v>102</v>
      </c>
      <c r="D27" s="4">
        <f t="shared" si="4"/>
        <v>102</v>
      </c>
      <c r="E27" s="4">
        <f t="shared" si="5"/>
        <v>68</v>
      </c>
      <c r="F27" s="4">
        <f t="shared" si="6"/>
        <v>68</v>
      </c>
      <c r="G27" s="4">
        <f t="shared" si="7"/>
        <v>68</v>
      </c>
      <c r="H27" s="4">
        <f t="shared" si="8"/>
        <v>68</v>
      </c>
      <c r="I27" s="4">
        <f t="shared" si="9"/>
        <v>68</v>
      </c>
      <c r="J27" s="4">
        <f t="shared" si="10"/>
        <v>68</v>
      </c>
      <c r="K27" s="4">
        <f t="shared" si="11"/>
        <v>2040</v>
      </c>
      <c r="L27" s="4">
        <f t="shared" si="12"/>
        <v>2040</v>
      </c>
      <c r="M27" s="4">
        <f t="shared" si="13"/>
        <v>2040</v>
      </c>
      <c r="O27" s="4">
        <v>25</v>
      </c>
      <c r="P27" s="4">
        <f t="shared" si="14"/>
        <v>83</v>
      </c>
      <c r="Q27" s="4">
        <f t="shared" si="0"/>
        <v>83</v>
      </c>
      <c r="R27" s="4">
        <f t="shared" si="1"/>
        <v>83</v>
      </c>
      <c r="S27" s="4">
        <f t="shared" si="15"/>
        <v>68</v>
      </c>
      <c r="T27" s="4">
        <f t="shared" si="16"/>
        <v>68</v>
      </c>
      <c r="U27" s="4">
        <f t="shared" si="17"/>
        <v>68</v>
      </c>
      <c r="V27" s="4">
        <f t="shared" si="18"/>
        <v>68</v>
      </c>
      <c r="W27" s="4">
        <f t="shared" si="19"/>
        <v>68</v>
      </c>
      <c r="X27" s="4">
        <f t="shared" si="20"/>
        <v>68</v>
      </c>
      <c r="Y27" s="4">
        <f t="shared" si="21"/>
        <v>1020</v>
      </c>
      <c r="Z27" s="4">
        <f t="shared" si="22"/>
        <v>1020</v>
      </c>
      <c r="AA27" s="4">
        <f t="shared" si="23"/>
        <v>1020</v>
      </c>
      <c r="AC27" s="4">
        <v>25</v>
      </c>
      <c r="AD27" s="4">
        <f t="shared" si="24"/>
        <v>83</v>
      </c>
      <c r="AE27" s="4">
        <f t="shared" si="25"/>
        <v>83</v>
      </c>
      <c r="AF27" s="4">
        <f t="shared" si="26"/>
        <v>83</v>
      </c>
      <c r="AG27" s="4">
        <f t="shared" si="27"/>
        <v>68</v>
      </c>
      <c r="AH27" s="4">
        <f t="shared" si="28"/>
        <v>68</v>
      </c>
      <c r="AI27" s="4">
        <f t="shared" si="29"/>
        <v>68</v>
      </c>
      <c r="AJ27" s="4">
        <f t="shared" si="30"/>
        <v>68</v>
      </c>
      <c r="AK27" s="4">
        <f t="shared" si="31"/>
        <v>68</v>
      </c>
      <c r="AL27" s="4">
        <f t="shared" si="32"/>
        <v>68</v>
      </c>
      <c r="AM27" s="4">
        <f t="shared" si="33"/>
        <v>1360</v>
      </c>
      <c r="AN27" s="4">
        <f t="shared" si="34"/>
        <v>1360</v>
      </c>
      <c r="AO27" s="4">
        <f t="shared" si="35"/>
        <v>1360</v>
      </c>
    </row>
    <row r="28" ht="16.5" spans="1:41">
      <c r="A28" s="4">
        <v>26</v>
      </c>
      <c r="B28" s="4">
        <f>INT(SUM(槽位强化!B29:E29)/属性空间占比!$B$2*属性空间占比!$B$8/3)</f>
        <v>109</v>
      </c>
      <c r="C28" s="4">
        <f t="shared" si="3"/>
        <v>109</v>
      </c>
      <c r="D28" s="4">
        <f t="shared" si="4"/>
        <v>109</v>
      </c>
      <c r="E28" s="4">
        <f t="shared" si="5"/>
        <v>72</v>
      </c>
      <c r="F28" s="4">
        <f t="shared" si="6"/>
        <v>72</v>
      </c>
      <c r="G28" s="4">
        <f t="shared" si="7"/>
        <v>72</v>
      </c>
      <c r="H28" s="4">
        <f t="shared" si="8"/>
        <v>72</v>
      </c>
      <c r="I28" s="4">
        <f t="shared" si="9"/>
        <v>72</v>
      </c>
      <c r="J28" s="4">
        <f t="shared" si="10"/>
        <v>72</v>
      </c>
      <c r="K28" s="4">
        <f t="shared" si="11"/>
        <v>2160</v>
      </c>
      <c r="L28" s="4">
        <f t="shared" si="12"/>
        <v>2160</v>
      </c>
      <c r="M28" s="4">
        <f t="shared" si="13"/>
        <v>2160</v>
      </c>
      <c r="O28" s="4">
        <v>26</v>
      </c>
      <c r="P28" s="4">
        <f t="shared" si="14"/>
        <v>89</v>
      </c>
      <c r="Q28" s="4">
        <f t="shared" si="0"/>
        <v>89</v>
      </c>
      <c r="R28" s="4">
        <f t="shared" si="1"/>
        <v>89</v>
      </c>
      <c r="S28" s="4">
        <f t="shared" si="15"/>
        <v>72</v>
      </c>
      <c r="T28" s="4">
        <f t="shared" si="16"/>
        <v>72</v>
      </c>
      <c r="U28" s="4">
        <f t="shared" si="17"/>
        <v>72</v>
      </c>
      <c r="V28" s="4">
        <f t="shared" si="18"/>
        <v>72</v>
      </c>
      <c r="W28" s="4">
        <f t="shared" si="19"/>
        <v>72</v>
      </c>
      <c r="X28" s="4">
        <f t="shared" si="20"/>
        <v>72</v>
      </c>
      <c r="Y28" s="4">
        <f t="shared" si="21"/>
        <v>1080</v>
      </c>
      <c r="Z28" s="4">
        <f t="shared" si="22"/>
        <v>1080</v>
      </c>
      <c r="AA28" s="4">
        <f t="shared" si="23"/>
        <v>1080</v>
      </c>
      <c r="AC28" s="4">
        <v>26</v>
      </c>
      <c r="AD28" s="4">
        <f t="shared" si="24"/>
        <v>89</v>
      </c>
      <c r="AE28" s="4">
        <f t="shared" si="25"/>
        <v>89</v>
      </c>
      <c r="AF28" s="4">
        <f t="shared" si="26"/>
        <v>89</v>
      </c>
      <c r="AG28" s="4">
        <f t="shared" si="27"/>
        <v>72</v>
      </c>
      <c r="AH28" s="4">
        <f t="shared" si="28"/>
        <v>72</v>
      </c>
      <c r="AI28" s="4">
        <f t="shared" si="29"/>
        <v>72</v>
      </c>
      <c r="AJ28" s="4">
        <f t="shared" si="30"/>
        <v>72</v>
      </c>
      <c r="AK28" s="4">
        <f t="shared" si="31"/>
        <v>72</v>
      </c>
      <c r="AL28" s="4">
        <f t="shared" si="32"/>
        <v>72</v>
      </c>
      <c r="AM28" s="4">
        <f t="shared" si="33"/>
        <v>1440</v>
      </c>
      <c r="AN28" s="4">
        <f t="shared" si="34"/>
        <v>1440</v>
      </c>
      <c r="AO28" s="4">
        <f t="shared" si="35"/>
        <v>1440</v>
      </c>
    </row>
    <row r="29" ht="16.5" spans="1:41">
      <c r="A29" s="4">
        <v>27</v>
      </c>
      <c r="B29" s="4">
        <f>INT(SUM(槽位强化!B30:E30)/属性空间占比!$B$2*属性空间占比!$B$8/3)</f>
        <v>117</v>
      </c>
      <c r="C29" s="4">
        <f t="shared" si="3"/>
        <v>117</v>
      </c>
      <c r="D29" s="4">
        <f t="shared" si="4"/>
        <v>117</v>
      </c>
      <c r="E29" s="4">
        <f t="shared" si="5"/>
        <v>78</v>
      </c>
      <c r="F29" s="4">
        <f t="shared" si="6"/>
        <v>78</v>
      </c>
      <c r="G29" s="4">
        <f t="shared" si="7"/>
        <v>78</v>
      </c>
      <c r="H29" s="4">
        <f t="shared" si="8"/>
        <v>78</v>
      </c>
      <c r="I29" s="4">
        <f t="shared" si="9"/>
        <v>78</v>
      </c>
      <c r="J29" s="4">
        <f t="shared" si="10"/>
        <v>78</v>
      </c>
      <c r="K29" s="4">
        <f t="shared" si="11"/>
        <v>2340</v>
      </c>
      <c r="L29" s="4">
        <f t="shared" si="12"/>
        <v>2340</v>
      </c>
      <c r="M29" s="4">
        <f t="shared" si="13"/>
        <v>2340</v>
      </c>
      <c r="O29" s="4">
        <v>27</v>
      </c>
      <c r="P29" s="4">
        <f t="shared" si="14"/>
        <v>95</v>
      </c>
      <c r="Q29" s="4">
        <f t="shared" si="0"/>
        <v>95</v>
      </c>
      <c r="R29" s="4">
        <f t="shared" si="1"/>
        <v>95</v>
      </c>
      <c r="S29" s="4">
        <f t="shared" si="15"/>
        <v>78</v>
      </c>
      <c r="T29" s="4">
        <f t="shared" si="16"/>
        <v>78</v>
      </c>
      <c r="U29" s="4">
        <f t="shared" si="17"/>
        <v>78</v>
      </c>
      <c r="V29" s="4">
        <f t="shared" si="18"/>
        <v>78</v>
      </c>
      <c r="W29" s="4">
        <f t="shared" si="19"/>
        <v>78</v>
      </c>
      <c r="X29" s="4">
        <f t="shared" si="20"/>
        <v>78</v>
      </c>
      <c r="Y29" s="4">
        <f t="shared" si="21"/>
        <v>1170</v>
      </c>
      <c r="Z29" s="4">
        <f t="shared" si="22"/>
        <v>1170</v>
      </c>
      <c r="AA29" s="4">
        <f t="shared" si="23"/>
        <v>1170</v>
      </c>
      <c r="AC29" s="4">
        <v>27</v>
      </c>
      <c r="AD29" s="4">
        <f t="shared" si="24"/>
        <v>95</v>
      </c>
      <c r="AE29" s="4">
        <f t="shared" si="25"/>
        <v>95</v>
      </c>
      <c r="AF29" s="4">
        <f t="shared" si="26"/>
        <v>95</v>
      </c>
      <c r="AG29" s="4">
        <f t="shared" si="27"/>
        <v>78</v>
      </c>
      <c r="AH29" s="4">
        <f t="shared" si="28"/>
        <v>78</v>
      </c>
      <c r="AI29" s="4">
        <f t="shared" si="29"/>
        <v>78</v>
      </c>
      <c r="AJ29" s="4">
        <f t="shared" si="30"/>
        <v>78</v>
      </c>
      <c r="AK29" s="4">
        <f t="shared" si="31"/>
        <v>78</v>
      </c>
      <c r="AL29" s="4">
        <f t="shared" si="32"/>
        <v>78</v>
      </c>
      <c r="AM29" s="4">
        <f t="shared" si="33"/>
        <v>1560</v>
      </c>
      <c r="AN29" s="4">
        <f t="shared" si="34"/>
        <v>1560</v>
      </c>
      <c r="AO29" s="4">
        <f t="shared" si="35"/>
        <v>1560</v>
      </c>
    </row>
    <row r="30" ht="16.5" spans="1:41">
      <c r="A30" s="4">
        <v>28</v>
      </c>
      <c r="B30" s="4">
        <f>INT(SUM(槽位强化!B31:E31)/属性空间占比!$B$2*属性空间占比!$B$8/3)</f>
        <v>124</v>
      </c>
      <c r="C30" s="4">
        <f t="shared" si="3"/>
        <v>124</v>
      </c>
      <c r="D30" s="4">
        <f t="shared" si="4"/>
        <v>124</v>
      </c>
      <c r="E30" s="4">
        <f t="shared" si="5"/>
        <v>82</v>
      </c>
      <c r="F30" s="4">
        <f t="shared" si="6"/>
        <v>82</v>
      </c>
      <c r="G30" s="4">
        <f t="shared" si="7"/>
        <v>82</v>
      </c>
      <c r="H30" s="4">
        <f t="shared" si="8"/>
        <v>82</v>
      </c>
      <c r="I30" s="4">
        <f t="shared" si="9"/>
        <v>82</v>
      </c>
      <c r="J30" s="4">
        <f t="shared" si="10"/>
        <v>82</v>
      </c>
      <c r="K30" s="4">
        <f t="shared" si="11"/>
        <v>2460</v>
      </c>
      <c r="L30" s="4">
        <f t="shared" si="12"/>
        <v>2460</v>
      </c>
      <c r="M30" s="4">
        <f t="shared" si="13"/>
        <v>2460</v>
      </c>
      <c r="O30" s="4">
        <v>28</v>
      </c>
      <c r="P30" s="4">
        <f t="shared" si="14"/>
        <v>101</v>
      </c>
      <c r="Q30" s="4">
        <f t="shared" si="0"/>
        <v>101</v>
      </c>
      <c r="R30" s="4">
        <f t="shared" si="1"/>
        <v>101</v>
      </c>
      <c r="S30" s="4">
        <f t="shared" si="15"/>
        <v>82</v>
      </c>
      <c r="T30" s="4">
        <f t="shared" si="16"/>
        <v>82</v>
      </c>
      <c r="U30" s="4">
        <f t="shared" si="17"/>
        <v>82</v>
      </c>
      <c r="V30" s="4">
        <f t="shared" si="18"/>
        <v>82</v>
      </c>
      <c r="W30" s="4">
        <f t="shared" si="19"/>
        <v>82</v>
      </c>
      <c r="X30" s="4">
        <f t="shared" si="20"/>
        <v>82</v>
      </c>
      <c r="Y30" s="4">
        <f t="shared" si="21"/>
        <v>1230</v>
      </c>
      <c r="Z30" s="4">
        <f t="shared" si="22"/>
        <v>1230</v>
      </c>
      <c r="AA30" s="4">
        <f t="shared" si="23"/>
        <v>1230</v>
      </c>
      <c r="AC30" s="4">
        <v>28</v>
      </c>
      <c r="AD30" s="4">
        <f t="shared" si="24"/>
        <v>101</v>
      </c>
      <c r="AE30" s="4">
        <f t="shared" si="25"/>
        <v>101</v>
      </c>
      <c r="AF30" s="4">
        <f t="shared" si="26"/>
        <v>101</v>
      </c>
      <c r="AG30" s="4">
        <f t="shared" si="27"/>
        <v>82</v>
      </c>
      <c r="AH30" s="4">
        <f t="shared" si="28"/>
        <v>82</v>
      </c>
      <c r="AI30" s="4">
        <f t="shared" si="29"/>
        <v>82</v>
      </c>
      <c r="AJ30" s="4">
        <f t="shared" si="30"/>
        <v>82</v>
      </c>
      <c r="AK30" s="4">
        <f t="shared" si="31"/>
        <v>82</v>
      </c>
      <c r="AL30" s="4">
        <f t="shared" si="32"/>
        <v>82</v>
      </c>
      <c r="AM30" s="4">
        <f t="shared" si="33"/>
        <v>1640</v>
      </c>
      <c r="AN30" s="4">
        <f t="shared" si="34"/>
        <v>1640</v>
      </c>
      <c r="AO30" s="4">
        <f t="shared" si="35"/>
        <v>1640</v>
      </c>
    </row>
    <row r="31" ht="16.5" spans="1:41">
      <c r="A31" s="4">
        <v>29</v>
      </c>
      <c r="B31" s="4">
        <f>INT(SUM(槽位强化!B32:E32)/属性空间占比!$B$2*属性空间占比!$B$8/3)</f>
        <v>132</v>
      </c>
      <c r="C31" s="4">
        <f t="shared" si="3"/>
        <v>132</v>
      </c>
      <c r="D31" s="4">
        <f t="shared" si="4"/>
        <v>132</v>
      </c>
      <c r="E31" s="4">
        <f t="shared" si="5"/>
        <v>88</v>
      </c>
      <c r="F31" s="4">
        <f t="shared" si="6"/>
        <v>88</v>
      </c>
      <c r="G31" s="4">
        <f t="shared" si="7"/>
        <v>88</v>
      </c>
      <c r="H31" s="4">
        <f t="shared" si="8"/>
        <v>88</v>
      </c>
      <c r="I31" s="4">
        <f t="shared" si="9"/>
        <v>88</v>
      </c>
      <c r="J31" s="4">
        <f t="shared" si="10"/>
        <v>88</v>
      </c>
      <c r="K31" s="4">
        <f t="shared" si="11"/>
        <v>2640</v>
      </c>
      <c r="L31" s="4">
        <f t="shared" si="12"/>
        <v>2640</v>
      </c>
      <c r="M31" s="4">
        <f t="shared" si="13"/>
        <v>2640</v>
      </c>
      <c r="O31" s="4">
        <v>29</v>
      </c>
      <c r="P31" s="4">
        <f t="shared" si="14"/>
        <v>108</v>
      </c>
      <c r="Q31" s="4">
        <f t="shared" si="0"/>
        <v>108</v>
      </c>
      <c r="R31" s="4">
        <f t="shared" si="1"/>
        <v>108</v>
      </c>
      <c r="S31" s="4">
        <f t="shared" si="15"/>
        <v>88</v>
      </c>
      <c r="T31" s="4">
        <f t="shared" si="16"/>
        <v>88</v>
      </c>
      <c r="U31" s="4">
        <f t="shared" si="17"/>
        <v>88</v>
      </c>
      <c r="V31" s="4">
        <f t="shared" si="18"/>
        <v>88</v>
      </c>
      <c r="W31" s="4">
        <f t="shared" si="19"/>
        <v>88</v>
      </c>
      <c r="X31" s="4">
        <f t="shared" si="20"/>
        <v>88</v>
      </c>
      <c r="Y31" s="4">
        <f t="shared" si="21"/>
        <v>1320</v>
      </c>
      <c r="Z31" s="4">
        <f t="shared" si="22"/>
        <v>1320</v>
      </c>
      <c r="AA31" s="4">
        <f t="shared" si="23"/>
        <v>1320</v>
      </c>
      <c r="AC31" s="4">
        <v>29</v>
      </c>
      <c r="AD31" s="4">
        <f t="shared" si="24"/>
        <v>108</v>
      </c>
      <c r="AE31" s="4">
        <f t="shared" si="25"/>
        <v>108</v>
      </c>
      <c r="AF31" s="4">
        <f t="shared" si="26"/>
        <v>108</v>
      </c>
      <c r="AG31" s="4">
        <f t="shared" si="27"/>
        <v>88</v>
      </c>
      <c r="AH31" s="4">
        <f t="shared" si="28"/>
        <v>88</v>
      </c>
      <c r="AI31" s="4">
        <f t="shared" si="29"/>
        <v>88</v>
      </c>
      <c r="AJ31" s="4">
        <f t="shared" si="30"/>
        <v>88</v>
      </c>
      <c r="AK31" s="4">
        <f t="shared" si="31"/>
        <v>88</v>
      </c>
      <c r="AL31" s="4">
        <f t="shared" si="32"/>
        <v>88</v>
      </c>
      <c r="AM31" s="4">
        <f t="shared" si="33"/>
        <v>1760</v>
      </c>
      <c r="AN31" s="4">
        <f t="shared" si="34"/>
        <v>1760</v>
      </c>
      <c r="AO31" s="4">
        <f t="shared" si="35"/>
        <v>1760</v>
      </c>
    </row>
    <row r="32" ht="16.5" spans="1:41">
      <c r="A32" s="4">
        <v>30</v>
      </c>
      <c r="B32" s="4">
        <f>INT(SUM(槽位强化!B33:E33)/属性空间占比!$B$2*属性空间占比!$B$8/3)</f>
        <v>137</v>
      </c>
      <c r="C32" s="4">
        <f t="shared" si="3"/>
        <v>137</v>
      </c>
      <c r="D32" s="4">
        <f t="shared" si="4"/>
        <v>137</v>
      </c>
      <c r="E32" s="4">
        <f t="shared" si="5"/>
        <v>91</v>
      </c>
      <c r="F32" s="4">
        <f t="shared" si="6"/>
        <v>91</v>
      </c>
      <c r="G32" s="4">
        <f t="shared" si="7"/>
        <v>91</v>
      </c>
      <c r="H32" s="4">
        <f t="shared" si="8"/>
        <v>91</v>
      </c>
      <c r="I32" s="4">
        <f t="shared" si="9"/>
        <v>91</v>
      </c>
      <c r="J32" s="4">
        <f t="shared" si="10"/>
        <v>91</v>
      </c>
      <c r="K32" s="4">
        <f t="shared" si="11"/>
        <v>2730</v>
      </c>
      <c r="L32" s="4">
        <f t="shared" si="12"/>
        <v>2730</v>
      </c>
      <c r="M32" s="4">
        <f t="shared" si="13"/>
        <v>2730</v>
      </c>
      <c r="O32" s="4">
        <v>30</v>
      </c>
      <c r="P32" s="4">
        <f t="shared" si="14"/>
        <v>112</v>
      </c>
      <c r="Q32" s="4">
        <f t="shared" si="0"/>
        <v>112</v>
      </c>
      <c r="R32" s="4">
        <f t="shared" si="1"/>
        <v>112</v>
      </c>
      <c r="S32" s="4">
        <f t="shared" si="15"/>
        <v>91</v>
      </c>
      <c r="T32" s="4">
        <f t="shared" si="16"/>
        <v>91</v>
      </c>
      <c r="U32" s="4">
        <f t="shared" si="17"/>
        <v>91</v>
      </c>
      <c r="V32" s="4">
        <f t="shared" si="18"/>
        <v>91</v>
      </c>
      <c r="W32" s="4">
        <f t="shared" si="19"/>
        <v>91</v>
      </c>
      <c r="X32" s="4">
        <f t="shared" si="20"/>
        <v>91</v>
      </c>
      <c r="Y32" s="4">
        <f t="shared" si="21"/>
        <v>1365</v>
      </c>
      <c r="Z32" s="4">
        <f t="shared" si="22"/>
        <v>1365</v>
      </c>
      <c r="AA32" s="4">
        <f t="shared" si="23"/>
        <v>1365</v>
      </c>
      <c r="AC32" s="4">
        <v>30</v>
      </c>
      <c r="AD32" s="4">
        <f t="shared" si="24"/>
        <v>112</v>
      </c>
      <c r="AE32" s="4">
        <f t="shared" si="25"/>
        <v>112</v>
      </c>
      <c r="AF32" s="4">
        <f t="shared" si="26"/>
        <v>112</v>
      </c>
      <c r="AG32" s="4">
        <f t="shared" si="27"/>
        <v>91</v>
      </c>
      <c r="AH32" s="4">
        <f t="shared" si="28"/>
        <v>91</v>
      </c>
      <c r="AI32" s="4">
        <f t="shared" si="29"/>
        <v>91</v>
      </c>
      <c r="AJ32" s="4">
        <f t="shared" si="30"/>
        <v>91</v>
      </c>
      <c r="AK32" s="4">
        <f t="shared" si="31"/>
        <v>91</v>
      </c>
      <c r="AL32" s="4">
        <f t="shared" si="32"/>
        <v>91</v>
      </c>
      <c r="AM32" s="4">
        <f t="shared" si="33"/>
        <v>1820</v>
      </c>
      <c r="AN32" s="4">
        <f t="shared" si="34"/>
        <v>1820</v>
      </c>
      <c r="AO32" s="4">
        <f t="shared" si="35"/>
        <v>1820</v>
      </c>
    </row>
    <row r="33" ht="16.5" spans="1:41">
      <c r="A33" s="4">
        <v>31</v>
      </c>
      <c r="B33" s="4">
        <f>INT(SUM(槽位强化!B34:E34)/属性空间占比!$B$2*属性空间占比!$B$8/3)</f>
        <v>146</v>
      </c>
      <c r="C33" s="4">
        <f t="shared" si="3"/>
        <v>146</v>
      </c>
      <c r="D33" s="4">
        <f t="shared" si="4"/>
        <v>146</v>
      </c>
      <c r="E33" s="4">
        <f t="shared" si="5"/>
        <v>97</v>
      </c>
      <c r="F33" s="4">
        <f t="shared" si="6"/>
        <v>97</v>
      </c>
      <c r="G33" s="4">
        <f t="shared" si="7"/>
        <v>97</v>
      </c>
      <c r="H33" s="4">
        <f t="shared" si="8"/>
        <v>97</v>
      </c>
      <c r="I33" s="4">
        <f t="shared" si="9"/>
        <v>97</v>
      </c>
      <c r="J33" s="4">
        <f t="shared" si="10"/>
        <v>97</v>
      </c>
      <c r="K33" s="4">
        <f t="shared" si="11"/>
        <v>2910</v>
      </c>
      <c r="L33" s="4">
        <f t="shared" si="12"/>
        <v>2910</v>
      </c>
      <c r="M33" s="4">
        <f t="shared" si="13"/>
        <v>2910</v>
      </c>
      <c r="O33" s="4">
        <v>31</v>
      </c>
      <c r="P33" s="4">
        <f t="shared" si="14"/>
        <v>119</v>
      </c>
      <c r="Q33" s="4">
        <f t="shared" si="0"/>
        <v>119</v>
      </c>
      <c r="R33" s="4">
        <f t="shared" si="1"/>
        <v>119</v>
      </c>
      <c r="S33" s="4">
        <f t="shared" si="15"/>
        <v>97</v>
      </c>
      <c r="T33" s="4">
        <f t="shared" si="16"/>
        <v>97</v>
      </c>
      <c r="U33" s="4">
        <f t="shared" si="17"/>
        <v>97</v>
      </c>
      <c r="V33" s="4">
        <f t="shared" si="18"/>
        <v>97</v>
      </c>
      <c r="W33" s="4">
        <f t="shared" si="19"/>
        <v>97</v>
      </c>
      <c r="X33" s="4">
        <f t="shared" si="20"/>
        <v>97</v>
      </c>
      <c r="Y33" s="4">
        <f t="shared" si="21"/>
        <v>1455</v>
      </c>
      <c r="Z33" s="4">
        <f t="shared" si="22"/>
        <v>1455</v>
      </c>
      <c r="AA33" s="4">
        <f t="shared" si="23"/>
        <v>1455</v>
      </c>
      <c r="AC33" s="4">
        <v>31</v>
      </c>
      <c r="AD33" s="4">
        <f t="shared" si="24"/>
        <v>119</v>
      </c>
      <c r="AE33" s="4">
        <f t="shared" si="25"/>
        <v>119</v>
      </c>
      <c r="AF33" s="4">
        <f t="shared" si="26"/>
        <v>119</v>
      </c>
      <c r="AG33" s="4">
        <f t="shared" si="27"/>
        <v>97</v>
      </c>
      <c r="AH33" s="4">
        <f t="shared" si="28"/>
        <v>97</v>
      </c>
      <c r="AI33" s="4">
        <f t="shared" si="29"/>
        <v>97</v>
      </c>
      <c r="AJ33" s="4">
        <f t="shared" si="30"/>
        <v>97</v>
      </c>
      <c r="AK33" s="4">
        <f t="shared" si="31"/>
        <v>97</v>
      </c>
      <c r="AL33" s="4">
        <f t="shared" si="32"/>
        <v>97</v>
      </c>
      <c r="AM33" s="4">
        <f t="shared" si="33"/>
        <v>1940</v>
      </c>
      <c r="AN33" s="4">
        <f t="shared" si="34"/>
        <v>1940</v>
      </c>
      <c r="AO33" s="4">
        <f t="shared" si="35"/>
        <v>1940</v>
      </c>
    </row>
    <row r="34" ht="16.5" spans="1:41">
      <c r="A34" s="4">
        <v>32</v>
      </c>
      <c r="B34" s="4">
        <f>INT(SUM(槽位强化!B35:E35)/属性空间占比!$B$2*属性空间占比!$B$8/3)</f>
        <v>154</v>
      </c>
      <c r="C34" s="4">
        <f t="shared" si="3"/>
        <v>154</v>
      </c>
      <c r="D34" s="4">
        <f t="shared" si="4"/>
        <v>154</v>
      </c>
      <c r="E34" s="4">
        <f t="shared" si="5"/>
        <v>102</v>
      </c>
      <c r="F34" s="4">
        <f t="shared" si="6"/>
        <v>102</v>
      </c>
      <c r="G34" s="4">
        <f t="shared" si="7"/>
        <v>102</v>
      </c>
      <c r="H34" s="4">
        <f t="shared" si="8"/>
        <v>102</v>
      </c>
      <c r="I34" s="4">
        <f t="shared" si="9"/>
        <v>102</v>
      </c>
      <c r="J34" s="4">
        <f t="shared" si="10"/>
        <v>102</v>
      </c>
      <c r="K34" s="4">
        <f t="shared" si="11"/>
        <v>3060</v>
      </c>
      <c r="L34" s="4">
        <f t="shared" si="12"/>
        <v>3060</v>
      </c>
      <c r="M34" s="4">
        <f t="shared" si="13"/>
        <v>3060</v>
      </c>
      <c r="O34" s="4">
        <v>32</v>
      </c>
      <c r="P34" s="4">
        <f t="shared" si="14"/>
        <v>126</v>
      </c>
      <c r="Q34" s="4">
        <f t="shared" si="0"/>
        <v>126</v>
      </c>
      <c r="R34" s="4">
        <f t="shared" si="1"/>
        <v>126</v>
      </c>
      <c r="S34" s="4">
        <f t="shared" si="15"/>
        <v>102</v>
      </c>
      <c r="T34" s="4">
        <f t="shared" si="16"/>
        <v>102</v>
      </c>
      <c r="U34" s="4">
        <f t="shared" si="17"/>
        <v>102</v>
      </c>
      <c r="V34" s="4">
        <f t="shared" si="18"/>
        <v>102</v>
      </c>
      <c r="W34" s="4">
        <f t="shared" si="19"/>
        <v>102</v>
      </c>
      <c r="X34" s="4">
        <f t="shared" si="20"/>
        <v>102</v>
      </c>
      <c r="Y34" s="4">
        <f t="shared" si="21"/>
        <v>1530</v>
      </c>
      <c r="Z34" s="4">
        <f t="shared" si="22"/>
        <v>1530</v>
      </c>
      <c r="AA34" s="4">
        <f t="shared" si="23"/>
        <v>1530</v>
      </c>
      <c r="AC34" s="4">
        <v>32</v>
      </c>
      <c r="AD34" s="4">
        <f t="shared" si="24"/>
        <v>126</v>
      </c>
      <c r="AE34" s="4">
        <f t="shared" si="25"/>
        <v>126</v>
      </c>
      <c r="AF34" s="4">
        <f t="shared" si="26"/>
        <v>126</v>
      </c>
      <c r="AG34" s="4">
        <f t="shared" si="27"/>
        <v>102</v>
      </c>
      <c r="AH34" s="4">
        <f t="shared" si="28"/>
        <v>102</v>
      </c>
      <c r="AI34" s="4">
        <f t="shared" si="29"/>
        <v>102</v>
      </c>
      <c r="AJ34" s="4">
        <f t="shared" si="30"/>
        <v>102</v>
      </c>
      <c r="AK34" s="4">
        <f t="shared" si="31"/>
        <v>102</v>
      </c>
      <c r="AL34" s="4">
        <f t="shared" si="32"/>
        <v>102</v>
      </c>
      <c r="AM34" s="4">
        <f t="shared" si="33"/>
        <v>2040</v>
      </c>
      <c r="AN34" s="4">
        <f t="shared" si="34"/>
        <v>2040</v>
      </c>
      <c r="AO34" s="4">
        <f t="shared" si="35"/>
        <v>2040</v>
      </c>
    </row>
    <row r="35" ht="16.5" spans="1:41">
      <c r="A35" s="4">
        <v>33</v>
      </c>
      <c r="B35" s="4">
        <f>INT(SUM(槽位强化!B36:E36)/属性空间占比!$B$2*属性空间占比!$B$8/3)</f>
        <v>162</v>
      </c>
      <c r="C35" s="4">
        <f t="shared" si="3"/>
        <v>162</v>
      </c>
      <c r="D35" s="4">
        <f t="shared" si="4"/>
        <v>162</v>
      </c>
      <c r="E35" s="4">
        <f t="shared" si="5"/>
        <v>108</v>
      </c>
      <c r="F35" s="4">
        <f t="shared" si="6"/>
        <v>108</v>
      </c>
      <c r="G35" s="4">
        <f t="shared" si="7"/>
        <v>108</v>
      </c>
      <c r="H35" s="4">
        <f t="shared" si="8"/>
        <v>108</v>
      </c>
      <c r="I35" s="4">
        <f t="shared" si="9"/>
        <v>108</v>
      </c>
      <c r="J35" s="4">
        <f t="shared" si="10"/>
        <v>108</v>
      </c>
      <c r="K35" s="4">
        <f t="shared" si="11"/>
        <v>3240</v>
      </c>
      <c r="L35" s="4">
        <f t="shared" si="12"/>
        <v>3240</v>
      </c>
      <c r="M35" s="4">
        <f t="shared" si="13"/>
        <v>3240</v>
      </c>
      <c r="O35" s="4">
        <v>33</v>
      </c>
      <c r="P35" s="4">
        <f t="shared" si="14"/>
        <v>132</v>
      </c>
      <c r="Q35" s="4">
        <f t="shared" si="0"/>
        <v>132</v>
      </c>
      <c r="R35" s="4">
        <f t="shared" si="1"/>
        <v>132</v>
      </c>
      <c r="S35" s="4">
        <f t="shared" si="15"/>
        <v>108</v>
      </c>
      <c r="T35" s="4">
        <f t="shared" si="16"/>
        <v>108</v>
      </c>
      <c r="U35" s="4">
        <f t="shared" si="17"/>
        <v>108</v>
      </c>
      <c r="V35" s="4">
        <f t="shared" si="18"/>
        <v>108</v>
      </c>
      <c r="W35" s="4">
        <f t="shared" si="19"/>
        <v>108</v>
      </c>
      <c r="X35" s="4">
        <f t="shared" si="20"/>
        <v>108</v>
      </c>
      <c r="Y35" s="4">
        <f t="shared" si="21"/>
        <v>1620</v>
      </c>
      <c r="Z35" s="4">
        <f t="shared" si="22"/>
        <v>1620</v>
      </c>
      <c r="AA35" s="4">
        <f t="shared" si="23"/>
        <v>1620</v>
      </c>
      <c r="AC35" s="4">
        <v>33</v>
      </c>
      <c r="AD35" s="4">
        <f t="shared" si="24"/>
        <v>132</v>
      </c>
      <c r="AE35" s="4">
        <f t="shared" si="25"/>
        <v>132</v>
      </c>
      <c r="AF35" s="4">
        <f t="shared" si="26"/>
        <v>132</v>
      </c>
      <c r="AG35" s="4">
        <f t="shared" si="27"/>
        <v>108</v>
      </c>
      <c r="AH35" s="4">
        <f t="shared" si="28"/>
        <v>108</v>
      </c>
      <c r="AI35" s="4">
        <f t="shared" si="29"/>
        <v>108</v>
      </c>
      <c r="AJ35" s="4">
        <f t="shared" si="30"/>
        <v>108</v>
      </c>
      <c r="AK35" s="4">
        <f t="shared" si="31"/>
        <v>108</v>
      </c>
      <c r="AL35" s="4">
        <f t="shared" si="32"/>
        <v>108</v>
      </c>
      <c r="AM35" s="4">
        <f t="shared" si="33"/>
        <v>2160</v>
      </c>
      <c r="AN35" s="4">
        <f t="shared" si="34"/>
        <v>2160</v>
      </c>
      <c r="AO35" s="4">
        <f t="shared" si="35"/>
        <v>2160</v>
      </c>
    </row>
    <row r="36" ht="16.5" spans="1:41">
      <c r="A36" s="4">
        <v>34</v>
      </c>
      <c r="B36" s="4">
        <f>INT(SUM(槽位强化!B37:E37)/属性空间占比!$B$2*属性空间占比!$B$8/3)</f>
        <v>170</v>
      </c>
      <c r="C36" s="4">
        <f t="shared" ref="C36:C67" si="36">B36</f>
        <v>170</v>
      </c>
      <c r="D36" s="4">
        <f t="shared" ref="D36:D67" si="37">C36</f>
        <v>170</v>
      </c>
      <c r="E36" s="4">
        <f t="shared" ref="E36:E67" si="38">INT(B36/1.5)</f>
        <v>113</v>
      </c>
      <c r="F36" s="4">
        <f t="shared" ref="F36:F67" si="39">INT(C36/1.5)</f>
        <v>113</v>
      </c>
      <c r="G36" s="4">
        <f t="shared" ref="G36:G67" si="40">INT(D36/1.5)</f>
        <v>113</v>
      </c>
      <c r="H36" s="4">
        <f t="shared" ref="H36:H67" si="41">E36</f>
        <v>113</v>
      </c>
      <c r="I36" s="4">
        <f t="shared" ref="I36:I67" si="42">F36</f>
        <v>113</v>
      </c>
      <c r="J36" s="4">
        <f t="shared" ref="J36:J67" si="43">G36</f>
        <v>113</v>
      </c>
      <c r="K36" s="4">
        <f t="shared" ref="K36:K67" si="44">E36*30</f>
        <v>3390</v>
      </c>
      <c r="L36" s="4">
        <f t="shared" ref="L36:L67" si="45">F36*30</f>
        <v>3390</v>
      </c>
      <c r="M36" s="4">
        <f t="shared" ref="M36:M67" si="46">G36*30</f>
        <v>3390</v>
      </c>
      <c r="O36" s="4">
        <v>34</v>
      </c>
      <c r="P36" s="4">
        <f t="shared" ref="P36:P67" si="47">INT(B36*0.82)</f>
        <v>139</v>
      </c>
      <c r="Q36" s="4">
        <f t="shared" si="0"/>
        <v>139</v>
      </c>
      <c r="R36" s="4">
        <f t="shared" si="1"/>
        <v>139</v>
      </c>
      <c r="S36" s="4">
        <f t="shared" ref="S36:S67" si="48">E36</f>
        <v>113</v>
      </c>
      <c r="T36" s="4">
        <f t="shared" ref="T36:T67" si="49">F36</f>
        <v>113</v>
      </c>
      <c r="U36" s="4">
        <f t="shared" ref="U36:U67" si="50">G36</f>
        <v>113</v>
      </c>
      <c r="V36" s="4">
        <f t="shared" ref="V36:V67" si="51">H36</f>
        <v>113</v>
      </c>
      <c r="W36" s="4">
        <f t="shared" ref="W36:W67" si="52">I36</f>
        <v>113</v>
      </c>
      <c r="X36" s="4">
        <f t="shared" ref="X36:X67" si="53">J36</f>
        <v>113</v>
      </c>
      <c r="Y36" s="4">
        <f t="shared" ref="Y36:Y67" si="54">S36*15</f>
        <v>1695</v>
      </c>
      <c r="Z36" s="4">
        <f t="shared" ref="Z36:Z67" si="55">T36*15</f>
        <v>1695</v>
      </c>
      <c r="AA36" s="4">
        <f t="shared" ref="AA36:AA67" si="56">U36*15</f>
        <v>1695</v>
      </c>
      <c r="AC36" s="4">
        <v>34</v>
      </c>
      <c r="AD36" s="4">
        <f t="shared" ref="AD36:AD67" si="57">P36</f>
        <v>139</v>
      </c>
      <c r="AE36" s="4">
        <f t="shared" ref="AE36:AE67" si="58">Q36</f>
        <v>139</v>
      </c>
      <c r="AF36" s="4">
        <f t="shared" ref="AF36:AF67" si="59">R36</f>
        <v>139</v>
      </c>
      <c r="AG36" s="4">
        <f t="shared" ref="AG36:AG67" si="60">S36</f>
        <v>113</v>
      </c>
      <c r="AH36" s="4">
        <f t="shared" ref="AH36:AH67" si="61">T36</f>
        <v>113</v>
      </c>
      <c r="AI36" s="4">
        <f t="shared" ref="AI36:AI67" si="62">U36</f>
        <v>113</v>
      </c>
      <c r="AJ36" s="4">
        <f t="shared" ref="AJ36:AJ67" si="63">V36</f>
        <v>113</v>
      </c>
      <c r="AK36" s="4">
        <f t="shared" ref="AK36:AK67" si="64">W36</f>
        <v>113</v>
      </c>
      <c r="AL36" s="4">
        <f t="shared" ref="AL36:AL67" si="65">X36</f>
        <v>113</v>
      </c>
      <c r="AM36" s="4">
        <f t="shared" ref="AM36:AM67" si="66">AG36*20</f>
        <v>2260</v>
      </c>
      <c r="AN36" s="4">
        <f t="shared" ref="AN36:AN67" si="67">AH36*20</f>
        <v>2260</v>
      </c>
      <c r="AO36" s="4">
        <f t="shared" ref="AO36:AO67" si="68">AI36*20</f>
        <v>2260</v>
      </c>
    </row>
    <row r="37" ht="16.5" spans="1:41">
      <c r="A37" s="4">
        <v>35</v>
      </c>
      <c r="B37" s="4">
        <f>INT(SUM(槽位强化!B38:E38)/属性空间占比!$B$2*属性空间占比!$B$8/3)</f>
        <v>178</v>
      </c>
      <c r="C37" s="4">
        <f t="shared" si="36"/>
        <v>178</v>
      </c>
      <c r="D37" s="4">
        <f t="shared" si="37"/>
        <v>178</v>
      </c>
      <c r="E37" s="4">
        <f t="shared" si="38"/>
        <v>118</v>
      </c>
      <c r="F37" s="4">
        <f t="shared" si="39"/>
        <v>118</v>
      </c>
      <c r="G37" s="4">
        <f t="shared" si="40"/>
        <v>118</v>
      </c>
      <c r="H37" s="4">
        <f t="shared" si="41"/>
        <v>118</v>
      </c>
      <c r="I37" s="4">
        <f t="shared" si="42"/>
        <v>118</v>
      </c>
      <c r="J37" s="4">
        <f t="shared" si="43"/>
        <v>118</v>
      </c>
      <c r="K37" s="4">
        <f t="shared" si="44"/>
        <v>3540</v>
      </c>
      <c r="L37" s="4">
        <f t="shared" si="45"/>
        <v>3540</v>
      </c>
      <c r="M37" s="4">
        <f t="shared" si="46"/>
        <v>3540</v>
      </c>
      <c r="O37" s="4">
        <v>35</v>
      </c>
      <c r="P37" s="4">
        <f t="shared" si="47"/>
        <v>145</v>
      </c>
      <c r="Q37" s="4">
        <f t="shared" si="0"/>
        <v>145</v>
      </c>
      <c r="R37" s="4">
        <f t="shared" si="1"/>
        <v>145</v>
      </c>
      <c r="S37" s="4">
        <f t="shared" si="48"/>
        <v>118</v>
      </c>
      <c r="T37" s="4">
        <f t="shared" si="49"/>
        <v>118</v>
      </c>
      <c r="U37" s="4">
        <f t="shared" si="50"/>
        <v>118</v>
      </c>
      <c r="V37" s="4">
        <f t="shared" si="51"/>
        <v>118</v>
      </c>
      <c r="W37" s="4">
        <f t="shared" si="52"/>
        <v>118</v>
      </c>
      <c r="X37" s="4">
        <f t="shared" si="53"/>
        <v>118</v>
      </c>
      <c r="Y37" s="4">
        <f t="shared" si="54"/>
        <v>1770</v>
      </c>
      <c r="Z37" s="4">
        <f t="shared" si="55"/>
        <v>1770</v>
      </c>
      <c r="AA37" s="4">
        <f t="shared" si="56"/>
        <v>1770</v>
      </c>
      <c r="AC37" s="4">
        <v>35</v>
      </c>
      <c r="AD37" s="4">
        <f t="shared" si="57"/>
        <v>145</v>
      </c>
      <c r="AE37" s="4">
        <f t="shared" si="58"/>
        <v>145</v>
      </c>
      <c r="AF37" s="4">
        <f t="shared" si="59"/>
        <v>145</v>
      </c>
      <c r="AG37" s="4">
        <f t="shared" si="60"/>
        <v>118</v>
      </c>
      <c r="AH37" s="4">
        <f t="shared" si="61"/>
        <v>118</v>
      </c>
      <c r="AI37" s="4">
        <f t="shared" si="62"/>
        <v>118</v>
      </c>
      <c r="AJ37" s="4">
        <f t="shared" si="63"/>
        <v>118</v>
      </c>
      <c r="AK37" s="4">
        <f t="shared" si="64"/>
        <v>118</v>
      </c>
      <c r="AL37" s="4">
        <f t="shared" si="65"/>
        <v>118</v>
      </c>
      <c r="AM37" s="4">
        <f t="shared" si="66"/>
        <v>2360</v>
      </c>
      <c r="AN37" s="4">
        <f t="shared" si="67"/>
        <v>2360</v>
      </c>
      <c r="AO37" s="4">
        <f t="shared" si="68"/>
        <v>2360</v>
      </c>
    </row>
    <row r="38" ht="16.5" spans="1:41">
      <c r="A38" s="4">
        <v>36</v>
      </c>
      <c r="B38" s="4">
        <f>INT(SUM(槽位强化!B39:E39)/属性空间占比!$B$2*属性空间占比!$B$8/3)</f>
        <v>189</v>
      </c>
      <c r="C38" s="4">
        <f t="shared" si="36"/>
        <v>189</v>
      </c>
      <c r="D38" s="4">
        <f t="shared" si="37"/>
        <v>189</v>
      </c>
      <c r="E38" s="4">
        <f t="shared" si="38"/>
        <v>126</v>
      </c>
      <c r="F38" s="4">
        <f t="shared" si="39"/>
        <v>126</v>
      </c>
      <c r="G38" s="4">
        <f t="shared" si="40"/>
        <v>126</v>
      </c>
      <c r="H38" s="4">
        <f t="shared" si="41"/>
        <v>126</v>
      </c>
      <c r="I38" s="4">
        <f t="shared" si="42"/>
        <v>126</v>
      </c>
      <c r="J38" s="4">
        <f t="shared" si="43"/>
        <v>126</v>
      </c>
      <c r="K38" s="4">
        <f t="shared" si="44"/>
        <v>3780</v>
      </c>
      <c r="L38" s="4">
        <f t="shared" si="45"/>
        <v>3780</v>
      </c>
      <c r="M38" s="4">
        <f t="shared" si="46"/>
        <v>3780</v>
      </c>
      <c r="O38" s="4">
        <v>36</v>
      </c>
      <c r="P38" s="4">
        <f t="shared" si="47"/>
        <v>154</v>
      </c>
      <c r="Q38" s="4">
        <f t="shared" si="0"/>
        <v>154</v>
      </c>
      <c r="R38" s="4">
        <f t="shared" si="1"/>
        <v>154</v>
      </c>
      <c r="S38" s="4">
        <f t="shared" si="48"/>
        <v>126</v>
      </c>
      <c r="T38" s="4">
        <f t="shared" si="49"/>
        <v>126</v>
      </c>
      <c r="U38" s="4">
        <f t="shared" si="50"/>
        <v>126</v>
      </c>
      <c r="V38" s="4">
        <f t="shared" si="51"/>
        <v>126</v>
      </c>
      <c r="W38" s="4">
        <f t="shared" si="52"/>
        <v>126</v>
      </c>
      <c r="X38" s="4">
        <f t="shared" si="53"/>
        <v>126</v>
      </c>
      <c r="Y38" s="4">
        <f t="shared" si="54"/>
        <v>1890</v>
      </c>
      <c r="Z38" s="4">
        <f t="shared" si="55"/>
        <v>1890</v>
      </c>
      <c r="AA38" s="4">
        <f t="shared" si="56"/>
        <v>1890</v>
      </c>
      <c r="AC38" s="4">
        <v>36</v>
      </c>
      <c r="AD38" s="4">
        <f t="shared" si="57"/>
        <v>154</v>
      </c>
      <c r="AE38" s="4">
        <f t="shared" si="58"/>
        <v>154</v>
      </c>
      <c r="AF38" s="4">
        <f t="shared" si="59"/>
        <v>154</v>
      </c>
      <c r="AG38" s="4">
        <f t="shared" si="60"/>
        <v>126</v>
      </c>
      <c r="AH38" s="4">
        <f t="shared" si="61"/>
        <v>126</v>
      </c>
      <c r="AI38" s="4">
        <f t="shared" si="62"/>
        <v>126</v>
      </c>
      <c r="AJ38" s="4">
        <f t="shared" si="63"/>
        <v>126</v>
      </c>
      <c r="AK38" s="4">
        <f t="shared" si="64"/>
        <v>126</v>
      </c>
      <c r="AL38" s="4">
        <f t="shared" si="65"/>
        <v>126</v>
      </c>
      <c r="AM38" s="4">
        <f t="shared" si="66"/>
        <v>2520</v>
      </c>
      <c r="AN38" s="4">
        <f t="shared" si="67"/>
        <v>2520</v>
      </c>
      <c r="AO38" s="4">
        <f t="shared" si="68"/>
        <v>2520</v>
      </c>
    </row>
    <row r="39" ht="16.5" spans="1:41">
      <c r="A39" s="4">
        <v>37</v>
      </c>
      <c r="B39" s="4">
        <f>INT(SUM(槽位强化!B40:E40)/属性空间占比!$B$2*属性空间占比!$B$8/3)</f>
        <v>197</v>
      </c>
      <c r="C39" s="4">
        <f t="shared" si="36"/>
        <v>197</v>
      </c>
      <c r="D39" s="4">
        <f t="shared" si="37"/>
        <v>197</v>
      </c>
      <c r="E39" s="4">
        <f t="shared" si="38"/>
        <v>131</v>
      </c>
      <c r="F39" s="4">
        <f t="shared" si="39"/>
        <v>131</v>
      </c>
      <c r="G39" s="4">
        <f t="shared" si="40"/>
        <v>131</v>
      </c>
      <c r="H39" s="4">
        <f t="shared" si="41"/>
        <v>131</v>
      </c>
      <c r="I39" s="4">
        <f t="shared" si="42"/>
        <v>131</v>
      </c>
      <c r="J39" s="4">
        <f t="shared" si="43"/>
        <v>131</v>
      </c>
      <c r="K39" s="4">
        <f t="shared" si="44"/>
        <v>3930</v>
      </c>
      <c r="L39" s="4">
        <f t="shared" si="45"/>
        <v>3930</v>
      </c>
      <c r="M39" s="4">
        <f t="shared" si="46"/>
        <v>3930</v>
      </c>
      <c r="O39" s="4">
        <v>37</v>
      </c>
      <c r="P39" s="4">
        <f t="shared" si="47"/>
        <v>161</v>
      </c>
      <c r="Q39" s="4">
        <f t="shared" si="0"/>
        <v>161</v>
      </c>
      <c r="R39" s="4">
        <f t="shared" si="1"/>
        <v>161</v>
      </c>
      <c r="S39" s="4">
        <f t="shared" si="48"/>
        <v>131</v>
      </c>
      <c r="T39" s="4">
        <f t="shared" si="49"/>
        <v>131</v>
      </c>
      <c r="U39" s="4">
        <f t="shared" si="50"/>
        <v>131</v>
      </c>
      <c r="V39" s="4">
        <f t="shared" si="51"/>
        <v>131</v>
      </c>
      <c r="W39" s="4">
        <f t="shared" si="52"/>
        <v>131</v>
      </c>
      <c r="X39" s="4">
        <f t="shared" si="53"/>
        <v>131</v>
      </c>
      <c r="Y39" s="4">
        <f t="shared" si="54"/>
        <v>1965</v>
      </c>
      <c r="Z39" s="4">
        <f t="shared" si="55"/>
        <v>1965</v>
      </c>
      <c r="AA39" s="4">
        <f t="shared" si="56"/>
        <v>1965</v>
      </c>
      <c r="AC39" s="4">
        <v>37</v>
      </c>
      <c r="AD39" s="4">
        <f t="shared" si="57"/>
        <v>161</v>
      </c>
      <c r="AE39" s="4">
        <f t="shared" si="58"/>
        <v>161</v>
      </c>
      <c r="AF39" s="4">
        <f t="shared" si="59"/>
        <v>161</v>
      </c>
      <c r="AG39" s="4">
        <f t="shared" si="60"/>
        <v>131</v>
      </c>
      <c r="AH39" s="4">
        <f t="shared" si="61"/>
        <v>131</v>
      </c>
      <c r="AI39" s="4">
        <f t="shared" si="62"/>
        <v>131</v>
      </c>
      <c r="AJ39" s="4">
        <f t="shared" si="63"/>
        <v>131</v>
      </c>
      <c r="AK39" s="4">
        <f t="shared" si="64"/>
        <v>131</v>
      </c>
      <c r="AL39" s="4">
        <f t="shared" si="65"/>
        <v>131</v>
      </c>
      <c r="AM39" s="4">
        <f t="shared" si="66"/>
        <v>2620</v>
      </c>
      <c r="AN39" s="4">
        <f t="shared" si="67"/>
        <v>2620</v>
      </c>
      <c r="AO39" s="4">
        <f t="shared" si="68"/>
        <v>2620</v>
      </c>
    </row>
    <row r="40" ht="16.5" spans="1:41">
      <c r="A40" s="4">
        <v>38</v>
      </c>
      <c r="B40" s="4">
        <f>INT(SUM(槽位强化!B41:E41)/属性空间占比!$B$2*属性空间占比!$B$8/3)</f>
        <v>208</v>
      </c>
      <c r="C40" s="4">
        <f t="shared" si="36"/>
        <v>208</v>
      </c>
      <c r="D40" s="4">
        <f t="shared" si="37"/>
        <v>208</v>
      </c>
      <c r="E40" s="4">
        <f t="shared" si="38"/>
        <v>138</v>
      </c>
      <c r="F40" s="4">
        <f t="shared" si="39"/>
        <v>138</v>
      </c>
      <c r="G40" s="4">
        <f t="shared" si="40"/>
        <v>138</v>
      </c>
      <c r="H40" s="4">
        <f t="shared" si="41"/>
        <v>138</v>
      </c>
      <c r="I40" s="4">
        <f t="shared" si="42"/>
        <v>138</v>
      </c>
      <c r="J40" s="4">
        <f t="shared" si="43"/>
        <v>138</v>
      </c>
      <c r="K40" s="4">
        <f t="shared" si="44"/>
        <v>4140</v>
      </c>
      <c r="L40" s="4">
        <f t="shared" si="45"/>
        <v>4140</v>
      </c>
      <c r="M40" s="4">
        <f t="shared" si="46"/>
        <v>4140</v>
      </c>
      <c r="O40" s="4">
        <v>38</v>
      </c>
      <c r="P40" s="4">
        <f t="shared" si="47"/>
        <v>170</v>
      </c>
      <c r="Q40" s="4">
        <f t="shared" si="0"/>
        <v>170</v>
      </c>
      <c r="R40" s="4">
        <f t="shared" si="1"/>
        <v>170</v>
      </c>
      <c r="S40" s="4">
        <f t="shared" si="48"/>
        <v>138</v>
      </c>
      <c r="T40" s="4">
        <f t="shared" si="49"/>
        <v>138</v>
      </c>
      <c r="U40" s="4">
        <f t="shared" si="50"/>
        <v>138</v>
      </c>
      <c r="V40" s="4">
        <f t="shared" si="51"/>
        <v>138</v>
      </c>
      <c r="W40" s="4">
        <f t="shared" si="52"/>
        <v>138</v>
      </c>
      <c r="X40" s="4">
        <f t="shared" si="53"/>
        <v>138</v>
      </c>
      <c r="Y40" s="4">
        <f t="shared" si="54"/>
        <v>2070</v>
      </c>
      <c r="Z40" s="4">
        <f t="shared" si="55"/>
        <v>2070</v>
      </c>
      <c r="AA40" s="4">
        <f t="shared" si="56"/>
        <v>2070</v>
      </c>
      <c r="AC40" s="4">
        <v>38</v>
      </c>
      <c r="AD40" s="4">
        <f t="shared" si="57"/>
        <v>170</v>
      </c>
      <c r="AE40" s="4">
        <f t="shared" si="58"/>
        <v>170</v>
      </c>
      <c r="AF40" s="4">
        <f t="shared" si="59"/>
        <v>170</v>
      </c>
      <c r="AG40" s="4">
        <f t="shared" si="60"/>
        <v>138</v>
      </c>
      <c r="AH40" s="4">
        <f t="shared" si="61"/>
        <v>138</v>
      </c>
      <c r="AI40" s="4">
        <f t="shared" si="62"/>
        <v>138</v>
      </c>
      <c r="AJ40" s="4">
        <f t="shared" si="63"/>
        <v>138</v>
      </c>
      <c r="AK40" s="4">
        <f t="shared" si="64"/>
        <v>138</v>
      </c>
      <c r="AL40" s="4">
        <f t="shared" si="65"/>
        <v>138</v>
      </c>
      <c r="AM40" s="4">
        <f t="shared" si="66"/>
        <v>2760</v>
      </c>
      <c r="AN40" s="4">
        <f t="shared" si="67"/>
        <v>2760</v>
      </c>
      <c r="AO40" s="4">
        <f t="shared" si="68"/>
        <v>2760</v>
      </c>
    </row>
    <row r="41" ht="16.5" spans="1:41">
      <c r="A41" s="4">
        <v>39</v>
      </c>
      <c r="B41" s="4">
        <f>INT(SUM(槽位强化!B42:E42)/属性空间占比!$B$2*属性空间占比!$B$8/3)</f>
        <v>216</v>
      </c>
      <c r="C41" s="4">
        <f t="shared" si="36"/>
        <v>216</v>
      </c>
      <c r="D41" s="4">
        <f t="shared" si="37"/>
        <v>216</v>
      </c>
      <c r="E41" s="4">
        <f t="shared" si="38"/>
        <v>144</v>
      </c>
      <c r="F41" s="4">
        <f t="shared" si="39"/>
        <v>144</v>
      </c>
      <c r="G41" s="4">
        <f t="shared" si="40"/>
        <v>144</v>
      </c>
      <c r="H41" s="4">
        <f t="shared" si="41"/>
        <v>144</v>
      </c>
      <c r="I41" s="4">
        <f t="shared" si="42"/>
        <v>144</v>
      </c>
      <c r="J41" s="4">
        <f t="shared" si="43"/>
        <v>144</v>
      </c>
      <c r="K41" s="4">
        <f t="shared" si="44"/>
        <v>4320</v>
      </c>
      <c r="L41" s="4">
        <f t="shared" si="45"/>
        <v>4320</v>
      </c>
      <c r="M41" s="4">
        <f t="shared" si="46"/>
        <v>4320</v>
      </c>
      <c r="O41" s="4">
        <v>39</v>
      </c>
      <c r="P41" s="4">
        <f t="shared" si="47"/>
        <v>177</v>
      </c>
      <c r="Q41" s="4">
        <f t="shared" si="0"/>
        <v>177</v>
      </c>
      <c r="R41" s="4">
        <f t="shared" si="1"/>
        <v>177</v>
      </c>
      <c r="S41" s="4">
        <f t="shared" si="48"/>
        <v>144</v>
      </c>
      <c r="T41" s="4">
        <f t="shared" si="49"/>
        <v>144</v>
      </c>
      <c r="U41" s="4">
        <f t="shared" si="50"/>
        <v>144</v>
      </c>
      <c r="V41" s="4">
        <f t="shared" si="51"/>
        <v>144</v>
      </c>
      <c r="W41" s="4">
        <f t="shared" si="52"/>
        <v>144</v>
      </c>
      <c r="X41" s="4">
        <f t="shared" si="53"/>
        <v>144</v>
      </c>
      <c r="Y41" s="4">
        <f t="shared" si="54"/>
        <v>2160</v>
      </c>
      <c r="Z41" s="4">
        <f t="shared" si="55"/>
        <v>2160</v>
      </c>
      <c r="AA41" s="4">
        <f t="shared" si="56"/>
        <v>2160</v>
      </c>
      <c r="AC41" s="4">
        <v>39</v>
      </c>
      <c r="AD41" s="4">
        <f t="shared" si="57"/>
        <v>177</v>
      </c>
      <c r="AE41" s="4">
        <f t="shared" si="58"/>
        <v>177</v>
      </c>
      <c r="AF41" s="4">
        <f t="shared" si="59"/>
        <v>177</v>
      </c>
      <c r="AG41" s="4">
        <f t="shared" si="60"/>
        <v>144</v>
      </c>
      <c r="AH41" s="4">
        <f t="shared" si="61"/>
        <v>144</v>
      </c>
      <c r="AI41" s="4">
        <f t="shared" si="62"/>
        <v>144</v>
      </c>
      <c r="AJ41" s="4">
        <f t="shared" si="63"/>
        <v>144</v>
      </c>
      <c r="AK41" s="4">
        <f t="shared" si="64"/>
        <v>144</v>
      </c>
      <c r="AL41" s="4">
        <f t="shared" si="65"/>
        <v>144</v>
      </c>
      <c r="AM41" s="4">
        <f t="shared" si="66"/>
        <v>2880</v>
      </c>
      <c r="AN41" s="4">
        <f t="shared" si="67"/>
        <v>2880</v>
      </c>
      <c r="AO41" s="4">
        <f t="shared" si="68"/>
        <v>2880</v>
      </c>
    </row>
    <row r="42" ht="16.5" spans="1:41">
      <c r="A42" s="4">
        <v>40</v>
      </c>
      <c r="B42" s="4">
        <f>INT(SUM(槽位强化!B43:E43)/属性空间占比!$B$2*属性空间占比!$B$8/3)</f>
        <v>285</v>
      </c>
      <c r="C42" s="4">
        <f t="shared" si="36"/>
        <v>285</v>
      </c>
      <c r="D42" s="4">
        <f t="shared" si="37"/>
        <v>285</v>
      </c>
      <c r="E42" s="4">
        <f t="shared" si="38"/>
        <v>190</v>
      </c>
      <c r="F42" s="4">
        <f t="shared" si="39"/>
        <v>190</v>
      </c>
      <c r="G42" s="4">
        <f t="shared" si="40"/>
        <v>190</v>
      </c>
      <c r="H42" s="4">
        <f t="shared" si="41"/>
        <v>190</v>
      </c>
      <c r="I42" s="4">
        <f t="shared" si="42"/>
        <v>190</v>
      </c>
      <c r="J42" s="4">
        <f t="shared" si="43"/>
        <v>190</v>
      </c>
      <c r="K42" s="4">
        <f t="shared" si="44"/>
        <v>5700</v>
      </c>
      <c r="L42" s="4">
        <f t="shared" si="45"/>
        <v>5700</v>
      </c>
      <c r="M42" s="4">
        <f t="shared" si="46"/>
        <v>5700</v>
      </c>
      <c r="O42" s="4">
        <v>40</v>
      </c>
      <c r="P42" s="4">
        <f t="shared" si="47"/>
        <v>233</v>
      </c>
      <c r="Q42" s="4">
        <f t="shared" si="0"/>
        <v>233</v>
      </c>
      <c r="R42" s="4">
        <f t="shared" si="1"/>
        <v>233</v>
      </c>
      <c r="S42" s="4">
        <f t="shared" si="48"/>
        <v>190</v>
      </c>
      <c r="T42" s="4">
        <f t="shared" si="49"/>
        <v>190</v>
      </c>
      <c r="U42" s="4">
        <f t="shared" si="50"/>
        <v>190</v>
      </c>
      <c r="V42" s="4">
        <f t="shared" si="51"/>
        <v>190</v>
      </c>
      <c r="W42" s="4">
        <f t="shared" si="52"/>
        <v>190</v>
      </c>
      <c r="X42" s="4">
        <f t="shared" si="53"/>
        <v>190</v>
      </c>
      <c r="Y42" s="4">
        <f t="shared" si="54"/>
        <v>2850</v>
      </c>
      <c r="Z42" s="4">
        <f t="shared" si="55"/>
        <v>2850</v>
      </c>
      <c r="AA42" s="4">
        <f t="shared" si="56"/>
        <v>2850</v>
      </c>
      <c r="AC42" s="4">
        <v>40</v>
      </c>
      <c r="AD42" s="4">
        <f t="shared" si="57"/>
        <v>233</v>
      </c>
      <c r="AE42" s="4">
        <f t="shared" si="58"/>
        <v>233</v>
      </c>
      <c r="AF42" s="4">
        <f t="shared" si="59"/>
        <v>233</v>
      </c>
      <c r="AG42" s="4">
        <f t="shared" si="60"/>
        <v>190</v>
      </c>
      <c r="AH42" s="4">
        <f t="shared" si="61"/>
        <v>190</v>
      </c>
      <c r="AI42" s="4">
        <f t="shared" si="62"/>
        <v>190</v>
      </c>
      <c r="AJ42" s="4">
        <f t="shared" si="63"/>
        <v>190</v>
      </c>
      <c r="AK42" s="4">
        <f t="shared" si="64"/>
        <v>190</v>
      </c>
      <c r="AL42" s="4">
        <f t="shared" si="65"/>
        <v>190</v>
      </c>
      <c r="AM42" s="4">
        <f t="shared" si="66"/>
        <v>3800</v>
      </c>
      <c r="AN42" s="4">
        <f t="shared" si="67"/>
        <v>3800</v>
      </c>
      <c r="AO42" s="4">
        <f t="shared" si="68"/>
        <v>3800</v>
      </c>
    </row>
    <row r="43" ht="16.5" spans="1:41">
      <c r="A43" s="4">
        <v>41</v>
      </c>
      <c r="B43" s="4">
        <f>INT(SUM(槽位强化!B44:E44)/属性空间占比!$B$2*属性空间占比!$B$8/3)</f>
        <v>298</v>
      </c>
      <c r="C43" s="4">
        <f t="shared" si="36"/>
        <v>298</v>
      </c>
      <c r="D43" s="4">
        <f t="shared" si="37"/>
        <v>298</v>
      </c>
      <c r="E43" s="4">
        <f t="shared" si="38"/>
        <v>198</v>
      </c>
      <c r="F43" s="4">
        <f t="shared" si="39"/>
        <v>198</v>
      </c>
      <c r="G43" s="4">
        <f t="shared" si="40"/>
        <v>198</v>
      </c>
      <c r="H43" s="4">
        <f t="shared" si="41"/>
        <v>198</v>
      </c>
      <c r="I43" s="4">
        <f t="shared" si="42"/>
        <v>198</v>
      </c>
      <c r="J43" s="4">
        <f t="shared" si="43"/>
        <v>198</v>
      </c>
      <c r="K43" s="4">
        <f t="shared" si="44"/>
        <v>5940</v>
      </c>
      <c r="L43" s="4">
        <f t="shared" si="45"/>
        <v>5940</v>
      </c>
      <c r="M43" s="4">
        <f t="shared" si="46"/>
        <v>5940</v>
      </c>
      <c r="O43" s="4">
        <v>41</v>
      </c>
      <c r="P43" s="4">
        <f t="shared" si="47"/>
        <v>244</v>
      </c>
      <c r="Q43" s="4">
        <f t="shared" si="0"/>
        <v>244</v>
      </c>
      <c r="R43" s="4">
        <f t="shared" si="1"/>
        <v>244</v>
      </c>
      <c r="S43" s="4">
        <f t="shared" si="48"/>
        <v>198</v>
      </c>
      <c r="T43" s="4">
        <f t="shared" si="49"/>
        <v>198</v>
      </c>
      <c r="U43" s="4">
        <f t="shared" si="50"/>
        <v>198</v>
      </c>
      <c r="V43" s="4">
        <f t="shared" si="51"/>
        <v>198</v>
      </c>
      <c r="W43" s="4">
        <f t="shared" si="52"/>
        <v>198</v>
      </c>
      <c r="X43" s="4">
        <f t="shared" si="53"/>
        <v>198</v>
      </c>
      <c r="Y43" s="4">
        <f t="shared" si="54"/>
        <v>2970</v>
      </c>
      <c r="Z43" s="4">
        <f t="shared" si="55"/>
        <v>2970</v>
      </c>
      <c r="AA43" s="4">
        <f t="shared" si="56"/>
        <v>2970</v>
      </c>
      <c r="AC43" s="4">
        <v>41</v>
      </c>
      <c r="AD43" s="4">
        <f t="shared" si="57"/>
        <v>244</v>
      </c>
      <c r="AE43" s="4">
        <f t="shared" si="58"/>
        <v>244</v>
      </c>
      <c r="AF43" s="4">
        <f t="shared" si="59"/>
        <v>244</v>
      </c>
      <c r="AG43" s="4">
        <f t="shared" si="60"/>
        <v>198</v>
      </c>
      <c r="AH43" s="4">
        <f t="shared" si="61"/>
        <v>198</v>
      </c>
      <c r="AI43" s="4">
        <f t="shared" si="62"/>
        <v>198</v>
      </c>
      <c r="AJ43" s="4">
        <f t="shared" si="63"/>
        <v>198</v>
      </c>
      <c r="AK43" s="4">
        <f t="shared" si="64"/>
        <v>198</v>
      </c>
      <c r="AL43" s="4">
        <f t="shared" si="65"/>
        <v>198</v>
      </c>
      <c r="AM43" s="4">
        <f t="shared" si="66"/>
        <v>3960</v>
      </c>
      <c r="AN43" s="4">
        <f t="shared" si="67"/>
        <v>3960</v>
      </c>
      <c r="AO43" s="4">
        <f t="shared" si="68"/>
        <v>3960</v>
      </c>
    </row>
    <row r="44" ht="16.5" spans="1:41">
      <c r="A44" s="4">
        <v>42</v>
      </c>
      <c r="B44" s="4">
        <f>INT(SUM(槽位强化!B45:E45)/属性空间占比!$B$2*属性空间占比!$B$8/3)</f>
        <v>312</v>
      </c>
      <c r="C44" s="4">
        <f t="shared" si="36"/>
        <v>312</v>
      </c>
      <c r="D44" s="4">
        <f t="shared" si="37"/>
        <v>312</v>
      </c>
      <c r="E44" s="4">
        <f t="shared" si="38"/>
        <v>208</v>
      </c>
      <c r="F44" s="4">
        <f t="shared" si="39"/>
        <v>208</v>
      </c>
      <c r="G44" s="4">
        <f t="shared" si="40"/>
        <v>208</v>
      </c>
      <c r="H44" s="4">
        <f t="shared" si="41"/>
        <v>208</v>
      </c>
      <c r="I44" s="4">
        <f t="shared" si="42"/>
        <v>208</v>
      </c>
      <c r="J44" s="4">
        <f t="shared" si="43"/>
        <v>208</v>
      </c>
      <c r="K44" s="4">
        <f t="shared" si="44"/>
        <v>6240</v>
      </c>
      <c r="L44" s="4">
        <f t="shared" si="45"/>
        <v>6240</v>
      </c>
      <c r="M44" s="4">
        <f t="shared" si="46"/>
        <v>6240</v>
      </c>
      <c r="O44" s="4">
        <v>42</v>
      </c>
      <c r="P44" s="4">
        <f t="shared" si="47"/>
        <v>255</v>
      </c>
      <c r="Q44" s="4">
        <f t="shared" si="0"/>
        <v>255</v>
      </c>
      <c r="R44" s="4">
        <f t="shared" si="1"/>
        <v>255</v>
      </c>
      <c r="S44" s="4">
        <f t="shared" si="48"/>
        <v>208</v>
      </c>
      <c r="T44" s="4">
        <f t="shared" si="49"/>
        <v>208</v>
      </c>
      <c r="U44" s="4">
        <f t="shared" si="50"/>
        <v>208</v>
      </c>
      <c r="V44" s="4">
        <f t="shared" si="51"/>
        <v>208</v>
      </c>
      <c r="W44" s="4">
        <f t="shared" si="52"/>
        <v>208</v>
      </c>
      <c r="X44" s="4">
        <f t="shared" si="53"/>
        <v>208</v>
      </c>
      <c r="Y44" s="4">
        <f t="shared" si="54"/>
        <v>3120</v>
      </c>
      <c r="Z44" s="4">
        <f t="shared" si="55"/>
        <v>3120</v>
      </c>
      <c r="AA44" s="4">
        <f t="shared" si="56"/>
        <v>3120</v>
      </c>
      <c r="AC44" s="4">
        <v>42</v>
      </c>
      <c r="AD44" s="4">
        <f t="shared" si="57"/>
        <v>255</v>
      </c>
      <c r="AE44" s="4">
        <f t="shared" si="58"/>
        <v>255</v>
      </c>
      <c r="AF44" s="4">
        <f t="shared" si="59"/>
        <v>255</v>
      </c>
      <c r="AG44" s="4">
        <f t="shared" si="60"/>
        <v>208</v>
      </c>
      <c r="AH44" s="4">
        <f t="shared" si="61"/>
        <v>208</v>
      </c>
      <c r="AI44" s="4">
        <f t="shared" si="62"/>
        <v>208</v>
      </c>
      <c r="AJ44" s="4">
        <f t="shared" si="63"/>
        <v>208</v>
      </c>
      <c r="AK44" s="4">
        <f t="shared" si="64"/>
        <v>208</v>
      </c>
      <c r="AL44" s="4">
        <f t="shared" si="65"/>
        <v>208</v>
      </c>
      <c r="AM44" s="4">
        <f t="shared" si="66"/>
        <v>4160</v>
      </c>
      <c r="AN44" s="4">
        <f t="shared" si="67"/>
        <v>4160</v>
      </c>
      <c r="AO44" s="4">
        <f t="shared" si="68"/>
        <v>4160</v>
      </c>
    </row>
    <row r="45" ht="16.5" spans="1:41">
      <c r="A45" s="4">
        <v>43</v>
      </c>
      <c r="B45" s="4">
        <f>INT(SUM(槽位强化!B46:E46)/属性空间占比!$B$2*属性空间占比!$B$8/3)</f>
        <v>324</v>
      </c>
      <c r="C45" s="4">
        <f t="shared" si="36"/>
        <v>324</v>
      </c>
      <c r="D45" s="4">
        <f t="shared" si="37"/>
        <v>324</v>
      </c>
      <c r="E45" s="4">
        <f t="shared" si="38"/>
        <v>216</v>
      </c>
      <c r="F45" s="4">
        <f t="shared" si="39"/>
        <v>216</v>
      </c>
      <c r="G45" s="4">
        <f t="shared" si="40"/>
        <v>216</v>
      </c>
      <c r="H45" s="4">
        <f t="shared" si="41"/>
        <v>216</v>
      </c>
      <c r="I45" s="4">
        <f t="shared" si="42"/>
        <v>216</v>
      </c>
      <c r="J45" s="4">
        <f t="shared" si="43"/>
        <v>216</v>
      </c>
      <c r="K45" s="4">
        <f t="shared" si="44"/>
        <v>6480</v>
      </c>
      <c r="L45" s="4">
        <f t="shared" si="45"/>
        <v>6480</v>
      </c>
      <c r="M45" s="4">
        <f t="shared" si="46"/>
        <v>6480</v>
      </c>
      <c r="O45" s="4">
        <v>43</v>
      </c>
      <c r="P45" s="4">
        <f t="shared" si="47"/>
        <v>265</v>
      </c>
      <c r="Q45" s="4">
        <f t="shared" si="0"/>
        <v>265</v>
      </c>
      <c r="R45" s="4">
        <f t="shared" si="1"/>
        <v>265</v>
      </c>
      <c r="S45" s="4">
        <f t="shared" si="48"/>
        <v>216</v>
      </c>
      <c r="T45" s="4">
        <f t="shared" si="49"/>
        <v>216</v>
      </c>
      <c r="U45" s="4">
        <f t="shared" si="50"/>
        <v>216</v>
      </c>
      <c r="V45" s="4">
        <f t="shared" si="51"/>
        <v>216</v>
      </c>
      <c r="W45" s="4">
        <f t="shared" si="52"/>
        <v>216</v>
      </c>
      <c r="X45" s="4">
        <f t="shared" si="53"/>
        <v>216</v>
      </c>
      <c r="Y45" s="4">
        <f t="shared" si="54"/>
        <v>3240</v>
      </c>
      <c r="Z45" s="4">
        <f t="shared" si="55"/>
        <v>3240</v>
      </c>
      <c r="AA45" s="4">
        <f t="shared" si="56"/>
        <v>3240</v>
      </c>
      <c r="AC45" s="4">
        <v>43</v>
      </c>
      <c r="AD45" s="4">
        <f t="shared" si="57"/>
        <v>265</v>
      </c>
      <c r="AE45" s="4">
        <f t="shared" si="58"/>
        <v>265</v>
      </c>
      <c r="AF45" s="4">
        <f t="shared" si="59"/>
        <v>265</v>
      </c>
      <c r="AG45" s="4">
        <f t="shared" si="60"/>
        <v>216</v>
      </c>
      <c r="AH45" s="4">
        <f t="shared" si="61"/>
        <v>216</v>
      </c>
      <c r="AI45" s="4">
        <f t="shared" si="62"/>
        <v>216</v>
      </c>
      <c r="AJ45" s="4">
        <f t="shared" si="63"/>
        <v>216</v>
      </c>
      <c r="AK45" s="4">
        <f t="shared" si="64"/>
        <v>216</v>
      </c>
      <c r="AL45" s="4">
        <f t="shared" si="65"/>
        <v>216</v>
      </c>
      <c r="AM45" s="4">
        <f t="shared" si="66"/>
        <v>4320</v>
      </c>
      <c r="AN45" s="4">
        <f t="shared" si="67"/>
        <v>4320</v>
      </c>
      <c r="AO45" s="4">
        <f t="shared" si="68"/>
        <v>4320</v>
      </c>
    </row>
    <row r="46" ht="16.5" spans="1:41">
      <c r="A46" s="4">
        <v>44</v>
      </c>
      <c r="B46" s="4">
        <f>INT(SUM(槽位强化!B47:E47)/属性空间占比!$B$2*属性空间占比!$B$8/3)</f>
        <v>337</v>
      </c>
      <c r="C46" s="4">
        <f t="shared" si="36"/>
        <v>337</v>
      </c>
      <c r="D46" s="4">
        <f t="shared" si="37"/>
        <v>337</v>
      </c>
      <c r="E46" s="4">
        <f t="shared" si="38"/>
        <v>224</v>
      </c>
      <c r="F46" s="4">
        <f t="shared" si="39"/>
        <v>224</v>
      </c>
      <c r="G46" s="4">
        <f t="shared" si="40"/>
        <v>224</v>
      </c>
      <c r="H46" s="4">
        <f t="shared" si="41"/>
        <v>224</v>
      </c>
      <c r="I46" s="4">
        <f t="shared" si="42"/>
        <v>224</v>
      </c>
      <c r="J46" s="4">
        <f t="shared" si="43"/>
        <v>224</v>
      </c>
      <c r="K46" s="4">
        <f t="shared" si="44"/>
        <v>6720</v>
      </c>
      <c r="L46" s="4">
        <f t="shared" si="45"/>
        <v>6720</v>
      </c>
      <c r="M46" s="4">
        <f t="shared" si="46"/>
        <v>6720</v>
      </c>
      <c r="O46" s="4">
        <v>44</v>
      </c>
      <c r="P46" s="4">
        <f t="shared" si="47"/>
        <v>276</v>
      </c>
      <c r="Q46" s="4">
        <f t="shared" si="0"/>
        <v>276</v>
      </c>
      <c r="R46" s="4">
        <f t="shared" si="1"/>
        <v>276</v>
      </c>
      <c r="S46" s="4">
        <f t="shared" si="48"/>
        <v>224</v>
      </c>
      <c r="T46" s="4">
        <f t="shared" si="49"/>
        <v>224</v>
      </c>
      <c r="U46" s="4">
        <f t="shared" si="50"/>
        <v>224</v>
      </c>
      <c r="V46" s="4">
        <f t="shared" si="51"/>
        <v>224</v>
      </c>
      <c r="W46" s="4">
        <f t="shared" si="52"/>
        <v>224</v>
      </c>
      <c r="X46" s="4">
        <f t="shared" si="53"/>
        <v>224</v>
      </c>
      <c r="Y46" s="4">
        <f t="shared" si="54"/>
        <v>3360</v>
      </c>
      <c r="Z46" s="4">
        <f t="shared" si="55"/>
        <v>3360</v>
      </c>
      <c r="AA46" s="4">
        <f t="shared" si="56"/>
        <v>3360</v>
      </c>
      <c r="AC46" s="4">
        <v>44</v>
      </c>
      <c r="AD46" s="4">
        <f t="shared" si="57"/>
        <v>276</v>
      </c>
      <c r="AE46" s="4">
        <f t="shared" si="58"/>
        <v>276</v>
      </c>
      <c r="AF46" s="4">
        <f t="shared" si="59"/>
        <v>276</v>
      </c>
      <c r="AG46" s="4">
        <f t="shared" si="60"/>
        <v>224</v>
      </c>
      <c r="AH46" s="4">
        <f t="shared" si="61"/>
        <v>224</v>
      </c>
      <c r="AI46" s="4">
        <f t="shared" si="62"/>
        <v>224</v>
      </c>
      <c r="AJ46" s="4">
        <f t="shared" si="63"/>
        <v>224</v>
      </c>
      <c r="AK46" s="4">
        <f t="shared" si="64"/>
        <v>224</v>
      </c>
      <c r="AL46" s="4">
        <f t="shared" si="65"/>
        <v>224</v>
      </c>
      <c r="AM46" s="4">
        <f t="shared" si="66"/>
        <v>4480</v>
      </c>
      <c r="AN46" s="4">
        <f t="shared" si="67"/>
        <v>4480</v>
      </c>
      <c r="AO46" s="4">
        <f t="shared" si="68"/>
        <v>4480</v>
      </c>
    </row>
    <row r="47" ht="16.5" spans="1:41">
      <c r="A47" s="4">
        <v>45</v>
      </c>
      <c r="B47" s="4">
        <f>INT(SUM(槽位强化!B48:E48)/属性空间占比!$B$2*属性空间占比!$B$8/3)</f>
        <v>350</v>
      </c>
      <c r="C47" s="4">
        <f t="shared" si="36"/>
        <v>350</v>
      </c>
      <c r="D47" s="4">
        <f t="shared" si="37"/>
        <v>350</v>
      </c>
      <c r="E47" s="4">
        <f t="shared" si="38"/>
        <v>233</v>
      </c>
      <c r="F47" s="4">
        <f t="shared" si="39"/>
        <v>233</v>
      </c>
      <c r="G47" s="4">
        <f t="shared" si="40"/>
        <v>233</v>
      </c>
      <c r="H47" s="4">
        <f t="shared" si="41"/>
        <v>233</v>
      </c>
      <c r="I47" s="4">
        <f t="shared" si="42"/>
        <v>233</v>
      </c>
      <c r="J47" s="4">
        <f t="shared" si="43"/>
        <v>233</v>
      </c>
      <c r="K47" s="4">
        <f t="shared" si="44"/>
        <v>6990</v>
      </c>
      <c r="L47" s="4">
        <f t="shared" si="45"/>
        <v>6990</v>
      </c>
      <c r="M47" s="4">
        <f t="shared" si="46"/>
        <v>6990</v>
      </c>
      <c r="O47" s="4">
        <v>45</v>
      </c>
      <c r="P47" s="4">
        <f t="shared" si="47"/>
        <v>287</v>
      </c>
      <c r="Q47" s="4">
        <f t="shared" si="0"/>
        <v>287</v>
      </c>
      <c r="R47" s="4">
        <f t="shared" si="1"/>
        <v>287</v>
      </c>
      <c r="S47" s="4">
        <f t="shared" si="48"/>
        <v>233</v>
      </c>
      <c r="T47" s="4">
        <f t="shared" si="49"/>
        <v>233</v>
      </c>
      <c r="U47" s="4">
        <f t="shared" si="50"/>
        <v>233</v>
      </c>
      <c r="V47" s="4">
        <f t="shared" si="51"/>
        <v>233</v>
      </c>
      <c r="W47" s="4">
        <f t="shared" si="52"/>
        <v>233</v>
      </c>
      <c r="X47" s="4">
        <f t="shared" si="53"/>
        <v>233</v>
      </c>
      <c r="Y47" s="4">
        <f t="shared" si="54"/>
        <v>3495</v>
      </c>
      <c r="Z47" s="4">
        <f t="shared" si="55"/>
        <v>3495</v>
      </c>
      <c r="AA47" s="4">
        <f t="shared" si="56"/>
        <v>3495</v>
      </c>
      <c r="AC47" s="4">
        <v>45</v>
      </c>
      <c r="AD47" s="4">
        <f t="shared" si="57"/>
        <v>287</v>
      </c>
      <c r="AE47" s="4">
        <f t="shared" si="58"/>
        <v>287</v>
      </c>
      <c r="AF47" s="4">
        <f t="shared" si="59"/>
        <v>287</v>
      </c>
      <c r="AG47" s="4">
        <f t="shared" si="60"/>
        <v>233</v>
      </c>
      <c r="AH47" s="4">
        <f t="shared" si="61"/>
        <v>233</v>
      </c>
      <c r="AI47" s="4">
        <f t="shared" si="62"/>
        <v>233</v>
      </c>
      <c r="AJ47" s="4">
        <f t="shared" si="63"/>
        <v>233</v>
      </c>
      <c r="AK47" s="4">
        <f t="shared" si="64"/>
        <v>233</v>
      </c>
      <c r="AL47" s="4">
        <f t="shared" si="65"/>
        <v>233</v>
      </c>
      <c r="AM47" s="4">
        <f t="shared" si="66"/>
        <v>4660</v>
      </c>
      <c r="AN47" s="4">
        <f t="shared" si="67"/>
        <v>4660</v>
      </c>
      <c r="AO47" s="4">
        <f t="shared" si="68"/>
        <v>4660</v>
      </c>
    </row>
    <row r="48" ht="16.5" spans="1:41">
      <c r="A48" s="4">
        <v>46</v>
      </c>
      <c r="B48" s="4">
        <f>INT(SUM(槽位强化!B49:E49)/属性空间占比!$B$2*属性空间占比!$B$8/3)</f>
        <v>364</v>
      </c>
      <c r="C48" s="4">
        <f t="shared" si="36"/>
        <v>364</v>
      </c>
      <c r="D48" s="4">
        <f t="shared" si="37"/>
        <v>364</v>
      </c>
      <c r="E48" s="4">
        <f t="shared" si="38"/>
        <v>242</v>
      </c>
      <c r="F48" s="4">
        <f t="shared" si="39"/>
        <v>242</v>
      </c>
      <c r="G48" s="4">
        <f t="shared" si="40"/>
        <v>242</v>
      </c>
      <c r="H48" s="4">
        <f t="shared" si="41"/>
        <v>242</v>
      </c>
      <c r="I48" s="4">
        <f t="shared" si="42"/>
        <v>242</v>
      </c>
      <c r="J48" s="4">
        <f t="shared" si="43"/>
        <v>242</v>
      </c>
      <c r="K48" s="4">
        <f t="shared" si="44"/>
        <v>7260</v>
      </c>
      <c r="L48" s="4">
        <f t="shared" si="45"/>
        <v>7260</v>
      </c>
      <c r="M48" s="4">
        <f t="shared" si="46"/>
        <v>7260</v>
      </c>
      <c r="O48" s="4">
        <v>46</v>
      </c>
      <c r="P48" s="4">
        <f t="shared" si="47"/>
        <v>298</v>
      </c>
      <c r="Q48" s="4">
        <f t="shared" si="0"/>
        <v>298</v>
      </c>
      <c r="R48" s="4">
        <f t="shared" si="1"/>
        <v>298</v>
      </c>
      <c r="S48" s="4">
        <f t="shared" si="48"/>
        <v>242</v>
      </c>
      <c r="T48" s="4">
        <f t="shared" si="49"/>
        <v>242</v>
      </c>
      <c r="U48" s="4">
        <f t="shared" si="50"/>
        <v>242</v>
      </c>
      <c r="V48" s="4">
        <f t="shared" si="51"/>
        <v>242</v>
      </c>
      <c r="W48" s="4">
        <f t="shared" si="52"/>
        <v>242</v>
      </c>
      <c r="X48" s="4">
        <f t="shared" si="53"/>
        <v>242</v>
      </c>
      <c r="Y48" s="4">
        <f t="shared" si="54"/>
        <v>3630</v>
      </c>
      <c r="Z48" s="4">
        <f t="shared" si="55"/>
        <v>3630</v>
      </c>
      <c r="AA48" s="4">
        <f t="shared" si="56"/>
        <v>3630</v>
      </c>
      <c r="AC48" s="4">
        <v>46</v>
      </c>
      <c r="AD48" s="4">
        <f t="shared" si="57"/>
        <v>298</v>
      </c>
      <c r="AE48" s="4">
        <f t="shared" si="58"/>
        <v>298</v>
      </c>
      <c r="AF48" s="4">
        <f t="shared" si="59"/>
        <v>298</v>
      </c>
      <c r="AG48" s="4">
        <f t="shared" si="60"/>
        <v>242</v>
      </c>
      <c r="AH48" s="4">
        <f t="shared" si="61"/>
        <v>242</v>
      </c>
      <c r="AI48" s="4">
        <f t="shared" si="62"/>
        <v>242</v>
      </c>
      <c r="AJ48" s="4">
        <f t="shared" si="63"/>
        <v>242</v>
      </c>
      <c r="AK48" s="4">
        <f t="shared" si="64"/>
        <v>242</v>
      </c>
      <c r="AL48" s="4">
        <f t="shared" si="65"/>
        <v>242</v>
      </c>
      <c r="AM48" s="4">
        <f t="shared" si="66"/>
        <v>4840</v>
      </c>
      <c r="AN48" s="4">
        <f t="shared" si="67"/>
        <v>4840</v>
      </c>
      <c r="AO48" s="4">
        <f t="shared" si="68"/>
        <v>4840</v>
      </c>
    </row>
    <row r="49" ht="16.5" spans="1:41">
      <c r="A49" s="4">
        <v>47</v>
      </c>
      <c r="B49" s="4">
        <f>INT(SUM(槽位强化!B50:E50)/属性空间占比!$B$2*属性空间占比!$B$8/3)</f>
        <v>378</v>
      </c>
      <c r="C49" s="4">
        <f t="shared" si="36"/>
        <v>378</v>
      </c>
      <c r="D49" s="4">
        <f t="shared" si="37"/>
        <v>378</v>
      </c>
      <c r="E49" s="4">
        <f t="shared" si="38"/>
        <v>252</v>
      </c>
      <c r="F49" s="4">
        <f t="shared" si="39"/>
        <v>252</v>
      </c>
      <c r="G49" s="4">
        <f t="shared" si="40"/>
        <v>252</v>
      </c>
      <c r="H49" s="4">
        <f t="shared" si="41"/>
        <v>252</v>
      </c>
      <c r="I49" s="4">
        <f t="shared" si="42"/>
        <v>252</v>
      </c>
      <c r="J49" s="4">
        <f t="shared" si="43"/>
        <v>252</v>
      </c>
      <c r="K49" s="4">
        <f t="shared" si="44"/>
        <v>7560</v>
      </c>
      <c r="L49" s="4">
        <f t="shared" si="45"/>
        <v>7560</v>
      </c>
      <c r="M49" s="4">
        <f t="shared" si="46"/>
        <v>7560</v>
      </c>
      <c r="O49" s="4">
        <v>47</v>
      </c>
      <c r="P49" s="4">
        <f t="shared" si="47"/>
        <v>309</v>
      </c>
      <c r="Q49" s="4">
        <f t="shared" si="0"/>
        <v>309</v>
      </c>
      <c r="R49" s="4">
        <f t="shared" si="1"/>
        <v>309</v>
      </c>
      <c r="S49" s="4">
        <f t="shared" si="48"/>
        <v>252</v>
      </c>
      <c r="T49" s="4">
        <f t="shared" si="49"/>
        <v>252</v>
      </c>
      <c r="U49" s="4">
        <f t="shared" si="50"/>
        <v>252</v>
      </c>
      <c r="V49" s="4">
        <f t="shared" si="51"/>
        <v>252</v>
      </c>
      <c r="W49" s="4">
        <f t="shared" si="52"/>
        <v>252</v>
      </c>
      <c r="X49" s="4">
        <f t="shared" si="53"/>
        <v>252</v>
      </c>
      <c r="Y49" s="4">
        <f t="shared" si="54"/>
        <v>3780</v>
      </c>
      <c r="Z49" s="4">
        <f t="shared" si="55"/>
        <v>3780</v>
      </c>
      <c r="AA49" s="4">
        <f t="shared" si="56"/>
        <v>3780</v>
      </c>
      <c r="AC49" s="4">
        <v>47</v>
      </c>
      <c r="AD49" s="4">
        <f t="shared" si="57"/>
        <v>309</v>
      </c>
      <c r="AE49" s="4">
        <f t="shared" si="58"/>
        <v>309</v>
      </c>
      <c r="AF49" s="4">
        <f t="shared" si="59"/>
        <v>309</v>
      </c>
      <c r="AG49" s="4">
        <f t="shared" si="60"/>
        <v>252</v>
      </c>
      <c r="AH49" s="4">
        <f t="shared" si="61"/>
        <v>252</v>
      </c>
      <c r="AI49" s="4">
        <f t="shared" si="62"/>
        <v>252</v>
      </c>
      <c r="AJ49" s="4">
        <f t="shared" si="63"/>
        <v>252</v>
      </c>
      <c r="AK49" s="4">
        <f t="shared" si="64"/>
        <v>252</v>
      </c>
      <c r="AL49" s="4">
        <f t="shared" si="65"/>
        <v>252</v>
      </c>
      <c r="AM49" s="4">
        <f t="shared" si="66"/>
        <v>5040</v>
      </c>
      <c r="AN49" s="4">
        <f t="shared" si="67"/>
        <v>5040</v>
      </c>
      <c r="AO49" s="4">
        <f t="shared" si="68"/>
        <v>5040</v>
      </c>
    </row>
    <row r="50" ht="16.5" spans="1:41">
      <c r="A50" s="4">
        <v>48</v>
      </c>
      <c r="B50" s="4">
        <f>INT(SUM(槽位强化!B51:E51)/属性空间占比!$B$2*属性空间占比!$B$8/3)</f>
        <v>392</v>
      </c>
      <c r="C50" s="4">
        <f t="shared" si="36"/>
        <v>392</v>
      </c>
      <c r="D50" s="4">
        <f t="shared" si="37"/>
        <v>392</v>
      </c>
      <c r="E50" s="4">
        <f t="shared" si="38"/>
        <v>261</v>
      </c>
      <c r="F50" s="4">
        <f t="shared" si="39"/>
        <v>261</v>
      </c>
      <c r="G50" s="4">
        <f t="shared" si="40"/>
        <v>261</v>
      </c>
      <c r="H50" s="4">
        <f t="shared" si="41"/>
        <v>261</v>
      </c>
      <c r="I50" s="4">
        <f t="shared" si="42"/>
        <v>261</v>
      </c>
      <c r="J50" s="4">
        <f t="shared" si="43"/>
        <v>261</v>
      </c>
      <c r="K50" s="4">
        <f t="shared" si="44"/>
        <v>7830</v>
      </c>
      <c r="L50" s="4">
        <f t="shared" si="45"/>
        <v>7830</v>
      </c>
      <c r="M50" s="4">
        <f t="shared" si="46"/>
        <v>7830</v>
      </c>
      <c r="O50" s="4">
        <v>48</v>
      </c>
      <c r="P50" s="4">
        <f t="shared" si="47"/>
        <v>321</v>
      </c>
      <c r="Q50" s="4">
        <f t="shared" si="0"/>
        <v>321</v>
      </c>
      <c r="R50" s="4">
        <f t="shared" si="1"/>
        <v>321</v>
      </c>
      <c r="S50" s="4">
        <f t="shared" si="48"/>
        <v>261</v>
      </c>
      <c r="T50" s="4">
        <f t="shared" si="49"/>
        <v>261</v>
      </c>
      <c r="U50" s="4">
        <f t="shared" si="50"/>
        <v>261</v>
      </c>
      <c r="V50" s="4">
        <f t="shared" si="51"/>
        <v>261</v>
      </c>
      <c r="W50" s="4">
        <f t="shared" si="52"/>
        <v>261</v>
      </c>
      <c r="X50" s="4">
        <f t="shared" si="53"/>
        <v>261</v>
      </c>
      <c r="Y50" s="4">
        <f t="shared" si="54"/>
        <v>3915</v>
      </c>
      <c r="Z50" s="4">
        <f t="shared" si="55"/>
        <v>3915</v>
      </c>
      <c r="AA50" s="4">
        <f t="shared" si="56"/>
        <v>3915</v>
      </c>
      <c r="AC50" s="4">
        <v>48</v>
      </c>
      <c r="AD50" s="4">
        <f t="shared" si="57"/>
        <v>321</v>
      </c>
      <c r="AE50" s="4">
        <f t="shared" si="58"/>
        <v>321</v>
      </c>
      <c r="AF50" s="4">
        <f t="shared" si="59"/>
        <v>321</v>
      </c>
      <c r="AG50" s="4">
        <f t="shared" si="60"/>
        <v>261</v>
      </c>
      <c r="AH50" s="4">
        <f t="shared" si="61"/>
        <v>261</v>
      </c>
      <c r="AI50" s="4">
        <f t="shared" si="62"/>
        <v>261</v>
      </c>
      <c r="AJ50" s="4">
        <f t="shared" si="63"/>
        <v>261</v>
      </c>
      <c r="AK50" s="4">
        <f t="shared" si="64"/>
        <v>261</v>
      </c>
      <c r="AL50" s="4">
        <f t="shared" si="65"/>
        <v>261</v>
      </c>
      <c r="AM50" s="4">
        <f t="shared" si="66"/>
        <v>5220</v>
      </c>
      <c r="AN50" s="4">
        <f t="shared" si="67"/>
        <v>5220</v>
      </c>
      <c r="AO50" s="4">
        <f t="shared" si="68"/>
        <v>5220</v>
      </c>
    </row>
    <row r="51" ht="16.5" spans="1:41">
      <c r="A51" s="4">
        <v>49</v>
      </c>
      <c r="B51" s="4">
        <f>INT(SUM(槽位强化!B52:E52)/属性空间占比!$B$2*属性空间占比!$B$8/3)</f>
        <v>408</v>
      </c>
      <c r="C51" s="4">
        <f t="shared" si="36"/>
        <v>408</v>
      </c>
      <c r="D51" s="4">
        <f t="shared" si="37"/>
        <v>408</v>
      </c>
      <c r="E51" s="4">
        <f t="shared" si="38"/>
        <v>272</v>
      </c>
      <c r="F51" s="4">
        <f t="shared" si="39"/>
        <v>272</v>
      </c>
      <c r="G51" s="4">
        <f t="shared" si="40"/>
        <v>272</v>
      </c>
      <c r="H51" s="4">
        <f t="shared" si="41"/>
        <v>272</v>
      </c>
      <c r="I51" s="4">
        <f t="shared" si="42"/>
        <v>272</v>
      </c>
      <c r="J51" s="4">
        <f t="shared" si="43"/>
        <v>272</v>
      </c>
      <c r="K51" s="4">
        <f t="shared" si="44"/>
        <v>8160</v>
      </c>
      <c r="L51" s="4">
        <f t="shared" si="45"/>
        <v>8160</v>
      </c>
      <c r="M51" s="4">
        <f t="shared" si="46"/>
        <v>8160</v>
      </c>
      <c r="O51" s="4">
        <v>49</v>
      </c>
      <c r="P51" s="4">
        <f t="shared" si="47"/>
        <v>334</v>
      </c>
      <c r="Q51" s="4">
        <f t="shared" si="0"/>
        <v>334</v>
      </c>
      <c r="R51" s="4">
        <f t="shared" si="1"/>
        <v>334</v>
      </c>
      <c r="S51" s="4">
        <f t="shared" si="48"/>
        <v>272</v>
      </c>
      <c r="T51" s="4">
        <f t="shared" si="49"/>
        <v>272</v>
      </c>
      <c r="U51" s="4">
        <f t="shared" si="50"/>
        <v>272</v>
      </c>
      <c r="V51" s="4">
        <f t="shared" si="51"/>
        <v>272</v>
      </c>
      <c r="W51" s="4">
        <f t="shared" si="52"/>
        <v>272</v>
      </c>
      <c r="X51" s="4">
        <f t="shared" si="53"/>
        <v>272</v>
      </c>
      <c r="Y51" s="4">
        <f t="shared" si="54"/>
        <v>4080</v>
      </c>
      <c r="Z51" s="4">
        <f t="shared" si="55"/>
        <v>4080</v>
      </c>
      <c r="AA51" s="4">
        <f t="shared" si="56"/>
        <v>4080</v>
      </c>
      <c r="AC51" s="4">
        <v>49</v>
      </c>
      <c r="AD51" s="4">
        <f t="shared" si="57"/>
        <v>334</v>
      </c>
      <c r="AE51" s="4">
        <f t="shared" si="58"/>
        <v>334</v>
      </c>
      <c r="AF51" s="4">
        <f t="shared" si="59"/>
        <v>334</v>
      </c>
      <c r="AG51" s="4">
        <f t="shared" si="60"/>
        <v>272</v>
      </c>
      <c r="AH51" s="4">
        <f t="shared" si="61"/>
        <v>272</v>
      </c>
      <c r="AI51" s="4">
        <f t="shared" si="62"/>
        <v>272</v>
      </c>
      <c r="AJ51" s="4">
        <f t="shared" si="63"/>
        <v>272</v>
      </c>
      <c r="AK51" s="4">
        <f t="shared" si="64"/>
        <v>272</v>
      </c>
      <c r="AL51" s="4">
        <f t="shared" si="65"/>
        <v>272</v>
      </c>
      <c r="AM51" s="4">
        <f t="shared" si="66"/>
        <v>5440</v>
      </c>
      <c r="AN51" s="4">
        <f t="shared" si="67"/>
        <v>5440</v>
      </c>
      <c r="AO51" s="4">
        <f t="shared" si="68"/>
        <v>5440</v>
      </c>
    </row>
    <row r="52" ht="16.5" spans="1:41">
      <c r="A52" s="4">
        <v>50</v>
      </c>
      <c r="B52" s="4">
        <f>INT(SUM(槽位强化!B53:E53)/属性空间占比!$B$2*属性空间占比!$B$8/3)</f>
        <v>420</v>
      </c>
      <c r="C52" s="4">
        <f t="shared" si="36"/>
        <v>420</v>
      </c>
      <c r="D52" s="4">
        <f t="shared" si="37"/>
        <v>420</v>
      </c>
      <c r="E52" s="4">
        <f t="shared" si="38"/>
        <v>280</v>
      </c>
      <c r="F52" s="4">
        <f t="shared" si="39"/>
        <v>280</v>
      </c>
      <c r="G52" s="4">
        <f t="shared" si="40"/>
        <v>280</v>
      </c>
      <c r="H52" s="4">
        <f t="shared" si="41"/>
        <v>280</v>
      </c>
      <c r="I52" s="4">
        <f t="shared" si="42"/>
        <v>280</v>
      </c>
      <c r="J52" s="4">
        <f t="shared" si="43"/>
        <v>280</v>
      </c>
      <c r="K52" s="4">
        <f t="shared" si="44"/>
        <v>8400</v>
      </c>
      <c r="L52" s="4">
        <f t="shared" si="45"/>
        <v>8400</v>
      </c>
      <c r="M52" s="4">
        <f t="shared" si="46"/>
        <v>8400</v>
      </c>
      <c r="O52" s="4">
        <v>50</v>
      </c>
      <c r="P52" s="4">
        <f t="shared" si="47"/>
        <v>344</v>
      </c>
      <c r="Q52" s="4">
        <f t="shared" si="0"/>
        <v>344</v>
      </c>
      <c r="R52" s="4">
        <f t="shared" si="1"/>
        <v>344</v>
      </c>
      <c r="S52" s="4">
        <f t="shared" si="48"/>
        <v>280</v>
      </c>
      <c r="T52" s="4">
        <f t="shared" si="49"/>
        <v>280</v>
      </c>
      <c r="U52" s="4">
        <f t="shared" si="50"/>
        <v>280</v>
      </c>
      <c r="V52" s="4">
        <f t="shared" si="51"/>
        <v>280</v>
      </c>
      <c r="W52" s="4">
        <f t="shared" si="52"/>
        <v>280</v>
      </c>
      <c r="X52" s="4">
        <f t="shared" si="53"/>
        <v>280</v>
      </c>
      <c r="Y52" s="4">
        <f t="shared" si="54"/>
        <v>4200</v>
      </c>
      <c r="Z52" s="4">
        <f t="shared" si="55"/>
        <v>4200</v>
      </c>
      <c r="AA52" s="4">
        <f t="shared" si="56"/>
        <v>4200</v>
      </c>
      <c r="AC52" s="4">
        <v>50</v>
      </c>
      <c r="AD52" s="4">
        <f t="shared" si="57"/>
        <v>344</v>
      </c>
      <c r="AE52" s="4">
        <f t="shared" si="58"/>
        <v>344</v>
      </c>
      <c r="AF52" s="4">
        <f t="shared" si="59"/>
        <v>344</v>
      </c>
      <c r="AG52" s="4">
        <f t="shared" si="60"/>
        <v>280</v>
      </c>
      <c r="AH52" s="4">
        <f t="shared" si="61"/>
        <v>280</v>
      </c>
      <c r="AI52" s="4">
        <f t="shared" si="62"/>
        <v>280</v>
      </c>
      <c r="AJ52" s="4">
        <f t="shared" si="63"/>
        <v>280</v>
      </c>
      <c r="AK52" s="4">
        <f t="shared" si="64"/>
        <v>280</v>
      </c>
      <c r="AL52" s="4">
        <f t="shared" si="65"/>
        <v>280</v>
      </c>
      <c r="AM52" s="4">
        <f t="shared" si="66"/>
        <v>5600</v>
      </c>
      <c r="AN52" s="4">
        <f t="shared" si="67"/>
        <v>5600</v>
      </c>
      <c r="AO52" s="4">
        <f t="shared" si="68"/>
        <v>5600</v>
      </c>
    </row>
    <row r="53" ht="16.5" spans="1:41">
      <c r="A53" s="4">
        <v>51</v>
      </c>
      <c r="B53" s="4">
        <f>INT(SUM(槽位强化!B54:E54)/属性空间占比!$B$2*属性空间占比!$B$8/3)</f>
        <v>436</v>
      </c>
      <c r="C53" s="4">
        <f t="shared" si="36"/>
        <v>436</v>
      </c>
      <c r="D53" s="4">
        <f t="shared" si="37"/>
        <v>436</v>
      </c>
      <c r="E53" s="4">
        <f t="shared" si="38"/>
        <v>290</v>
      </c>
      <c r="F53" s="4">
        <f t="shared" si="39"/>
        <v>290</v>
      </c>
      <c r="G53" s="4">
        <f t="shared" si="40"/>
        <v>290</v>
      </c>
      <c r="H53" s="4">
        <f t="shared" si="41"/>
        <v>290</v>
      </c>
      <c r="I53" s="4">
        <f t="shared" si="42"/>
        <v>290</v>
      </c>
      <c r="J53" s="4">
        <f t="shared" si="43"/>
        <v>290</v>
      </c>
      <c r="K53" s="4">
        <f t="shared" si="44"/>
        <v>8700</v>
      </c>
      <c r="L53" s="4">
        <f t="shared" si="45"/>
        <v>8700</v>
      </c>
      <c r="M53" s="4">
        <f t="shared" si="46"/>
        <v>8700</v>
      </c>
      <c r="O53" s="4">
        <v>51</v>
      </c>
      <c r="P53" s="4">
        <f t="shared" si="47"/>
        <v>357</v>
      </c>
      <c r="Q53" s="4">
        <f t="shared" si="0"/>
        <v>357</v>
      </c>
      <c r="R53" s="4">
        <f t="shared" si="1"/>
        <v>357</v>
      </c>
      <c r="S53" s="4">
        <f t="shared" si="48"/>
        <v>290</v>
      </c>
      <c r="T53" s="4">
        <f t="shared" si="49"/>
        <v>290</v>
      </c>
      <c r="U53" s="4">
        <f t="shared" si="50"/>
        <v>290</v>
      </c>
      <c r="V53" s="4">
        <f t="shared" si="51"/>
        <v>290</v>
      </c>
      <c r="W53" s="4">
        <f t="shared" si="52"/>
        <v>290</v>
      </c>
      <c r="X53" s="4">
        <f t="shared" si="53"/>
        <v>290</v>
      </c>
      <c r="Y53" s="4">
        <f t="shared" si="54"/>
        <v>4350</v>
      </c>
      <c r="Z53" s="4">
        <f t="shared" si="55"/>
        <v>4350</v>
      </c>
      <c r="AA53" s="4">
        <f t="shared" si="56"/>
        <v>4350</v>
      </c>
      <c r="AC53" s="4">
        <v>51</v>
      </c>
      <c r="AD53" s="4">
        <f t="shared" si="57"/>
        <v>357</v>
      </c>
      <c r="AE53" s="4">
        <f t="shared" si="58"/>
        <v>357</v>
      </c>
      <c r="AF53" s="4">
        <f t="shared" si="59"/>
        <v>357</v>
      </c>
      <c r="AG53" s="4">
        <f t="shared" si="60"/>
        <v>290</v>
      </c>
      <c r="AH53" s="4">
        <f t="shared" si="61"/>
        <v>290</v>
      </c>
      <c r="AI53" s="4">
        <f t="shared" si="62"/>
        <v>290</v>
      </c>
      <c r="AJ53" s="4">
        <f t="shared" si="63"/>
        <v>290</v>
      </c>
      <c r="AK53" s="4">
        <f t="shared" si="64"/>
        <v>290</v>
      </c>
      <c r="AL53" s="4">
        <f t="shared" si="65"/>
        <v>290</v>
      </c>
      <c r="AM53" s="4">
        <f t="shared" si="66"/>
        <v>5800</v>
      </c>
      <c r="AN53" s="4">
        <f t="shared" si="67"/>
        <v>5800</v>
      </c>
      <c r="AO53" s="4">
        <f t="shared" si="68"/>
        <v>5800</v>
      </c>
    </row>
    <row r="54" ht="16.5" spans="1:41">
      <c r="A54" s="4">
        <v>52</v>
      </c>
      <c r="B54" s="4">
        <f>INT(SUM(槽位强化!B55:E55)/属性空间占比!$B$2*属性空间占比!$B$8/3)</f>
        <v>452</v>
      </c>
      <c r="C54" s="4">
        <f t="shared" si="36"/>
        <v>452</v>
      </c>
      <c r="D54" s="4">
        <f t="shared" si="37"/>
        <v>452</v>
      </c>
      <c r="E54" s="4">
        <f t="shared" si="38"/>
        <v>301</v>
      </c>
      <c r="F54" s="4">
        <f t="shared" si="39"/>
        <v>301</v>
      </c>
      <c r="G54" s="4">
        <f t="shared" si="40"/>
        <v>301</v>
      </c>
      <c r="H54" s="4">
        <f t="shared" si="41"/>
        <v>301</v>
      </c>
      <c r="I54" s="4">
        <f t="shared" si="42"/>
        <v>301</v>
      </c>
      <c r="J54" s="4">
        <f t="shared" si="43"/>
        <v>301</v>
      </c>
      <c r="K54" s="4">
        <f t="shared" si="44"/>
        <v>9030</v>
      </c>
      <c r="L54" s="4">
        <f t="shared" si="45"/>
        <v>9030</v>
      </c>
      <c r="M54" s="4">
        <f t="shared" si="46"/>
        <v>9030</v>
      </c>
      <c r="O54" s="4">
        <v>52</v>
      </c>
      <c r="P54" s="4">
        <f t="shared" si="47"/>
        <v>370</v>
      </c>
      <c r="Q54" s="4">
        <f t="shared" si="0"/>
        <v>370</v>
      </c>
      <c r="R54" s="4">
        <f t="shared" si="1"/>
        <v>370</v>
      </c>
      <c r="S54" s="4">
        <f t="shared" si="48"/>
        <v>301</v>
      </c>
      <c r="T54" s="4">
        <f t="shared" si="49"/>
        <v>301</v>
      </c>
      <c r="U54" s="4">
        <f t="shared" si="50"/>
        <v>301</v>
      </c>
      <c r="V54" s="4">
        <f t="shared" si="51"/>
        <v>301</v>
      </c>
      <c r="W54" s="4">
        <f t="shared" si="52"/>
        <v>301</v>
      </c>
      <c r="X54" s="4">
        <f t="shared" si="53"/>
        <v>301</v>
      </c>
      <c r="Y54" s="4">
        <f t="shared" si="54"/>
        <v>4515</v>
      </c>
      <c r="Z54" s="4">
        <f t="shared" si="55"/>
        <v>4515</v>
      </c>
      <c r="AA54" s="4">
        <f t="shared" si="56"/>
        <v>4515</v>
      </c>
      <c r="AC54" s="4">
        <v>52</v>
      </c>
      <c r="AD54" s="4">
        <f t="shared" si="57"/>
        <v>370</v>
      </c>
      <c r="AE54" s="4">
        <f t="shared" si="58"/>
        <v>370</v>
      </c>
      <c r="AF54" s="4">
        <f t="shared" si="59"/>
        <v>370</v>
      </c>
      <c r="AG54" s="4">
        <f t="shared" si="60"/>
        <v>301</v>
      </c>
      <c r="AH54" s="4">
        <f t="shared" si="61"/>
        <v>301</v>
      </c>
      <c r="AI54" s="4">
        <f t="shared" si="62"/>
        <v>301</v>
      </c>
      <c r="AJ54" s="4">
        <f t="shared" si="63"/>
        <v>301</v>
      </c>
      <c r="AK54" s="4">
        <f t="shared" si="64"/>
        <v>301</v>
      </c>
      <c r="AL54" s="4">
        <f t="shared" si="65"/>
        <v>301</v>
      </c>
      <c r="AM54" s="4">
        <f t="shared" si="66"/>
        <v>6020</v>
      </c>
      <c r="AN54" s="4">
        <f t="shared" si="67"/>
        <v>6020</v>
      </c>
      <c r="AO54" s="4">
        <f t="shared" si="68"/>
        <v>6020</v>
      </c>
    </row>
    <row r="55" ht="16.5" spans="1:41">
      <c r="A55" s="4">
        <v>53</v>
      </c>
      <c r="B55" s="4">
        <f>INT(SUM(槽位强化!B56:E56)/属性空间占比!$B$2*属性空间占比!$B$8/3)</f>
        <v>468</v>
      </c>
      <c r="C55" s="4">
        <f t="shared" si="36"/>
        <v>468</v>
      </c>
      <c r="D55" s="4">
        <f t="shared" si="37"/>
        <v>468</v>
      </c>
      <c r="E55" s="4">
        <f t="shared" si="38"/>
        <v>312</v>
      </c>
      <c r="F55" s="4">
        <f t="shared" si="39"/>
        <v>312</v>
      </c>
      <c r="G55" s="4">
        <f t="shared" si="40"/>
        <v>312</v>
      </c>
      <c r="H55" s="4">
        <f t="shared" si="41"/>
        <v>312</v>
      </c>
      <c r="I55" s="4">
        <f t="shared" si="42"/>
        <v>312</v>
      </c>
      <c r="J55" s="4">
        <f t="shared" si="43"/>
        <v>312</v>
      </c>
      <c r="K55" s="4">
        <f t="shared" si="44"/>
        <v>9360</v>
      </c>
      <c r="L55" s="4">
        <f t="shared" si="45"/>
        <v>9360</v>
      </c>
      <c r="M55" s="4">
        <f t="shared" si="46"/>
        <v>9360</v>
      </c>
      <c r="O55" s="4">
        <v>53</v>
      </c>
      <c r="P55" s="4">
        <f t="shared" si="47"/>
        <v>383</v>
      </c>
      <c r="Q55" s="4">
        <f t="shared" si="0"/>
        <v>383</v>
      </c>
      <c r="R55" s="4">
        <f t="shared" si="1"/>
        <v>383</v>
      </c>
      <c r="S55" s="4">
        <f t="shared" si="48"/>
        <v>312</v>
      </c>
      <c r="T55" s="4">
        <f t="shared" si="49"/>
        <v>312</v>
      </c>
      <c r="U55" s="4">
        <f t="shared" si="50"/>
        <v>312</v>
      </c>
      <c r="V55" s="4">
        <f t="shared" si="51"/>
        <v>312</v>
      </c>
      <c r="W55" s="4">
        <f t="shared" si="52"/>
        <v>312</v>
      </c>
      <c r="X55" s="4">
        <f t="shared" si="53"/>
        <v>312</v>
      </c>
      <c r="Y55" s="4">
        <f t="shared" si="54"/>
        <v>4680</v>
      </c>
      <c r="Z55" s="4">
        <f t="shared" si="55"/>
        <v>4680</v>
      </c>
      <c r="AA55" s="4">
        <f t="shared" si="56"/>
        <v>4680</v>
      </c>
      <c r="AC55" s="4">
        <v>53</v>
      </c>
      <c r="AD55" s="4">
        <f t="shared" si="57"/>
        <v>383</v>
      </c>
      <c r="AE55" s="4">
        <f t="shared" si="58"/>
        <v>383</v>
      </c>
      <c r="AF55" s="4">
        <f t="shared" si="59"/>
        <v>383</v>
      </c>
      <c r="AG55" s="4">
        <f t="shared" si="60"/>
        <v>312</v>
      </c>
      <c r="AH55" s="4">
        <f t="shared" si="61"/>
        <v>312</v>
      </c>
      <c r="AI55" s="4">
        <f t="shared" si="62"/>
        <v>312</v>
      </c>
      <c r="AJ55" s="4">
        <f t="shared" si="63"/>
        <v>312</v>
      </c>
      <c r="AK55" s="4">
        <f t="shared" si="64"/>
        <v>312</v>
      </c>
      <c r="AL55" s="4">
        <f t="shared" si="65"/>
        <v>312</v>
      </c>
      <c r="AM55" s="4">
        <f t="shared" si="66"/>
        <v>6240</v>
      </c>
      <c r="AN55" s="4">
        <f t="shared" si="67"/>
        <v>6240</v>
      </c>
      <c r="AO55" s="4">
        <f t="shared" si="68"/>
        <v>6240</v>
      </c>
    </row>
    <row r="56" ht="16.5" spans="1:41">
      <c r="A56" s="4">
        <v>54</v>
      </c>
      <c r="B56" s="4">
        <f>INT(SUM(槽位强化!B57:E57)/属性空间占比!$B$2*属性空间占比!$B$8/3)</f>
        <v>482</v>
      </c>
      <c r="C56" s="4">
        <f t="shared" si="36"/>
        <v>482</v>
      </c>
      <c r="D56" s="4">
        <f t="shared" si="37"/>
        <v>482</v>
      </c>
      <c r="E56" s="4">
        <f t="shared" si="38"/>
        <v>321</v>
      </c>
      <c r="F56" s="4">
        <f t="shared" si="39"/>
        <v>321</v>
      </c>
      <c r="G56" s="4">
        <f t="shared" si="40"/>
        <v>321</v>
      </c>
      <c r="H56" s="4">
        <f t="shared" si="41"/>
        <v>321</v>
      </c>
      <c r="I56" s="4">
        <f t="shared" si="42"/>
        <v>321</v>
      </c>
      <c r="J56" s="4">
        <f t="shared" si="43"/>
        <v>321</v>
      </c>
      <c r="K56" s="4">
        <f t="shared" si="44"/>
        <v>9630</v>
      </c>
      <c r="L56" s="4">
        <f t="shared" si="45"/>
        <v>9630</v>
      </c>
      <c r="M56" s="4">
        <f t="shared" si="46"/>
        <v>9630</v>
      </c>
      <c r="O56" s="4">
        <v>54</v>
      </c>
      <c r="P56" s="4">
        <f t="shared" si="47"/>
        <v>395</v>
      </c>
      <c r="Q56" s="4">
        <f t="shared" si="0"/>
        <v>395</v>
      </c>
      <c r="R56" s="4">
        <f t="shared" si="1"/>
        <v>395</v>
      </c>
      <c r="S56" s="4">
        <f t="shared" si="48"/>
        <v>321</v>
      </c>
      <c r="T56" s="4">
        <f t="shared" si="49"/>
        <v>321</v>
      </c>
      <c r="U56" s="4">
        <f t="shared" si="50"/>
        <v>321</v>
      </c>
      <c r="V56" s="4">
        <f t="shared" si="51"/>
        <v>321</v>
      </c>
      <c r="W56" s="4">
        <f t="shared" si="52"/>
        <v>321</v>
      </c>
      <c r="X56" s="4">
        <f t="shared" si="53"/>
        <v>321</v>
      </c>
      <c r="Y56" s="4">
        <f t="shared" si="54"/>
        <v>4815</v>
      </c>
      <c r="Z56" s="4">
        <f t="shared" si="55"/>
        <v>4815</v>
      </c>
      <c r="AA56" s="4">
        <f t="shared" si="56"/>
        <v>4815</v>
      </c>
      <c r="AC56" s="4">
        <v>54</v>
      </c>
      <c r="AD56" s="4">
        <f t="shared" si="57"/>
        <v>395</v>
      </c>
      <c r="AE56" s="4">
        <f t="shared" si="58"/>
        <v>395</v>
      </c>
      <c r="AF56" s="4">
        <f t="shared" si="59"/>
        <v>395</v>
      </c>
      <c r="AG56" s="4">
        <f t="shared" si="60"/>
        <v>321</v>
      </c>
      <c r="AH56" s="4">
        <f t="shared" si="61"/>
        <v>321</v>
      </c>
      <c r="AI56" s="4">
        <f t="shared" si="62"/>
        <v>321</v>
      </c>
      <c r="AJ56" s="4">
        <f t="shared" si="63"/>
        <v>321</v>
      </c>
      <c r="AK56" s="4">
        <f t="shared" si="64"/>
        <v>321</v>
      </c>
      <c r="AL56" s="4">
        <f t="shared" si="65"/>
        <v>321</v>
      </c>
      <c r="AM56" s="4">
        <f t="shared" si="66"/>
        <v>6420</v>
      </c>
      <c r="AN56" s="4">
        <f t="shared" si="67"/>
        <v>6420</v>
      </c>
      <c r="AO56" s="4">
        <f t="shared" si="68"/>
        <v>6420</v>
      </c>
    </row>
    <row r="57" ht="16.5" spans="1:41">
      <c r="A57" s="4">
        <v>55</v>
      </c>
      <c r="B57" s="4">
        <f>INT(SUM(槽位强化!B58:E58)/属性空间占比!$B$2*属性空间占比!$B$8/3)</f>
        <v>498</v>
      </c>
      <c r="C57" s="4">
        <f t="shared" si="36"/>
        <v>498</v>
      </c>
      <c r="D57" s="4">
        <f t="shared" si="37"/>
        <v>498</v>
      </c>
      <c r="E57" s="4">
        <f t="shared" si="38"/>
        <v>332</v>
      </c>
      <c r="F57" s="4">
        <f t="shared" si="39"/>
        <v>332</v>
      </c>
      <c r="G57" s="4">
        <f t="shared" si="40"/>
        <v>332</v>
      </c>
      <c r="H57" s="4">
        <f t="shared" si="41"/>
        <v>332</v>
      </c>
      <c r="I57" s="4">
        <f t="shared" si="42"/>
        <v>332</v>
      </c>
      <c r="J57" s="4">
        <f t="shared" si="43"/>
        <v>332</v>
      </c>
      <c r="K57" s="4">
        <f t="shared" si="44"/>
        <v>9960</v>
      </c>
      <c r="L57" s="4">
        <f t="shared" si="45"/>
        <v>9960</v>
      </c>
      <c r="M57" s="4">
        <f t="shared" si="46"/>
        <v>9960</v>
      </c>
      <c r="O57" s="4">
        <v>55</v>
      </c>
      <c r="P57" s="4">
        <f t="shared" si="47"/>
        <v>408</v>
      </c>
      <c r="Q57" s="4">
        <f t="shared" si="0"/>
        <v>408</v>
      </c>
      <c r="R57" s="4">
        <f t="shared" si="1"/>
        <v>408</v>
      </c>
      <c r="S57" s="4">
        <f t="shared" si="48"/>
        <v>332</v>
      </c>
      <c r="T57" s="4">
        <f t="shared" si="49"/>
        <v>332</v>
      </c>
      <c r="U57" s="4">
        <f t="shared" si="50"/>
        <v>332</v>
      </c>
      <c r="V57" s="4">
        <f t="shared" si="51"/>
        <v>332</v>
      </c>
      <c r="W57" s="4">
        <f t="shared" si="52"/>
        <v>332</v>
      </c>
      <c r="X57" s="4">
        <f t="shared" si="53"/>
        <v>332</v>
      </c>
      <c r="Y57" s="4">
        <f t="shared" si="54"/>
        <v>4980</v>
      </c>
      <c r="Z57" s="4">
        <f t="shared" si="55"/>
        <v>4980</v>
      </c>
      <c r="AA57" s="4">
        <f t="shared" si="56"/>
        <v>4980</v>
      </c>
      <c r="AC57" s="4">
        <v>55</v>
      </c>
      <c r="AD57" s="4">
        <f t="shared" si="57"/>
        <v>408</v>
      </c>
      <c r="AE57" s="4">
        <f t="shared" si="58"/>
        <v>408</v>
      </c>
      <c r="AF57" s="4">
        <f t="shared" si="59"/>
        <v>408</v>
      </c>
      <c r="AG57" s="4">
        <f t="shared" si="60"/>
        <v>332</v>
      </c>
      <c r="AH57" s="4">
        <f t="shared" si="61"/>
        <v>332</v>
      </c>
      <c r="AI57" s="4">
        <f t="shared" si="62"/>
        <v>332</v>
      </c>
      <c r="AJ57" s="4">
        <f t="shared" si="63"/>
        <v>332</v>
      </c>
      <c r="AK57" s="4">
        <f t="shared" si="64"/>
        <v>332</v>
      </c>
      <c r="AL57" s="4">
        <f t="shared" si="65"/>
        <v>332</v>
      </c>
      <c r="AM57" s="4">
        <f t="shared" si="66"/>
        <v>6640</v>
      </c>
      <c r="AN57" s="4">
        <f t="shared" si="67"/>
        <v>6640</v>
      </c>
      <c r="AO57" s="4">
        <f t="shared" si="68"/>
        <v>6640</v>
      </c>
    </row>
    <row r="58" ht="16.5" spans="1:41">
      <c r="A58" s="4">
        <v>56</v>
      </c>
      <c r="B58" s="4">
        <f>INT(SUM(槽位强化!B59:E59)/属性空间占比!$B$2*属性空间占比!$B$8/3)</f>
        <v>517</v>
      </c>
      <c r="C58" s="4">
        <f t="shared" si="36"/>
        <v>517</v>
      </c>
      <c r="D58" s="4">
        <f t="shared" si="37"/>
        <v>517</v>
      </c>
      <c r="E58" s="4">
        <f t="shared" si="38"/>
        <v>344</v>
      </c>
      <c r="F58" s="4">
        <f t="shared" si="39"/>
        <v>344</v>
      </c>
      <c r="G58" s="4">
        <f t="shared" si="40"/>
        <v>344</v>
      </c>
      <c r="H58" s="4">
        <f t="shared" si="41"/>
        <v>344</v>
      </c>
      <c r="I58" s="4">
        <f t="shared" si="42"/>
        <v>344</v>
      </c>
      <c r="J58" s="4">
        <f t="shared" si="43"/>
        <v>344</v>
      </c>
      <c r="K58" s="4">
        <f t="shared" si="44"/>
        <v>10320</v>
      </c>
      <c r="L58" s="4">
        <f t="shared" si="45"/>
        <v>10320</v>
      </c>
      <c r="M58" s="4">
        <f t="shared" si="46"/>
        <v>10320</v>
      </c>
      <c r="O58" s="4">
        <v>56</v>
      </c>
      <c r="P58" s="4">
        <f t="shared" si="47"/>
        <v>423</v>
      </c>
      <c r="Q58" s="4">
        <f t="shared" si="0"/>
        <v>423</v>
      </c>
      <c r="R58" s="4">
        <f t="shared" si="1"/>
        <v>423</v>
      </c>
      <c r="S58" s="4">
        <f t="shared" si="48"/>
        <v>344</v>
      </c>
      <c r="T58" s="4">
        <f t="shared" si="49"/>
        <v>344</v>
      </c>
      <c r="U58" s="4">
        <f t="shared" si="50"/>
        <v>344</v>
      </c>
      <c r="V58" s="4">
        <f t="shared" si="51"/>
        <v>344</v>
      </c>
      <c r="W58" s="4">
        <f t="shared" si="52"/>
        <v>344</v>
      </c>
      <c r="X58" s="4">
        <f t="shared" si="53"/>
        <v>344</v>
      </c>
      <c r="Y58" s="4">
        <f t="shared" si="54"/>
        <v>5160</v>
      </c>
      <c r="Z58" s="4">
        <f t="shared" si="55"/>
        <v>5160</v>
      </c>
      <c r="AA58" s="4">
        <f t="shared" si="56"/>
        <v>5160</v>
      </c>
      <c r="AC58" s="4">
        <v>56</v>
      </c>
      <c r="AD58" s="4">
        <f t="shared" si="57"/>
        <v>423</v>
      </c>
      <c r="AE58" s="4">
        <f t="shared" si="58"/>
        <v>423</v>
      </c>
      <c r="AF58" s="4">
        <f t="shared" si="59"/>
        <v>423</v>
      </c>
      <c r="AG58" s="4">
        <f t="shared" si="60"/>
        <v>344</v>
      </c>
      <c r="AH58" s="4">
        <f t="shared" si="61"/>
        <v>344</v>
      </c>
      <c r="AI58" s="4">
        <f t="shared" si="62"/>
        <v>344</v>
      </c>
      <c r="AJ58" s="4">
        <f t="shared" si="63"/>
        <v>344</v>
      </c>
      <c r="AK58" s="4">
        <f t="shared" si="64"/>
        <v>344</v>
      </c>
      <c r="AL58" s="4">
        <f t="shared" si="65"/>
        <v>344</v>
      </c>
      <c r="AM58" s="4">
        <f t="shared" si="66"/>
        <v>6880</v>
      </c>
      <c r="AN58" s="4">
        <f t="shared" si="67"/>
        <v>6880</v>
      </c>
      <c r="AO58" s="4">
        <f t="shared" si="68"/>
        <v>6880</v>
      </c>
    </row>
    <row r="59" ht="16.5" spans="1:41">
      <c r="A59" s="4">
        <v>57</v>
      </c>
      <c r="B59" s="4">
        <f>INT(SUM(槽位强化!B60:E60)/属性空间占比!$B$2*属性空间占比!$B$8/3)</f>
        <v>532</v>
      </c>
      <c r="C59" s="4">
        <f t="shared" si="36"/>
        <v>532</v>
      </c>
      <c r="D59" s="4">
        <f t="shared" si="37"/>
        <v>532</v>
      </c>
      <c r="E59" s="4">
        <f t="shared" si="38"/>
        <v>354</v>
      </c>
      <c r="F59" s="4">
        <f t="shared" si="39"/>
        <v>354</v>
      </c>
      <c r="G59" s="4">
        <f t="shared" si="40"/>
        <v>354</v>
      </c>
      <c r="H59" s="4">
        <f t="shared" si="41"/>
        <v>354</v>
      </c>
      <c r="I59" s="4">
        <f t="shared" si="42"/>
        <v>354</v>
      </c>
      <c r="J59" s="4">
        <f t="shared" si="43"/>
        <v>354</v>
      </c>
      <c r="K59" s="4">
        <f t="shared" si="44"/>
        <v>10620</v>
      </c>
      <c r="L59" s="4">
        <f t="shared" si="45"/>
        <v>10620</v>
      </c>
      <c r="M59" s="4">
        <f t="shared" si="46"/>
        <v>10620</v>
      </c>
      <c r="O59" s="4">
        <v>57</v>
      </c>
      <c r="P59" s="4">
        <f t="shared" si="47"/>
        <v>436</v>
      </c>
      <c r="Q59" s="4">
        <f t="shared" si="0"/>
        <v>436</v>
      </c>
      <c r="R59" s="4">
        <f t="shared" si="1"/>
        <v>436</v>
      </c>
      <c r="S59" s="4">
        <f t="shared" si="48"/>
        <v>354</v>
      </c>
      <c r="T59" s="4">
        <f t="shared" si="49"/>
        <v>354</v>
      </c>
      <c r="U59" s="4">
        <f t="shared" si="50"/>
        <v>354</v>
      </c>
      <c r="V59" s="4">
        <f t="shared" si="51"/>
        <v>354</v>
      </c>
      <c r="W59" s="4">
        <f t="shared" si="52"/>
        <v>354</v>
      </c>
      <c r="X59" s="4">
        <f t="shared" si="53"/>
        <v>354</v>
      </c>
      <c r="Y59" s="4">
        <f t="shared" si="54"/>
        <v>5310</v>
      </c>
      <c r="Z59" s="4">
        <f t="shared" si="55"/>
        <v>5310</v>
      </c>
      <c r="AA59" s="4">
        <f t="shared" si="56"/>
        <v>5310</v>
      </c>
      <c r="AC59" s="4">
        <v>57</v>
      </c>
      <c r="AD59" s="4">
        <f t="shared" si="57"/>
        <v>436</v>
      </c>
      <c r="AE59" s="4">
        <f t="shared" si="58"/>
        <v>436</v>
      </c>
      <c r="AF59" s="4">
        <f t="shared" si="59"/>
        <v>436</v>
      </c>
      <c r="AG59" s="4">
        <f t="shared" si="60"/>
        <v>354</v>
      </c>
      <c r="AH59" s="4">
        <f t="shared" si="61"/>
        <v>354</v>
      </c>
      <c r="AI59" s="4">
        <f t="shared" si="62"/>
        <v>354</v>
      </c>
      <c r="AJ59" s="4">
        <f t="shared" si="63"/>
        <v>354</v>
      </c>
      <c r="AK59" s="4">
        <f t="shared" si="64"/>
        <v>354</v>
      </c>
      <c r="AL59" s="4">
        <f t="shared" si="65"/>
        <v>354</v>
      </c>
      <c r="AM59" s="4">
        <f t="shared" si="66"/>
        <v>7080</v>
      </c>
      <c r="AN59" s="4">
        <f t="shared" si="67"/>
        <v>7080</v>
      </c>
      <c r="AO59" s="4">
        <f t="shared" si="68"/>
        <v>7080</v>
      </c>
    </row>
    <row r="60" ht="16.5" spans="1:41">
      <c r="A60" s="4">
        <v>58</v>
      </c>
      <c r="B60" s="4">
        <f>INT(SUM(槽位强化!B61:E61)/属性空间占比!$B$2*属性空间占比!$B$8/3)</f>
        <v>550</v>
      </c>
      <c r="C60" s="4">
        <f t="shared" si="36"/>
        <v>550</v>
      </c>
      <c r="D60" s="4">
        <f t="shared" si="37"/>
        <v>550</v>
      </c>
      <c r="E60" s="4">
        <f t="shared" si="38"/>
        <v>366</v>
      </c>
      <c r="F60" s="4">
        <f t="shared" si="39"/>
        <v>366</v>
      </c>
      <c r="G60" s="4">
        <f t="shared" si="40"/>
        <v>366</v>
      </c>
      <c r="H60" s="4">
        <f t="shared" si="41"/>
        <v>366</v>
      </c>
      <c r="I60" s="4">
        <f t="shared" si="42"/>
        <v>366</v>
      </c>
      <c r="J60" s="4">
        <f t="shared" si="43"/>
        <v>366</v>
      </c>
      <c r="K60" s="4">
        <f t="shared" si="44"/>
        <v>10980</v>
      </c>
      <c r="L60" s="4">
        <f t="shared" si="45"/>
        <v>10980</v>
      </c>
      <c r="M60" s="4">
        <f t="shared" si="46"/>
        <v>10980</v>
      </c>
      <c r="O60" s="4">
        <v>58</v>
      </c>
      <c r="P60" s="4">
        <f t="shared" si="47"/>
        <v>451</v>
      </c>
      <c r="Q60" s="4">
        <f t="shared" si="0"/>
        <v>451</v>
      </c>
      <c r="R60" s="4">
        <f t="shared" si="1"/>
        <v>451</v>
      </c>
      <c r="S60" s="4">
        <f t="shared" si="48"/>
        <v>366</v>
      </c>
      <c r="T60" s="4">
        <f t="shared" si="49"/>
        <v>366</v>
      </c>
      <c r="U60" s="4">
        <f t="shared" si="50"/>
        <v>366</v>
      </c>
      <c r="V60" s="4">
        <f t="shared" si="51"/>
        <v>366</v>
      </c>
      <c r="W60" s="4">
        <f t="shared" si="52"/>
        <v>366</v>
      </c>
      <c r="X60" s="4">
        <f t="shared" si="53"/>
        <v>366</v>
      </c>
      <c r="Y60" s="4">
        <f t="shared" si="54"/>
        <v>5490</v>
      </c>
      <c r="Z60" s="4">
        <f t="shared" si="55"/>
        <v>5490</v>
      </c>
      <c r="AA60" s="4">
        <f t="shared" si="56"/>
        <v>5490</v>
      </c>
      <c r="AC60" s="4">
        <v>58</v>
      </c>
      <c r="AD60" s="4">
        <f t="shared" si="57"/>
        <v>451</v>
      </c>
      <c r="AE60" s="4">
        <f t="shared" si="58"/>
        <v>451</v>
      </c>
      <c r="AF60" s="4">
        <f t="shared" si="59"/>
        <v>451</v>
      </c>
      <c r="AG60" s="4">
        <f t="shared" si="60"/>
        <v>366</v>
      </c>
      <c r="AH60" s="4">
        <f t="shared" si="61"/>
        <v>366</v>
      </c>
      <c r="AI60" s="4">
        <f t="shared" si="62"/>
        <v>366</v>
      </c>
      <c r="AJ60" s="4">
        <f t="shared" si="63"/>
        <v>366</v>
      </c>
      <c r="AK60" s="4">
        <f t="shared" si="64"/>
        <v>366</v>
      </c>
      <c r="AL60" s="4">
        <f t="shared" si="65"/>
        <v>366</v>
      </c>
      <c r="AM60" s="4">
        <f t="shared" si="66"/>
        <v>7320</v>
      </c>
      <c r="AN60" s="4">
        <f t="shared" si="67"/>
        <v>7320</v>
      </c>
      <c r="AO60" s="4">
        <f t="shared" si="68"/>
        <v>7320</v>
      </c>
    </row>
    <row r="61" ht="16.5" spans="1:41">
      <c r="A61" s="4">
        <v>59</v>
      </c>
      <c r="B61" s="4">
        <f>INT(SUM(槽位强化!B62:E62)/属性空间占比!$B$2*属性空间占比!$B$8/3)</f>
        <v>566</v>
      </c>
      <c r="C61" s="4">
        <f t="shared" si="36"/>
        <v>566</v>
      </c>
      <c r="D61" s="4">
        <f t="shared" si="37"/>
        <v>566</v>
      </c>
      <c r="E61" s="4">
        <f t="shared" si="38"/>
        <v>377</v>
      </c>
      <c r="F61" s="4">
        <f t="shared" si="39"/>
        <v>377</v>
      </c>
      <c r="G61" s="4">
        <f t="shared" si="40"/>
        <v>377</v>
      </c>
      <c r="H61" s="4">
        <f t="shared" si="41"/>
        <v>377</v>
      </c>
      <c r="I61" s="4">
        <f t="shared" si="42"/>
        <v>377</v>
      </c>
      <c r="J61" s="4">
        <f t="shared" si="43"/>
        <v>377</v>
      </c>
      <c r="K61" s="4">
        <f t="shared" si="44"/>
        <v>11310</v>
      </c>
      <c r="L61" s="4">
        <f t="shared" si="45"/>
        <v>11310</v>
      </c>
      <c r="M61" s="4">
        <f t="shared" si="46"/>
        <v>11310</v>
      </c>
      <c r="O61" s="4">
        <v>59</v>
      </c>
      <c r="P61" s="4">
        <f t="shared" si="47"/>
        <v>464</v>
      </c>
      <c r="Q61" s="4">
        <f t="shared" si="0"/>
        <v>464</v>
      </c>
      <c r="R61" s="4">
        <f t="shared" si="1"/>
        <v>464</v>
      </c>
      <c r="S61" s="4">
        <f t="shared" si="48"/>
        <v>377</v>
      </c>
      <c r="T61" s="4">
        <f t="shared" si="49"/>
        <v>377</v>
      </c>
      <c r="U61" s="4">
        <f t="shared" si="50"/>
        <v>377</v>
      </c>
      <c r="V61" s="4">
        <f t="shared" si="51"/>
        <v>377</v>
      </c>
      <c r="W61" s="4">
        <f t="shared" si="52"/>
        <v>377</v>
      </c>
      <c r="X61" s="4">
        <f t="shared" si="53"/>
        <v>377</v>
      </c>
      <c r="Y61" s="4">
        <f t="shared" si="54"/>
        <v>5655</v>
      </c>
      <c r="Z61" s="4">
        <f t="shared" si="55"/>
        <v>5655</v>
      </c>
      <c r="AA61" s="4">
        <f t="shared" si="56"/>
        <v>5655</v>
      </c>
      <c r="AC61" s="4">
        <v>59</v>
      </c>
      <c r="AD61" s="4">
        <f t="shared" si="57"/>
        <v>464</v>
      </c>
      <c r="AE61" s="4">
        <f t="shared" si="58"/>
        <v>464</v>
      </c>
      <c r="AF61" s="4">
        <f t="shared" si="59"/>
        <v>464</v>
      </c>
      <c r="AG61" s="4">
        <f t="shared" si="60"/>
        <v>377</v>
      </c>
      <c r="AH61" s="4">
        <f t="shared" si="61"/>
        <v>377</v>
      </c>
      <c r="AI61" s="4">
        <f t="shared" si="62"/>
        <v>377</v>
      </c>
      <c r="AJ61" s="4">
        <f t="shared" si="63"/>
        <v>377</v>
      </c>
      <c r="AK61" s="4">
        <f t="shared" si="64"/>
        <v>377</v>
      </c>
      <c r="AL61" s="4">
        <f t="shared" si="65"/>
        <v>377</v>
      </c>
      <c r="AM61" s="4">
        <f t="shared" si="66"/>
        <v>7540</v>
      </c>
      <c r="AN61" s="4">
        <f t="shared" si="67"/>
        <v>7540</v>
      </c>
      <c r="AO61" s="4">
        <f t="shared" si="68"/>
        <v>7540</v>
      </c>
    </row>
    <row r="62" ht="16.5" spans="1:41">
      <c r="A62" s="4">
        <v>60</v>
      </c>
      <c r="B62" s="4">
        <f>INT(SUM(槽位强化!B63:E63)/属性空间占比!$B$2*属性空间占比!$B$8/3)</f>
        <v>584</v>
      </c>
      <c r="C62" s="4">
        <f t="shared" si="36"/>
        <v>584</v>
      </c>
      <c r="D62" s="4">
        <f t="shared" si="37"/>
        <v>584</v>
      </c>
      <c r="E62" s="4">
        <f t="shared" si="38"/>
        <v>389</v>
      </c>
      <c r="F62" s="4">
        <f t="shared" si="39"/>
        <v>389</v>
      </c>
      <c r="G62" s="4">
        <f t="shared" si="40"/>
        <v>389</v>
      </c>
      <c r="H62" s="4">
        <f t="shared" si="41"/>
        <v>389</v>
      </c>
      <c r="I62" s="4">
        <f t="shared" si="42"/>
        <v>389</v>
      </c>
      <c r="J62" s="4">
        <f t="shared" si="43"/>
        <v>389</v>
      </c>
      <c r="K62" s="4">
        <f t="shared" si="44"/>
        <v>11670</v>
      </c>
      <c r="L62" s="4">
        <f t="shared" si="45"/>
        <v>11670</v>
      </c>
      <c r="M62" s="4">
        <f t="shared" si="46"/>
        <v>11670</v>
      </c>
      <c r="O62" s="4">
        <v>60</v>
      </c>
      <c r="P62" s="4">
        <f t="shared" si="47"/>
        <v>478</v>
      </c>
      <c r="Q62" s="4">
        <f t="shared" si="0"/>
        <v>478</v>
      </c>
      <c r="R62" s="4">
        <f t="shared" si="1"/>
        <v>478</v>
      </c>
      <c r="S62" s="4">
        <f t="shared" si="48"/>
        <v>389</v>
      </c>
      <c r="T62" s="4">
        <f t="shared" si="49"/>
        <v>389</v>
      </c>
      <c r="U62" s="4">
        <f t="shared" si="50"/>
        <v>389</v>
      </c>
      <c r="V62" s="4">
        <f t="shared" si="51"/>
        <v>389</v>
      </c>
      <c r="W62" s="4">
        <f t="shared" si="52"/>
        <v>389</v>
      </c>
      <c r="X62" s="4">
        <f t="shared" si="53"/>
        <v>389</v>
      </c>
      <c r="Y62" s="4">
        <f t="shared" si="54"/>
        <v>5835</v>
      </c>
      <c r="Z62" s="4">
        <f t="shared" si="55"/>
        <v>5835</v>
      </c>
      <c r="AA62" s="4">
        <f t="shared" si="56"/>
        <v>5835</v>
      </c>
      <c r="AC62" s="4">
        <v>60</v>
      </c>
      <c r="AD62" s="4">
        <f t="shared" si="57"/>
        <v>478</v>
      </c>
      <c r="AE62" s="4">
        <f t="shared" si="58"/>
        <v>478</v>
      </c>
      <c r="AF62" s="4">
        <f t="shared" si="59"/>
        <v>478</v>
      </c>
      <c r="AG62" s="4">
        <f t="shared" si="60"/>
        <v>389</v>
      </c>
      <c r="AH62" s="4">
        <f t="shared" si="61"/>
        <v>389</v>
      </c>
      <c r="AI62" s="4">
        <f t="shared" si="62"/>
        <v>389</v>
      </c>
      <c r="AJ62" s="4">
        <f t="shared" si="63"/>
        <v>389</v>
      </c>
      <c r="AK62" s="4">
        <f t="shared" si="64"/>
        <v>389</v>
      </c>
      <c r="AL62" s="4">
        <f t="shared" si="65"/>
        <v>389</v>
      </c>
      <c r="AM62" s="4">
        <f t="shared" si="66"/>
        <v>7780</v>
      </c>
      <c r="AN62" s="4">
        <f t="shared" si="67"/>
        <v>7780</v>
      </c>
      <c r="AO62" s="4">
        <f t="shared" si="68"/>
        <v>7780</v>
      </c>
    </row>
    <row r="63" ht="16.5" spans="1:41">
      <c r="A63" s="4">
        <v>61</v>
      </c>
      <c r="B63" s="4">
        <f>INT(SUM(槽位强化!B64:E64)/属性空间占比!$B$2*属性空间占比!$B$8/3)</f>
        <v>602</v>
      </c>
      <c r="C63" s="4">
        <f t="shared" si="36"/>
        <v>602</v>
      </c>
      <c r="D63" s="4">
        <f t="shared" si="37"/>
        <v>602</v>
      </c>
      <c r="E63" s="4">
        <f t="shared" si="38"/>
        <v>401</v>
      </c>
      <c r="F63" s="4">
        <f t="shared" si="39"/>
        <v>401</v>
      </c>
      <c r="G63" s="4">
        <f t="shared" si="40"/>
        <v>401</v>
      </c>
      <c r="H63" s="4">
        <f t="shared" si="41"/>
        <v>401</v>
      </c>
      <c r="I63" s="4">
        <f t="shared" si="42"/>
        <v>401</v>
      </c>
      <c r="J63" s="4">
        <f t="shared" si="43"/>
        <v>401</v>
      </c>
      <c r="K63" s="4">
        <f t="shared" si="44"/>
        <v>12030</v>
      </c>
      <c r="L63" s="4">
        <f t="shared" si="45"/>
        <v>12030</v>
      </c>
      <c r="M63" s="4">
        <f t="shared" si="46"/>
        <v>12030</v>
      </c>
      <c r="O63" s="4">
        <v>61</v>
      </c>
      <c r="P63" s="4">
        <f t="shared" si="47"/>
        <v>493</v>
      </c>
      <c r="Q63" s="4">
        <f t="shared" si="0"/>
        <v>493</v>
      </c>
      <c r="R63" s="4">
        <f t="shared" si="1"/>
        <v>493</v>
      </c>
      <c r="S63" s="4">
        <f t="shared" si="48"/>
        <v>401</v>
      </c>
      <c r="T63" s="4">
        <f t="shared" si="49"/>
        <v>401</v>
      </c>
      <c r="U63" s="4">
        <f t="shared" si="50"/>
        <v>401</v>
      </c>
      <c r="V63" s="4">
        <f t="shared" si="51"/>
        <v>401</v>
      </c>
      <c r="W63" s="4">
        <f t="shared" si="52"/>
        <v>401</v>
      </c>
      <c r="X63" s="4">
        <f t="shared" si="53"/>
        <v>401</v>
      </c>
      <c r="Y63" s="4">
        <f t="shared" si="54"/>
        <v>6015</v>
      </c>
      <c r="Z63" s="4">
        <f t="shared" si="55"/>
        <v>6015</v>
      </c>
      <c r="AA63" s="4">
        <f t="shared" si="56"/>
        <v>6015</v>
      </c>
      <c r="AC63" s="4">
        <v>61</v>
      </c>
      <c r="AD63" s="4">
        <f t="shared" si="57"/>
        <v>493</v>
      </c>
      <c r="AE63" s="4">
        <f t="shared" si="58"/>
        <v>493</v>
      </c>
      <c r="AF63" s="4">
        <f t="shared" si="59"/>
        <v>493</v>
      </c>
      <c r="AG63" s="4">
        <f t="shared" si="60"/>
        <v>401</v>
      </c>
      <c r="AH63" s="4">
        <f t="shared" si="61"/>
        <v>401</v>
      </c>
      <c r="AI63" s="4">
        <f t="shared" si="62"/>
        <v>401</v>
      </c>
      <c r="AJ63" s="4">
        <f t="shared" si="63"/>
        <v>401</v>
      </c>
      <c r="AK63" s="4">
        <f t="shared" si="64"/>
        <v>401</v>
      </c>
      <c r="AL63" s="4">
        <f t="shared" si="65"/>
        <v>401</v>
      </c>
      <c r="AM63" s="4">
        <f t="shared" si="66"/>
        <v>8020</v>
      </c>
      <c r="AN63" s="4">
        <f t="shared" si="67"/>
        <v>8020</v>
      </c>
      <c r="AO63" s="4">
        <f t="shared" si="68"/>
        <v>8020</v>
      </c>
    </row>
    <row r="64" ht="16.5" spans="1:41">
      <c r="A64" s="4">
        <v>62</v>
      </c>
      <c r="B64" s="4">
        <f>INT(SUM(槽位强化!B65:E65)/属性空间占比!$B$2*属性空间占比!$B$8/3)</f>
        <v>621</v>
      </c>
      <c r="C64" s="4">
        <f t="shared" si="36"/>
        <v>621</v>
      </c>
      <c r="D64" s="4">
        <f t="shared" si="37"/>
        <v>621</v>
      </c>
      <c r="E64" s="4">
        <f t="shared" si="38"/>
        <v>414</v>
      </c>
      <c r="F64" s="4">
        <f t="shared" si="39"/>
        <v>414</v>
      </c>
      <c r="G64" s="4">
        <f t="shared" si="40"/>
        <v>414</v>
      </c>
      <c r="H64" s="4">
        <f t="shared" si="41"/>
        <v>414</v>
      </c>
      <c r="I64" s="4">
        <f t="shared" si="42"/>
        <v>414</v>
      </c>
      <c r="J64" s="4">
        <f t="shared" si="43"/>
        <v>414</v>
      </c>
      <c r="K64" s="4">
        <f t="shared" si="44"/>
        <v>12420</v>
      </c>
      <c r="L64" s="4">
        <f t="shared" si="45"/>
        <v>12420</v>
      </c>
      <c r="M64" s="4">
        <f t="shared" si="46"/>
        <v>12420</v>
      </c>
      <c r="O64" s="4">
        <v>62</v>
      </c>
      <c r="P64" s="4">
        <f t="shared" si="47"/>
        <v>509</v>
      </c>
      <c r="Q64" s="4">
        <f t="shared" si="0"/>
        <v>509</v>
      </c>
      <c r="R64" s="4">
        <f t="shared" si="1"/>
        <v>509</v>
      </c>
      <c r="S64" s="4">
        <f t="shared" si="48"/>
        <v>414</v>
      </c>
      <c r="T64" s="4">
        <f t="shared" si="49"/>
        <v>414</v>
      </c>
      <c r="U64" s="4">
        <f t="shared" si="50"/>
        <v>414</v>
      </c>
      <c r="V64" s="4">
        <f t="shared" si="51"/>
        <v>414</v>
      </c>
      <c r="W64" s="4">
        <f t="shared" si="52"/>
        <v>414</v>
      </c>
      <c r="X64" s="4">
        <f t="shared" si="53"/>
        <v>414</v>
      </c>
      <c r="Y64" s="4">
        <f t="shared" si="54"/>
        <v>6210</v>
      </c>
      <c r="Z64" s="4">
        <f t="shared" si="55"/>
        <v>6210</v>
      </c>
      <c r="AA64" s="4">
        <f t="shared" si="56"/>
        <v>6210</v>
      </c>
      <c r="AC64" s="4">
        <v>62</v>
      </c>
      <c r="AD64" s="4">
        <f t="shared" si="57"/>
        <v>509</v>
      </c>
      <c r="AE64" s="4">
        <f t="shared" si="58"/>
        <v>509</v>
      </c>
      <c r="AF64" s="4">
        <f t="shared" si="59"/>
        <v>509</v>
      </c>
      <c r="AG64" s="4">
        <f t="shared" si="60"/>
        <v>414</v>
      </c>
      <c r="AH64" s="4">
        <f t="shared" si="61"/>
        <v>414</v>
      </c>
      <c r="AI64" s="4">
        <f t="shared" si="62"/>
        <v>414</v>
      </c>
      <c r="AJ64" s="4">
        <f t="shared" si="63"/>
        <v>414</v>
      </c>
      <c r="AK64" s="4">
        <f t="shared" si="64"/>
        <v>414</v>
      </c>
      <c r="AL64" s="4">
        <f t="shared" si="65"/>
        <v>414</v>
      </c>
      <c r="AM64" s="4">
        <f t="shared" si="66"/>
        <v>8280</v>
      </c>
      <c r="AN64" s="4">
        <f t="shared" si="67"/>
        <v>8280</v>
      </c>
      <c r="AO64" s="4">
        <f t="shared" si="68"/>
        <v>8280</v>
      </c>
    </row>
    <row r="65" ht="16.5" spans="1:41">
      <c r="A65" s="4">
        <v>63</v>
      </c>
      <c r="B65" s="4">
        <f>INT(SUM(槽位强化!B66:E66)/属性空间占比!$B$2*属性空间占比!$B$8/3)</f>
        <v>638</v>
      </c>
      <c r="C65" s="4">
        <f t="shared" si="36"/>
        <v>638</v>
      </c>
      <c r="D65" s="4">
        <f t="shared" si="37"/>
        <v>638</v>
      </c>
      <c r="E65" s="4">
        <f t="shared" si="38"/>
        <v>425</v>
      </c>
      <c r="F65" s="4">
        <f t="shared" si="39"/>
        <v>425</v>
      </c>
      <c r="G65" s="4">
        <f t="shared" si="40"/>
        <v>425</v>
      </c>
      <c r="H65" s="4">
        <f t="shared" si="41"/>
        <v>425</v>
      </c>
      <c r="I65" s="4">
        <f t="shared" si="42"/>
        <v>425</v>
      </c>
      <c r="J65" s="4">
        <f t="shared" si="43"/>
        <v>425</v>
      </c>
      <c r="K65" s="4">
        <f t="shared" si="44"/>
        <v>12750</v>
      </c>
      <c r="L65" s="4">
        <f t="shared" si="45"/>
        <v>12750</v>
      </c>
      <c r="M65" s="4">
        <f t="shared" si="46"/>
        <v>12750</v>
      </c>
      <c r="O65" s="4">
        <v>63</v>
      </c>
      <c r="P65" s="4">
        <f t="shared" si="47"/>
        <v>523</v>
      </c>
      <c r="Q65" s="4">
        <f t="shared" si="0"/>
        <v>523</v>
      </c>
      <c r="R65" s="4">
        <f t="shared" si="1"/>
        <v>523</v>
      </c>
      <c r="S65" s="4">
        <f t="shared" si="48"/>
        <v>425</v>
      </c>
      <c r="T65" s="4">
        <f t="shared" si="49"/>
        <v>425</v>
      </c>
      <c r="U65" s="4">
        <f t="shared" si="50"/>
        <v>425</v>
      </c>
      <c r="V65" s="4">
        <f t="shared" si="51"/>
        <v>425</v>
      </c>
      <c r="W65" s="4">
        <f t="shared" si="52"/>
        <v>425</v>
      </c>
      <c r="X65" s="4">
        <f t="shared" si="53"/>
        <v>425</v>
      </c>
      <c r="Y65" s="4">
        <f t="shared" si="54"/>
        <v>6375</v>
      </c>
      <c r="Z65" s="4">
        <f t="shared" si="55"/>
        <v>6375</v>
      </c>
      <c r="AA65" s="4">
        <f t="shared" si="56"/>
        <v>6375</v>
      </c>
      <c r="AC65" s="4">
        <v>63</v>
      </c>
      <c r="AD65" s="4">
        <f t="shared" si="57"/>
        <v>523</v>
      </c>
      <c r="AE65" s="4">
        <f t="shared" si="58"/>
        <v>523</v>
      </c>
      <c r="AF65" s="4">
        <f t="shared" si="59"/>
        <v>523</v>
      </c>
      <c r="AG65" s="4">
        <f t="shared" si="60"/>
        <v>425</v>
      </c>
      <c r="AH65" s="4">
        <f t="shared" si="61"/>
        <v>425</v>
      </c>
      <c r="AI65" s="4">
        <f t="shared" si="62"/>
        <v>425</v>
      </c>
      <c r="AJ65" s="4">
        <f t="shared" si="63"/>
        <v>425</v>
      </c>
      <c r="AK65" s="4">
        <f t="shared" si="64"/>
        <v>425</v>
      </c>
      <c r="AL65" s="4">
        <f t="shared" si="65"/>
        <v>425</v>
      </c>
      <c r="AM65" s="4">
        <f t="shared" si="66"/>
        <v>8500</v>
      </c>
      <c r="AN65" s="4">
        <f t="shared" si="67"/>
        <v>8500</v>
      </c>
      <c r="AO65" s="4">
        <f t="shared" si="68"/>
        <v>8500</v>
      </c>
    </row>
    <row r="66" ht="16.5" spans="1:41">
      <c r="A66" s="4">
        <v>64</v>
      </c>
      <c r="B66" s="4">
        <f>INT(SUM(槽位强化!B67:E67)/属性空间占比!$B$2*属性空间占比!$B$8/3)</f>
        <v>657</v>
      </c>
      <c r="C66" s="4">
        <f t="shared" si="36"/>
        <v>657</v>
      </c>
      <c r="D66" s="4">
        <f t="shared" si="37"/>
        <v>657</v>
      </c>
      <c r="E66" s="4">
        <f t="shared" si="38"/>
        <v>438</v>
      </c>
      <c r="F66" s="4">
        <f t="shared" si="39"/>
        <v>438</v>
      </c>
      <c r="G66" s="4">
        <f t="shared" si="40"/>
        <v>438</v>
      </c>
      <c r="H66" s="4">
        <f t="shared" si="41"/>
        <v>438</v>
      </c>
      <c r="I66" s="4">
        <f t="shared" si="42"/>
        <v>438</v>
      </c>
      <c r="J66" s="4">
        <f t="shared" si="43"/>
        <v>438</v>
      </c>
      <c r="K66" s="4">
        <f t="shared" si="44"/>
        <v>13140</v>
      </c>
      <c r="L66" s="4">
        <f t="shared" si="45"/>
        <v>13140</v>
      </c>
      <c r="M66" s="4">
        <f t="shared" si="46"/>
        <v>13140</v>
      </c>
      <c r="O66" s="4">
        <v>64</v>
      </c>
      <c r="P66" s="4">
        <f t="shared" si="47"/>
        <v>538</v>
      </c>
      <c r="Q66" s="4">
        <f t="shared" si="0"/>
        <v>538</v>
      </c>
      <c r="R66" s="4">
        <f t="shared" si="1"/>
        <v>538</v>
      </c>
      <c r="S66" s="4">
        <f t="shared" si="48"/>
        <v>438</v>
      </c>
      <c r="T66" s="4">
        <f t="shared" si="49"/>
        <v>438</v>
      </c>
      <c r="U66" s="4">
        <f t="shared" si="50"/>
        <v>438</v>
      </c>
      <c r="V66" s="4">
        <f t="shared" si="51"/>
        <v>438</v>
      </c>
      <c r="W66" s="4">
        <f t="shared" si="52"/>
        <v>438</v>
      </c>
      <c r="X66" s="4">
        <f t="shared" si="53"/>
        <v>438</v>
      </c>
      <c r="Y66" s="4">
        <f t="shared" si="54"/>
        <v>6570</v>
      </c>
      <c r="Z66" s="4">
        <f t="shared" si="55"/>
        <v>6570</v>
      </c>
      <c r="AA66" s="4">
        <f t="shared" si="56"/>
        <v>6570</v>
      </c>
      <c r="AC66" s="4">
        <v>64</v>
      </c>
      <c r="AD66" s="4">
        <f t="shared" si="57"/>
        <v>538</v>
      </c>
      <c r="AE66" s="4">
        <f t="shared" si="58"/>
        <v>538</v>
      </c>
      <c r="AF66" s="4">
        <f t="shared" si="59"/>
        <v>538</v>
      </c>
      <c r="AG66" s="4">
        <f t="shared" si="60"/>
        <v>438</v>
      </c>
      <c r="AH66" s="4">
        <f t="shared" si="61"/>
        <v>438</v>
      </c>
      <c r="AI66" s="4">
        <f t="shared" si="62"/>
        <v>438</v>
      </c>
      <c r="AJ66" s="4">
        <f t="shared" si="63"/>
        <v>438</v>
      </c>
      <c r="AK66" s="4">
        <f t="shared" si="64"/>
        <v>438</v>
      </c>
      <c r="AL66" s="4">
        <f t="shared" si="65"/>
        <v>438</v>
      </c>
      <c r="AM66" s="4">
        <f t="shared" si="66"/>
        <v>8760</v>
      </c>
      <c r="AN66" s="4">
        <f t="shared" si="67"/>
        <v>8760</v>
      </c>
      <c r="AO66" s="4">
        <f t="shared" si="68"/>
        <v>8760</v>
      </c>
    </row>
    <row r="67" ht="16.5" spans="1:41">
      <c r="A67" s="4">
        <v>65</v>
      </c>
      <c r="B67" s="4">
        <f>INT(SUM(槽位强化!B68:E68)/属性空间占比!$B$2*属性空间占比!$B$8/3)</f>
        <v>676</v>
      </c>
      <c r="C67" s="4">
        <f t="shared" si="36"/>
        <v>676</v>
      </c>
      <c r="D67" s="4">
        <f t="shared" si="37"/>
        <v>676</v>
      </c>
      <c r="E67" s="4">
        <f t="shared" si="38"/>
        <v>450</v>
      </c>
      <c r="F67" s="4">
        <f t="shared" si="39"/>
        <v>450</v>
      </c>
      <c r="G67" s="4">
        <f t="shared" si="40"/>
        <v>450</v>
      </c>
      <c r="H67" s="4">
        <f t="shared" si="41"/>
        <v>450</v>
      </c>
      <c r="I67" s="4">
        <f t="shared" si="42"/>
        <v>450</v>
      </c>
      <c r="J67" s="4">
        <f t="shared" si="43"/>
        <v>450</v>
      </c>
      <c r="K67" s="4">
        <f t="shared" si="44"/>
        <v>13500</v>
      </c>
      <c r="L67" s="4">
        <f t="shared" si="45"/>
        <v>13500</v>
      </c>
      <c r="M67" s="4">
        <f t="shared" si="46"/>
        <v>13500</v>
      </c>
      <c r="O67" s="4">
        <v>65</v>
      </c>
      <c r="P67" s="4">
        <f t="shared" si="47"/>
        <v>554</v>
      </c>
      <c r="Q67" s="4">
        <f t="shared" ref="Q67:Q130" si="69">P67</f>
        <v>554</v>
      </c>
      <c r="R67" s="4">
        <f t="shared" ref="R67:R130" si="70">Q67</f>
        <v>554</v>
      </c>
      <c r="S67" s="4">
        <f t="shared" si="48"/>
        <v>450</v>
      </c>
      <c r="T67" s="4">
        <f t="shared" si="49"/>
        <v>450</v>
      </c>
      <c r="U67" s="4">
        <f t="shared" si="50"/>
        <v>450</v>
      </c>
      <c r="V67" s="4">
        <f t="shared" si="51"/>
        <v>450</v>
      </c>
      <c r="W67" s="4">
        <f t="shared" si="52"/>
        <v>450</v>
      </c>
      <c r="X67" s="4">
        <f t="shared" si="53"/>
        <v>450</v>
      </c>
      <c r="Y67" s="4">
        <f t="shared" si="54"/>
        <v>6750</v>
      </c>
      <c r="Z67" s="4">
        <f t="shared" si="55"/>
        <v>6750</v>
      </c>
      <c r="AA67" s="4">
        <f t="shared" si="56"/>
        <v>6750</v>
      </c>
      <c r="AC67" s="4">
        <v>65</v>
      </c>
      <c r="AD67" s="4">
        <f t="shared" si="57"/>
        <v>554</v>
      </c>
      <c r="AE67" s="4">
        <f t="shared" si="58"/>
        <v>554</v>
      </c>
      <c r="AF67" s="4">
        <f t="shared" si="59"/>
        <v>554</v>
      </c>
      <c r="AG67" s="4">
        <f t="shared" si="60"/>
        <v>450</v>
      </c>
      <c r="AH67" s="4">
        <f t="shared" si="61"/>
        <v>450</v>
      </c>
      <c r="AI67" s="4">
        <f t="shared" si="62"/>
        <v>450</v>
      </c>
      <c r="AJ67" s="4">
        <f t="shared" si="63"/>
        <v>450</v>
      </c>
      <c r="AK67" s="4">
        <f t="shared" si="64"/>
        <v>450</v>
      </c>
      <c r="AL67" s="4">
        <f t="shared" si="65"/>
        <v>450</v>
      </c>
      <c r="AM67" s="4">
        <f t="shared" si="66"/>
        <v>9000</v>
      </c>
      <c r="AN67" s="4">
        <f t="shared" si="67"/>
        <v>9000</v>
      </c>
      <c r="AO67" s="4">
        <f t="shared" si="68"/>
        <v>9000</v>
      </c>
    </row>
    <row r="68" ht="16.5" spans="1:41">
      <c r="A68" s="4">
        <v>66</v>
      </c>
      <c r="B68" s="4">
        <f>INT(SUM(槽位强化!B69:E69)/属性空间占比!$B$2*属性空间占比!$B$8/3)</f>
        <v>693</v>
      </c>
      <c r="C68" s="4">
        <f t="shared" ref="C68:C99" si="71">B68</f>
        <v>693</v>
      </c>
      <c r="D68" s="4">
        <f t="shared" ref="D68:D99" si="72">C68</f>
        <v>693</v>
      </c>
      <c r="E68" s="4">
        <f t="shared" ref="E68:E99" si="73">INT(B68/1.5)</f>
        <v>462</v>
      </c>
      <c r="F68" s="4">
        <f t="shared" ref="F68:F99" si="74">INT(C68/1.5)</f>
        <v>462</v>
      </c>
      <c r="G68" s="4">
        <f t="shared" ref="G68:G99" si="75">INT(D68/1.5)</f>
        <v>462</v>
      </c>
      <c r="H68" s="4">
        <f t="shared" ref="H68:H99" si="76">E68</f>
        <v>462</v>
      </c>
      <c r="I68" s="4">
        <f t="shared" ref="I68:I99" si="77">F68</f>
        <v>462</v>
      </c>
      <c r="J68" s="4">
        <f t="shared" ref="J68:J99" si="78">G68</f>
        <v>462</v>
      </c>
      <c r="K68" s="4">
        <f t="shared" ref="K68:K99" si="79">E68*30</f>
        <v>13860</v>
      </c>
      <c r="L68" s="4">
        <f t="shared" ref="L68:L99" si="80">F68*30</f>
        <v>13860</v>
      </c>
      <c r="M68" s="4">
        <f t="shared" ref="M68:M99" si="81">G68*30</f>
        <v>13860</v>
      </c>
      <c r="O68" s="4">
        <v>66</v>
      </c>
      <c r="P68" s="4">
        <f t="shared" ref="P68:P99" si="82">INT(B68*0.82)</f>
        <v>568</v>
      </c>
      <c r="Q68" s="4">
        <f t="shared" si="69"/>
        <v>568</v>
      </c>
      <c r="R68" s="4">
        <f t="shared" si="70"/>
        <v>568</v>
      </c>
      <c r="S68" s="4">
        <f t="shared" ref="S68:S99" si="83">E68</f>
        <v>462</v>
      </c>
      <c r="T68" s="4">
        <f t="shared" ref="T68:T99" si="84">F68</f>
        <v>462</v>
      </c>
      <c r="U68" s="4">
        <f t="shared" ref="U68:U99" si="85">G68</f>
        <v>462</v>
      </c>
      <c r="V68" s="4">
        <f t="shared" ref="V68:V99" si="86">H68</f>
        <v>462</v>
      </c>
      <c r="W68" s="4">
        <f t="shared" ref="W68:W99" si="87">I68</f>
        <v>462</v>
      </c>
      <c r="X68" s="4">
        <f t="shared" ref="X68:X99" si="88">J68</f>
        <v>462</v>
      </c>
      <c r="Y68" s="4">
        <f t="shared" ref="Y68:Y99" si="89">S68*15</f>
        <v>6930</v>
      </c>
      <c r="Z68" s="4">
        <f t="shared" ref="Z68:Z99" si="90">T68*15</f>
        <v>6930</v>
      </c>
      <c r="AA68" s="4">
        <f t="shared" ref="AA68:AA99" si="91">U68*15</f>
        <v>6930</v>
      </c>
      <c r="AC68" s="4">
        <v>66</v>
      </c>
      <c r="AD68" s="4">
        <f t="shared" ref="AD68:AD99" si="92">P68</f>
        <v>568</v>
      </c>
      <c r="AE68" s="4">
        <f t="shared" ref="AE68:AE99" si="93">Q68</f>
        <v>568</v>
      </c>
      <c r="AF68" s="4">
        <f t="shared" ref="AF68:AF99" si="94">R68</f>
        <v>568</v>
      </c>
      <c r="AG68" s="4">
        <f t="shared" ref="AG68:AG99" si="95">S68</f>
        <v>462</v>
      </c>
      <c r="AH68" s="4">
        <f t="shared" ref="AH68:AH99" si="96">T68</f>
        <v>462</v>
      </c>
      <c r="AI68" s="4">
        <f t="shared" ref="AI68:AI99" si="97">U68</f>
        <v>462</v>
      </c>
      <c r="AJ68" s="4">
        <f t="shared" ref="AJ68:AJ99" si="98">V68</f>
        <v>462</v>
      </c>
      <c r="AK68" s="4">
        <f t="shared" ref="AK68:AK99" si="99">W68</f>
        <v>462</v>
      </c>
      <c r="AL68" s="4">
        <f t="shared" ref="AL68:AL99" si="100">X68</f>
        <v>462</v>
      </c>
      <c r="AM68" s="4">
        <f t="shared" ref="AM68:AM99" si="101">AG68*20</f>
        <v>9240</v>
      </c>
      <c r="AN68" s="4">
        <f t="shared" ref="AN68:AN99" si="102">AH68*20</f>
        <v>9240</v>
      </c>
      <c r="AO68" s="4">
        <f t="shared" ref="AO68:AO99" si="103">AI68*20</f>
        <v>9240</v>
      </c>
    </row>
    <row r="69" ht="16.5" spans="1:41">
      <c r="A69" s="4">
        <v>67</v>
      </c>
      <c r="B69" s="4">
        <f>INT(SUM(槽位强化!B70:E70)/属性空间占比!$B$2*属性空间占比!$B$8/3)</f>
        <v>714</v>
      </c>
      <c r="C69" s="4">
        <f t="shared" si="71"/>
        <v>714</v>
      </c>
      <c r="D69" s="4">
        <f t="shared" si="72"/>
        <v>714</v>
      </c>
      <c r="E69" s="4">
        <f t="shared" si="73"/>
        <v>476</v>
      </c>
      <c r="F69" s="4">
        <f t="shared" si="74"/>
        <v>476</v>
      </c>
      <c r="G69" s="4">
        <f t="shared" si="75"/>
        <v>476</v>
      </c>
      <c r="H69" s="4">
        <f t="shared" si="76"/>
        <v>476</v>
      </c>
      <c r="I69" s="4">
        <f t="shared" si="77"/>
        <v>476</v>
      </c>
      <c r="J69" s="4">
        <f t="shared" si="78"/>
        <v>476</v>
      </c>
      <c r="K69" s="4">
        <f t="shared" si="79"/>
        <v>14280</v>
      </c>
      <c r="L69" s="4">
        <f t="shared" si="80"/>
        <v>14280</v>
      </c>
      <c r="M69" s="4">
        <f t="shared" si="81"/>
        <v>14280</v>
      </c>
      <c r="O69" s="4">
        <v>67</v>
      </c>
      <c r="P69" s="4">
        <f t="shared" si="82"/>
        <v>585</v>
      </c>
      <c r="Q69" s="4">
        <f t="shared" si="69"/>
        <v>585</v>
      </c>
      <c r="R69" s="4">
        <f t="shared" si="70"/>
        <v>585</v>
      </c>
      <c r="S69" s="4">
        <f t="shared" si="83"/>
        <v>476</v>
      </c>
      <c r="T69" s="4">
        <f t="shared" si="84"/>
        <v>476</v>
      </c>
      <c r="U69" s="4">
        <f t="shared" si="85"/>
        <v>476</v>
      </c>
      <c r="V69" s="4">
        <f t="shared" si="86"/>
        <v>476</v>
      </c>
      <c r="W69" s="4">
        <f t="shared" si="87"/>
        <v>476</v>
      </c>
      <c r="X69" s="4">
        <f t="shared" si="88"/>
        <v>476</v>
      </c>
      <c r="Y69" s="4">
        <f t="shared" si="89"/>
        <v>7140</v>
      </c>
      <c r="Z69" s="4">
        <f t="shared" si="90"/>
        <v>7140</v>
      </c>
      <c r="AA69" s="4">
        <f t="shared" si="91"/>
        <v>7140</v>
      </c>
      <c r="AC69" s="4">
        <v>67</v>
      </c>
      <c r="AD69" s="4">
        <f t="shared" si="92"/>
        <v>585</v>
      </c>
      <c r="AE69" s="4">
        <f t="shared" si="93"/>
        <v>585</v>
      </c>
      <c r="AF69" s="4">
        <f t="shared" si="94"/>
        <v>585</v>
      </c>
      <c r="AG69" s="4">
        <f t="shared" si="95"/>
        <v>476</v>
      </c>
      <c r="AH69" s="4">
        <f t="shared" si="96"/>
        <v>476</v>
      </c>
      <c r="AI69" s="4">
        <f t="shared" si="97"/>
        <v>476</v>
      </c>
      <c r="AJ69" s="4">
        <f t="shared" si="98"/>
        <v>476</v>
      </c>
      <c r="AK69" s="4">
        <f t="shared" si="99"/>
        <v>476</v>
      </c>
      <c r="AL69" s="4">
        <f t="shared" si="100"/>
        <v>476</v>
      </c>
      <c r="AM69" s="4">
        <f t="shared" si="101"/>
        <v>9520</v>
      </c>
      <c r="AN69" s="4">
        <f t="shared" si="102"/>
        <v>9520</v>
      </c>
      <c r="AO69" s="4">
        <f t="shared" si="103"/>
        <v>9520</v>
      </c>
    </row>
    <row r="70" ht="16.5" spans="1:41">
      <c r="A70" s="4">
        <v>68</v>
      </c>
      <c r="B70" s="4">
        <f>INT(SUM(槽位强化!B71:E71)/属性空间占比!$B$2*属性空间占比!$B$8/3)</f>
        <v>732</v>
      </c>
      <c r="C70" s="4">
        <f t="shared" si="71"/>
        <v>732</v>
      </c>
      <c r="D70" s="4">
        <f t="shared" si="72"/>
        <v>732</v>
      </c>
      <c r="E70" s="4">
        <f t="shared" si="73"/>
        <v>488</v>
      </c>
      <c r="F70" s="4">
        <f t="shared" si="74"/>
        <v>488</v>
      </c>
      <c r="G70" s="4">
        <f t="shared" si="75"/>
        <v>488</v>
      </c>
      <c r="H70" s="4">
        <f t="shared" si="76"/>
        <v>488</v>
      </c>
      <c r="I70" s="4">
        <f t="shared" si="77"/>
        <v>488</v>
      </c>
      <c r="J70" s="4">
        <f t="shared" si="78"/>
        <v>488</v>
      </c>
      <c r="K70" s="4">
        <f t="shared" si="79"/>
        <v>14640</v>
      </c>
      <c r="L70" s="4">
        <f t="shared" si="80"/>
        <v>14640</v>
      </c>
      <c r="M70" s="4">
        <f t="shared" si="81"/>
        <v>14640</v>
      </c>
      <c r="O70" s="4">
        <v>68</v>
      </c>
      <c r="P70" s="4">
        <f t="shared" si="82"/>
        <v>600</v>
      </c>
      <c r="Q70" s="4">
        <f t="shared" si="69"/>
        <v>600</v>
      </c>
      <c r="R70" s="4">
        <f t="shared" si="70"/>
        <v>600</v>
      </c>
      <c r="S70" s="4">
        <f t="shared" si="83"/>
        <v>488</v>
      </c>
      <c r="T70" s="4">
        <f t="shared" si="84"/>
        <v>488</v>
      </c>
      <c r="U70" s="4">
        <f t="shared" si="85"/>
        <v>488</v>
      </c>
      <c r="V70" s="4">
        <f t="shared" si="86"/>
        <v>488</v>
      </c>
      <c r="W70" s="4">
        <f t="shared" si="87"/>
        <v>488</v>
      </c>
      <c r="X70" s="4">
        <f t="shared" si="88"/>
        <v>488</v>
      </c>
      <c r="Y70" s="4">
        <f t="shared" si="89"/>
        <v>7320</v>
      </c>
      <c r="Z70" s="4">
        <f t="shared" si="90"/>
        <v>7320</v>
      </c>
      <c r="AA70" s="4">
        <f t="shared" si="91"/>
        <v>7320</v>
      </c>
      <c r="AC70" s="4">
        <v>68</v>
      </c>
      <c r="AD70" s="4">
        <f t="shared" si="92"/>
        <v>600</v>
      </c>
      <c r="AE70" s="4">
        <f t="shared" si="93"/>
        <v>600</v>
      </c>
      <c r="AF70" s="4">
        <f t="shared" si="94"/>
        <v>600</v>
      </c>
      <c r="AG70" s="4">
        <f t="shared" si="95"/>
        <v>488</v>
      </c>
      <c r="AH70" s="4">
        <f t="shared" si="96"/>
        <v>488</v>
      </c>
      <c r="AI70" s="4">
        <f t="shared" si="97"/>
        <v>488</v>
      </c>
      <c r="AJ70" s="4">
        <f t="shared" si="98"/>
        <v>488</v>
      </c>
      <c r="AK70" s="4">
        <f t="shared" si="99"/>
        <v>488</v>
      </c>
      <c r="AL70" s="4">
        <f t="shared" si="100"/>
        <v>488</v>
      </c>
      <c r="AM70" s="4">
        <f t="shared" si="101"/>
        <v>9760</v>
      </c>
      <c r="AN70" s="4">
        <f t="shared" si="102"/>
        <v>9760</v>
      </c>
      <c r="AO70" s="4">
        <f t="shared" si="103"/>
        <v>9760</v>
      </c>
    </row>
    <row r="71" ht="16.5" spans="1:41">
      <c r="A71" s="4">
        <v>69</v>
      </c>
      <c r="B71" s="4">
        <f>INT(SUM(槽位强化!B72:E72)/属性空间占比!$B$2*属性空间占比!$B$8/3)</f>
        <v>753</v>
      </c>
      <c r="C71" s="4">
        <f t="shared" si="71"/>
        <v>753</v>
      </c>
      <c r="D71" s="4">
        <f t="shared" si="72"/>
        <v>753</v>
      </c>
      <c r="E71" s="4">
        <f t="shared" si="73"/>
        <v>502</v>
      </c>
      <c r="F71" s="4">
        <f t="shared" si="74"/>
        <v>502</v>
      </c>
      <c r="G71" s="4">
        <f t="shared" si="75"/>
        <v>502</v>
      </c>
      <c r="H71" s="4">
        <f t="shared" si="76"/>
        <v>502</v>
      </c>
      <c r="I71" s="4">
        <f t="shared" si="77"/>
        <v>502</v>
      </c>
      <c r="J71" s="4">
        <f t="shared" si="78"/>
        <v>502</v>
      </c>
      <c r="K71" s="4">
        <f t="shared" si="79"/>
        <v>15060</v>
      </c>
      <c r="L71" s="4">
        <f t="shared" si="80"/>
        <v>15060</v>
      </c>
      <c r="M71" s="4">
        <f t="shared" si="81"/>
        <v>15060</v>
      </c>
      <c r="O71" s="4">
        <v>69</v>
      </c>
      <c r="P71" s="4">
        <f t="shared" si="82"/>
        <v>617</v>
      </c>
      <c r="Q71" s="4">
        <f t="shared" si="69"/>
        <v>617</v>
      </c>
      <c r="R71" s="4">
        <f t="shared" si="70"/>
        <v>617</v>
      </c>
      <c r="S71" s="4">
        <f t="shared" si="83"/>
        <v>502</v>
      </c>
      <c r="T71" s="4">
        <f t="shared" si="84"/>
        <v>502</v>
      </c>
      <c r="U71" s="4">
        <f t="shared" si="85"/>
        <v>502</v>
      </c>
      <c r="V71" s="4">
        <f t="shared" si="86"/>
        <v>502</v>
      </c>
      <c r="W71" s="4">
        <f t="shared" si="87"/>
        <v>502</v>
      </c>
      <c r="X71" s="4">
        <f t="shared" si="88"/>
        <v>502</v>
      </c>
      <c r="Y71" s="4">
        <f t="shared" si="89"/>
        <v>7530</v>
      </c>
      <c r="Z71" s="4">
        <f t="shared" si="90"/>
        <v>7530</v>
      </c>
      <c r="AA71" s="4">
        <f t="shared" si="91"/>
        <v>7530</v>
      </c>
      <c r="AC71" s="4">
        <v>69</v>
      </c>
      <c r="AD71" s="4">
        <f t="shared" si="92"/>
        <v>617</v>
      </c>
      <c r="AE71" s="4">
        <f t="shared" si="93"/>
        <v>617</v>
      </c>
      <c r="AF71" s="4">
        <f t="shared" si="94"/>
        <v>617</v>
      </c>
      <c r="AG71" s="4">
        <f t="shared" si="95"/>
        <v>502</v>
      </c>
      <c r="AH71" s="4">
        <f t="shared" si="96"/>
        <v>502</v>
      </c>
      <c r="AI71" s="4">
        <f t="shared" si="97"/>
        <v>502</v>
      </c>
      <c r="AJ71" s="4">
        <f t="shared" si="98"/>
        <v>502</v>
      </c>
      <c r="AK71" s="4">
        <f t="shared" si="99"/>
        <v>502</v>
      </c>
      <c r="AL71" s="4">
        <f t="shared" si="100"/>
        <v>502</v>
      </c>
      <c r="AM71" s="4">
        <f t="shared" si="101"/>
        <v>10040</v>
      </c>
      <c r="AN71" s="4">
        <f t="shared" si="102"/>
        <v>10040</v>
      </c>
      <c r="AO71" s="4">
        <f t="shared" si="103"/>
        <v>10040</v>
      </c>
    </row>
    <row r="72" ht="16.5" spans="1:41">
      <c r="A72" s="4">
        <v>70</v>
      </c>
      <c r="B72" s="4">
        <f>INT(SUM(槽位强化!B73:E73)/属性空间占比!$B$2*属性空间占比!$B$8/3)</f>
        <v>989</v>
      </c>
      <c r="C72" s="4">
        <f t="shared" si="71"/>
        <v>989</v>
      </c>
      <c r="D72" s="4">
        <f t="shared" si="72"/>
        <v>989</v>
      </c>
      <c r="E72" s="4">
        <f t="shared" si="73"/>
        <v>659</v>
      </c>
      <c r="F72" s="4">
        <f t="shared" si="74"/>
        <v>659</v>
      </c>
      <c r="G72" s="4">
        <f t="shared" si="75"/>
        <v>659</v>
      </c>
      <c r="H72" s="4">
        <f t="shared" si="76"/>
        <v>659</v>
      </c>
      <c r="I72" s="4">
        <f t="shared" si="77"/>
        <v>659</v>
      </c>
      <c r="J72" s="4">
        <f t="shared" si="78"/>
        <v>659</v>
      </c>
      <c r="K72" s="4">
        <f t="shared" si="79"/>
        <v>19770</v>
      </c>
      <c r="L72" s="4">
        <f t="shared" si="80"/>
        <v>19770</v>
      </c>
      <c r="M72" s="4">
        <f t="shared" si="81"/>
        <v>19770</v>
      </c>
      <c r="O72" s="4">
        <v>70</v>
      </c>
      <c r="P72" s="4">
        <f t="shared" si="82"/>
        <v>810</v>
      </c>
      <c r="Q72" s="4">
        <f t="shared" si="69"/>
        <v>810</v>
      </c>
      <c r="R72" s="4">
        <f t="shared" si="70"/>
        <v>810</v>
      </c>
      <c r="S72" s="4">
        <f t="shared" si="83"/>
        <v>659</v>
      </c>
      <c r="T72" s="4">
        <f t="shared" si="84"/>
        <v>659</v>
      </c>
      <c r="U72" s="4">
        <f t="shared" si="85"/>
        <v>659</v>
      </c>
      <c r="V72" s="4">
        <f t="shared" si="86"/>
        <v>659</v>
      </c>
      <c r="W72" s="4">
        <f t="shared" si="87"/>
        <v>659</v>
      </c>
      <c r="X72" s="4">
        <f t="shared" si="88"/>
        <v>659</v>
      </c>
      <c r="Y72" s="4">
        <f t="shared" si="89"/>
        <v>9885</v>
      </c>
      <c r="Z72" s="4">
        <f t="shared" si="90"/>
        <v>9885</v>
      </c>
      <c r="AA72" s="4">
        <f t="shared" si="91"/>
        <v>9885</v>
      </c>
      <c r="AC72" s="4">
        <v>70</v>
      </c>
      <c r="AD72" s="4">
        <f t="shared" si="92"/>
        <v>810</v>
      </c>
      <c r="AE72" s="4">
        <f t="shared" si="93"/>
        <v>810</v>
      </c>
      <c r="AF72" s="4">
        <f t="shared" si="94"/>
        <v>810</v>
      </c>
      <c r="AG72" s="4">
        <f t="shared" si="95"/>
        <v>659</v>
      </c>
      <c r="AH72" s="4">
        <f t="shared" si="96"/>
        <v>659</v>
      </c>
      <c r="AI72" s="4">
        <f t="shared" si="97"/>
        <v>659</v>
      </c>
      <c r="AJ72" s="4">
        <f t="shared" si="98"/>
        <v>659</v>
      </c>
      <c r="AK72" s="4">
        <f t="shared" si="99"/>
        <v>659</v>
      </c>
      <c r="AL72" s="4">
        <f t="shared" si="100"/>
        <v>659</v>
      </c>
      <c r="AM72" s="4">
        <f t="shared" si="101"/>
        <v>13180</v>
      </c>
      <c r="AN72" s="4">
        <f t="shared" si="102"/>
        <v>13180</v>
      </c>
      <c r="AO72" s="4">
        <f t="shared" si="103"/>
        <v>13180</v>
      </c>
    </row>
    <row r="73" ht="16.5" spans="1:41">
      <c r="A73" s="4">
        <v>71</v>
      </c>
      <c r="B73" s="4">
        <f>INT(SUM(槽位强化!B74:E74)/属性空间占比!$B$2*属性空间占比!$B$8/3)</f>
        <v>1016</v>
      </c>
      <c r="C73" s="4">
        <f t="shared" si="71"/>
        <v>1016</v>
      </c>
      <c r="D73" s="4">
        <f t="shared" si="72"/>
        <v>1016</v>
      </c>
      <c r="E73" s="4">
        <f t="shared" si="73"/>
        <v>677</v>
      </c>
      <c r="F73" s="4">
        <f t="shared" si="74"/>
        <v>677</v>
      </c>
      <c r="G73" s="4">
        <f t="shared" si="75"/>
        <v>677</v>
      </c>
      <c r="H73" s="4">
        <f t="shared" si="76"/>
        <v>677</v>
      </c>
      <c r="I73" s="4">
        <f t="shared" si="77"/>
        <v>677</v>
      </c>
      <c r="J73" s="4">
        <f t="shared" si="78"/>
        <v>677</v>
      </c>
      <c r="K73" s="4">
        <f t="shared" si="79"/>
        <v>20310</v>
      </c>
      <c r="L73" s="4">
        <f t="shared" si="80"/>
        <v>20310</v>
      </c>
      <c r="M73" s="4">
        <f t="shared" si="81"/>
        <v>20310</v>
      </c>
      <c r="O73" s="4">
        <v>71</v>
      </c>
      <c r="P73" s="4">
        <f t="shared" si="82"/>
        <v>833</v>
      </c>
      <c r="Q73" s="4">
        <f t="shared" si="69"/>
        <v>833</v>
      </c>
      <c r="R73" s="4">
        <f t="shared" si="70"/>
        <v>833</v>
      </c>
      <c r="S73" s="4">
        <f t="shared" si="83"/>
        <v>677</v>
      </c>
      <c r="T73" s="4">
        <f t="shared" si="84"/>
        <v>677</v>
      </c>
      <c r="U73" s="4">
        <f t="shared" si="85"/>
        <v>677</v>
      </c>
      <c r="V73" s="4">
        <f t="shared" si="86"/>
        <v>677</v>
      </c>
      <c r="W73" s="4">
        <f t="shared" si="87"/>
        <v>677</v>
      </c>
      <c r="X73" s="4">
        <f t="shared" si="88"/>
        <v>677</v>
      </c>
      <c r="Y73" s="4">
        <f t="shared" si="89"/>
        <v>10155</v>
      </c>
      <c r="Z73" s="4">
        <f t="shared" si="90"/>
        <v>10155</v>
      </c>
      <c r="AA73" s="4">
        <f t="shared" si="91"/>
        <v>10155</v>
      </c>
      <c r="AC73" s="4">
        <v>71</v>
      </c>
      <c r="AD73" s="4">
        <f t="shared" si="92"/>
        <v>833</v>
      </c>
      <c r="AE73" s="4">
        <f t="shared" si="93"/>
        <v>833</v>
      </c>
      <c r="AF73" s="4">
        <f t="shared" si="94"/>
        <v>833</v>
      </c>
      <c r="AG73" s="4">
        <f t="shared" si="95"/>
        <v>677</v>
      </c>
      <c r="AH73" s="4">
        <f t="shared" si="96"/>
        <v>677</v>
      </c>
      <c r="AI73" s="4">
        <f t="shared" si="97"/>
        <v>677</v>
      </c>
      <c r="AJ73" s="4">
        <f t="shared" si="98"/>
        <v>677</v>
      </c>
      <c r="AK73" s="4">
        <f t="shared" si="99"/>
        <v>677</v>
      </c>
      <c r="AL73" s="4">
        <f t="shared" si="100"/>
        <v>677</v>
      </c>
      <c r="AM73" s="4">
        <f t="shared" si="101"/>
        <v>13540</v>
      </c>
      <c r="AN73" s="4">
        <f t="shared" si="102"/>
        <v>13540</v>
      </c>
      <c r="AO73" s="4">
        <f t="shared" si="103"/>
        <v>13540</v>
      </c>
    </row>
    <row r="74" ht="16.5" spans="1:41">
      <c r="A74" s="4">
        <v>72</v>
      </c>
      <c r="B74" s="4">
        <f>INT(SUM(槽位强化!B75:E75)/属性空间占比!$B$2*属性空间占比!$B$8/3)</f>
        <v>1042</v>
      </c>
      <c r="C74" s="4">
        <f t="shared" si="71"/>
        <v>1042</v>
      </c>
      <c r="D74" s="4">
        <f t="shared" si="72"/>
        <v>1042</v>
      </c>
      <c r="E74" s="4">
        <f t="shared" si="73"/>
        <v>694</v>
      </c>
      <c r="F74" s="4">
        <f t="shared" si="74"/>
        <v>694</v>
      </c>
      <c r="G74" s="4">
        <f t="shared" si="75"/>
        <v>694</v>
      </c>
      <c r="H74" s="4">
        <f t="shared" si="76"/>
        <v>694</v>
      </c>
      <c r="I74" s="4">
        <f t="shared" si="77"/>
        <v>694</v>
      </c>
      <c r="J74" s="4">
        <f t="shared" si="78"/>
        <v>694</v>
      </c>
      <c r="K74" s="4">
        <f t="shared" si="79"/>
        <v>20820</v>
      </c>
      <c r="L74" s="4">
        <f t="shared" si="80"/>
        <v>20820</v>
      </c>
      <c r="M74" s="4">
        <f t="shared" si="81"/>
        <v>20820</v>
      </c>
      <c r="O74" s="4">
        <v>72</v>
      </c>
      <c r="P74" s="4">
        <f t="shared" si="82"/>
        <v>854</v>
      </c>
      <c r="Q74" s="4">
        <f t="shared" si="69"/>
        <v>854</v>
      </c>
      <c r="R74" s="4">
        <f t="shared" si="70"/>
        <v>854</v>
      </c>
      <c r="S74" s="4">
        <f t="shared" si="83"/>
        <v>694</v>
      </c>
      <c r="T74" s="4">
        <f t="shared" si="84"/>
        <v>694</v>
      </c>
      <c r="U74" s="4">
        <f t="shared" si="85"/>
        <v>694</v>
      </c>
      <c r="V74" s="4">
        <f t="shared" si="86"/>
        <v>694</v>
      </c>
      <c r="W74" s="4">
        <f t="shared" si="87"/>
        <v>694</v>
      </c>
      <c r="X74" s="4">
        <f t="shared" si="88"/>
        <v>694</v>
      </c>
      <c r="Y74" s="4">
        <f t="shared" si="89"/>
        <v>10410</v>
      </c>
      <c r="Z74" s="4">
        <f t="shared" si="90"/>
        <v>10410</v>
      </c>
      <c r="AA74" s="4">
        <f t="shared" si="91"/>
        <v>10410</v>
      </c>
      <c r="AC74" s="4">
        <v>72</v>
      </c>
      <c r="AD74" s="4">
        <f t="shared" si="92"/>
        <v>854</v>
      </c>
      <c r="AE74" s="4">
        <f t="shared" si="93"/>
        <v>854</v>
      </c>
      <c r="AF74" s="4">
        <f t="shared" si="94"/>
        <v>854</v>
      </c>
      <c r="AG74" s="4">
        <f t="shared" si="95"/>
        <v>694</v>
      </c>
      <c r="AH74" s="4">
        <f t="shared" si="96"/>
        <v>694</v>
      </c>
      <c r="AI74" s="4">
        <f t="shared" si="97"/>
        <v>694</v>
      </c>
      <c r="AJ74" s="4">
        <f t="shared" si="98"/>
        <v>694</v>
      </c>
      <c r="AK74" s="4">
        <f t="shared" si="99"/>
        <v>694</v>
      </c>
      <c r="AL74" s="4">
        <f t="shared" si="100"/>
        <v>694</v>
      </c>
      <c r="AM74" s="4">
        <f t="shared" si="101"/>
        <v>13880</v>
      </c>
      <c r="AN74" s="4">
        <f t="shared" si="102"/>
        <v>13880</v>
      </c>
      <c r="AO74" s="4">
        <f t="shared" si="103"/>
        <v>13880</v>
      </c>
    </row>
    <row r="75" ht="16.5" spans="1:41">
      <c r="A75" s="4">
        <v>73</v>
      </c>
      <c r="B75" s="4">
        <f>INT(SUM(槽位强化!B76:E76)/属性空间占比!$B$2*属性空间占比!$B$8/3)</f>
        <v>1069</v>
      </c>
      <c r="C75" s="4">
        <f t="shared" si="71"/>
        <v>1069</v>
      </c>
      <c r="D75" s="4">
        <f t="shared" si="72"/>
        <v>1069</v>
      </c>
      <c r="E75" s="4">
        <f t="shared" si="73"/>
        <v>712</v>
      </c>
      <c r="F75" s="4">
        <f t="shared" si="74"/>
        <v>712</v>
      </c>
      <c r="G75" s="4">
        <f t="shared" si="75"/>
        <v>712</v>
      </c>
      <c r="H75" s="4">
        <f t="shared" si="76"/>
        <v>712</v>
      </c>
      <c r="I75" s="4">
        <f t="shared" si="77"/>
        <v>712</v>
      </c>
      <c r="J75" s="4">
        <f t="shared" si="78"/>
        <v>712</v>
      </c>
      <c r="K75" s="4">
        <f t="shared" si="79"/>
        <v>21360</v>
      </c>
      <c r="L75" s="4">
        <f t="shared" si="80"/>
        <v>21360</v>
      </c>
      <c r="M75" s="4">
        <f t="shared" si="81"/>
        <v>21360</v>
      </c>
      <c r="O75" s="4">
        <v>73</v>
      </c>
      <c r="P75" s="4">
        <f t="shared" si="82"/>
        <v>876</v>
      </c>
      <c r="Q75" s="4">
        <f t="shared" si="69"/>
        <v>876</v>
      </c>
      <c r="R75" s="4">
        <f t="shared" si="70"/>
        <v>876</v>
      </c>
      <c r="S75" s="4">
        <f t="shared" si="83"/>
        <v>712</v>
      </c>
      <c r="T75" s="4">
        <f t="shared" si="84"/>
        <v>712</v>
      </c>
      <c r="U75" s="4">
        <f t="shared" si="85"/>
        <v>712</v>
      </c>
      <c r="V75" s="4">
        <f t="shared" si="86"/>
        <v>712</v>
      </c>
      <c r="W75" s="4">
        <f t="shared" si="87"/>
        <v>712</v>
      </c>
      <c r="X75" s="4">
        <f t="shared" si="88"/>
        <v>712</v>
      </c>
      <c r="Y75" s="4">
        <f t="shared" si="89"/>
        <v>10680</v>
      </c>
      <c r="Z75" s="4">
        <f t="shared" si="90"/>
        <v>10680</v>
      </c>
      <c r="AA75" s="4">
        <f t="shared" si="91"/>
        <v>10680</v>
      </c>
      <c r="AC75" s="4">
        <v>73</v>
      </c>
      <c r="AD75" s="4">
        <f t="shared" si="92"/>
        <v>876</v>
      </c>
      <c r="AE75" s="4">
        <f t="shared" si="93"/>
        <v>876</v>
      </c>
      <c r="AF75" s="4">
        <f t="shared" si="94"/>
        <v>876</v>
      </c>
      <c r="AG75" s="4">
        <f t="shared" si="95"/>
        <v>712</v>
      </c>
      <c r="AH75" s="4">
        <f t="shared" si="96"/>
        <v>712</v>
      </c>
      <c r="AI75" s="4">
        <f t="shared" si="97"/>
        <v>712</v>
      </c>
      <c r="AJ75" s="4">
        <f t="shared" si="98"/>
        <v>712</v>
      </c>
      <c r="AK75" s="4">
        <f t="shared" si="99"/>
        <v>712</v>
      </c>
      <c r="AL75" s="4">
        <f t="shared" si="100"/>
        <v>712</v>
      </c>
      <c r="AM75" s="4">
        <f t="shared" si="101"/>
        <v>14240</v>
      </c>
      <c r="AN75" s="4">
        <f t="shared" si="102"/>
        <v>14240</v>
      </c>
      <c r="AO75" s="4">
        <f t="shared" si="103"/>
        <v>14240</v>
      </c>
    </row>
    <row r="76" ht="16.5" spans="1:41">
      <c r="A76" s="4">
        <v>74</v>
      </c>
      <c r="B76" s="4">
        <f>INT(SUM(槽位强化!B77:E77)/属性空间占比!$B$2*属性空间占比!$B$8/3)</f>
        <v>1096</v>
      </c>
      <c r="C76" s="4">
        <f t="shared" si="71"/>
        <v>1096</v>
      </c>
      <c r="D76" s="4">
        <f t="shared" si="72"/>
        <v>1096</v>
      </c>
      <c r="E76" s="4">
        <f t="shared" si="73"/>
        <v>730</v>
      </c>
      <c r="F76" s="4">
        <f t="shared" si="74"/>
        <v>730</v>
      </c>
      <c r="G76" s="4">
        <f t="shared" si="75"/>
        <v>730</v>
      </c>
      <c r="H76" s="4">
        <f t="shared" si="76"/>
        <v>730</v>
      </c>
      <c r="I76" s="4">
        <f t="shared" si="77"/>
        <v>730</v>
      </c>
      <c r="J76" s="4">
        <f t="shared" si="78"/>
        <v>730</v>
      </c>
      <c r="K76" s="4">
        <f t="shared" si="79"/>
        <v>21900</v>
      </c>
      <c r="L76" s="4">
        <f t="shared" si="80"/>
        <v>21900</v>
      </c>
      <c r="M76" s="4">
        <f t="shared" si="81"/>
        <v>21900</v>
      </c>
      <c r="O76" s="4">
        <v>74</v>
      </c>
      <c r="P76" s="4">
        <f t="shared" si="82"/>
        <v>898</v>
      </c>
      <c r="Q76" s="4">
        <f t="shared" si="69"/>
        <v>898</v>
      </c>
      <c r="R76" s="4">
        <f t="shared" si="70"/>
        <v>898</v>
      </c>
      <c r="S76" s="4">
        <f t="shared" si="83"/>
        <v>730</v>
      </c>
      <c r="T76" s="4">
        <f t="shared" si="84"/>
        <v>730</v>
      </c>
      <c r="U76" s="4">
        <f t="shared" si="85"/>
        <v>730</v>
      </c>
      <c r="V76" s="4">
        <f t="shared" si="86"/>
        <v>730</v>
      </c>
      <c r="W76" s="4">
        <f t="shared" si="87"/>
        <v>730</v>
      </c>
      <c r="X76" s="4">
        <f t="shared" si="88"/>
        <v>730</v>
      </c>
      <c r="Y76" s="4">
        <f t="shared" si="89"/>
        <v>10950</v>
      </c>
      <c r="Z76" s="4">
        <f t="shared" si="90"/>
        <v>10950</v>
      </c>
      <c r="AA76" s="4">
        <f t="shared" si="91"/>
        <v>10950</v>
      </c>
      <c r="AC76" s="4">
        <v>74</v>
      </c>
      <c r="AD76" s="4">
        <f t="shared" si="92"/>
        <v>898</v>
      </c>
      <c r="AE76" s="4">
        <f t="shared" si="93"/>
        <v>898</v>
      </c>
      <c r="AF76" s="4">
        <f t="shared" si="94"/>
        <v>898</v>
      </c>
      <c r="AG76" s="4">
        <f t="shared" si="95"/>
        <v>730</v>
      </c>
      <c r="AH76" s="4">
        <f t="shared" si="96"/>
        <v>730</v>
      </c>
      <c r="AI76" s="4">
        <f t="shared" si="97"/>
        <v>730</v>
      </c>
      <c r="AJ76" s="4">
        <f t="shared" si="98"/>
        <v>730</v>
      </c>
      <c r="AK76" s="4">
        <f t="shared" si="99"/>
        <v>730</v>
      </c>
      <c r="AL76" s="4">
        <f t="shared" si="100"/>
        <v>730</v>
      </c>
      <c r="AM76" s="4">
        <f t="shared" si="101"/>
        <v>14600</v>
      </c>
      <c r="AN76" s="4">
        <f t="shared" si="102"/>
        <v>14600</v>
      </c>
      <c r="AO76" s="4">
        <f t="shared" si="103"/>
        <v>14600</v>
      </c>
    </row>
    <row r="77" ht="16.5" spans="1:41">
      <c r="A77" s="4">
        <v>75</v>
      </c>
      <c r="B77" s="4">
        <f>INT(SUM(槽位强化!B78:E78)/属性空间占比!$B$2*属性空间占比!$B$8/3)</f>
        <v>1122</v>
      </c>
      <c r="C77" s="4">
        <f t="shared" si="71"/>
        <v>1122</v>
      </c>
      <c r="D77" s="4">
        <f t="shared" si="72"/>
        <v>1122</v>
      </c>
      <c r="E77" s="4">
        <f t="shared" si="73"/>
        <v>748</v>
      </c>
      <c r="F77" s="4">
        <f t="shared" si="74"/>
        <v>748</v>
      </c>
      <c r="G77" s="4">
        <f t="shared" si="75"/>
        <v>748</v>
      </c>
      <c r="H77" s="4">
        <f t="shared" si="76"/>
        <v>748</v>
      </c>
      <c r="I77" s="4">
        <f t="shared" si="77"/>
        <v>748</v>
      </c>
      <c r="J77" s="4">
        <f t="shared" si="78"/>
        <v>748</v>
      </c>
      <c r="K77" s="4">
        <f t="shared" si="79"/>
        <v>22440</v>
      </c>
      <c r="L77" s="4">
        <f t="shared" si="80"/>
        <v>22440</v>
      </c>
      <c r="M77" s="4">
        <f t="shared" si="81"/>
        <v>22440</v>
      </c>
      <c r="O77" s="4">
        <v>75</v>
      </c>
      <c r="P77" s="4">
        <f t="shared" si="82"/>
        <v>920</v>
      </c>
      <c r="Q77" s="4">
        <f t="shared" si="69"/>
        <v>920</v>
      </c>
      <c r="R77" s="4">
        <f t="shared" si="70"/>
        <v>920</v>
      </c>
      <c r="S77" s="4">
        <f t="shared" si="83"/>
        <v>748</v>
      </c>
      <c r="T77" s="4">
        <f t="shared" si="84"/>
        <v>748</v>
      </c>
      <c r="U77" s="4">
        <f t="shared" si="85"/>
        <v>748</v>
      </c>
      <c r="V77" s="4">
        <f t="shared" si="86"/>
        <v>748</v>
      </c>
      <c r="W77" s="4">
        <f t="shared" si="87"/>
        <v>748</v>
      </c>
      <c r="X77" s="4">
        <f t="shared" si="88"/>
        <v>748</v>
      </c>
      <c r="Y77" s="4">
        <f t="shared" si="89"/>
        <v>11220</v>
      </c>
      <c r="Z77" s="4">
        <f t="shared" si="90"/>
        <v>11220</v>
      </c>
      <c r="AA77" s="4">
        <f t="shared" si="91"/>
        <v>11220</v>
      </c>
      <c r="AC77" s="4">
        <v>75</v>
      </c>
      <c r="AD77" s="4">
        <f t="shared" si="92"/>
        <v>920</v>
      </c>
      <c r="AE77" s="4">
        <f t="shared" si="93"/>
        <v>920</v>
      </c>
      <c r="AF77" s="4">
        <f t="shared" si="94"/>
        <v>920</v>
      </c>
      <c r="AG77" s="4">
        <f t="shared" si="95"/>
        <v>748</v>
      </c>
      <c r="AH77" s="4">
        <f t="shared" si="96"/>
        <v>748</v>
      </c>
      <c r="AI77" s="4">
        <f t="shared" si="97"/>
        <v>748</v>
      </c>
      <c r="AJ77" s="4">
        <f t="shared" si="98"/>
        <v>748</v>
      </c>
      <c r="AK77" s="4">
        <f t="shared" si="99"/>
        <v>748</v>
      </c>
      <c r="AL77" s="4">
        <f t="shared" si="100"/>
        <v>748</v>
      </c>
      <c r="AM77" s="4">
        <f t="shared" si="101"/>
        <v>14960</v>
      </c>
      <c r="AN77" s="4">
        <f t="shared" si="102"/>
        <v>14960</v>
      </c>
      <c r="AO77" s="4">
        <f t="shared" si="103"/>
        <v>14960</v>
      </c>
    </row>
    <row r="78" ht="16.5" spans="1:41">
      <c r="A78" s="4">
        <v>76</v>
      </c>
      <c r="B78" s="4">
        <f>INT(SUM(槽位强化!B79:E79)/属性空间占比!$B$2*属性空间占比!$B$8/3)</f>
        <v>1153</v>
      </c>
      <c r="C78" s="4">
        <f t="shared" si="71"/>
        <v>1153</v>
      </c>
      <c r="D78" s="4">
        <f t="shared" si="72"/>
        <v>1153</v>
      </c>
      <c r="E78" s="4">
        <f t="shared" si="73"/>
        <v>768</v>
      </c>
      <c r="F78" s="4">
        <f t="shared" si="74"/>
        <v>768</v>
      </c>
      <c r="G78" s="4">
        <f t="shared" si="75"/>
        <v>768</v>
      </c>
      <c r="H78" s="4">
        <f t="shared" si="76"/>
        <v>768</v>
      </c>
      <c r="I78" s="4">
        <f t="shared" si="77"/>
        <v>768</v>
      </c>
      <c r="J78" s="4">
        <f t="shared" si="78"/>
        <v>768</v>
      </c>
      <c r="K78" s="4">
        <f t="shared" si="79"/>
        <v>23040</v>
      </c>
      <c r="L78" s="4">
        <f t="shared" si="80"/>
        <v>23040</v>
      </c>
      <c r="M78" s="4">
        <f t="shared" si="81"/>
        <v>23040</v>
      </c>
      <c r="O78" s="4">
        <v>76</v>
      </c>
      <c r="P78" s="4">
        <f t="shared" si="82"/>
        <v>945</v>
      </c>
      <c r="Q78" s="4">
        <f t="shared" si="69"/>
        <v>945</v>
      </c>
      <c r="R78" s="4">
        <f t="shared" si="70"/>
        <v>945</v>
      </c>
      <c r="S78" s="4">
        <f t="shared" si="83"/>
        <v>768</v>
      </c>
      <c r="T78" s="4">
        <f t="shared" si="84"/>
        <v>768</v>
      </c>
      <c r="U78" s="4">
        <f t="shared" si="85"/>
        <v>768</v>
      </c>
      <c r="V78" s="4">
        <f t="shared" si="86"/>
        <v>768</v>
      </c>
      <c r="W78" s="4">
        <f t="shared" si="87"/>
        <v>768</v>
      </c>
      <c r="X78" s="4">
        <f t="shared" si="88"/>
        <v>768</v>
      </c>
      <c r="Y78" s="4">
        <f t="shared" si="89"/>
        <v>11520</v>
      </c>
      <c r="Z78" s="4">
        <f t="shared" si="90"/>
        <v>11520</v>
      </c>
      <c r="AA78" s="4">
        <f t="shared" si="91"/>
        <v>11520</v>
      </c>
      <c r="AC78" s="4">
        <v>76</v>
      </c>
      <c r="AD78" s="4">
        <f t="shared" si="92"/>
        <v>945</v>
      </c>
      <c r="AE78" s="4">
        <f t="shared" si="93"/>
        <v>945</v>
      </c>
      <c r="AF78" s="4">
        <f t="shared" si="94"/>
        <v>945</v>
      </c>
      <c r="AG78" s="4">
        <f t="shared" si="95"/>
        <v>768</v>
      </c>
      <c r="AH78" s="4">
        <f t="shared" si="96"/>
        <v>768</v>
      </c>
      <c r="AI78" s="4">
        <f t="shared" si="97"/>
        <v>768</v>
      </c>
      <c r="AJ78" s="4">
        <f t="shared" si="98"/>
        <v>768</v>
      </c>
      <c r="AK78" s="4">
        <f t="shared" si="99"/>
        <v>768</v>
      </c>
      <c r="AL78" s="4">
        <f t="shared" si="100"/>
        <v>768</v>
      </c>
      <c r="AM78" s="4">
        <f t="shared" si="101"/>
        <v>15360</v>
      </c>
      <c r="AN78" s="4">
        <f t="shared" si="102"/>
        <v>15360</v>
      </c>
      <c r="AO78" s="4">
        <f t="shared" si="103"/>
        <v>15360</v>
      </c>
    </row>
    <row r="79" ht="16.5" spans="1:41">
      <c r="A79" s="4">
        <v>77</v>
      </c>
      <c r="B79" s="4">
        <f>INT(SUM(槽位强化!B80:E80)/属性空间占比!$B$2*属性空间占比!$B$8/3)</f>
        <v>1180</v>
      </c>
      <c r="C79" s="4">
        <f t="shared" si="71"/>
        <v>1180</v>
      </c>
      <c r="D79" s="4">
        <f t="shared" si="72"/>
        <v>1180</v>
      </c>
      <c r="E79" s="4">
        <f t="shared" si="73"/>
        <v>786</v>
      </c>
      <c r="F79" s="4">
        <f t="shared" si="74"/>
        <v>786</v>
      </c>
      <c r="G79" s="4">
        <f t="shared" si="75"/>
        <v>786</v>
      </c>
      <c r="H79" s="4">
        <f t="shared" si="76"/>
        <v>786</v>
      </c>
      <c r="I79" s="4">
        <f t="shared" si="77"/>
        <v>786</v>
      </c>
      <c r="J79" s="4">
        <f t="shared" si="78"/>
        <v>786</v>
      </c>
      <c r="K79" s="4">
        <f t="shared" si="79"/>
        <v>23580</v>
      </c>
      <c r="L79" s="4">
        <f t="shared" si="80"/>
        <v>23580</v>
      </c>
      <c r="M79" s="4">
        <f t="shared" si="81"/>
        <v>23580</v>
      </c>
      <c r="O79" s="4">
        <v>77</v>
      </c>
      <c r="P79" s="4">
        <f t="shared" si="82"/>
        <v>967</v>
      </c>
      <c r="Q79" s="4">
        <f t="shared" si="69"/>
        <v>967</v>
      </c>
      <c r="R79" s="4">
        <f t="shared" si="70"/>
        <v>967</v>
      </c>
      <c r="S79" s="4">
        <f t="shared" si="83"/>
        <v>786</v>
      </c>
      <c r="T79" s="4">
        <f t="shared" si="84"/>
        <v>786</v>
      </c>
      <c r="U79" s="4">
        <f t="shared" si="85"/>
        <v>786</v>
      </c>
      <c r="V79" s="4">
        <f t="shared" si="86"/>
        <v>786</v>
      </c>
      <c r="W79" s="4">
        <f t="shared" si="87"/>
        <v>786</v>
      </c>
      <c r="X79" s="4">
        <f t="shared" si="88"/>
        <v>786</v>
      </c>
      <c r="Y79" s="4">
        <f t="shared" si="89"/>
        <v>11790</v>
      </c>
      <c r="Z79" s="4">
        <f t="shared" si="90"/>
        <v>11790</v>
      </c>
      <c r="AA79" s="4">
        <f t="shared" si="91"/>
        <v>11790</v>
      </c>
      <c r="AC79" s="4">
        <v>77</v>
      </c>
      <c r="AD79" s="4">
        <f t="shared" si="92"/>
        <v>967</v>
      </c>
      <c r="AE79" s="4">
        <f t="shared" si="93"/>
        <v>967</v>
      </c>
      <c r="AF79" s="4">
        <f t="shared" si="94"/>
        <v>967</v>
      </c>
      <c r="AG79" s="4">
        <f t="shared" si="95"/>
        <v>786</v>
      </c>
      <c r="AH79" s="4">
        <f t="shared" si="96"/>
        <v>786</v>
      </c>
      <c r="AI79" s="4">
        <f t="shared" si="97"/>
        <v>786</v>
      </c>
      <c r="AJ79" s="4">
        <f t="shared" si="98"/>
        <v>786</v>
      </c>
      <c r="AK79" s="4">
        <f t="shared" si="99"/>
        <v>786</v>
      </c>
      <c r="AL79" s="4">
        <f t="shared" si="100"/>
        <v>786</v>
      </c>
      <c r="AM79" s="4">
        <f t="shared" si="101"/>
        <v>15720</v>
      </c>
      <c r="AN79" s="4">
        <f t="shared" si="102"/>
        <v>15720</v>
      </c>
      <c r="AO79" s="4">
        <f t="shared" si="103"/>
        <v>15720</v>
      </c>
    </row>
    <row r="80" ht="16.5" spans="1:41">
      <c r="A80" s="4">
        <v>78</v>
      </c>
      <c r="B80" s="4">
        <f>INT(SUM(槽位强化!B81:E81)/属性空间占比!$B$2*属性空间占比!$B$8/3)</f>
        <v>1209</v>
      </c>
      <c r="C80" s="4">
        <f t="shared" si="71"/>
        <v>1209</v>
      </c>
      <c r="D80" s="4">
        <f t="shared" si="72"/>
        <v>1209</v>
      </c>
      <c r="E80" s="4">
        <f t="shared" si="73"/>
        <v>806</v>
      </c>
      <c r="F80" s="4">
        <f t="shared" si="74"/>
        <v>806</v>
      </c>
      <c r="G80" s="4">
        <f t="shared" si="75"/>
        <v>806</v>
      </c>
      <c r="H80" s="4">
        <f t="shared" si="76"/>
        <v>806</v>
      </c>
      <c r="I80" s="4">
        <f t="shared" si="77"/>
        <v>806</v>
      </c>
      <c r="J80" s="4">
        <f t="shared" si="78"/>
        <v>806</v>
      </c>
      <c r="K80" s="4">
        <f t="shared" si="79"/>
        <v>24180</v>
      </c>
      <c r="L80" s="4">
        <f t="shared" si="80"/>
        <v>24180</v>
      </c>
      <c r="M80" s="4">
        <f t="shared" si="81"/>
        <v>24180</v>
      </c>
      <c r="O80" s="4">
        <v>78</v>
      </c>
      <c r="P80" s="4">
        <f t="shared" si="82"/>
        <v>991</v>
      </c>
      <c r="Q80" s="4">
        <f t="shared" si="69"/>
        <v>991</v>
      </c>
      <c r="R80" s="4">
        <f t="shared" si="70"/>
        <v>991</v>
      </c>
      <c r="S80" s="4">
        <f t="shared" si="83"/>
        <v>806</v>
      </c>
      <c r="T80" s="4">
        <f t="shared" si="84"/>
        <v>806</v>
      </c>
      <c r="U80" s="4">
        <f t="shared" si="85"/>
        <v>806</v>
      </c>
      <c r="V80" s="4">
        <f t="shared" si="86"/>
        <v>806</v>
      </c>
      <c r="W80" s="4">
        <f t="shared" si="87"/>
        <v>806</v>
      </c>
      <c r="X80" s="4">
        <f t="shared" si="88"/>
        <v>806</v>
      </c>
      <c r="Y80" s="4">
        <f t="shared" si="89"/>
        <v>12090</v>
      </c>
      <c r="Z80" s="4">
        <f t="shared" si="90"/>
        <v>12090</v>
      </c>
      <c r="AA80" s="4">
        <f t="shared" si="91"/>
        <v>12090</v>
      </c>
      <c r="AC80" s="4">
        <v>78</v>
      </c>
      <c r="AD80" s="4">
        <f t="shared" si="92"/>
        <v>991</v>
      </c>
      <c r="AE80" s="4">
        <f t="shared" si="93"/>
        <v>991</v>
      </c>
      <c r="AF80" s="4">
        <f t="shared" si="94"/>
        <v>991</v>
      </c>
      <c r="AG80" s="4">
        <f t="shared" si="95"/>
        <v>806</v>
      </c>
      <c r="AH80" s="4">
        <f t="shared" si="96"/>
        <v>806</v>
      </c>
      <c r="AI80" s="4">
        <f t="shared" si="97"/>
        <v>806</v>
      </c>
      <c r="AJ80" s="4">
        <f t="shared" si="98"/>
        <v>806</v>
      </c>
      <c r="AK80" s="4">
        <f t="shared" si="99"/>
        <v>806</v>
      </c>
      <c r="AL80" s="4">
        <f t="shared" si="100"/>
        <v>806</v>
      </c>
      <c r="AM80" s="4">
        <f t="shared" si="101"/>
        <v>16120</v>
      </c>
      <c r="AN80" s="4">
        <f t="shared" si="102"/>
        <v>16120</v>
      </c>
      <c r="AO80" s="4">
        <f t="shared" si="103"/>
        <v>16120</v>
      </c>
    </row>
    <row r="81" ht="16.5" spans="1:41">
      <c r="A81" s="4">
        <v>79</v>
      </c>
      <c r="B81" s="4">
        <f>INT(SUM(槽位强化!B82:E82)/属性空间占比!$B$2*属性空间占比!$B$8/3)</f>
        <v>1236</v>
      </c>
      <c r="C81" s="4">
        <f t="shared" si="71"/>
        <v>1236</v>
      </c>
      <c r="D81" s="4">
        <f t="shared" si="72"/>
        <v>1236</v>
      </c>
      <c r="E81" s="4">
        <f t="shared" si="73"/>
        <v>824</v>
      </c>
      <c r="F81" s="4">
        <f t="shared" si="74"/>
        <v>824</v>
      </c>
      <c r="G81" s="4">
        <f t="shared" si="75"/>
        <v>824</v>
      </c>
      <c r="H81" s="4">
        <f t="shared" si="76"/>
        <v>824</v>
      </c>
      <c r="I81" s="4">
        <f t="shared" si="77"/>
        <v>824</v>
      </c>
      <c r="J81" s="4">
        <f t="shared" si="78"/>
        <v>824</v>
      </c>
      <c r="K81" s="4">
        <f t="shared" si="79"/>
        <v>24720</v>
      </c>
      <c r="L81" s="4">
        <f t="shared" si="80"/>
        <v>24720</v>
      </c>
      <c r="M81" s="4">
        <f t="shared" si="81"/>
        <v>24720</v>
      </c>
      <c r="O81" s="4">
        <v>79</v>
      </c>
      <c r="P81" s="4">
        <f t="shared" si="82"/>
        <v>1013</v>
      </c>
      <c r="Q81" s="4">
        <f t="shared" si="69"/>
        <v>1013</v>
      </c>
      <c r="R81" s="4">
        <f t="shared" si="70"/>
        <v>1013</v>
      </c>
      <c r="S81" s="4">
        <f t="shared" si="83"/>
        <v>824</v>
      </c>
      <c r="T81" s="4">
        <f t="shared" si="84"/>
        <v>824</v>
      </c>
      <c r="U81" s="4">
        <f t="shared" si="85"/>
        <v>824</v>
      </c>
      <c r="V81" s="4">
        <f t="shared" si="86"/>
        <v>824</v>
      </c>
      <c r="W81" s="4">
        <f t="shared" si="87"/>
        <v>824</v>
      </c>
      <c r="X81" s="4">
        <f t="shared" si="88"/>
        <v>824</v>
      </c>
      <c r="Y81" s="4">
        <f t="shared" si="89"/>
        <v>12360</v>
      </c>
      <c r="Z81" s="4">
        <f t="shared" si="90"/>
        <v>12360</v>
      </c>
      <c r="AA81" s="4">
        <f t="shared" si="91"/>
        <v>12360</v>
      </c>
      <c r="AC81" s="4">
        <v>79</v>
      </c>
      <c r="AD81" s="4">
        <f t="shared" si="92"/>
        <v>1013</v>
      </c>
      <c r="AE81" s="4">
        <f t="shared" si="93"/>
        <v>1013</v>
      </c>
      <c r="AF81" s="4">
        <f t="shared" si="94"/>
        <v>1013</v>
      </c>
      <c r="AG81" s="4">
        <f t="shared" si="95"/>
        <v>824</v>
      </c>
      <c r="AH81" s="4">
        <f t="shared" si="96"/>
        <v>824</v>
      </c>
      <c r="AI81" s="4">
        <f t="shared" si="97"/>
        <v>824</v>
      </c>
      <c r="AJ81" s="4">
        <f t="shared" si="98"/>
        <v>824</v>
      </c>
      <c r="AK81" s="4">
        <f t="shared" si="99"/>
        <v>824</v>
      </c>
      <c r="AL81" s="4">
        <f t="shared" si="100"/>
        <v>824</v>
      </c>
      <c r="AM81" s="4">
        <f t="shared" si="101"/>
        <v>16480</v>
      </c>
      <c r="AN81" s="4">
        <f t="shared" si="102"/>
        <v>16480</v>
      </c>
      <c r="AO81" s="4">
        <f t="shared" si="103"/>
        <v>16480</v>
      </c>
    </row>
    <row r="82" ht="16.5" spans="1:41">
      <c r="A82" s="4">
        <v>80</v>
      </c>
      <c r="B82" s="4">
        <f>INT(SUM(槽位强化!B83:E83)/属性空间占比!$B$2*属性空间占比!$B$8/3)</f>
        <v>1266</v>
      </c>
      <c r="C82" s="4">
        <f t="shared" si="71"/>
        <v>1266</v>
      </c>
      <c r="D82" s="4">
        <f t="shared" si="72"/>
        <v>1266</v>
      </c>
      <c r="E82" s="4">
        <f t="shared" si="73"/>
        <v>844</v>
      </c>
      <c r="F82" s="4">
        <f t="shared" si="74"/>
        <v>844</v>
      </c>
      <c r="G82" s="4">
        <f t="shared" si="75"/>
        <v>844</v>
      </c>
      <c r="H82" s="4">
        <f t="shared" si="76"/>
        <v>844</v>
      </c>
      <c r="I82" s="4">
        <f t="shared" si="77"/>
        <v>844</v>
      </c>
      <c r="J82" s="4">
        <f t="shared" si="78"/>
        <v>844</v>
      </c>
      <c r="K82" s="4">
        <f t="shared" si="79"/>
        <v>25320</v>
      </c>
      <c r="L82" s="4">
        <f t="shared" si="80"/>
        <v>25320</v>
      </c>
      <c r="M82" s="4">
        <f t="shared" si="81"/>
        <v>25320</v>
      </c>
      <c r="O82" s="4">
        <v>80</v>
      </c>
      <c r="P82" s="4">
        <f t="shared" si="82"/>
        <v>1038</v>
      </c>
      <c r="Q82" s="4">
        <f t="shared" si="69"/>
        <v>1038</v>
      </c>
      <c r="R82" s="4">
        <f t="shared" si="70"/>
        <v>1038</v>
      </c>
      <c r="S82" s="4">
        <f t="shared" si="83"/>
        <v>844</v>
      </c>
      <c r="T82" s="4">
        <f t="shared" si="84"/>
        <v>844</v>
      </c>
      <c r="U82" s="4">
        <f t="shared" si="85"/>
        <v>844</v>
      </c>
      <c r="V82" s="4">
        <f t="shared" si="86"/>
        <v>844</v>
      </c>
      <c r="W82" s="4">
        <f t="shared" si="87"/>
        <v>844</v>
      </c>
      <c r="X82" s="4">
        <f t="shared" si="88"/>
        <v>844</v>
      </c>
      <c r="Y82" s="4">
        <f t="shared" si="89"/>
        <v>12660</v>
      </c>
      <c r="Z82" s="4">
        <f t="shared" si="90"/>
        <v>12660</v>
      </c>
      <c r="AA82" s="4">
        <f t="shared" si="91"/>
        <v>12660</v>
      </c>
      <c r="AC82" s="4">
        <v>80</v>
      </c>
      <c r="AD82" s="4">
        <f t="shared" si="92"/>
        <v>1038</v>
      </c>
      <c r="AE82" s="4">
        <f t="shared" si="93"/>
        <v>1038</v>
      </c>
      <c r="AF82" s="4">
        <f t="shared" si="94"/>
        <v>1038</v>
      </c>
      <c r="AG82" s="4">
        <f t="shared" si="95"/>
        <v>844</v>
      </c>
      <c r="AH82" s="4">
        <f t="shared" si="96"/>
        <v>844</v>
      </c>
      <c r="AI82" s="4">
        <f t="shared" si="97"/>
        <v>844</v>
      </c>
      <c r="AJ82" s="4">
        <f t="shared" si="98"/>
        <v>844</v>
      </c>
      <c r="AK82" s="4">
        <f t="shared" si="99"/>
        <v>844</v>
      </c>
      <c r="AL82" s="4">
        <f t="shared" si="100"/>
        <v>844</v>
      </c>
      <c r="AM82" s="4">
        <f t="shared" si="101"/>
        <v>16880</v>
      </c>
      <c r="AN82" s="4">
        <f t="shared" si="102"/>
        <v>16880</v>
      </c>
      <c r="AO82" s="4">
        <f t="shared" si="103"/>
        <v>16880</v>
      </c>
    </row>
    <row r="83" ht="16.5" spans="1:41">
      <c r="A83" s="4">
        <v>81</v>
      </c>
      <c r="B83" s="4">
        <f>INT(SUM(槽位强化!B84:E84)/属性空间占比!$B$2*属性空间占比!$B$8/3)</f>
        <v>1296</v>
      </c>
      <c r="C83" s="4">
        <f t="shared" si="71"/>
        <v>1296</v>
      </c>
      <c r="D83" s="4">
        <f t="shared" si="72"/>
        <v>1296</v>
      </c>
      <c r="E83" s="4">
        <f t="shared" si="73"/>
        <v>864</v>
      </c>
      <c r="F83" s="4">
        <f t="shared" si="74"/>
        <v>864</v>
      </c>
      <c r="G83" s="4">
        <f t="shared" si="75"/>
        <v>864</v>
      </c>
      <c r="H83" s="4">
        <f t="shared" si="76"/>
        <v>864</v>
      </c>
      <c r="I83" s="4">
        <f t="shared" si="77"/>
        <v>864</v>
      </c>
      <c r="J83" s="4">
        <f t="shared" si="78"/>
        <v>864</v>
      </c>
      <c r="K83" s="4">
        <f t="shared" si="79"/>
        <v>25920</v>
      </c>
      <c r="L83" s="4">
        <f t="shared" si="80"/>
        <v>25920</v>
      </c>
      <c r="M83" s="4">
        <f t="shared" si="81"/>
        <v>25920</v>
      </c>
      <c r="O83" s="4">
        <v>81</v>
      </c>
      <c r="P83" s="4">
        <f t="shared" si="82"/>
        <v>1062</v>
      </c>
      <c r="Q83" s="4">
        <f t="shared" si="69"/>
        <v>1062</v>
      </c>
      <c r="R83" s="4">
        <f t="shared" si="70"/>
        <v>1062</v>
      </c>
      <c r="S83" s="4">
        <f t="shared" si="83"/>
        <v>864</v>
      </c>
      <c r="T83" s="4">
        <f t="shared" si="84"/>
        <v>864</v>
      </c>
      <c r="U83" s="4">
        <f t="shared" si="85"/>
        <v>864</v>
      </c>
      <c r="V83" s="4">
        <f t="shared" si="86"/>
        <v>864</v>
      </c>
      <c r="W83" s="4">
        <f t="shared" si="87"/>
        <v>864</v>
      </c>
      <c r="X83" s="4">
        <f t="shared" si="88"/>
        <v>864</v>
      </c>
      <c r="Y83" s="4">
        <f t="shared" si="89"/>
        <v>12960</v>
      </c>
      <c r="Z83" s="4">
        <f t="shared" si="90"/>
        <v>12960</v>
      </c>
      <c r="AA83" s="4">
        <f t="shared" si="91"/>
        <v>12960</v>
      </c>
      <c r="AC83" s="4">
        <v>81</v>
      </c>
      <c r="AD83" s="4">
        <f t="shared" si="92"/>
        <v>1062</v>
      </c>
      <c r="AE83" s="4">
        <f t="shared" si="93"/>
        <v>1062</v>
      </c>
      <c r="AF83" s="4">
        <f t="shared" si="94"/>
        <v>1062</v>
      </c>
      <c r="AG83" s="4">
        <f t="shared" si="95"/>
        <v>864</v>
      </c>
      <c r="AH83" s="4">
        <f t="shared" si="96"/>
        <v>864</v>
      </c>
      <c r="AI83" s="4">
        <f t="shared" si="97"/>
        <v>864</v>
      </c>
      <c r="AJ83" s="4">
        <f t="shared" si="98"/>
        <v>864</v>
      </c>
      <c r="AK83" s="4">
        <f t="shared" si="99"/>
        <v>864</v>
      </c>
      <c r="AL83" s="4">
        <f t="shared" si="100"/>
        <v>864</v>
      </c>
      <c r="AM83" s="4">
        <f t="shared" si="101"/>
        <v>17280</v>
      </c>
      <c r="AN83" s="4">
        <f t="shared" si="102"/>
        <v>17280</v>
      </c>
      <c r="AO83" s="4">
        <f t="shared" si="103"/>
        <v>17280</v>
      </c>
    </row>
    <row r="84" ht="16.5" spans="1:41">
      <c r="A84" s="4">
        <v>82</v>
      </c>
      <c r="B84" s="4">
        <f>INT(SUM(槽位强化!B85:E85)/属性空间占比!$B$2*属性空间占比!$B$8/3)</f>
        <v>1326</v>
      </c>
      <c r="C84" s="4">
        <f t="shared" si="71"/>
        <v>1326</v>
      </c>
      <c r="D84" s="4">
        <f t="shared" si="72"/>
        <v>1326</v>
      </c>
      <c r="E84" s="4">
        <f t="shared" si="73"/>
        <v>884</v>
      </c>
      <c r="F84" s="4">
        <f t="shared" si="74"/>
        <v>884</v>
      </c>
      <c r="G84" s="4">
        <f t="shared" si="75"/>
        <v>884</v>
      </c>
      <c r="H84" s="4">
        <f t="shared" si="76"/>
        <v>884</v>
      </c>
      <c r="I84" s="4">
        <f t="shared" si="77"/>
        <v>884</v>
      </c>
      <c r="J84" s="4">
        <f t="shared" si="78"/>
        <v>884</v>
      </c>
      <c r="K84" s="4">
        <f t="shared" si="79"/>
        <v>26520</v>
      </c>
      <c r="L84" s="4">
        <f t="shared" si="80"/>
        <v>26520</v>
      </c>
      <c r="M84" s="4">
        <f t="shared" si="81"/>
        <v>26520</v>
      </c>
      <c r="O84" s="4">
        <v>82</v>
      </c>
      <c r="P84" s="4">
        <f t="shared" si="82"/>
        <v>1087</v>
      </c>
      <c r="Q84" s="4">
        <f t="shared" si="69"/>
        <v>1087</v>
      </c>
      <c r="R84" s="4">
        <f t="shared" si="70"/>
        <v>1087</v>
      </c>
      <c r="S84" s="4">
        <f t="shared" si="83"/>
        <v>884</v>
      </c>
      <c r="T84" s="4">
        <f t="shared" si="84"/>
        <v>884</v>
      </c>
      <c r="U84" s="4">
        <f t="shared" si="85"/>
        <v>884</v>
      </c>
      <c r="V84" s="4">
        <f t="shared" si="86"/>
        <v>884</v>
      </c>
      <c r="W84" s="4">
        <f t="shared" si="87"/>
        <v>884</v>
      </c>
      <c r="X84" s="4">
        <f t="shared" si="88"/>
        <v>884</v>
      </c>
      <c r="Y84" s="4">
        <f t="shared" si="89"/>
        <v>13260</v>
      </c>
      <c r="Z84" s="4">
        <f t="shared" si="90"/>
        <v>13260</v>
      </c>
      <c r="AA84" s="4">
        <f t="shared" si="91"/>
        <v>13260</v>
      </c>
      <c r="AC84" s="4">
        <v>82</v>
      </c>
      <c r="AD84" s="4">
        <f t="shared" si="92"/>
        <v>1087</v>
      </c>
      <c r="AE84" s="4">
        <f t="shared" si="93"/>
        <v>1087</v>
      </c>
      <c r="AF84" s="4">
        <f t="shared" si="94"/>
        <v>1087</v>
      </c>
      <c r="AG84" s="4">
        <f t="shared" si="95"/>
        <v>884</v>
      </c>
      <c r="AH84" s="4">
        <f t="shared" si="96"/>
        <v>884</v>
      </c>
      <c r="AI84" s="4">
        <f t="shared" si="97"/>
        <v>884</v>
      </c>
      <c r="AJ84" s="4">
        <f t="shared" si="98"/>
        <v>884</v>
      </c>
      <c r="AK84" s="4">
        <f t="shared" si="99"/>
        <v>884</v>
      </c>
      <c r="AL84" s="4">
        <f t="shared" si="100"/>
        <v>884</v>
      </c>
      <c r="AM84" s="4">
        <f t="shared" si="101"/>
        <v>17680</v>
      </c>
      <c r="AN84" s="4">
        <f t="shared" si="102"/>
        <v>17680</v>
      </c>
      <c r="AO84" s="4">
        <f t="shared" si="103"/>
        <v>17680</v>
      </c>
    </row>
    <row r="85" ht="16.5" spans="1:41">
      <c r="A85" s="4">
        <v>83</v>
      </c>
      <c r="B85" s="4">
        <f>INT(SUM(槽位强化!B86:E86)/属性空间占比!$B$2*属性空间占比!$B$8/3)</f>
        <v>1356</v>
      </c>
      <c r="C85" s="4">
        <f t="shared" si="71"/>
        <v>1356</v>
      </c>
      <c r="D85" s="4">
        <f t="shared" si="72"/>
        <v>1356</v>
      </c>
      <c r="E85" s="4">
        <f t="shared" si="73"/>
        <v>904</v>
      </c>
      <c r="F85" s="4">
        <f t="shared" si="74"/>
        <v>904</v>
      </c>
      <c r="G85" s="4">
        <f t="shared" si="75"/>
        <v>904</v>
      </c>
      <c r="H85" s="4">
        <f t="shared" si="76"/>
        <v>904</v>
      </c>
      <c r="I85" s="4">
        <f t="shared" si="77"/>
        <v>904</v>
      </c>
      <c r="J85" s="4">
        <f t="shared" si="78"/>
        <v>904</v>
      </c>
      <c r="K85" s="4">
        <f t="shared" si="79"/>
        <v>27120</v>
      </c>
      <c r="L85" s="4">
        <f t="shared" si="80"/>
        <v>27120</v>
      </c>
      <c r="M85" s="4">
        <f t="shared" si="81"/>
        <v>27120</v>
      </c>
      <c r="O85" s="4">
        <v>83</v>
      </c>
      <c r="P85" s="4">
        <f t="shared" si="82"/>
        <v>1111</v>
      </c>
      <c r="Q85" s="4">
        <f t="shared" si="69"/>
        <v>1111</v>
      </c>
      <c r="R85" s="4">
        <f t="shared" si="70"/>
        <v>1111</v>
      </c>
      <c r="S85" s="4">
        <f t="shared" si="83"/>
        <v>904</v>
      </c>
      <c r="T85" s="4">
        <f t="shared" si="84"/>
        <v>904</v>
      </c>
      <c r="U85" s="4">
        <f t="shared" si="85"/>
        <v>904</v>
      </c>
      <c r="V85" s="4">
        <f t="shared" si="86"/>
        <v>904</v>
      </c>
      <c r="W85" s="4">
        <f t="shared" si="87"/>
        <v>904</v>
      </c>
      <c r="X85" s="4">
        <f t="shared" si="88"/>
        <v>904</v>
      </c>
      <c r="Y85" s="4">
        <f t="shared" si="89"/>
        <v>13560</v>
      </c>
      <c r="Z85" s="4">
        <f t="shared" si="90"/>
        <v>13560</v>
      </c>
      <c r="AA85" s="4">
        <f t="shared" si="91"/>
        <v>13560</v>
      </c>
      <c r="AC85" s="4">
        <v>83</v>
      </c>
      <c r="AD85" s="4">
        <f t="shared" si="92"/>
        <v>1111</v>
      </c>
      <c r="AE85" s="4">
        <f t="shared" si="93"/>
        <v>1111</v>
      </c>
      <c r="AF85" s="4">
        <f t="shared" si="94"/>
        <v>1111</v>
      </c>
      <c r="AG85" s="4">
        <f t="shared" si="95"/>
        <v>904</v>
      </c>
      <c r="AH85" s="4">
        <f t="shared" si="96"/>
        <v>904</v>
      </c>
      <c r="AI85" s="4">
        <f t="shared" si="97"/>
        <v>904</v>
      </c>
      <c r="AJ85" s="4">
        <f t="shared" si="98"/>
        <v>904</v>
      </c>
      <c r="AK85" s="4">
        <f t="shared" si="99"/>
        <v>904</v>
      </c>
      <c r="AL85" s="4">
        <f t="shared" si="100"/>
        <v>904</v>
      </c>
      <c r="AM85" s="4">
        <f t="shared" si="101"/>
        <v>18080</v>
      </c>
      <c r="AN85" s="4">
        <f t="shared" si="102"/>
        <v>18080</v>
      </c>
      <c r="AO85" s="4">
        <f t="shared" si="103"/>
        <v>18080</v>
      </c>
    </row>
    <row r="86" ht="16.5" spans="1:41">
      <c r="A86" s="4">
        <v>84</v>
      </c>
      <c r="B86" s="4">
        <f>INT(SUM(槽位强化!B87:E87)/属性空间占比!$B$2*属性空间占比!$B$8/3)</f>
        <v>1386</v>
      </c>
      <c r="C86" s="4">
        <f t="shared" si="71"/>
        <v>1386</v>
      </c>
      <c r="D86" s="4">
        <f t="shared" si="72"/>
        <v>1386</v>
      </c>
      <c r="E86" s="4">
        <f t="shared" si="73"/>
        <v>924</v>
      </c>
      <c r="F86" s="4">
        <f t="shared" si="74"/>
        <v>924</v>
      </c>
      <c r="G86" s="4">
        <f t="shared" si="75"/>
        <v>924</v>
      </c>
      <c r="H86" s="4">
        <f t="shared" si="76"/>
        <v>924</v>
      </c>
      <c r="I86" s="4">
        <f t="shared" si="77"/>
        <v>924</v>
      </c>
      <c r="J86" s="4">
        <f t="shared" si="78"/>
        <v>924</v>
      </c>
      <c r="K86" s="4">
        <f t="shared" si="79"/>
        <v>27720</v>
      </c>
      <c r="L86" s="4">
        <f t="shared" si="80"/>
        <v>27720</v>
      </c>
      <c r="M86" s="4">
        <f t="shared" si="81"/>
        <v>27720</v>
      </c>
      <c r="O86" s="4">
        <v>84</v>
      </c>
      <c r="P86" s="4">
        <f t="shared" si="82"/>
        <v>1136</v>
      </c>
      <c r="Q86" s="4">
        <f t="shared" si="69"/>
        <v>1136</v>
      </c>
      <c r="R86" s="4">
        <f t="shared" si="70"/>
        <v>1136</v>
      </c>
      <c r="S86" s="4">
        <f t="shared" si="83"/>
        <v>924</v>
      </c>
      <c r="T86" s="4">
        <f t="shared" si="84"/>
        <v>924</v>
      </c>
      <c r="U86" s="4">
        <f t="shared" si="85"/>
        <v>924</v>
      </c>
      <c r="V86" s="4">
        <f t="shared" si="86"/>
        <v>924</v>
      </c>
      <c r="W86" s="4">
        <f t="shared" si="87"/>
        <v>924</v>
      </c>
      <c r="X86" s="4">
        <f t="shared" si="88"/>
        <v>924</v>
      </c>
      <c r="Y86" s="4">
        <f t="shared" si="89"/>
        <v>13860</v>
      </c>
      <c r="Z86" s="4">
        <f t="shared" si="90"/>
        <v>13860</v>
      </c>
      <c r="AA86" s="4">
        <f t="shared" si="91"/>
        <v>13860</v>
      </c>
      <c r="AC86" s="4">
        <v>84</v>
      </c>
      <c r="AD86" s="4">
        <f t="shared" si="92"/>
        <v>1136</v>
      </c>
      <c r="AE86" s="4">
        <f t="shared" si="93"/>
        <v>1136</v>
      </c>
      <c r="AF86" s="4">
        <f t="shared" si="94"/>
        <v>1136</v>
      </c>
      <c r="AG86" s="4">
        <f t="shared" si="95"/>
        <v>924</v>
      </c>
      <c r="AH86" s="4">
        <f t="shared" si="96"/>
        <v>924</v>
      </c>
      <c r="AI86" s="4">
        <f t="shared" si="97"/>
        <v>924</v>
      </c>
      <c r="AJ86" s="4">
        <f t="shared" si="98"/>
        <v>924</v>
      </c>
      <c r="AK86" s="4">
        <f t="shared" si="99"/>
        <v>924</v>
      </c>
      <c r="AL86" s="4">
        <f t="shared" si="100"/>
        <v>924</v>
      </c>
      <c r="AM86" s="4">
        <f t="shared" si="101"/>
        <v>18480</v>
      </c>
      <c r="AN86" s="4">
        <f t="shared" si="102"/>
        <v>18480</v>
      </c>
      <c r="AO86" s="4">
        <f t="shared" si="103"/>
        <v>18480</v>
      </c>
    </row>
    <row r="87" ht="16.5" spans="1:41">
      <c r="A87" s="4">
        <v>85</v>
      </c>
      <c r="B87" s="4">
        <f>INT(SUM(槽位强化!B88:E88)/属性空间占比!$B$2*属性空间占比!$B$8/3)</f>
        <v>1416</v>
      </c>
      <c r="C87" s="4">
        <f t="shared" si="71"/>
        <v>1416</v>
      </c>
      <c r="D87" s="4">
        <f t="shared" si="72"/>
        <v>1416</v>
      </c>
      <c r="E87" s="4">
        <f t="shared" si="73"/>
        <v>944</v>
      </c>
      <c r="F87" s="4">
        <f t="shared" si="74"/>
        <v>944</v>
      </c>
      <c r="G87" s="4">
        <f t="shared" si="75"/>
        <v>944</v>
      </c>
      <c r="H87" s="4">
        <f t="shared" si="76"/>
        <v>944</v>
      </c>
      <c r="I87" s="4">
        <f t="shared" si="77"/>
        <v>944</v>
      </c>
      <c r="J87" s="4">
        <f t="shared" si="78"/>
        <v>944</v>
      </c>
      <c r="K87" s="4">
        <f t="shared" si="79"/>
        <v>28320</v>
      </c>
      <c r="L87" s="4">
        <f t="shared" si="80"/>
        <v>28320</v>
      </c>
      <c r="M87" s="4">
        <f t="shared" si="81"/>
        <v>28320</v>
      </c>
      <c r="O87" s="4">
        <v>85</v>
      </c>
      <c r="P87" s="4">
        <f t="shared" si="82"/>
        <v>1161</v>
      </c>
      <c r="Q87" s="4">
        <f t="shared" si="69"/>
        <v>1161</v>
      </c>
      <c r="R87" s="4">
        <f t="shared" si="70"/>
        <v>1161</v>
      </c>
      <c r="S87" s="4">
        <f t="shared" si="83"/>
        <v>944</v>
      </c>
      <c r="T87" s="4">
        <f t="shared" si="84"/>
        <v>944</v>
      </c>
      <c r="U87" s="4">
        <f t="shared" si="85"/>
        <v>944</v>
      </c>
      <c r="V87" s="4">
        <f t="shared" si="86"/>
        <v>944</v>
      </c>
      <c r="W87" s="4">
        <f t="shared" si="87"/>
        <v>944</v>
      </c>
      <c r="X87" s="4">
        <f t="shared" si="88"/>
        <v>944</v>
      </c>
      <c r="Y87" s="4">
        <f t="shared" si="89"/>
        <v>14160</v>
      </c>
      <c r="Z87" s="4">
        <f t="shared" si="90"/>
        <v>14160</v>
      </c>
      <c r="AA87" s="4">
        <f t="shared" si="91"/>
        <v>14160</v>
      </c>
      <c r="AC87" s="4">
        <v>85</v>
      </c>
      <c r="AD87" s="4">
        <f t="shared" si="92"/>
        <v>1161</v>
      </c>
      <c r="AE87" s="4">
        <f t="shared" si="93"/>
        <v>1161</v>
      </c>
      <c r="AF87" s="4">
        <f t="shared" si="94"/>
        <v>1161</v>
      </c>
      <c r="AG87" s="4">
        <f t="shared" si="95"/>
        <v>944</v>
      </c>
      <c r="AH87" s="4">
        <f t="shared" si="96"/>
        <v>944</v>
      </c>
      <c r="AI87" s="4">
        <f t="shared" si="97"/>
        <v>944</v>
      </c>
      <c r="AJ87" s="4">
        <f t="shared" si="98"/>
        <v>944</v>
      </c>
      <c r="AK87" s="4">
        <f t="shared" si="99"/>
        <v>944</v>
      </c>
      <c r="AL87" s="4">
        <f t="shared" si="100"/>
        <v>944</v>
      </c>
      <c r="AM87" s="4">
        <f t="shared" si="101"/>
        <v>18880</v>
      </c>
      <c r="AN87" s="4">
        <f t="shared" si="102"/>
        <v>18880</v>
      </c>
      <c r="AO87" s="4">
        <f t="shared" si="103"/>
        <v>18880</v>
      </c>
    </row>
    <row r="88" ht="16.5" spans="1:41">
      <c r="A88" s="4">
        <v>86</v>
      </c>
      <c r="B88" s="4">
        <f>INT(SUM(槽位强化!B89:E89)/属性空间占比!$B$2*属性空间占比!$B$8/3)</f>
        <v>1446</v>
      </c>
      <c r="C88" s="4">
        <f t="shared" si="71"/>
        <v>1446</v>
      </c>
      <c r="D88" s="4">
        <f t="shared" si="72"/>
        <v>1446</v>
      </c>
      <c r="E88" s="4">
        <f t="shared" si="73"/>
        <v>964</v>
      </c>
      <c r="F88" s="4">
        <f t="shared" si="74"/>
        <v>964</v>
      </c>
      <c r="G88" s="4">
        <f t="shared" si="75"/>
        <v>964</v>
      </c>
      <c r="H88" s="4">
        <f t="shared" si="76"/>
        <v>964</v>
      </c>
      <c r="I88" s="4">
        <f t="shared" si="77"/>
        <v>964</v>
      </c>
      <c r="J88" s="4">
        <f t="shared" si="78"/>
        <v>964</v>
      </c>
      <c r="K88" s="4">
        <f t="shared" si="79"/>
        <v>28920</v>
      </c>
      <c r="L88" s="4">
        <f t="shared" si="80"/>
        <v>28920</v>
      </c>
      <c r="M88" s="4">
        <f t="shared" si="81"/>
        <v>28920</v>
      </c>
      <c r="O88" s="4">
        <v>86</v>
      </c>
      <c r="P88" s="4">
        <f t="shared" si="82"/>
        <v>1185</v>
      </c>
      <c r="Q88" s="4">
        <f t="shared" si="69"/>
        <v>1185</v>
      </c>
      <c r="R88" s="4">
        <f t="shared" si="70"/>
        <v>1185</v>
      </c>
      <c r="S88" s="4">
        <f t="shared" si="83"/>
        <v>964</v>
      </c>
      <c r="T88" s="4">
        <f t="shared" si="84"/>
        <v>964</v>
      </c>
      <c r="U88" s="4">
        <f t="shared" si="85"/>
        <v>964</v>
      </c>
      <c r="V88" s="4">
        <f t="shared" si="86"/>
        <v>964</v>
      </c>
      <c r="W88" s="4">
        <f t="shared" si="87"/>
        <v>964</v>
      </c>
      <c r="X88" s="4">
        <f t="shared" si="88"/>
        <v>964</v>
      </c>
      <c r="Y88" s="4">
        <f t="shared" si="89"/>
        <v>14460</v>
      </c>
      <c r="Z88" s="4">
        <f t="shared" si="90"/>
        <v>14460</v>
      </c>
      <c r="AA88" s="4">
        <f t="shared" si="91"/>
        <v>14460</v>
      </c>
      <c r="AC88" s="4">
        <v>86</v>
      </c>
      <c r="AD88" s="4">
        <f t="shared" si="92"/>
        <v>1185</v>
      </c>
      <c r="AE88" s="4">
        <f t="shared" si="93"/>
        <v>1185</v>
      </c>
      <c r="AF88" s="4">
        <f t="shared" si="94"/>
        <v>1185</v>
      </c>
      <c r="AG88" s="4">
        <f t="shared" si="95"/>
        <v>964</v>
      </c>
      <c r="AH88" s="4">
        <f t="shared" si="96"/>
        <v>964</v>
      </c>
      <c r="AI88" s="4">
        <f t="shared" si="97"/>
        <v>964</v>
      </c>
      <c r="AJ88" s="4">
        <f t="shared" si="98"/>
        <v>964</v>
      </c>
      <c r="AK88" s="4">
        <f t="shared" si="99"/>
        <v>964</v>
      </c>
      <c r="AL88" s="4">
        <f t="shared" si="100"/>
        <v>964</v>
      </c>
      <c r="AM88" s="4">
        <f t="shared" si="101"/>
        <v>19280</v>
      </c>
      <c r="AN88" s="4">
        <f t="shared" si="102"/>
        <v>19280</v>
      </c>
      <c r="AO88" s="4">
        <f t="shared" si="103"/>
        <v>19280</v>
      </c>
    </row>
    <row r="89" ht="16.5" spans="1:41">
      <c r="A89" s="4">
        <v>87</v>
      </c>
      <c r="B89" s="4">
        <f>INT(SUM(槽位强化!B90:E90)/属性空间占比!$B$2*属性空间占比!$B$8/3)</f>
        <v>1480</v>
      </c>
      <c r="C89" s="4">
        <f t="shared" si="71"/>
        <v>1480</v>
      </c>
      <c r="D89" s="4">
        <f t="shared" si="72"/>
        <v>1480</v>
      </c>
      <c r="E89" s="4">
        <f t="shared" si="73"/>
        <v>986</v>
      </c>
      <c r="F89" s="4">
        <f t="shared" si="74"/>
        <v>986</v>
      </c>
      <c r="G89" s="4">
        <f t="shared" si="75"/>
        <v>986</v>
      </c>
      <c r="H89" s="4">
        <f t="shared" si="76"/>
        <v>986</v>
      </c>
      <c r="I89" s="4">
        <f t="shared" si="77"/>
        <v>986</v>
      </c>
      <c r="J89" s="4">
        <f t="shared" si="78"/>
        <v>986</v>
      </c>
      <c r="K89" s="4">
        <f t="shared" si="79"/>
        <v>29580</v>
      </c>
      <c r="L89" s="4">
        <f t="shared" si="80"/>
        <v>29580</v>
      </c>
      <c r="M89" s="4">
        <f t="shared" si="81"/>
        <v>29580</v>
      </c>
      <c r="O89" s="4">
        <v>87</v>
      </c>
      <c r="P89" s="4">
        <f t="shared" si="82"/>
        <v>1213</v>
      </c>
      <c r="Q89" s="4">
        <f t="shared" si="69"/>
        <v>1213</v>
      </c>
      <c r="R89" s="4">
        <f t="shared" si="70"/>
        <v>1213</v>
      </c>
      <c r="S89" s="4">
        <f t="shared" si="83"/>
        <v>986</v>
      </c>
      <c r="T89" s="4">
        <f t="shared" si="84"/>
        <v>986</v>
      </c>
      <c r="U89" s="4">
        <f t="shared" si="85"/>
        <v>986</v>
      </c>
      <c r="V89" s="4">
        <f t="shared" si="86"/>
        <v>986</v>
      </c>
      <c r="W89" s="4">
        <f t="shared" si="87"/>
        <v>986</v>
      </c>
      <c r="X89" s="4">
        <f t="shared" si="88"/>
        <v>986</v>
      </c>
      <c r="Y89" s="4">
        <f t="shared" si="89"/>
        <v>14790</v>
      </c>
      <c r="Z89" s="4">
        <f t="shared" si="90"/>
        <v>14790</v>
      </c>
      <c r="AA89" s="4">
        <f t="shared" si="91"/>
        <v>14790</v>
      </c>
      <c r="AC89" s="4">
        <v>87</v>
      </c>
      <c r="AD89" s="4">
        <f t="shared" si="92"/>
        <v>1213</v>
      </c>
      <c r="AE89" s="4">
        <f t="shared" si="93"/>
        <v>1213</v>
      </c>
      <c r="AF89" s="4">
        <f t="shared" si="94"/>
        <v>1213</v>
      </c>
      <c r="AG89" s="4">
        <f t="shared" si="95"/>
        <v>986</v>
      </c>
      <c r="AH89" s="4">
        <f t="shared" si="96"/>
        <v>986</v>
      </c>
      <c r="AI89" s="4">
        <f t="shared" si="97"/>
        <v>986</v>
      </c>
      <c r="AJ89" s="4">
        <f t="shared" si="98"/>
        <v>986</v>
      </c>
      <c r="AK89" s="4">
        <f t="shared" si="99"/>
        <v>986</v>
      </c>
      <c r="AL89" s="4">
        <f t="shared" si="100"/>
        <v>986</v>
      </c>
      <c r="AM89" s="4">
        <f t="shared" si="101"/>
        <v>19720</v>
      </c>
      <c r="AN89" s="4">
        <f t="shared" si="102"/>
        <v>19720</v>
      </c>
      <c r="AO89" s="4">
        <f t="shared" si="103"/>
        <v>19720</v>
      </c>
    </row>
    <row r="90" ht="16.5" spans="1:41">
      <c r="A90" s="4">
        <v>88</v>
      </c>
      <c r="B90" s="4">
        <f>INT(SUM(槽位强化!B91:E91)/属性空间占比!$B$2*属性空间占比!$B$8/3)</f>
        <v>1509</v>
      </c>
      <c r="C90" s="4">
        <f t="shared" si="71"/>
        <v>1509</v>
      </c>
      <c r="D90" s="4">
        <f t="shared" si="72"/>
        <v>1509</v>
      </c>
      <c r="E90" s="4">
        <f t="shared" si="73"/>
        <v>1006</v>
      </c>
      <c r="F90" s="4">
        <f t="shared" si="74"/>
        <v>1006</v>
      </c>
      <c r="G90" s="4">
        <f t="shared" si="75"/>
        <v>1006</v>
      </c>
      <c r="H90" s="4">
        <f t="shared" si="76"/>
        <v>1006</v>
      </c>
      <c r="I90" s="4">
        <f t="shared" si="77"/>
        <v>1006</v>
      </c>
      <c r="J90" s="4">
        <f t="shared" si="78"/>
        <v>1006</v>
      </c>
      <c r="K90" s="4">
        <f t="shared" si="79"/>
        <v>30180</v>
      </c>
      <c r="L90" s="4">
        <f t="shared" si="80"/>
        <v>30180</v>
      </c>
      <c r="M90" s="4">
        <f t="shared" si="81"/>
        <v>30180</v>
      </c>
      <c r="O90" s="4">
        <v>88</v>
      </c>
      <c r="P90" s="4">
        <f t="shared" si="82"/>
        <v>1237</v>
      </c>
      <c r="Q90" s="4">
        <f t="shared" si="69"/>
        <v>1237</v>
      </c>
      <c r="R90" s="4">
        <f t="shared" si="70"/>
        <v>1237</v>
      </c>
      <c r="S90" s="4">
        <f t="shared" si="83"/>
        <v>1006</v>
      </c>
      <c r="T90" s="4">
        <f t="shared" si="84"/>
        <v>1006</v>
      </c>
      <c r="U90" s="4">
        <f t="shared" si="85"/>
        <v>1006</v>
      </c>
      <c r="V90" s="4">
        <f t="shared" si="86"/>
        <v>1006</v>
      </c>
      <c r="W90" s="4">
        <f t="shared" si="87"/>
        <v>1006</v>
      </c>
      <c r="X90" s="4">
        <f t="shared" si="88"/>
        <v>1006</v>
      </c>
      <c r="Y90" s="4">
        <f t="shared" si="89"/>
        <v>15090</v>
      </c>
      <c r="Z90" s="4">
        <f t="shared" si="90"/>
        <v>15090</v>
      </c>
      <c r="AA90" s="4">
        <f t="shared" si="91"/>
        <v>15090</v>
      </c>
      <c r="AC90" s="4">
        <v>88</v>
      </c>
      <c r="AD90" s="4">
        <f t="shared" si="92"/>
        <v>1237</v>
      </c>
      <c r="AE90" s="4">
        <f t="shared" si="93"/>
        <v>1237</v>
      </c>
      <c r="AF90" s="4">
        <f t="shared" si="94"/>
        <v>1237</v>
      </c>
      <c r="AG90" s="4">
        <f t="shared" si="95"/>
        <v>1006</v>
      </c>
      <c r="AH90" s="4">
        <f t="shared" si="96"/>
        <v>1006</v>
      </c>
      <c r="AI90" s="4">
        <f t="shared" si="97"/>
        <v>1006</v>
      </c>
      <c r="AJ90" s="4">
        <f t="shared" si="98"/>
        <v>1006</v>
      </c>
      <c r="AK90" s="4">
        <f t="shared" si="99"/>
        <v>1006</v>
      </c>
      <c r="AL90" s="4">
        <f t="shared" si="100"/>
        <v>1006</v>
      </c>
      <c r="AM90" s="4">
        <f t="shared" si="101"/>
        <v>20120</v>
      </c>
      <c r="AN90" s="4">
        <f t="shared" si="102"/>
        <v>20120</v>
      </c>
      <c r="AO90" s="4">
        <f t="shared" si="103"/>
        <v>20120</v>
      </c>
    </row>
    <row r="91" ht="16.5" spans="1:41">
      <c r="A91" s="4">
        <v>89</v>
      </c>
      <c r="B91" s="4">
        <f>INT(SUM(槽位强化!B92:E92)/属性空间占比!$B$2*属性空间占比!$B$8/3)</f>
        <v>1542</v>
      </c>
      <c r="C91" s="4">
        <f t="shared" si="71"/>
        <v>1542</v>
      </c>
      <c r="D91" s="4">
        <f t="shared" si="72"/>
        <v>1542</v>
      </c>
      <c r="E91" s="4">
        <f t="shared" si="73"/>
        <v>1028</v>
      </c>
      <c r="F91" s="4">
        <f t="shared" si="74"/>
        <v>1028</v>
      </c>
      <c r="G91" s="4">
        <f t="shared" si="75"/>
        <v>1028</v>
      </c>
      <c r="H91" s="4">
        <f t="shared" si="76"/>
        <v>1028</v>
      </c>
      <c r="I91" s="4">
        <f t="shared" si="77"/>
        <v>1028</v>
      </c>
      <c r="J91" s="4">
        <f t="shared" si="78"/>
        <v>1028</v>
      </c>
      <c r="K91" s="4">
        <f t="shared" si="79"/>
        <v>30840</v>
      </c>
      <c r="L91" s="4">
        <f t="shared" si="80"/>
        <v>30840</v>
      </c>
      <c r="M91" s="4">
        <f t="shared" si="81"/>
        <v>30840</v>
      </c>
      <c r="O91" s="4">
        <v>89</v>
      </c>
      <c r="P91" s="4">
        <f t="shared" si="82"/>
        <v>1264</v>
      </c>
      <c r="Q91" s="4">
        <f t="shared" si="69"/>
        <v>1264</v>
      </c>
      <c r="R91" s="4">
        <f t="shared" si="70"/>
        <v>1264</v>
      </c>
      <c r="S91" s="4">
        <f t="shared" si="83"/>
        <v>1028</v>
      </c>
      <c r="T91" s="4">
        <f t="shared" si="84"/>
        <v>1028</v>
      </c>
      <c r="U91" s="4">
        <f t="shared" si="85"/>
        <v>1028</v>
      </c>
      <c r="V91" s="4">
        <f t="shared" si="86"/>
        <v>1028</v>
      </c>
      <c r="W91" s="4">
        <f t="shared" si="87"/>
        <v>1028</v>
      </c>
      <c r="X91" s="4">
        <f t="shared" si="88"/>
        <v>1028</v>
      </c>
      <c r="Y91" s="4">
        <f t="shared" si="89"/>
        <v>15420</v>
      </c>
      <c r="Z91" s="4">
        <f t="shared" si="90"/>
        <v>15420</v>
      </c>
      <c r="AA91" s="4">
        <f t="shared" si="91"/>
        <v>15420</v>
      </c>
      <c r="AC91" s="4">
        <v>89</v>
      </c>
      <c r="AD91" s="4">
        <f t="shared" si="92"/>
        <v>1264</v>
      </c>
      <c r="AE91" s="4">
        <f t="shared" si="93"/>
        <v>1264</v>
      </c>
      <c r="AF91" s="4">
        <f t="shared" si="94"/>
        <v>1264</v>
      </c>
      <c r="AG91" s="4">
        <f t="shared" si="95"/>
        <v>1028</v>
      </c>
      <c r="AH91" s="4">
        <f t="shared" si="96"/>
        <v>1028</v>
      </c>
      <c r="AI91" s="4">
        <f t="shared" si="97"/>
        <v>1028</v>
      </c>
      <c r="AJ91" s="4">
        <f t="shared" si="98"/>
        <v>1028</v>
      </c>
      <c r="AK91" s="4">
        <f t="shared" si="99"/>
        <v>1028</v>
      </c>
      <c r="AL91" s="4">
        <f t="shared" si="100"/>
        <v>1028</v>
      </c>
      <c r="AM91" s="4">
        <f t="shared" si="101"/>
        <v>20560</v>
      </c>
      <c r="AN91" s="4">
        <f t="shared" si="102"/>
        <v>20560</v>
      </c>
      <c r="AO91" s="4">
        <f t="shared" si="103"/>
        <v>20560</v>
      </c>
    </row>
    <row r="92" ht="16.5" spans="1:41">
      <c r="A92" s="4">
        <v>90</v>
      </c>
      <c r="B92" s="4">
        <f>INT(SUM(槽位强化!B93:E93)/属性空间占比!$B$2*属性空间占比!$B$8/3)</f>
        <v>2013</v>
      </c>
      <c r="C92" s="4">
        <f t="shared" si="71"/>
        <v>2013</v>
      </c>
      <c r="D92" s="4">
        <f t="shared" si="72"/>
        <v>2013</v>
      </c>
      <c r="E92" s="4">
        <f t="shared" si="73"/>
        <v>1342</v>
      </c>
      <c r="F92" s="4">
        <f t="shared" si="74"/>
        <v>1342</v>
      </c>
      <c r="G92" s="4">
        <f t="shared" si="75"/>
        <v>1342</v>
      </c>
      <c r="H92" s="4">
        <f t="shared" si="76"/>
        <v>1342</v>
      </c>
      <c r="I92" s="4">
        <f t="shared" si="77"/>
        <v>1342</v>
      </c>
      <c r="J92" s="4">
        <f t="shared" si="78"/>
        <v>1342</v>
      </c>
      <c r="K92" s="4">
        <f t="shared" si="79"/>
        <v>40260</v>
      </c>
      <c r="L92" s="4">
        <f t="shared" si="80"/>
        <v>40260</v>
      </c>
      <c r="M92" s="4">
        <f t="shared" si="81"/>
        <v>40260</v>
      </c>
      <c r="O92" s="4">
        <v>90</v>
      </c>
      <c r="P92" s="4">
        <f t="shared" si="82"/>
        <v>1650</v>
      </c>
      <c r="Q92" s="4">
        <f t="shared" si="69"/>
        <v>1650</v>
      </c>
      <c r="R92" s="4">
        <f t="shared" si="70"/>
        <v>1650</v>
      </c>
      <c r="S92" s="4">
        <f t="shared" si="83"/>
        <v>1342</v>
      </c>
      <c r="T92" s="4">
        <f t="shared" si="84"/>
        <v>1342</v>
      </c>
      <c r="U92" s="4">
        <f t="shared" si="85"/>
        <v>1342</v>
      </c>
      <c r="V92" s="4">
        <f t="shared" si="86"/>
        <v>1342</v>
      </c>
      <c r="W92" s="4">
        <f t="shared" si="87"/>
        <v>1342</v>
      </c>
      <c r="X92" s="4">
        <f t="shared" si="88"/>
        <v>1342</v>
      </c>
      <c r="Y92" s="4">
        <f t="shared" si="89"/>
        <v>20130</v>
      </c>
      <c r="Z92" s="4">
        <f t="shared" si="90"/>
        <v>20130</v>
      </c>
      <c r="AA92" s="4">
        <f t="shared" si="91"/>
        <v>20130</v>
      </c>
      <c r="AC92" s="4">
        <v>90</v>
      </c>
      <c r="AD92" s="4">
        <f t="shared" si="92"/>
        <v>1650</v>
      </c>
      <c r="AE92" s="4">
        <f t="shared" si="93"/>
        <v>1650</v>
      </c>
      <c r="AF92" s="4">
        <f t="shared" si="94"/>
        <v>1650</v>
      </c>
      <c r="AG92" s="4">
        <f t="shared" si="95"/>
        <v>1342</v>
      </c>
      <c r="AH92" s="4">
        <f t="shared" si="96"/>
        <v>1342</v>
      </c>
      <c r="AI92" s="4">
        <f t="shared" si="97"/>
        <v>1342</v>
      </c>
      <c r="AJ92" s="4">
        <f t="shared" si="98"/>
        <v>1342</v>
      </c>
      <c r="AK92" s="4">
        <f t="shared" si="99"/>
        <v>1342</v>
      </c>
      <c r="AL92" s="4">
        <f t="shared" si="100"/>
        <v>1342</v>
      </c>
      <c r="AM92" s="4">
        <f t="shared" si="101"/>
        <v>26840</v>
      </c>
      <c r="AN92" s="4">
        <f t="shared" si="102"/>
        <v>26840</v>
      </c>
      <c r="AO92" s="4">
        <f t="shared" si="103"/>
        <v>26840</v>
      </c>
    </row>
    <row r="93" ht="16.5" spans="1:41">
      <c r="A93" s="4">
        <v>91</v>
      </c>
      <c r="B93" s="4">
        <f>INT(SUM(槽位强化!B94:E94)/属性空间占比!$B$2*属性空间占比!$B$8/3)</f>
        <v>2056</v>
      </c>
      <c r="C93" s="4">
        <f t="shared" si="71"/>
        <v>2056</v>
      </c>
      <c r="D93" s="4">
        <f t="shared" si="72"/>
        <v>2056</v>
      </c>
      <c r="E93" s="4">
        <f t="shared" si="73"/>
        <v>1370</v>
      </c>
      <c r="F93" s="4">
        <f t="shared" si="74"/>
        <v>1370</v>
      </c>
      <c r="G93" s="4">
        <f t="shared" si="75"/>
        <v>1370</v>
      </c>
      <c r="H93" s="4">
        <f t="shared" si="76"/>
        <v>1370</v>
      </c>
      <c r="I93" s="4">
        <f t="shared" si="77"/>
        <v>1370</v>
      </c>
      <c r="J93" s="4">
        <f t="shared" si="78"/>
        <v>1370</v>
      </c>
      <c r="K93" s="4">
        <f t="shared" si="79"/>
        <v>41100</v>
      </c>
      <c r="L93" s="4">
        <f t="shared" si="80"/>
        <v>41100</v>
      </c>
      <c r="M93" s="4">
        <f t="shared" si="81"/>
        <v>41100</v>
      </c>
      <c r="O93" s="4">
        <v>91</v>
      </c>
      <c r="P93" s="4">
        <f t="shared" si="82"/>
        <v>1685</v>
      </c>
      <c r="Q93" s="4">
        <f t="shared" si="69"/>
        <v>1685</v>
      </c>
      <c r="R93" s="4">
        <f t="shared" si="70"/>
        <v>1685</v>
      </c>
      <c r="S93" s="4">
        <f t="shared" si="83"/>
        <v>1370</v>
      </c>
      <c r="T93" s="4">
        <f t="shared" si="84"/>
        <v>1370</v>
      </c>
      <c r="U93" s="4">
        <f t="shared" si="85"/>
        <v>1370</v>
      </c>
      <c r="V93" s="4">
        <f t="shared" si="86"/>
        <v>1370</v>
      </c>
      <c r="W93" s="4">
        <f t="shared" si="87"/>
        <v>1370</v>
      </c>
      <c r="X93" s="4">
        <f t="shared" si="88"/>
        <v>1370</v>
      </c>
      <c r="Y93" s="4">
        <f t="shared" si="89"/>
        <v>20550</v>
      </c>
      <c r="Z93" s="4">
        <f t="shared" si="90"/>
        <v>20550</v>
      </c>
      <c r="AA93" s="4">
        <f t="shared" si="91"/>
        <v>20550</v>
      </c>
      <c r="AC93" s="4">
        <v>91</v>
      </c>
      <c r="AD93" s="4">
        <f t="shared" si="92"/>
        <v>1685</v>
      </c>
      <c r="AE93" s="4">
        <f t="shared" si="93"/>
        <v>1685</v>
      </c>
      <c r="AF93" s="4">
        <f t="shared" si="94"/>
        <v>1685</v>
      </c>
      <c r="AG93" s="4">
        <f t="shared" si="95"/>
        <v>1370</v>
      </c>
      <c r="AH93" s="4">
        <f t="shared" si="96"/>
        <v>1370</v>
      </c>
      <c r="AI93" s="4">
        <f t="shared" si="97"/>
        <v>1370</v>
      </c>
      <c r="AJ93" s="4">
        <f t="shared" si="98"/>
        <v>1370</v>
      </c>
      <c r="AK93" s="4">
        <f t="shared" si="99"/>
        <v>1370</v>
      </c>
      <c r="AL93" s="4">
        <f t="shared" si="100"/>
        <v>1370</v>
      </c>
      <c r="AM93" s="4">
        <f t="shared" si="101"/>
        <v>27400</v>
      </c>
      <c r="AN93" s="4">
        <f t="shared" si="102"/>
        <v>27400</v>
      </c>
      <c r="AO93" s="4">
        <f t="shared" si="103"/>
        <v>27400</v>
      </c>
    </row>
    <row r="94" ht="16.5" spans="1:41">
      <c r="A94" s="4">
        <v>92</v>
      </c>
      <c r="B94" s="4">
        <f>INT(SUM(槽位强化!B95:E95)/属性空间占比!$B$2*属性空间占比!$B$8/3)</f>
        <v>2098</v>
      </c>
      <c r="C94" s="4">
        <f t="shared" si="71"/>
        <v>2098</v>
      </c>
      <c r="D94" s="4">
        <f t="shared" si="72"/>
        <v>2098</v>
      </c>
      <c r="E94" s="4">
        <f t="shared" si="73"/>
        <v>1398</v>
      </c>
      <c r="F94" s="4">
        <f t="shared" si="74"/>
        <v>1398</v>
      </c>
      <c r="G94" s="4">
        <f t="shared" si="75"/>
        <v>1398</v>
      </c>
      <c r="H94" s="4">
        <f t="shared" si="76"/>
        <v>1398</v>
      </c>
      <c r="I94" s="4">
        <f t="shared" si="77"/>
        <v>1398</v>
      </c>
      <c r="J94" s="4">
        <f t="shared" si="78"/>
        <v>1398</v>
      </c>
      <c r="K94" s="4">
        <f t="shared" si="79"/>
        <v>41940</v>
      </c>
      <c r="L94" s="4">
        <f t="shared" si="80"/>
        <v>41940</v>
      </c>
      <c r="M94" s="4">
        <f t="shared" si="81"/>
        <v>41940</v>
      </c>
      <c r="O94" s="4">
        <v>92</v>
      </c>
      <c r="P94" s="4">
        <f t="shared" si="82"/>
        <v>1720</v>
      </c>
      <c r="Q94" s="4">
        <f t="shared" si="69"/>
        <v>1720</v>
      </c>
      <c r="R94" s="4">
        <f t="shared" si="70"/>
        <v>1720</v>
      </c>
      <c r="S94" s="4">
        <f t="shared" si="83"/>
        <v>1398</v>
      </c>
      <c r="T94" s="4">
        <f t="shared" si="84"/>
        <v>1398</v>
      </c>
      <c r="U94" s="4">
        <f t="shared" si="85"/>
        <v>1398</v>
      </c>
      <c r="V94" s="4">
        <f t="shared" si="86"/>
        <v>1398</v>
      </c>
      <c r="W94" s="4">
        <f t="shared" si="87"/>
        <v>1398</v>
      </c>
      <c r="X94" s="4">
        <f t="shared" si="88"/>
        <v>1398</v>
      </c>
      <c r="Y94" s="4">
        <f t="shared" si="89"/>
        <v>20970</v>
      </c>
      <c r="Z94" s="4">
        <f t="shared" si="90"/>
        <v>20970</v>
      </c>
      <c r="AA94" s="4">
        <f t="shared" si="91"/>
        <v>20970</v>
      </c>
      <c r="AC94" s="4">
        <v>92</v>
      </c>
      <c r="AD94" s="4">
        <f t="shared" si="92"/>
        <v>1720</v>
      </c>
      <c r="AE94" s="4">
        <f t="shared" si="93"/>
        <v>1720</v>
      </c>
      <c r="AF94" s="4">
        <f t="shared" si="94"/>
        <v>1720</v>
      </c>
      <c r="AG94" s="4">
        <f t="shared" si="95"/>
        <v>1398</v>
      </c>
      <c r="AH94" s="4">
        <f t="shared" si="96"/>
        <v>1398</v>
      </c>
      <c r="AI94" s="4">
        <f t="shared" si="97"/>
        <v>1398</v>
      </c>
      <c r="AJ94" s="4">
        <f t="shared" si="98"/>
        <v>1398</v>
      </c>
      <c r="AK94" s="4">
        <f t="shared" si="99"/>
        <v>1398</v>
      </c>
      <c r="AL94" s="4">
        <f t="shared" si="100"/>
        <v>1398</v>
      </c>
      <c r="AM94" s="4">
        <f t="shared" si="101"/>
        <v>27960</v>
      </c>
      <c r="AN94" s="4">
        <f t="shared" si="102"/>
        <v>27960</v>
      </c>
      <c r="AO94" s="4">
        <f t="shared" si="103"/>
        <v>27960</v>
      </c>
    </row>
    <row r="95" ht="16.5" spans="1:41">
      <c r="A95" s="4">
        <v>93</v>
      </c>
      <c r="B95" s="4">
        <f>INT(SUM(槽位强化!B96:E96)/属性空间占比!$B$2*属性空间占比!$B$8/3)</f>
        <v>2141</v>
      </c>
      <c r="C95" s="4">
        <f t="shared" si="71"/>
        <v>2141</v>
      </c>
      <c r="D95" s="4">
        <f t="shared" si="72"/>
        <v>2141</v>
      </c>
      <c r="E95" s="4">
        <f t="shared" si="73"/>
        <v>1427</v>
      </c>
      <c r="F95" s="4">
        <f t="shared" si="74"/>
        <v>1427</v>
      </c>
      <c r="G95" s="4">
        <f t="shared" si="75"/>
        <v>1427</v>
      </c>
      <c r="H95" s="4">
        <f t="shared" si="76"/>
        <v>1427</v>
      </c>
      <c r="I95" s="4">
        <f t="shared" si="77"/>
        <v>1427</v>
      </c>
      <c r="J95" s="4">
        <f t="shared" si="78"/>
        <v>1427</v>
      </c>
      <c r="K95" s="4">
        <f t="shared" si="79"/>
        <v>42810</v>
      </c>
      <c r="L95" s="4">
        <f t="shared" si="80"/>
        <v>42810</v>
      </c>
      <c r="M95" s="4">
        <f t="shared" si="81"/>
        <v>42810</v>
      </c>
      <c r="O95" s="4">
        <v>93</v>
      </c>
      <c r="P95" s="4">
        <f t="shared" si="82"/>
        <v>1755</v>
      </c>
      <c r="Q95" s="4">
        <f t="shared" si="69"/>
        <v>1755</v>
      </c>
      <c r="R95" s="4">
        <f t="shared" si="70"/>
        <v>1755</v>
      </c>
      <c r="S95" s="4">
        <f t="shared" si="83"/>
        <v>1427</v>
      </c>
      <c r="T95" s="4">
        <f t="shared" si="84"/>
        <v>1427</v>
      </c>
      <c r="U95" s="4">
        <f t="shared" si="85"/>
        <v>1427</v>
      </c>
      <c r="V95" s="4">
        <f t="shared" si="86"/>
        <v>1427</v>
      </c>
      <c r="W95" s="4">
        <f t="shared" si="87"/>
        <v>1427</v>
      </c>
      <c r="X95" s="4">
        <f t="shared" si="88"/>
        <v>1427</v>
      </c>
      <c r="Y95" s="4">
        <f t="shared" si="89"/>
        <v>21405</v>
      </c>
      <c r="Z95" s="4">
        <f t="shared" si="90"/>
        <v>21405</v>
      </c>
      <c r="AA95" s="4">
        <f t="shared" si="91"/>
        <v>21405</v>
      </c>
      <c r="AC95" s="4">
        <v>93</v>
      </c>
      <c r="AD95" s="4">
        <f t="shared" si="92"/>
        <v>1755</v>
      </c>
      <c r="AE95" s="4">
        <f t="shared" si="93"/>
        <v>1755</v>
      </c>
      <c r="AF95" s="4">
        <f t="shared" si="94"/>
        <v>1755</v>
      </c>
      <c r="AG95" s="4">
        <f t="shared" si="95"/>
        <v>1427</v>
      </c>
      <c r="AH95" s="4">
        <f t="shared" si="96"/>
        <v>1427</v>
      </c>
      <c r="AI95" s="4">
        <f t="shared" si="97"/>
        <v>1427</v>
      </c>
      <c r="AJ95" s="4">
        <f t="shared" si="98"/>
        <v>1427</v>
      </c>
      <c r="AK95" s="4">
        <f t="shared" si="99"/>
        <v>1427</v>
      </c>
      <c r="AL95" s="4">
        <f t="shared" si="100"/>
        <v>1427</v>
      </c>
      <c r="AM95" s="4">
        <f t="shared" si="101"/>
        <v>28540</v>
      </c>
      <c r="AN95" s="4">
        <f t="shared" si="102"/>
        <v>28540</v>
      </c>
      <c r="AO95" s="4">
        <f t="shared" si="103"/>
        <v>28540</v>
      </c>
    </row>
    <row r="96" ht="16.5" spans="1:41">
      <c r="A96" s="4">
        <v>94</v>
      </c>
      <c r="B96" s="4">
        <f>INT(SUM(槽位强化!B97:E97)/属性空间占比!$B$2*属性空间占比!$B$8/3)</f>
        <v>2184</v>
      </c>
      <c r="C96" s="4">
        <f t="shared" si="71"/>
        <v>2184</v>
      </c>
      <c r="D96" s="4">
        <f t="shared" si="72"/>
        <v>2184</v>
      </c>
      <c r="E96" s="4">
        <f t="shared" si="73"/>
        <v>1456</v>
      </c>
      <c r="F96" s="4">
        <f t="shared" si="74"/>
        <v>1456</v>
      </c>
      <c r="G96" s="4">
        <f t="shared" si="75"/>
        <v>1456</v>
      </c>
      <c r="H96" s="4">
        <f t="shared" si="76"/>
        <v>1456</v>
      </c>
      <c r="I96" s="4">
        <f t="shared" si="77"/>
        <v>1456</v>
      </c>
      <c r="J96" s="4">
        <f t="shared" si="78"/>
        <v>1456</v>
      </c>
      <c r="K96" s="4">
        <f t="shared" si="79"/>
        <v>43680</v>
      </c>
      <c r="L96" s="4">
        <f t="shared" si="80"/>
        <v>43680</v>
      </c>
      <c r="M96" s="4">
        <f t="shared" si="81"/>
        <v>43680</v>
      </c>
      <c r="O96" s="4">
        <v>94</v>
      </c>
      <c r="P96" s="4">
        <f t="shared" si="82"/>
        <v>1790</v>
      </c>
      <c r="Q96" s="4">
        <f t="shared" si="69"/>
        <v>1790</v>
      </c>
      <c r="R96" s="4">
        <f t="shared" si="70"/>
        <v>1790</v>
      </c>
      <c r="S96" s="4">
        <f t="shared" si="83"/>
        <v>1456</v>
      </c>
      <c r="T96" s="4">
        <f t="shared" si="84"/>
        <v>1456</v>
      </c>
      <c r="U96" s="4">
        <f t="shared" si="85"/>
        <v>1456</v>
      </c>
      <c r="V96" s="4">
        <f t="shared" si="86"/>
        <v>1456</v>
      </c>
      <c r="W96" s="4">
        <f t="shared" si="87"/>
        <v>1456</v>
      </c>
      <c r="X96" s="4">
        <f t="shared" si="88"/>
        <v>1456</v>
      </c>
      <c r="Y96" s="4">
        <f t="shared" si="89"/>
        <v>21840</v>
      </c>
      <c r="Z96" s="4">
        <f t="shared" si="90"/>
        <v>21840</v>
      </c>
      <c r="AA96" s="4">
        <f t="shared" si="91"/>
        <v>21840</v>
      </c>
      <c r="AC96" s="4">
        <v>94</v>
      </c>
      <c r="AD96" s="4">
        <f t="shared" si="92"/>
        <v>1790</v>
      </c>
      <c r="AE96" s="4">
        <f t="shared" si="93"/>
        <v>1790</v>
      </c>
      <c r="AF96" s="4">
        <f t="shared" si="94"/>
        <v>1790</v>
      </c>
      <c r="AG96" s="4">
        <f t="shared" si="95"/>
        <v>1456</v>
      </c>
      <c r="AH96" s="4">
        <f t="shared" si="96"/>
        <v>1456</v>
      </c>
      <c r="AI96" s="4">
        <f t="shared" si="97"/>
        <v>1456</v>
      </c>
      <c r="AJ96" s="4">
        <f t="shared" si="98"/>
        <v>1456</v>
      </c>
      <c r="AK96" s="4">
        <f t="shared" si="99"/>
        <v>1456</v>
      </c>
      <c r="AL96" s="4">
        <f t="shared" si="100"/>
        <v>1456</v>
      </c>
      <c r="AM96" s="4">
        <f t="shared" si="101"/>
        <v>29120</v>
      </c>
      <c r="AN96" s="4">
        <f t="shared" si="102"/>
        <v>29120</v>
      </c>
      <c r="AO96" s="4">
        <f t="shared" si="103"/>
        <v>29120</v>
      </c>
    </row>
    <row r="97" ht="16.5" spans="1:41">
      <c r="A97" s="4">
        <v>95</v>
      </c>
      <c r="B97" s="4">
        <f>INT(SUM(槽位强化!B98:E98)/属性空间占比!$B$2*属性空间占比!$B$8/3)</f>
        <v>2226</v>
      </c>
      <c r="C97" s="4">
        <f t="shared" si="71"/>
        <v>2226</v>
      </c>
      <c r="D97" s="4">
        <f t="shared" si="72"/>
        <v>2226</v>
      </c>
      <c r="E97" s="4">
        <f t="shared" si="73"/>
        <v>1484</v>
      </c>
      <c r="F97" s="4">
        <f t="shared" si="74"/>
        <v>1484</v>
      </c>
      <c r="G97" s="4">
        <f t="shared" si="75"/>
        <v>1484</v>
      </c>
      <c r="H97" s="4">
        <f t="shared" si="76"/>
        <v>1484</v>
      </c>
      <c r="I97" s="4">
        <f t="shared" si="77"/>
        <v>1484</v>
      </c>
      <c r="J97" s="4">
        <f t="shared" si="78"/>
        <v>1484</v>
      </c>
      <c r="K97" s="4">
        <f t="shared" si="79"/>
        <v>44520</v>
      </c>
      <c r="L97" s="4">
        <f t="shared" si="80"/>
        <v>44520</v>
      </c>
      <c r="M97" s="4">
        <f t="shared" si="81"/>
        <v>44520</v>
      </c>
      <c r="O97" s="4">
        <v>95</v>
      </c>
      <c r="P97" s="4">
        <f t="shared" si="82"/>
        <v>1825</v>
      </c>
      <c r="Q97" s="4">
        <f t="shared" si="69"/>
        <v>1825</v>
      </c>
      <c r="R97" s="4">
        <f t="shared" si="70"/>
        <v>1825</v>
      </c>
      <c r="S97" s="4">
        <f t="shared" si="83"/>
        <v>1484</v>
      </c>
      <c r="T97" s="4">
        <f t="shared" si="84"/>
        <v>1484</v>
      </c>
      <c r="U97" s="4">
        <f t="shared" si="85"/>
        <v>1484</v>
      </c>
      <c r="V97" s="4">
        <f t="shared" si="86"/>
        <v>1484</v>
      </c>
      <c r="W97" s="4">
        <f t="shared" si="87"/>
        <v>1484</v>
      </c>
      <c r="X97" s="4">
        <f t="shared" si="88"/>
        <v>1484</v>
      </c>
      <c r="Y97" s="4">
        <f t="shared" si="89"/>
        <v>22260</v>
      </c>
      <c r="Z97" s="4">
        <f t="shared" si="90"/>
        <v>22260</v>
      </c>
      <c r="AA97" s="4">
        <f t="shared" si="91"/>
        <v>22260</v>
      </c>
      <c r="AC97" s="4">
        <v>95</v>
      </c>
      <c r="AD97" s="4">
        <f t="shared" si="92"/>
        <v>1825</v>
      </c>
      <c r="AE97" s="4">
        <f t="shared" si="93"/>
        <v>1825</v>
      </c>
      <c r="AF97" s="4">
        <f t="shared" si="94"/>
        <v>1825</v>
      </c>
      <c r="AG97" s="4">
        <f t="shared" si="95"/>
        <v>1484</v>
      </c>
      <c r="AH97" s="4">
        <f t="shared" si="96"/>
        <v>1484</v>
      </c>
      <c r="AI97" s="4">
        <f t="shared" si="97"/>
        <v>1484</v>
      </c>
      <c r="AJ97" s="4">
        <f t="shared" si="98"/>
        <v>1484</v>
      </c>
      <c r="AK97" s="4">
        <f t="shared" si="99"/>
        <v>1484</v>
      </c>
      <c r="AL97" s="4">
        <f t="shared" si="100"/>
        <v>1484</v>
      </c>
      <c r="AM97" s="4">
        <f t="shared" si="101"/>
        <v>29680</v>
      </c>
      <c r="AN97" s="4">
        <f t="shared" si="102"/>
        <v>29680</v>
      </c>
      <c r="AO97" s="4">
        <f t="shared" si="103"/>
        <v>29680</v>
      </c>
    </row>
    <row r="98" ht="16.5" spans="1:41">
      <c r="A98" s="4">
        <v>96</v>
      </c>
      <c r="B98" s="4">
        <f>INT(SUM(槽位强化!B99:E99)/属性空间占比!$B$2*属性空间占比!$B$8/3)</f>
        <v>2273</v>
      </c>
      <c r="C98" s="4">
        <f t="shared" si="71"/>
        <v>2273</v>
      </c>
      <c r="D98" s="4">
        <f t="shared" si="72"/>
        <v>2273</v>
      </c>
      <c r="E98" s="4">
        <f t="shared" si="73"/>
        <v>1515</v>
      </c>
      <c r="F98" s="4">
        <f t="shared" si="74"/>
        <v>1515</v>
      </c>
      <c r="G98" s="4">
        <f t="shared" si="75"/>
        <v>1515</v>
      </c>
      <c r="H98" s="4">
        <f t="shared" si="76"/>
        <v>1515</v>
      </c>
      <c r="I98" s="4">
        <f t="shared" si="77"/>
        <v>1515</v>
      </c>
      <c r="J98" s="4">
        <f t="shared" si="78"/>
        <v>1515</v>
      </c>
      <c r="K98" s="4">
        <f t="shared" si="79"/>
        <v>45450</v>
      </c>
      <c r="L98" s="4">
        <f t="shared" si="80"/>
        <v>45450</v>
      </c>
      <c r="M98" s="4">
        <f t="shared" si="81"/>
        <v>45450</v>
      </c>
      <c r="O98" s="4">
        <v>96</v>
      </c>
      <c r="P98" s="4">
        <f t="shared" si="82"/>
        <v>1863</v>
      </c>
      <c r="Q98" s="4">
        <f t="shared" si="69"/>
        <v>1863</v>
      </c>
      <c r="R98" s="4">
        <f t="shared" si="70"/>
        <v>1863</v>
      </c>
      <c r="S98" s="4">
        <f t="shared" si="83"/>
        <v>1515</v>
      </c>
      <c r="T98" s="4">
        <f t="shared" si="84"/>
        <v>1515</v>
      </c>
      <c r="U98" s="4">
        <f t="shared" si="85"/>
        <v>1515</v>
      </c>
      <c r="V98" s="4">
        <f t="shared" si="86"/>
        <v>1515</v>
      </c>
      <c r="W98" s="4">
        <f t="shared" si="87"/>
        <v>1515</v>
      </c>
      <c r="X98" s="4">
        <f t="shared" si="88"/>
        <v>1515</v>
      </c>
      <c r="Y98" s="4">
        <f t="shared" si="89"/>
        <v>22725</v>
      </c>
      <c r="Z98" s="4">
        <f t="shared" si="90"/>
        <v>22725</v>
      </c>
      <c r="AA98" s="4">
        <f t="shared" si="91"/>
        <v>22725</v>
      </c>
      <c r="AC98" s="4">
        <v>96</v>
      </c>
      <c r="AD98" s="4">
        <f t="shared" si="92"/>
        <v>1863</v>
      </c>
      <c r="AE98" s="4">
        <f t="shared" si="93"/>
        <v>1863</v>
      </c>
      <c r="AF98" s="4">
        <f t="shared" si="94"/>
        <v>1863</v>
      </c>
      <c r="AG98" s="4">
        <f t="shared" si="95"/>
        <v>1515</v>
      </c>
      <c r="AH98" s="4">
        <f t="shared" si="96"/>
        <v>1515</v>
      </c>
      <c r="AI98" s="4">
        <f t="shared" si="97"/>
        <v>1515</v>
      </c>
      <c r="AJ98" s="4">
        <f t="shared" si="98"/>
        <v>1515</v>
      </c>
      <c r="AK98" s="4">
        <f t="shared" si="99"/>
        <v>1515</v>
      </c>
      <c r="AL98" s="4">
        <f t="shared" si="100"/>
        <v>1515</v>
      </c>
      <c r="AM98" s="4">
        <f t="shared" si="101"/>
        <v>30300</v>
      </c>
      <c r="AN98" s="4">
        <f t="shared" si="102"/>
        <v>30300</v>
      </c>
      <c r="AO98" s="4">
        <f t="shared" si="103"/>
        <v>30300</v>
      </c>
    </row>
    <row r="99" ht="16.5" spans="1:41">
      <c r="A99" s="4">
        <v>97</v>
      </c>
      <c r="B99" s="4">
        <f>INT(SUM(槽位强化!B100:E100)/属性空间占比!$B$2*属性空间占比!$B$8/3)</f>
        <v>2316</v>
      </c>
      <c r="C99" s="4">
        <f t="shared" si="71"/>
        <v>2316</v>
      </c>
      <c r="D99" s="4">
        <f t="shared" si="72"/>
        <v>2316</v>
      </c>
      <c r="E99" s="4">
        <f t="shared" si="73"/>
        <v>1544</v>
      </c>
      <c r="F99" s="4">
        <f t="shared" si="74"/>
        <v>1544</v>
      </c>
      <c r="G99" s="4">
        <f t="shared" si="75"/>
        <v>1544</v>
      </c>
      <c r="H99" s="4">
        <f t="shared" si="76"/>
        <v>1544</v>
      </c>
      <c r="I99" s="4">
        <f t="shared" si="77"/>
        <v>1544</v>
      </c>
      <c r="J99" s="4">
        <f t="shared" si="78"/>
        <v>1544</v>
      </c>
      <c r="K99" s="4">
        <f t="shared" si="79"/>
        <v>46320</v>
      </c>
      <c r="L99" s="4">
        <f t="shared" si="80"/>
        <v>46320</v>
      </c>
      <c r="M99" s="4">
        <f t="shared" si="81"/>
        <v>46320</v>
      </c>
      <c r="O99" s="4">
        <v>97</v>
      </c>
      <c r="P99" s="4">
        <f t="shared" si="82"/>
        <v>1899</v>
      </c>
      <c r="Q99" s="4">
        <f t="shared" si="69"/>
        <v>1899</v>
      </c>
      <c r="R99" s="4">
        <f t="shared" si="70"/>
        <v>1899</v>
      </c>
      <c r="S99" s="4">
        <f t="shared" si="83"/>
        <v>1544</v>
      </c>
      <c r="T99" s="4">
        <f t="shared" si="84"/>
        <v>1544</v>
      </c>
      <c r="U99" s="4">
        <f t="shared" si="85"/>
        <v>1544</v>
      </c>
      <c r="V99" s="4">
        <f t="shared" si="86"/>
        <v>1544</v>
      </c>
      <c r="W99" s="4">
        <f t="shared" si="87"/>
        <v>1544</v>
      </c>
      <c r="X99" s="4">
        <f t="shared" si="88"/>
        <v>1544</v>
      </c>
      <c r="Y99" s="4">
        <f t="shared" si="89"/>
        <v>23160</v>
      </c>
      <c r="Z99" s="4">
        <f t="shared" si="90"/>
        <v>23160</v>
      </c>
      <c r="AA99" s="4">
        <f t="shared" si="91"/>
        <v>23160</v>
      </c>
      <c r="AC99" s="4">
        <v>97</v>
      </c>
      <c r="AD99" s="4">
        <f t="shared" si="92"/>
        <v>1899</v>
      </c>
      <c r="AE99" s="4">
        <f t="shared" si="93"/>
        <v>1899</v>
      </c>
      <c r="AF99" s="4">
        <f t="shared" si="94"/>
        <v>1899</v>
      </c>
      <c r="AG99" s="4">
        <f t="shared" si="95"/>
        <v>1544</v>
      </c>
      <c r="AH99" s="4">
        <f t="shared" si="96"/>
        <v>1544</v>
      </c>
      <c r="AI99" s="4">
        <f t="shared" si="97"/>
        <v>1544</v>
      </c>
      <c r="AJ99" s="4">
        <f t="shared" si="98"/>
        <v>1544</v>
      </c>
      <c r="AK99" s="4">
        <f t="shared" si="99"/>
        <v>1544</v>
      </c>
      <c r="AL99" s="4">
        <f t="shared" si="100"/>
        <v>1544</v>
      </c>
      <c r="AM99" s="4">
        <f t="shared" si="101"/>
        <v>30880</v>
      </c>
      <c r="AN99" s="4">
        <f t="shared" si="102"/>
        <v>30880</v>
      </c>
      <c r="AO99" s="4">
        <f t="shared" si="103"/>
        <v>30880</v>
      </c>
    </row>
    <row r="100" ht="16.5" spans="1:41">
      <c r="A100" s="4">
        <v>98</v>
      </c>
      <c r="B100" s="4">
        <f>INT(SUM(槽位强化!B101:E101)/属性空间占比!$B$2*属性空间占比!$B$8/3)</f>
        <v>2362</v>
      </c>
      <c r="C100" s="4">
        <f t="shared" ref="C100:C131" si="104">B100</f>
        <v>2362</v>
      </c>
      <c r="D100" s="4">
        <f t="shared" ref="D100:D131" si="105">C100</f>
        <v>2362</v>
      </c>
      <c r="E100" s="4">
        <f t="shared" ref="E100:E131" si="106">INT(B100/1.5)</f>
        <v>1574</v>
      </c>
      <c r="F100" s="4">
        <f t="shared" ref="F100:F131" si="107">INT(C100/1.5)</f>
        <v>1574</v>
      </c>
      <c r="G100" s="4">
        <f t="shared" ref="G100:G131" si="108">INT(D100/1.5)</f>
        <v>1574</v>
      </c>
      <c r="H100" s="4">
        <f t="shared" ref="H100:H131" si="109">E100</f>
        <v>1574</v>
      </c>
      <c r="I100" s="4">
        <f t="shared" ref="I100:I131" si="110">F100</f>
        <v>1574</v>
      </c>
      <c r="J100" s="4">
        <f t="shared" ref="J100:J131" si="111">G100</f>
        <v>1574</v>
      </c>
      <c r="K100" s="4">
        <f t="shared" ref="K100:K131" si="112">E100*30</f>
        <v>47220</v>
      </c>
      <c r="L100" s="4">
        <f t="shared" ref="L100:L131" si="113">F100*30</f>
        <v>47220</v>
      </c>
      <c r="M100" s="4">
        <f t="shared" ref="M100:M131" si="114">G100*30</f>
        <v>47220</v>
      </c>
      <c r="O100" s="4">
        <v>98</v>
      </c>
      <c r="P100" s="4">
        <f t="shared" ref="P100:P131" si="115">INT(B100*0.82)</f>
        <v>1936</v>
      </c>
      <c r="Q100" s="4">
        <f t="shared" si="69"/>
        <v>1936</v>
      </c>
      <c r="R100" s="4">
        <f t="shared" si="70"/>
        <v>1936</v>
      </c>
      <c r="S100" s="4">
        <f t="shared" ref="S100:S131" si="116">E100</f>
        <v>1574</v>
      </c>
      <c r="T100" s="4">
        <f t="shared" ref="T100:T131" si="117">F100</f>
        <v>1574</v>
      </c>
      <c r="U100" s="4">
        <f t="shared" ref="U100:U131" si="118">G100</f>
        <v>1574</v>
      </c>
      <c r="V100" s="4">
        <f t="shared" ref="V100:V131" si="119">H100</f>
        <v>1574</v>
      </c>
      <c r="W100" s="4">
        <f t="shared" ref="W100:W131" si="120">I100</f>
        <v>1574</v>
      </c>
      <c r="X100" s="4">
        <f t="shared" ref="X100:X131" si="121">J100</f>
        <v>1574</v>
      </c>
      <c r="Y100" s="4">
        <f t="shared" ref="Y100:Y131" si="122">S100*15</f>
        <v>23610</v>
      </c>
      <c r="Z100" s="4">
        <f t="shared" ref="Z100:Z131" si="123">T100*15</f>
        <v>23610</v>
      </c>
      <c r="AA100" s="4">
        <f t="shared" ref="AA100:AA131" si="124">U100*15</f>
        <v>23610</v>
      </c>
      <c r="AC100" s="4">
        <v>98</v>
      </c>
      <c r="AD100" s="4">
        <f t="shared" ref="AD100:AD131" si="125">P100</f>
        <v>1936</v>
      </c>
      <c r="AE100" s="4">
        <f t="shared" ref="AE100:AE131" si="126">Q100</f>
        <v>1936</v>
      </c>
      <c r="AF100" s="4">
        <f t="shared" ref="AF100:AF131" si="127">R100</f>
        <v>1936</v>
      </c>
      <c r="AG100" s="4">
        <f t="shared" ref="AG100:AG131" si="128">S100</f>
        <v>1574</v>
      </c>
      <c r="AH100" s="4">
        <f t="shared" ref="AH100:AH131" si="129">T100</f>
        <v>1574</v>
      </c>
      <c r="AI100" s="4">
        <f t="shared" ref="AI100:AI131" si="130">U100</f>
        <v>1574</v>
      </c>
      <c r="AJ100" s="4">
        <f t="shared" ref="AJ100:AJ131" si="131">V100</f>
        <v>1574</v>
      </c>
      <c r="AK100" s="4">
        <f t="shared" ref="AK100:AK131" si="132">W100</f>
        <v>1574</v>
      </c>
      <c r="AL100" s="4">
        <f t="shared" ref="AL100:AL131" si="133">X100</f>
        <v>1574</v>
      </c>
      <c r="AM100" s="4">
        <f t="shared" ref="AM100:AM131" si="134">AG100*20</f>
        <v>31480</v>
      </c>
      <c r="AN100" s="4">
        <f t="shared" ref="AN100:AN131" si="135">AH100*20</f>
        <v>31480</v>
      </c>
      <c r="AO100" s="4">
        <f t="shared" ref="AO100:AO131" si="136">AI100*20</f>
        <v>31480</v>
      </c>
    </row>
    <row r="101" ht="16.5" spans="1:41">
      <c r="A101" s="4">
        <v>99</v>
      </c>
      <c r="B101" s="4">
        <f>INT(SUM(槽位强化!B102:E102)/属性空间占比!$B$2*属性空间占比!$B$8/3)</f>
        <v>2405</v>
      </c>
      <c r="C101" s="4">
        <f t="shared" si="104"/>
        <v>2405</v>
      </c>
      <c r="D101" s="4">
        <f t="shared" si="105"/>
        <v>2405</v>
      </c>
      <c r="E101" s="4">
        <f t="shared" si="106"/>
        <v>1603</v>
      </c>
      <c r="F101" s="4">
        <f t="shared" si="107"/>
        <v>1603</v>
      </c>
      <c r="G101" s="4">
        <f t="shared" si="108"/>
        <v>1603</v>
      </c>
      <c r="H101" s="4">
        <f t="shared" si="109"/>
        <v>1603</v>
      </c>
      <c r="I101" s="4">
        <f t="shared" si="110"/>
        <v>1603</v>
      </c>
      <c r="J101" s="4">
        <f t="shared" si="111"/>
        <v>1603</v>
      </c>
      <c r="K101" s="4">
        <f t="shared" si="112"/>
        <v>48090</v>
      </c>
      <c r="L101" s="4">
        <f t="shared" si="113"/>
        <v>48090</v>
      </c>
      <c r="M101" s="4">
        <f t="shared" si="114"/>
        <v>48090</v>
      </c>
      <c r="O101" s="4">
        <v>99</v>
      </c>
      <c r="P101" s="4">
        <f t="shared" si="115"/>
        <v>1972</v>
      </c>
      <c r="Q101" s="4">
        <f t="shared" si="69"/>
        <v>1972</v>
      </c>
      <c r="R101" s="4">
        <f t="shared" si="70"/>
        <v>1972</v>
      </c>
      <c r="S101" s="4">
        <f t="shared" si="116"/>
        <v>1603</v>
      </c>
      <c r="T101" s="4">
        <f t="shared" si="117"/>
        <v>1603</v>
      </c>
      <c r="U101" s="4">
        <f t="shared" si="118"/>
        <v>1603</v>
      </c>
      <c r="V101" s="4">
        <f t="shared" si="119"/>
        <v>1603</v>
      </c>
      <c r="W101" s="4">
        <f t="shared" si="120"/>
        <v>1603</v>
      </c>
      <c r="X101" s="4">
        <f t="shared" si="121"/>
        <v>1603</v>
      </c>
      <c r="Y101" s="4">
        <f t="shared" si="122"/>
        <v>24045</v>
      </c>
      <c r="Z101" s="4">
        <f t="shared" si="123"/>
        <v>24045</v>
      </c>
      <c r="AA101" s="4">
        <f t="shared" si="124"/>
        <v>24045</v>
      </c>
      <c r="AC101" s="4">
        <v>99</v>
      </c>
      <c r="AD101" s="4">
        <f t="shared" si="125"/>
        <v>1972</v>
      </c>
      <c r="AE101" s="4">
        <f t="shared" si="126"/>
        <v>1972</v>
      </c>
      <c r="AF101" s="4">
        <f t="shared" si="127"/>
        <v>1972</v>
      </c>
      <c r="AG101" s="4">
        <f t="shared" si="128"/>
        <v>1603</v>
      </c>
      <c r="AH101" s="4">
        <f t="shared" si="129"/>
        <v>1603</v>
      </c>
      <c r="AI101" s="4">
        <f t="shared" si="130"/>
        <v>1603</v>
      </c>
      <c r="AJ101" s="4">
        <f t="shared" si="131"/>
        <v>1603</v>
      </c>
      <c r="AK101" s="4">
        <f t="shared" si="132"/>
        <v>1603</v>
      </c>
      <c r="AL101" s="4">
        <f t="shared" si="133"/>
        <v>1603</v>
      </c>
      <c r="AM101" s="4">
        <f t="shared" si="134"/>
        <v>32060</v>
      </c>
      <c r="AN101" s="4">
        <f t="shared" si="135"/>
        <v>32060</v>
      </c>
      <c r="AO101" s="4">
        <f t="shared" si="136"/>
        <v>32060</v>
      </c>
    </row>
    <row r="102" ht="16.5" spans="1:41">
      <c r="A102" s="4">
        <v>100</v>
      </c>
      <c r="B102" s="4">
        <f>INT(SUM(槽位强化!B103:E103)/属性空间占比!$B$2*属性空间占比!$B$8/3)</f>
        <v>2453</v>
      </c>
      <c r="C102" s="4">
        <f t="shared" si="104"/>
        <v>2453</v>
      </c>
      <c r="D102" s="4">
        <f t="shared" si="105"/>
        <v>2453</v>
      </c>
      <c r="E102" s="4">
        <f t="shared" si="106"/>
        <v>1635</v>
      </c>
      <c r="F102" s="4">
        <f t="shared" si="107"/>
        <v>1635</v>
      </c>
      <c r="G102" s="4">
        <f t="shared" si="108"/>
        <v>1635</v>
      </c>
      <c r="H102" s="4">
        <f t="shared" si="109"/>
        <v>1635</v>
      </c>
      <c r="I102" s="4">
        <f t="shared" si="110"/>
        <v>1635</v>
      </c>
      <c r="J102" s="4">
        <f t="shared" si="111"/>
        <v>1635</v>
      </c>
      <c r="K102" s="4">
        <f t="shared" si="112"/>
        <v>49050</v>
      </c>
      <c r="L102" s="4">
        <f t="shared" si="113"/>
        <v>49050</v>
      </c>
      <c r="M102" s="4">
        <f t="shared" si="114"/>
        <v>49050</v>
      </c>
      <c r="O102" s="4">
        <v>100</v>
      </c>
      <c r="P102" s="4">
        <f t="shared" si="115"/>
        <v>2011</v>
      </c>
      <c r="Q102" s="4">
        <f t="shared" si="69"/>
        <v>2011</v>
      </c>
      <c r="R102" s="4">
        <f t="shared" si="70"/>
        <v>2011</v>
      </c>
      <c r="S102" s="4">
        <f t="shared" si="116"/>
        <v>1635</v>
      </c>
      <c r="T102" s="4">
        <f t="shared" si="117"/>
        <v>1635</v>
      </c>
      <c r="U102" s="4">
        <f t="shared" si="118"/>
        <v>1635</v>
      </c>
      <c r="V102" s="4">
        <f t="shared" si="119"/>
        <v>1635</v>
      </c>
      <c r="W102" s="4">
        <f t="shared" si="120"/>
        <v>1635</v>
      </c>
      <c r="X102" s="4">
        <f t="shared" si="121"/>
        <v>1635</v>
      </c>
      <c r="Y102" s="4">
        <f t="shared" si="122"/>
        <v>24525</v>
      </c>
      <c r="Z102" s="4">
        <f t="shared" si="123"/>
        <v>24525</v>
      </c>
      <c r="AA102" s="4">
        <f t="shared" si="124"/>
        <v>24525</v>
      </c>
      <c r="AC102" s="4">
        <v>100</v>
      </c>
      <c r="AD102" s="4">
        <f t="shared" si="125"/>
        <v>2011</v>
      </c>
      <c r="AE102" s="4">
        <f t="shared" si="126"/>
        <v>2011</v>
      </c>
      <c r="AF102" s="4">
        <f t="shared" si="127"/>
        <v>2011</v>
      </c>
      <c r="AG102" s="4">
        <f t="shared" si="128"/>
        <v>1635</v>
      </c>
      <c r="AH102" s="4">
        <f t="shared" si="129"/>
        <v>1635</v>
      </c>
      <c r="AI102" s="4">
        <f t="shared" si="130"/>
        <v>1635</v>
      </c>
      <c r="AJ102" s="4">
        <f t="shared" si="131"/>
        <v>1635</v>
      </c>
      <c r="AK102" s="4">
        <f t="shared" si="132"/>
        <v>1635</v>
      </c>
      <c r="AL102" s="4">
        <f t="shared" si="133"/>
        <v>1635</v>
      </c>
      <c r="AM102" s="4">
        <f t="shared" si="134"/>
        <v>32700</v>
      </c>
      <c r="AN102" s="4">
        <f t="shared" si="135"/>
        <v>32700</v>
      </c>
      <c r="AO102" s="4">
        <f t="shared" si="136"/>
        <v>32700</v>
      </c>
    </row>
    <row r="103" ht="16.5" spans="1:41">
      <c r="A103" s="4">
        <v>101</v>
      </c>
      <c r="B103" s="4">
        <f>INT(SUM(槽位强化!B104:E104)/属性空间占比!$B$2*属性空间占比!$B$8/3)</f>
        <v>2500</v>
      </c>
      <c r="C103" s="4">
        <f t="shared" si="104"/>
        <v>2500</v>
      </c>
      <c r="D103" s="4">
        <f t="shared" si="105"/>
        <v>2500</v>
      </c>
      <c r="E103" s="4">
        <f t="shared" si="106"/>
        <v>1666</v>
      </c>
      <c r="F103" s="4">
        <f t="shared" si="107"/>
        <v>1666</v>
      </c>
      <c r="G103" s="4">
        <f t="shared" si="108"/>
        <v>1666</v>
      </c>
      <c r="H103" s="4">
        <f t="shared" si="109"/>
        <v>1666</v>
      </c>
      <c r="I103" s="4">
        <f t="shared" si="110"/>
        <v>1666</v>
      </c>
      <c r="J103" s="4">
        <f t="shared" si="111"/>
        <v>1666</v>
      </c>
      <c r="K103" s="4">
        <f t="shared" si="112"/>
        <v>49980</v>
      </c>
      <c r="L103" s="4">
        <f t="shared" si="113"/>
        <v>49980</v>
      </c>
      <c r="M103" s="4">
        <f t="shared" si="114"/>
        <v>49980</v>
      </c>
      <c r="O103" s="4">
        <v>101</v>
      </c>
      <c r="P103" s="4">
        <f t="shared" si="115"/>
        <v>2050</v>
      </c>
      <c r="Q103" s="4">
        <f t="shared" si="69"/>
        <v>2050</v>
      </c>
      <c r="R103" s="4">
        <f t="shared" si="70"/>
        <v>2050</v>
      </c>
      <c r="S103" s="4">
        <f t="shared" si="116"/>
        <v>1666</v>
      </c>
      <c r="T103" s="4">
        <f t="shared" si="117"/>
        <v>1666</v>
      </c>
      <c r="U103" s="4">
        <f t="shared" si="118"/>
        <v>1666</v>
      </c>
      <c r="V103" s="4">
        <f t="shared" si="119"/>
        <v>1666</v>
      </c>
      <c r="W103" s="4">
        <f t="shared" si="120"/>
        <v>1666</v>
      </c>
      <c r="X103" s="4">
        <f t="shared" si="121"/>
        <v>1666</v>
      </c>
      <c r="Y103" s="4">
        <f t="shared" si="122"/>
        <v>24990</v>
      </c>
      <c r="Z103" s="4">
        <f t="shared" si="123"/>
        <v>24990</v>
      </c>
      <c r="AA103" s="4">
        <f t="shared" si="124"/>
        <v>24990</v>
      </c>
      <c r="AC103" s="4">
        <v>101</v>
      </c>
      <c r="AD103" s="4">
        <f t="shared" si="125"/>
        <v>2050</v>
      </c>
      <c r="AE103" s="4">
        <f t="shared" si="126"/>
        <v>2050</v>
      </c>
      <c r="AF103" s="4">
        <f t="shared" si="127"/>
        <v>2050</v>
      </c>
      <c r="AG103" s="4">
        <f t="shared" si="128"/>
        <v>1666</v>
      </c>
      <c r="AH103" s="4">
        <f t="shared" si="129"/>
        <v>1666</v>
      </c>
      <c r="AI103" s="4">
        <f t="shared" si="130"/>
        <v>1666</v>
      </c>
      <c r="AJ103" s="4">
        <f t="shared" si="131"/>
        <v>1666</v>
      </c>
      <c r="AK103" s="4">
        <f t="shared" si="132"/>
        <v>1666</v>
      </c>
      <c r="AL103" s="4">
        <f t="shared" si="133"/>
        <v>1666</v>
      </c>
      <c r="AM103" s="4">
        <f t="shared" si="134"/>
        <v>33320</v>
      </c>
      <c r="AN103" s="4">
        <f t="shared" si="135"/>
        <v>33320</v>
      </c>
      <c r="AO103" s="4">
        <f t="shared" si="136"/>
        <v>33320</v>
      </c>
    </row>
    <row r="104" ht="16.5" spans="1:41">
      <c r="A104" s="4">
        <v>102</v>
      </c>
      <c r="B104" s="4">
        <f>INT(SUM(槽位强化!B105:E105)/属性空间占比!$B$2*属性空间占比!$B$8/3)</f>
        <v>2546</v>
      </c>
      <c r="C104" s="4">
        <f t="shared" si="104"/>
        <v>2546</v>
      </c>
      <c r="D104" s="4">
        <f t="shared" si="105"/>
        <v>2546</v>
      </c>
      <c r="E104" s="4">
        <f t="shared" si="106"/>
        <v>1697</v>
      </c>
      <c r="F104" s="4">
        <f t="shared" si="107"/>
        <v>1697</v>
      </c>
      <c r="G104" s="4">
        <f t="shared" si="108"/>
        <v>1697</v>
      </c>
      <c r="H104" s="4">
        <f t="shared" si="109"/>
        <v>1697</v>
      </c>
      <c r="I104" s="4">
        <f t="shared" si="110"/>
        <v>1697</v>
      </c>
      <c r="J104" s="4">
        <f t="shared" si="111"/>
        <v>1697</v>
      </c>
      <c r="K104" s="4">
        <f t="shared" si="112"/>
        <v>50910</v>
      </c>
      <c r="L104" s="4">
        <f t="shared" si="113"/>
        <v>50910</v>
      </c>
      <c r="M104" s="4">
        <f t="shared" si="114"/>
        <v>50910</v>
      </c>
      <c r="O104" s="4">
        <v>102</v>
      </c>
      <c r="P104" s="4">
        <f t="shared" si="115"/>
        <v>2087</v>
      </c>
      <c r="Q104" s="4">
        <f t="shared" si="69"/>
        <v>2087</v>
      </c>
      <c r="R104" s="4">
        <f t="shared" si="70"/>
        <v>2087</v>
      </c>
      <c r="S104" s="4">
        <f t="shared" si="116"/>
        <v>1697</v>
      </c>
      <c r="T104" s="4">
        <f t="shared" si="117"/>
        <v>1697</v>
      </c>
      <c r="U104" s="4">
        <f t="shared" si="118"/>
        <v>1697</v>
      </c>
      <c r="V104" s="4">
        <f t="shared" si="119"/>
        <v>1697</v>
      </c>
      <c r="W104" s="4">
        <f t="shared" si="120"/>
        <v>1697</v>
      </c>
      <c r="X104" s="4">
        <f t="shared" si="121"/>
        <v>1697</v>
      </c>
      <c r="Y104" s="4">
        <f t="shared" si="122"/>
        <v>25455</v>
      </c>
      <c r="Z104" s="4">
        <f t="shared" si="123"/>
        <v>25455</v>
      </c>
      <c r="AA104" s="4">
        <f t="shared" si="124"/>
        <v>25455</v>
      </c>
      <c r="AC104" s="4">
        <v>102</v>
      </c>
      <c r="AD104" s="4">
        <f t="shared" si="125"/>
        <v>2087</v>
      </c>
      <c r="AE104" s="4">
        <f t="shared" si="126"/>
        <v>2087</v>
      </c>
      <c r="AF104" s="4">
        <f t="shared" si="127"/>
        <v>2087</v>
      </c>
      <c r="AG104" s="4">
        <f t="shared" si="128"/>
        <v>1697</v>
      </c>
      <c r="AH104" s="4">
        <f t="shared" si="129"/>
        <v>1697</v>
      </c>
      <c r="AI104" s="4">
        <f t="shared" si="130"/>
        <v>1697</v>
      </c>
      <c r="AJ104" s="4">
        <f t="shared" si="131"/>
        <v>1697</v>
      </c>
      <c r="AK104" s="4">
        <f t="shared" si="132"/>
        <v>1697</v>
      </c>
      <c r="AL104" s="4">
        <f t="shared" si="133"/>
        <v>1697</v>
      </c>
      <c r="AM104" s="4">
        <f t="shared" si="134"/>
        <v>33940</v>
      </c>
      <c r="AN104" s="4">
        <f t="shared" si="135"/>
        <v>33940</v>
      </c>
      <c r="AO104" s="4">
        <f t="shared" si="136"/>
        <v>33940</v>
      </c>
    </row>
    <row r="105" ht="16.5" spans="1:41">
      <c r="A105" s="4">
        <v>103</v>
      </c>
      <c r="B105" s="4">
        <f>INT(SUM(槽位强化!B106:E106)/属性空间占比!$B$2*属性空间占比!$B$8/3)</f>
        <v>2593</v>
      </c>
      <c r="C105" s="4">
        <f t="shared" si="104"/>
        <v>2593</v>
      </c>
      <c r="D105" s="4">
        <f t="shared" si="105"/>
        <v>2593</v>
      </c>
      <c r="E105" s="4">
        <f t="shared" si="106"/>
        <v>1728</v>
      </c>
      <c r="F105" s="4">
        <f t="shared" si="107"/>
        <v>1728</v>
      </c>
      <c r="G105" s="4">
        <f t="shared" si="108"/>
        <v>1728</v>
      </c>
      <c r="H105" s="4">
        <f t="shared" si="109"/>
        <v>1728</v>
      </c>
      <c r="I105" s="4">
        <f t="shared" si="110"/>
        <v>1728</v>
      </c>
      <c r="J105" s="4">
        <f t="shared" si="111"/>
        <v>1728</v>
      </c>
      <c r="K105" s="4">
        <f t="shared" si="112"/>
        <v>51840</v>
      </c>
      <c r="L105" s="4">
        <f t="shared" si="113"/>
        <v>51840</v>
      </c>
      <c r="M105" s="4">
        <f t="shared" si="114"/>
        <v>51840</v>
      </c>
      <c r="O105" s="4">
        <v>103</v>
      </c>
      <c r="P105" s="4">
        <f t="shared" si="115"/>
        <v>2126</v>
      </c>
      <c r="Q105" s="4">
        <f t="shared" si="69"/>
        <v>2126</v>
      </c>
      <c r="R105" s="4">
        <f t="shared" si="70"/>
        <v>2126</v>
      </c>
      <c r="S105" s="4">
        <f t="shared" si="116"/>
        <v>1728</v>
      </c>
      <c r="T105" s="4">
        <f t="shared" si="117"/>
        <v>1728</v>
      </c>
      <c r="U105" s="4">
        <f t="shared" si="118"/>
        <v>1728</v>
      </c>
      <c r="V105" s="4">
        <f t="shared" si="119"/>
        <v>1728</v>
      </c>
      <c r="W105" s="4">
        <f t="shared" si="120"/>
        <v>1728</v>
      </c>
      <c r="X105" s="4">
        <f t="shared" si="121"/>
        <v>1728</v>
      </c>
      <c r="Y105" s="4">
        <f t="shared" si="122"/>
        <v>25920</v>
      </c>
      <c r="Z105" s="4">
        <f t="shared" si="123"/>
        <v>25920</v>
      </c>
      <c r="AA105" s="4">
        <f t="shared" si="124"/>
        <v>25920</v>
      </c>
      <c r="AC105" s="4">
        <v>103</v>
      </c>
      <c r="AD105" s="4">
        <f t="shared" si="125"/>
        <v>2126</v>
      </c>
      <c r="AE105" s="4">
        <f t="shared" si="126"/>
        <v>2126</v>
      </c>
      <c r="AF105" s="4">
        <f t="shared" si="127"/>
        <v>2126</v>
      </c>
      <c r="AG105" s="4">
        <f t="shared" si="128"/>
        <v>1728</v>
      </c>
      <c r="AH105" s="4">
        <f t="shared" si="129"/>
        <v>1728</v>
      </c>
      <c r="AI105" s="4">
        <f t="shared" si="130"/>
        <v>1728</v>
      </c>
      <c r="AJ105" s="4">
        <f t="shared" si="131"/>
        <v>1728</v>
      </c>
      <c r="AK105" s="4">
        <f t="shared" si="132"/>
        <v>1728</v>
      </c>
      <c r="AL105" s="4">
        <f t="shared" si="133"/>
        <v>1728</v>
      </c>
      <c r="AM105" s="4">
        <f t="shared" si="134"/>
        <v>34560</v>
      </c>
      <c r="AN105" s="4">
        <f t="shared" si="135"/>
        <v>34560</v>
      </c>
      <c r="AO105" s="4">
        <f t="shared" si="136"/>
        <v>34560</v>
      </c>
    </row>
    <row r="106" ht="16.5" spans="1:41">
      <c r="A106" s="4">
        <v>104</v>
      </c>
      <c r="B106" s="4">
        <f>INT(SUM(槽位强化!B107:E107)/属性空间占比!$B$2*属性空间占比!$B$8/3)</f>
        <v>2640</v>
      </c>
      <c r="C106" s="4">
        <f t="shared" si="104"/>
        <v>2640</v>
      </c>
      <c r="D106" s="4">
        <f t="shared" si="105"/>
        <v>2640</v>
      </c>
      <c r="E106" s="4">
        <f t="shared" si="106"/>
        <v>1760</v>
      </c>
      <c r="F106" s="4">
        <f t="shared" si="107"/>
        <v>1760</v>
      </c>
      <c r="G106" s="4">
        <f t="shared" si="108"/>
        <v>1760</v>
      </c>
      <c r="H106" s="4">
        <f t="shared" si="109"/>
        <v>1760</v>
      </c>
      <c r="I106" s="4">
        <f t="shared" si="110"/>
        <v>1760</v>
      </c>
      <c r="J106" s="4">
        <f t="shared" si="111"/>
        <v>1760</v>
      </c>
      <c r="K106" s="4">
        <f t="shared" si="112"/>
        <v>52800</v>
      </c>
      <c r="L106" s="4">
        <f t="shared" si="113"/>
        <v>52800</v>
      </c>
      <c r="M106" s="4">
        <f t="shared" si="114"/>
        <v>52800</v>
      </c>
      <c r="O106" s="4">
        <v>104</v>
      </c>
      <c r="P106" s="4">
        <f t="shared" si="115"/>
        <v>2164</v>
      </c>
      <c r="Q106" s="4">
        <f t="shared" si="69"/>
        <v>2164</v>
      </c>
      <c r="R106" s="4">
        <f t="shared" si="70"/>
        <v>2164</v>
      </c>
      <c r="S106" s="4">
        <f t="shared" si="116"/>
        <v>1760</v>
      </c>
      <c r="T106" s="4">
        <f t="shared" si="117"/>
        <v>1760</v>
      </c>
      <c r="U106" s="4">
        <f t="shared" si="118"/>
        <v>1760</v>
      </c>
      <c r="V106" s="4">
        <f t="shared" si="119"/>
        <v>1760</v>
      </c>
      <c r="W106" s="4">
        <f t="shared" si="120"/>
        <v>1760</v>
      </c>
      <c r="X106" s="4">
        <f t="shared" si="121"/>
        <v>1760</v>
      </c>
      <c r="Y106" s="4">
        <f t="shared" si="122"/>
        <v>26400</v>
      </c>
      <c r="Z106" s="4">
        <f t="shared" si="123"/>
        <v>26400</v>
      </c>
      <c r="AA106" s="4">
        <f t="shared" si="124"/>
        <v>26400</v>
      </c>
      <c r="AC106" s="4">
        <v>104</v>
      </c>
      <c r="AD106" s="4">
        <f t="shared" si="125"/>
        <v>2164</v>
      </c>
      <c r="AE106" s="4">
        <f t="shared" si="126"/>
        <v>2164</v>
      </c>
      <c r="AF106" s="4">
        <f t="shared" si="127"/>
        <v>2164</v>
      </c>
      <c r="AG106" s="4">
        <f t="shared" si="128"/>
        <v>1760</v>
      </c>
      <c r="AH106" s="4">
        <f t="shared" si="129"/>
        <v>1760</v>
      </c>
      <c r="AI106" s="4">
        <f t="shared" si="130"/>
        <v>1760</v>
      </c>
      <c r="AJ106" s="4">
        <f t="shared" si="131"/>
        <v>1760</v>
      </c>
      <c r="AK106" s="4">
        <f t="shared" si="132"/>
        <v>1760</v>
      </c>
      <c r="AL106" s="4">
        <f t="shared" si="133"/>
        <v>1760</v>
      </c>
      <c r="AM106" s="4">
        <f t="shared" si="134"/>
        <v>35200</v>
      </c>
      <c r="AN106" s="4">
        <f t="shared" si="135"/>
        <v>35200</v>
      </c>
      <c r="AO106" s="4">
        <f t="shared" si="136"/>
        <v>35200</v>
      </c>
    </row>
    <row r="107" ht="16.5" spans="1:41">
      <c r="A107" s="4">
        <v>105</v>
      </c>
      <c r="B107" s="4">
        <f>INT(SUM(槽位强化!B108:E108)/属性空间占比!$B$2*属性空间占比!$B$8/3)</f>
        <v>2688</v>
      </c>
      <c r="C107" s="4">
        <f t="shared" si="104"/>
        <v>2688</v>
      </c>
      <c r="D107" s="4">
        <f t="shared" si="105"/>
        <v>2688</v>
      </c>
      <c r="E107" s="4">
        <f t="shared" si="106"/>
        <v>1792</v>
      </c>
      <c r="F107" s="4">
        <f t="shared" si="107"/>
        <v>1792</v>
      </c>
      <c r="G107" s="4">
        <f t="shared" si="108"/>
        <v>1792</v>
      </c>
      <c r="H107" s="4">
        <f t="shared" si="109"/>
        <v>1792</v>
      </c>
      <c r="I107" s="4">
        <f t="shared" si="110"/>
        <v>1792</v>
      </c>
      <c r="J107" s="4">
        <f t="shared" si="111"/>
        <v>1792</v>
      </c>
      <c r="K107" s="4">
        <f t="shared" si="112"/>
        <v>53760</v>
      </c>
      <c r="L107" s="4">
        <f t="shared" si="113"/>
        <v>53760</v>
      </c>
      <c r="M107" s="4">
        <f t="shared" si="114"/>
        <v>53760</v>
      </c>
      <c r="O107" s="4">
        <v>105</v>
      </c>
      <c r="P107" s="4">
        <f t="shared" si="115"/>
        <v>2204</v>
      </c>
      <c r="Q107" s="4">
        <f t="shared" si="69"/>
        <v>2204</v>
      </c>
      <c r="R107" s="4">
        <f t="shared" si="70"/>
        <v>2204</v>
      </c>
      <c r="S107" s="4">
        <f t="shared" si="116"/>
        <v>1792</v>
      </c>
      <c r="T107" s="4">
        <f t="shared" si="117"/>
        <v>1792</v>
      </c>
      <c r="U107" s="4">
        <f t="shared" si="118"/>
        <v>1792</v>
      </c>
      <c r="V107" s="4">
        <f t="shared" si="119"/>
        <v>1792</v>
      </c>
      <c r="W107" s="4">
        <f t="shared" si="120"/>
        <v>1792</v>
      </c>
      <c r="X107" s="4">
        <f t="shared" si="121"/>
        <v>1792</v>
      </c>
      <c r="Y107" s="4">
        <f t="shared" si="122"/>
        <v>26880</v>
      </c>
      <c r="Z107" s="4">
        <f t="shared" si="123"/>
        <v>26880</v>
      </c>
      <c r="AA107" s="4">
        <f t="shared" si="124"/>
        <v>26880</v>
      </c>
      <c r="AC107" s="4">
        <v>105</v>
      </c>
      <c r="AD107" s="4">
        <f t="shared" si="125"/>
        <v>2204</v>
      </c>
      <c r="AE107" s="4">
        <f t="shared" si="126"/>
        <v>2204</v>
      </c>
      <c r="AF107" s="4">
        <f t="shared" si="127"/>
        <v>2204</v>
      </c>
      <c r="AG107" s="4">
        <f t="shared" si="128"/>
        <v>1792</v>
      </c>
      <c r="AH107" s="4">
        <f t="shared" si="129"/>
        <v>1792</v>
      </c>
      <c r="AI107" s="4">
        <f t="shared" si="130"/>
        <v>1792</v>
      </c>
      <c r="AJ107" s="4">
        <f t="shared" si="131"/>
        <v>1792</v>
      </c>
      <c r="AK107" s="4">
        <f t="shared" si="132"/>
        <v>1792</v>
      </c>
      <c r="AL107" s="4">
        <f t="shared" si="133"/>
        <v>1792</v>
      </c>
      <c r="AM107" s="4">
        <f t="shared" si="134"/>
        <v>35840</v>
      </c>
      <c r="AN107" s="4">
        <f t="shared" si="135"/>
        <v>35840</v>
      </c>
      <c r="AO107" s="4">
        <f t="shared" si="136"/>
        <v>35840</v>
      </c>
    </row>
    <row r="108" ht="16.5" spans="1:41">
      <c r="A108" s="4">
        <v>106</v>
      </c>
      <c r="B108" s="4">
        <f>INT(SUM(槽位强化!B109:E109)/属性空间占比!$B$2*属性空间占比!$B$8/3)</f>
        <v>2734</v>
      </c>
      <c r="C108" s="4">
        <f t="shared" si="104"/>
        <v>2734</v>
      </c>
      <c r="D108" s="4">
        <f t="shared" si="105"/>
        <v>2734</v>
      </c>
      <c r="E108" s="4">
        <f t="shared" si="106"/>
        <v>1822</v>
      </c>
      <c r="F108" s="4">
        <f t="shared" si="107"/>
        <v>1822</v>
      </c>
      <c r="G108" s="4">
        <f t="shared" si="108"/>
        <v>1822</v>
      </c>
      <c r="H108" s="4">
        <f t="shared" si="109"/>
        <v>1822</v>
      </c>
      <c r="I108" s="4">
        <f t="shared" si="110"/>
        <v>1822</v>
      </c>
      <c r="J108" s="4">
        <f t="shared" si="111"/>
        <v>1822</v>
      </c>
      <c r="K108" s="4">
        <f t="shared" si="112"/>
        <v>54660</v>
      </c>
      <c r="L108" s="4">
        <f t="shared" si="113"/>
        <v>54660</v>
      </c>
      <c r="M108" s="4">
        <f t="shared" si="114"/>
        <v>54660</v>
      </c>
      <c r="O108" s="4">
        <v>106</v>
      </c>
      <c r="P108" s="4">
        <f t="shared" si="115"/>
        <v>2241</v>
      </c>
      <c r="Q108" s="4">
        <f t="shared" si="69"/>
        <v>2241</v>
      </c>
      <c r="R108" s="4">
        <f t="shared" si="70"/>
        <v>2241</v>
      </c>
      <c r="S108" s="4">
        <f t="shared" si="116"/>
        <v>1822</v>
      </c>
      <c r="T108" s="4">
        <f t="shared" si="117"/>
        <v>1822</v>
      </c>
      <c r="U108" s="4">
        <f t="shared" si="118"/>
        <v>1822</v>
      </c>
      <c r="V108" s="4">
        <f t="shared" si="119"/>
        <v>1822</v>
      </c>
      <c r="W108" s="4">
        <f t="shared" si="120"/>
        <v>1822</v>
      </c>
      <c r="X108" s="4">
        <f t="shared" si="121"/>
        <v>1822</v>
      </c>
      <c r="Y108" s="4">
        <f t="shared" si="122"/>
        <v>27330</v>
      </c>
      <c r="Z108" s="4">
        <f t="shared" si="123"/>
        <v>27330</v>
      </c>
      <c r="AA108" s="4">
        <f t="shared" si="124"/>
        <v>27330</v>
      </c>
      <c r="AC108" s="4">
        <v>106</v>
      </c>
      <c r="AD108" s="4">
        <f t="shared" si="125"/>
        <v>2241</v>
      </c>
      <c r="AE108" s="4">
        <f t="shared" si="126"/>
        <v>2241</v>
      </c>
      <c r="AF108" s="4">
        <f t="shared" si="127"/>
        <v>2241</v>
      </c>
      <c r="AG108" s="4">
        <f t="shared" si="128"/>
        <v>1822</v>
      </c>
      <c r="AH108" s="4">
        <f t="shared" si="129"/>
        <v>1822</v>
      </c>
      <c r="AI108" s="4">
        <f t="shared" si="130"/>
        <v>1822</v>
      </c>
      <c r="AJ108" s="4">
        <f t="shared" si="131"/>
        <v>1822</v>
      </c>
      <c r="AK108" s="4">
        <f t="shared" si="132"/>
        <v>1822</v>
      </c>
      <c r="AL108" s="4">
        <f t="shared" si="133"/>
        <v>1822</v>
      </c>
      <c r="AM108" s="4">
        <f t="shared" si="134"/>
        <v>36440</v>
      </c>
      <c r="AN108" s="4">
        <f t="shared" si="135"/>
        <v>36440</v>
      </c>
      <c r="AO108" s="4">
        <f t="shared" si="136"/>
        <v>36440</v>
      </c>
    </row>
    <row r="109" ht="16.5" spans="1:41">
      <c r="A109" s="4">
        <v>107</v>
      </c>
      <c r="B109" s="4">
        <f>INT(SUM(槽位强化!B110:E110)/属性空间占比!$B$2*属性空间占比!$B$8/3)</f>
        <v>2785</v>
      </c>
      <c r="C109" s="4">
        <f t="shared" si="104"/>
        <v>2785</v>
      </c>
      <c r="D109" s="4">
        <f t="shared" si="105"/>
        <v>2785</v>
      </c>
      <c r="E109" s="4">
        <f t="shared" si="106"/>
        <v>1856</v>
      </c>
      <c r="F109" s="4">
        <f t="shared" si="107"/>
        <v>1856</v>
      </c>
      <c r="G109" s="4">
        <f t="shared" si="108"/>
        <v>1856</v>
      </c>
      <c r="H109" s="4">
        <f t="shared" si="109"/>
        <v>1856</v>
      </c>
      <c r="I109" s="4">
        <f t="shared" si="110"/>
        <v>1856</v>
      </c>
      <c r="J109" s="4">
        <f t="shared" si="111"/>
        <v>1856</v>
      </c>
      <c r="K109" s="4">
        <f t="shared" si="112"/>
        <v>55680</v>
      </c>
      <c r="L109" s="4">
        <f t="shared" si="113"/>
        <v>55680</v>
      </c>
      <c r="M109" s="4">
        <f t="shared" si="114"/>
        <v>55680</v>
      </c>
      <c r="O109" s="4">
        <v>107</v>
      </c>
      <c r="P109" s="4">
        <f t="shared" si="115"/>
        <v>2283</v>
      </c>
      <c r="Q109" s="4">
        <f t="shared" si="69"/>
        <v>2283</v>
      </c>
      <c r="R109" s="4">
        <f t="shared" si="70"/>
        <v>2283</v>
      </c>
      <c r="S109" s="4">
        <f t="shared" si="116"/>
        <v>1856</v>
      </c>
      <c r="T109" s="4">
        <f t="shared" si="117"/>
        <v>1856</v>
      </c>
      <c r="U109" s="4">
        <f t="shared" si="118"/>
        <v>1856</v>
      </c>
      <c r="V109" s="4">
        <f t="shared" si="119"/>
        <v>1856</v>
      </c>
      <c r="W109" s="4">
        <f t="shared" si="120"/>
        <v>1856</v>
      </c>
      <c r="X109" s="4">
        <f t="shared" si="121"/>
        <v>1856</v>
      </c>
      <c r="Y109" s="4">
        <f t="shared" si="122"/>
        <v>27840</v>
      </c>
      <c r="Z109" s="4">
        <f t="shared" si="123"/>
        <v>27840</v>
      </c>
      <c r="AA109" s="4">
        <f t="shared" si="124"/>
        <v>27840</v>
      </c>
      <c r="AC109" s="4">
        <v>107</v>
      </c>
      <c r="AD109" s="4">
        <f t="shared" si="125"/>
        <v>2283</v>
      </c>
      <c r="AE109" s="4">
        <f t="shared" si="126"/>
        <v>2283</v>
      </c>
      <c r="AF109" s="4">
        <f t="shared" si="127"/>
        <v>2283</v>
      </c>
      <c r="AG109" s="4">
        <f t="shared" si="128"/>
        <v>1856</v>
      </c>
      <c r="AH109" s="4">
        <f t="shared" si="129"/>
        <v>1856</v>
      </c>
      <c r="AI109" s="4">
        <f t="shared" si="130"/>
        <v>1856</v>
      </c>
      <c r="AJ109" s="4">
        <f t="shared" si="131"/>
        <v>1856</v>
      </c>
      <c r="AK109" s="4">
        <f t="shared" si="132"/>
        <v>1856</v>
      </c>
      <c r="AL109" s="4">
        <f t="shared" si="133"/>
        <v>1856</v>
      </c>
      <c r="AM109" s="4">
        <f t="shared" si="134"/>
        <v>37120</v>
      </c>
      <c r="AN109" s="4">
        <f t="shared" si="135"/>
        <v>37120</v>
      </c>
      <c r="AO109" s="4">
        <f t="shared" si="136"/>
        <v>37120</v>
      </c>
    </row>
    <row r="110" ht="16.5" spans="1:41">
      <c r="A110" s="4">
        <v>108</v>
      </c>
      <c r="B110" s="4">
        <f>INT(SUM(槽位强化!B111:E111)/属性空间占比!$B$2*属性空间占比!$B$8/3)</f>
        <v>2832</v>
      </c>
      <c r="C110" s="4">
        <f t="shared" si="104"/>
        <v>2832</v>
      </c>
      <c r="D110" s="4">
        <f t="shared" si="105"/>
        <v>2832</v>
      </c>
      <c r="E110" s="4">
        <f t="shared" si="106"/>
        <v>1888</v>
      </c>
      <c r="F110" s="4">
        <f t="shared" si="107"/>
        <v>1888</v>
      </c>
      <c r="G110" s="4">
        <f t="shared" si="108"/>
        <v>1888</v>
      </c>
      <c r="H110" s="4">
        <f t="shared" si="109"/>
        <v>1888</v>
      </c>
      <c r="I110" s="4">
        <f t="shared" si="110"/>
        <v>1888</v>
      </c>
      <c r="J110" s="4">
        <f t="shared" si="111"/>
        <v>1888</v>
      </c>
      <c r="K110" s="4">
        <f t="shared" si="112"/>
        <v>56640</v>
      </c>
      <c r="L110" s="4">
        <f t="shared" si="113"/>
        <v>56640</v>
      </c>
      <c r="M110" s="4">
        <f t="shared" si="114"/>
        <v>56640</v>
      </c>
      <c r="O110" s="4">
        <v>108</v>
      </c>
      <c r="P110" s="4">
        <f t="shared" si="115"/>
        <v>2322</v>
      </c>
      <c r="Q110" s="4">
        <f t="shared" si="69"/>
        <v>2322</v>
      </c>
      <c r="R110" s="4">
        <f t="shared" si="70"/>
        <v>2322</v>
      </c>
      <c r="S110" s="4">
        <f t="shared" si="116"/>
        <v>1888</v>
      </c>
      <c r="T110" s="4">
        <f t="shared" si="117"/>
        <v>1888</v>
      </c>
      <c r="U110" s="4">
        <f t="shared" si="118"/>
        <v>1888</v>
      </c>
      <c r="V110" s="4">
        <f t="shared" si="119"/>
        <v>1888</v>
      </c>
      <c r="W110" s="4">
        <f t="shared" si="120"/>
        <v>1888</v>
      </c>
      <c r="X110" s="4">
        <f t="shared" si="121"/>
        <v>1888</v>
      </c>
      <c r="Y110" s="4">
        <f t="shared" si="122"/>
        <v>28320</v>
      </c>
      <c r="Z110" s="4">
        <f t="shared" si="123"/>
        <v>28320</v>
      </c>
      <c r="AA110" s="4">
        <f t="shared" si="124"/>
        <v>28320</v>
      </c>
      <c r="AC110" s="4">
        <v>108</v>
      </c>
      <c r="AD110" s="4">
        <f t="shared" si="125"/>
        <v>2322</v>
      </c>
      <c r="AE110" s="4">
        <f t="shared" si="126"/>
        <v>2322</v>
      </c>
      <c r="AF110" s="4">
        <f t="shared" si="127"/>
        <v>2322</v>
      </c>
      <c r="AG110" s="4">
        <f t="shared" si="128"/>
        <v>1888</v>
      </c>
      <c r="AH110" s="4">
        <f t="shared" si="129"/>
        <v>1888</v>
      </c>
      <c r="AI110" s="4">
        <f t="shared" si="130"/>
        <v>1888</v>
      </c>
      <c r="AJ110" s="4">
        <f t="shared" si="131"/>
        <v>1888</v>
      </c>
      <c r="AK110" s="4">
        <f t="shared" si="132"/>
        <v>1888</v>
      </c>
      <c r="AL110" s="4">
        <f t="shared" si="133"/>
        <v>1888</v>
      </c>
      <c r="AM110" s="4">
        <f t="shared" si="134"/>
        <v>37760</v>
      </c>
      <c r="AN110" s="4">
        <f t="shared" si="135"/>
        <v>37760</v>
      </c>
      <c r="AO110" s="4">
        <f t="shared" si="136"/>
        <v>37760</v>
      </c>
    </row>
    <row r="111" ht="16.5" spans="1:41">
      <c r="A111" s="4">
        <v>109</v>
      </c>
      <c r="B111" s="4">
        <f>INT(SUM(槽位强化!B112:E112)/属性空间占比!$B$2*属性空间占比!$B$8/3)</f>
        <v>2884</v>
      </c>
      <c r="C111" s="4">
        <f t="shared" si="104"/>
        <v>2884</v>
      </c>
      <c r="D111" s="4">
        <f t="shared" si="105"/>
        <v>2884</v>
      </c>
      <c r="E111" s="4">
        <f t="shared" si="106"/>
        <v>1922</v>
      </c>
      <c r="F111" s="4">
        <f t="shared" si="107"/>
        <v>1922</v>
      </c>
      <c r="G111" s="4">
        <f t="shared" si="108"/>
        <v>1922</v>
      </c>
      <c r="H111" s="4">
        <f t="shared" si="109"/>
        <v>1922</v>
      </c>
      <c r="I111" s="4">
        <f t="shared" si="110"/>
        <v>1922</v>
      </c>
      <c r="J111" s="4">
        <f t="shared" si="111"/>
        <v>1922</v>
      </c>
      <c r="K111" s="4">
        <f t="shared" si="112"/>
        <v>57660</v>
      </c>
      <c r="L111" s="4">
        <f t="shared" si="113"/>
        <v>57660</v>
      </c>
      <c r="M111" s="4">
        <f t="shared" si="114"/>
        <v>57660</v>
      </c>
      <c r="O111" s="4">
        <v>109</v>
      </c>
      <c r="P111" s="4">
        <f t="shared" si="115"/>
        <v>2364</v>
      </c>
      <c r="Q111" s="4">
        <f t="shared" si="69"/>
        <v>2364</v>
      </c>
      <c r="R111" s="4">
        <f t="shared" si="70"/>
        <v>2364</v>
      </c>
      <c r="S111" s="4">
        <f t="shared" si="116"/>
        <v>1922</v>
      </c>
      <c r="T111" s="4">
        <f t="shared" si="117"/>
        <v>1922</v>
      </c>
      <c r="U111" s="4">
        <f t="shared" si="118"/>
        <v>1922</v>
      </c>
      <c r="V111" s="4">
        <f t="shared" si="119"/>
        <v>1922</v>
      </c>
      <c r="W111" s="4">
        <f t="shared" si="120"/>
        <v>1922</v>
      </c>
      <c r="X111" s="4">
        <f t="shared" si="121"/>
        <v>1922</v>
      </c>
      <c r="Y111" s="4">
        <f t="shared" si="122"/>
        <v>28830</v>
      </c>
      <c r="Z111" s="4">
        <f t="shared" si="123"/>
        <v>28830</v>
      </c>
      <c r="AA111" s="4">
        <f t="shared" si="124"/>
        <v>28830</v>
      </c>
      <c r="AC111" s="4">
        <v>109</v>
      </c>
      <c r="AD111" s="4">
        <f t="shared" si="125"/>
        <v>2364</v>
      </c>
      <c r="AE111" s="4">
        <f t="shared" si="126"/>
        <v>2364</v>
      </c>
      <c r="AF111" s="4">
        <f t="shared" si="127"/>
        <v>2364</v>
      </c>
      <c r="AG111" s="4">
        <f t="shared" si="128"/>
        <v>1922</v>
      </c>
      <c r="AH111" s="4">
        <f t="shared" si="129"/>
        <v>1922</v>
      </c>
      <c r="AI111" s="4">
        <f t="shared" si="130"/>
        <v>1922</v>
      </c>
      <c r="AJ111" s="4">
        <f t="shared" si="131"/>
        <v>1922</v>
      </c>
      <c r="AK111" s="4">
        <f t="shared" si="132"/>
        <v>1922</v>
      </c>
      <c r="AL111" s="4">
        <f t="shared" si="133"/>
        <v>1922</v>
      </c>
      <c r="AM111" s="4">
        <f t="shared" si="134"/>
        <v>38440</v>
      </c>
      <c r="AN111" s="4">
        <f t="shared" si="135"/>
        <v>38440</v>
      </c>
      <c r="AO111" s="4">
        <f t="shared" si="136"/>
        <v>38440</v>
      </c>
    </row>
    <row r="112" ht="16.5" spans="1:41">
      <c r="A112" s="4">
        <v>110</v>
      </c>
      <c r="B112" s="4">
        <f>INT(SUM(槽位强化!B113:E113)/属性空间占比!$B$2*属性空间占比!$B$8/3)</f>
        <v>2930</v>
      </c>
      <c r="C112" s="4">
        <f t="shared" si="104"/>
        <v>2930</v>
      </c>
      <c r="D112" s="4">
        <f t="shared" si="105"/>
        <v>2930</v>
      </c>
      <c r="E112" s="4">
        <f t="shared" si="106"/>
        <v>1953</v>
      </c>
      <c r="F112" s="4">
        <f t="shared" si="107"/>
        <v>1953</v>
      </c>
      <c r="G112" s="4">
        <f t="shared" si="108"/>
        <v>1953</v>
      </c>
      <c r="H112" s="4">
        <f t="shared" si="109"/>
        <v>1953</v>
      </c>
      <c r="I112" s="4">
        <f t="shared" si="110"/>
        <v>1953</v>
      </c>
      <c r="J112" s="4">
        <f t="shared" si="111"/>
        <v>1953</v>
      </c>
      <c r="K112" s="4">
        <f t="shared" si="112"/>
        <v>58590</v>
      </c>
      <c r="L112" s="4">
        <f t="shared" si="113"/>
        <v>58590</v>
      </c>
      <c r="M112" s="4">
        <f t="shared" si="114"/>
        <v>58590</v>
      </c>
      <c r="O112" s="4">
        <v>110</v>
      </c>
      <c r="P112" s="4">
        <f t="shared" si="115"/>
        <v>2402</v>
      </c>
      <c r="Q112" s="4">
        <f t="shared" si="69"/>
        <v>2402</v>
      </c>
      <c r="R112" s="4">
        <f t="shared" si="70"/>
        <v>2402</v>
      </c>
      <c r="S112" s="4">
        <f t="shared" si="116"/>
        <v>1953</v>
      </c>
      <c r="T112" s="4">
        <f t="shared" si="117"/>
        <v>1953</v>
      </c>
      <c r="U112" s="4">
        <f t="shared" si="118"/>
        <v>1953</v>
      </c>
      <c r="V112" s="4">
        <f t="shared" si="119"/>
        <v>1953</v>
      </c>
      <c r="W112" s="4">
        <f t="shared" si="120"/>
        <v>1953</v>
      </c>
      <c r="X112" s="4">
        <f t="shared" si="121"/>
        <v>1953</v>
      </c>
      <c r="Y112" s="4">
        <f t="shared" si="122"/>
        <v>29295</v>
      </c>
      <c r="Z112" s="4">
        <f t="shared" si="123"/>
        <v>29295</v>
      </c>
      <c r="AA112" s="4">
        <f t="shared" si="124"/>
        <v>29295</v>
      </c>
      <c r="AC112" s="4">
        <v>110</v>
      </c>
      <c r="AD112" s="4">
        <f t="shared" si="125"/>
        <v>2402</v>
      </c>
      <c r="AE112" s="4">
        <f t="shared" si="126"/>
        <v>2402</v>
      </c>
      <c r="AF112" s="4">
        <f t="shared" si="127"/>
        <v>2402</v>
      </c>
      <c r="AG112" s="4">
        <f t="shared" si="128"/>
        <v>1953</v>
      </c>
      <c r="AH112" s="4">
        <f t="shared" si="129"/>
        <v>1953</v>
      </c>
      <c r="AI112" s="4">
        <f t="shared" si="130"/>
        <v>1953</v>
      </c>
      <c r="AJ112" s="4">
        <f t="shared" si="131"/>
        <v>1953</v>
      </c>
      <c r="AK112" s="4">
        <f t="shared" si="132"/>
        <v>1953</v>
      </c>
      <c r="AL112" s="4">
        <f t="shared" si="133"/>
        <v>1953</v>
      </c>
      <c r="AM112" s="4">
        <f t="shared" si="134"/>
        <v>39060</v>
      </c>
      <c r="AN112" s="4">
        <f t="shared" si="135"/>
        <v>39060</v>
      </c>
      <c r="AO112" s="4">
        <f t="shared" si="136"/>
        <v>39060</v>
      </c>
    </row>
    <row r="113" ht="16.5" spans="1:41">
      <c r="A113" s="4">
        <v>111</v>
      </c>
      <c r="B113" s="4">
        <f>INT(SUM(槽位强化!B114:E114)/属性空间占比!$B$2*属性空间占比!$B$8/3)</f>
        <v>2981</v>
      </c>
      <c r="C113" s="4">
        <f t="shared" si="104"/>
        <v>2981</v>
      </c>
      <c r="D113" s="4">
        <f t="shared" si="105"/>
        <v>2981</v>
      </c>
      <c r="E113" s="4">
        <f t="shared" si="106"/>
        <v>1987</v>
      </c>
      <c r="F113" s="4">
        <f t="shared" si="107"/>
        <v>1987</v>
      </c>
      <c r="G113" s="4">
        <f t="shared" si="108"/>
        <v>1987</v>
      </c>
      <c r="H113" s="4">
        <f t="shared" si="109"/>
        <v>1987</v>
      </c>
      <c r="I113" s="4">
        <f t="shared" si="110"/>
        <v>1987</v>
      </c>
      <c r="J113" s="4">
        <f t="shared" si="111"/>
        <v>1987</v>
      </c>
      <c r="K113" s="4">
        <f t="shared" si="112"/>
        <v>59610</v>
      </c>
      <c r="L113" s="4">
        <f t="shared" si="113"/>
        <v>59610</v>
      </c>
      <c r="M113" s="4">
        <f t="shared" si="114"/>
        <v>59610</v>
      </c>
      <c r="O113" s="4">
        <v>111</v>
      </c>
      <c r="P113" s="4">
        <f t="shared" si="115"/>
        <v>2444</v>
      </c>
      <c r="Q113" s="4">
        <f t="shared" si="69"/>
        <v>2444</v>
      </c>
      <c r="R113" s="4">
        <f t="shared" si="70"/>
        <v>2444</v>
      </c>
      <c r="S113" s="4">
        <f t="shared" si="116"/>
        <v>1987</v>
      </c>
      <c r="T113" s="4">
        <f t="shared" si="117"/>
        <v>1987</v>
      </c>
      <c r="U113" s="4">
        <f t="shared" si="118"/>
        <v>1987</v>
      </c>
      <c r="V113" s="4">
        <f t="shared" si="119"/>
        <v>1987</v>
      </c>
      <c r="W113" s="4">
        <f t="shared" si="120"/>
        <v>1987</v>
      </c>
      <c r="X113" s="4">
        <f t="shared" si="121"/>
        <v>1987</v>
      </c>
      <c r="Y113" s="4">
        <f t="shared" si="122"/>
        <v>29805</v>
      </c>
      <c r="Z113" s="4">
        <f t="shared" si="123"/>
        <v>29805</v>
      </c>
      <c r="AA113" s="4">
        <f t="shared" si="124"/>
        <v>29805</v>
      </c>
      <c r="AC113" s="4">
        <v>111</v>
      </c>
      <c r="AD113" s="4">
        <f t="shared" si="125"/>
        <v>2444</v>
      </c>
      <c r="AE113" s="4">
        <f t="shared" si="126"/>
        <v>2444</v>
      </c>
      <c r="AF113" s="4">
        <f t="shared" si="127"/>
        <v>2444</v>
      </c>
      <c r="AG113" s="4">
        <f t="shared" si="128"/>
        <v>1987</v>
      </c>
      <c r="AH113" s="4">
        <f t="shared" si="129"/>
        <v>1987</v>
      </c>
      <c r="AI113" s="4">
        <f t="shared" si="130"/>
        <v>1987</v>
      </c>
      <c r="AJ113" s="4">
        <f t="shared" si="131"/>
        <v>1987</v>
      </c>
      <c r="AK113" s="4">
        <f t="shared" si="132"/>
        <v>1987</v>
      </c>
      <c r="AL113" s="4">
        <f t="shared" si="133"/>
        <v>1987</v>
      </c>
      <c r="AM113" s="4">
        <f t="shared" si="134"/>
        <v>39740</v>
      </c>
      <c r="AN113" s="4">
        <f t="shared" si="135"/>
        <v>39740</v>
      </c>
      <c r="AO113" s="4">
        <f t="shared" si="136"/>
        <v>39740</v>
      </c>
    </row>
    <row r="114" ht="16.5" spans="1:41">
      <c r="A114" s="4">
        <v>112</v>
      </c>
      <c r="B114" s="4">
        <f>INT(SUM(槽位强化!B115:E115)/属性空间占比!$B$2*属性空间占比!$B$8/3)</f>
        <v>3033</v>
      </c>
      <c r="C114" s="4">
        <f t="shared" si="104"/>
        <v>3033</v>
      </c>
      <c r="D114" s="4">
        <f t="shared" si="105"/>
        <v>3033</v>
      </c>
      <c r="E114" s="4">
        <f t="shared" si="106"/>
        <v>2022</v>
      </c>
      <c r="F114" s="4">
        <f t="shared" si="107"/>
        <v>2022</v>
      </c>
      <c r="G114" s="4">
        <f t="shared" si="108"/>
        <v>2022</v>
      </c>
      <c r="H114" s="4">
        <f t="shared" si="109"/>
        <v>2022</v>
      </c>
      <c r="I114" s="4">
        <f t="shared" si="110"/>
        <v>2022</v>
      </c>
      <c r="J114" s="4">
        <f t="shared" si="111"/>
        <v>2022</v>
      </c>
      <c r="K114" s="4">
        <f t="shared" si="112"/>
        <v>60660</v>
      </c>
      <c r="L114" s="4">
        <f t="shared" si="113"/>
        <v>60660</v>
      </c>
      <c r="M114" s="4">
        <f t="shared" si="114"/>
        <v>60660</v>
      </c>
      <c r="O114" s="4">
        <v>112</v>
      </c>
      <c r="P114" s="4">
        <f t="shared" si="115"/>
        <v>2487</v>
      </c>
      <c r="Q114" s="4">
        <f t="shared" si="69"/>
        <v>2487</v>
      </c>
      <c r="R114" s="4">
        <f t="shared" si="70"/>
        <v>2487</v>
      </c>
      <c r="S114" s="4">
        <f t="shared" si="116"/>
        <v>2022</v>
      </c>
      <c r="T114" s="4">
        <f t="shared" si="117"/>
        <v>2022</v>
      </c>
      <c r="U114" s="4">
        <f t="shared" si="118"/>
        <v>2022</v>
      </c>
      <c r="V114" s="4">
        <f t="shared" si="119"/>
        <v>2022</v>
      </c>
      <c r="W114" s="4">
        <f t="shared" si="120"/>
        <v>2022</v>
      </c>
      <c r="X114" s="4">
        <f t="shared" si="121"/>
        <v>2022</v>
      </c>
      <c r="Y114" s="4">
        <f t="shared" si="122"/>
        <v>30330</v>
      </c>
      <c r="Z114" s="4">
        <f t="shared" si="123"/>
        <v>30330</v>
      </c>
      <c r="AA114" s="4">
        <f t="shared" si="124"/>
        <v>30330</v>
      </c>
      <c r="AC114" s="4">
        <v>112</v>
      </c>
      <c r="AD114" s="4">
        <f t="shared" si="125"/>
        <v>2487</v>
      </c>
      <c r="AE114" s="4">
        <f t="shared" si="126"/>
        <v>2487</v>
      </c>
      <c r="AF114" s="4">
        <f t="shared" si="127"/>
        <v>2487</v>
      </c>
      <c r="AG114" s="4">
        <f t="shared" si="128"/>
        <v>2022</v>
      </c>
      <c r="AH114" s="4">
        <f t="shared" si="129"/>
        <v>2022</v>
      </c>
      <c r="AI114" s="4">
        <f t="shared" si="130"/>
        <v>2022</v>
      </c>
      <c r="AJ114" s="4">
        <f t="shared" si="131"/>
        <v>2022</v>
      </c>
      <c r="AK114" s="4">
        <f t="shared" si="132"/>
        <v>2022</v>
      </c>
      <c r="AL114" s="4">
        <f t="shared" si="133"/>
        <v>2022</v>
      </c>
      <c r="AM114" s="4">
        <f t="shared" si="134"/>
        <v>40440</v>
      </c>
      <c r="AN114" s="4">
        <f t="shared" si="135"/>
        <v>40440</v>
      </c>
      <c r="AO114" s="4">
        <f t="shared" si="136"/>
        <v>40440</v>
      </c>
    </row>
    <row r="115" ht="16.5" spans="1:41">
      <c r="A115" s="4">
        <v>113</v>
      </c>
      <c r="B115" s="4">
        <f>INT(SUM(槽位强化!B116:E116)/属性空间占比!$B$2*属性空间占比!$B$8/3)</f>
        <v>3084</v>
      </c>
      <c r="C115" s="4">
        <f t="shared" si="104"/>
        <v>3084</v>
      </c>
      <c r="D115" s="4">
        <f t="shared" si="105"/>
        <v>3084</v>
      </c>
      <c r="E115" s="4">
        <f t="shared" si="106"/>
        <v>2056</v>
      </c>
      <c r="F115" s="4">
        <f t="shared" si="107"/>
        <v>2056</v>
      </c>
      <c r="G115" s="4">
        <f t="shared" si="108"/>
        <v>2056</v>
      </c>
      <c r="H115" s="4">
        <f t="shared" si="109"/>
        <v>2056</v>
      </c>
      <c r="I115" s="4">
        <f t="shared" si="110"/>
        <v>2056</v>
      </c>
      <c r="J115" s="4">
        <f t="shared" si="111"/>
        <v>2056</v>
      </c>
      <c r="K115" s="4">
        <f t="shared" si="112"/>
        <v>61680</v>
      </c>
      <c r="L115" s="4">
        <f t="shared" si="113"/>
        <v>61680</v>
      </c>
      <c r="M115" s="4">
        <f t="shared" si="114"/>
        <v>61680</v>
      </c>
      <c r="O115" s="4">
        <v>113</v>
      </c>
      <c r="P115" s="4">
        <f t="shared" si="115"/>
        <v>2528</v>
      </c>
      <c r="Q115" s="4">
        <f t="shared" si="69"/>
        <v>2528</v>
      </c>
      <c r="R115" s="4">
        <f t="shared" si="70"/>
        <v>2528</v>
      </c>
      <c r="S115" s="4">
        <f t="shared" si="116"/>
        <v>2056</v>
      </c>
      <c r="T115" s="4">
        <f t="shared" si="117"/>
        <v>2056</v>
      </c>
      <c r="U115" s="4">
        <f t="shared" si="118"/>
        <v>2056</v>
      </c>
      <c r="V115" s="4">
        <f t="shared" si="119"/>
        <v>2056</v>
      </c>
      <c r="W115" s="4">
        <f t="shared" si="120"/>
        <v>2056</v>
      </c>
      <c r="X115" s="4">
        <f t="shared" si="121"/>
        <v>2056</v>
      </c>
      <c r="Y115" s="4">
        <f t="shared" si="122"/>
        <v>30840</v>
      </c>
      <c r="Z115" s="4">
        <f t="shared" si="123"/>
        <v>30840</v>
      </c>
      <c r="AA115" s="4">
        <f t="shared" si="124"/>
        <v>30840</v>
      </c>
      <c r="AC115" s="4">
        <v>113</v>
      </c>
      <c r="AD115" s="4">
        <f t="shared" si="125"/>
        <v>2528</v>
      </c>
      <c r="AE115" s="4">
        <f t="shared" si="126"/>
        <v>2528</v>
      </c>
      <c r="AF115" s="4">
        <f t="shared" si="127"/>
        <v>2528</v>
      </c>
      <c r="AG115" s="4">
        <f t="shared" si="128"/>
        <v>2056</v>
      </c>
      <c r="AH115" s="4">
        <f t="shared" si="129"/>
        <v>2056</v>
      </c>
      <c r="AI115" s="4">
        <f t="shared" si="130"/>
        <v>2056</v>
      </c>
      <c r="AJ115" s="4">
        <f t="shared" si="131"/>
        <v>2056</v>
      </c>
      <c r="AK115" s="4">
        <f t="shared" si="132"/>
        <v>2056</v>
      </c>
      <c r="AL115" s="4">
        <f t="shared" si="133"/>
        <v>2056</v>
      </c>
      <c r="AM115" s="4">
        <f t="shared" si="134"/>
        <v>41120</v>
      </c>
      <c r="AN115" s="4">
        <f t="shared" si="135"/>
        <v>41120</v>
      </c>
      <c r="AO115" s="4">
        <f t="shared" si="136"/>
        <v>41120</v>
      </c>
    </row>
    <row r="116" ht="16.5" spans="1:41">
      <c r="A116" s="4">
        <v>114</v>
      </c>
      <c r="B116" s="4">
        <f>INT(SUM(槽位强化!B117:E117)/属性空间占比!$B$2*属性空间占比!$B$8/3)</f>
        <v>3136</v>
      </c>
      <c r="C116" s="4">
        <f t="shared" si="104"/>
        <v>3136</v>
      </c>
      <c r="D116" s="4">
        <f t="shared" si="105"/>
        <v>3136</v>
      </c>
      <c r="E116" s="4">
        <f t="shared" si="106"/>
        <v>2090</v>
      </c>
      <c r="F116" s="4">
        <f t="shared" si="107"/>
        <v>2090</v>
      </c>
      <c r="G116" s="4">
        <f t="shared" si="108"/>
        <v>2090</v>
      </c>
      <c r="H116" s="4">
        <f t="shared" si="109"/>
        <v>2090</v>
      </c>
      <c r="I116" s="4">
        <f t="shared" si="110"/>
        <v>2090</v>
      </c>
      <c r="J116" s="4">
        <f t="shared" si="111"/>
        <v>2090</v>
      </c>
      <c r="K116" s="4">
        <f t="shared" si="112"/>
        <v>62700</v>
      </c>
      <c r="L116" s="4">
        <f t="shared" si="113"/>
        <v>62700</v>
      </c>
      <c r="M116" s="4">
        <f t="shared" si="114"/>
        <v>62700</v>
      </c>
      <c r="O116" s="4">
        <v>114</v>
      </c>
      <c r="P116" s="4">
        <f t="shared" si="115"/>
        <v>2571</v>
      </c>
      <c r="Q116" s="4">
        <f t="shared" si="69"/>
        <v>2571</v>
      </c>
      <c r="R116" s="4">
        <f t="shared" si="70"/>
        <v>2571</v>
      </c>
      <c r="S116" s="4">
        <f t="shared" si="116"/>
        <v>2090</v>
      </c>
      <c r="T116" s="4">
        <f t="shared" si="117"/>
        <v>2090</v>
      </c>
      <c r="U116" s="4">
        <f t="shared" si="118"/>
        <v>2090</v>
      </c>
      <c r="V116" s="4">
        <f t="shared" si="119"/>
        <v>2090</v>
      </c>
      <c r="W116" s="4">
        <f t="shared" si="120"/>
        <v>2090</v>
      </c>
      <c r="X116" s="4">
        <f t="shared" si="121"/>
        <v>2090</v>
      </c>
      <c r="Y116" s="4">
        <f t="shared" si="122"/>
        <v>31350</v>
      </c>
      <c r="Z116" s="4">
        <f t="shared" si="123"/>
        <v>31350</v>
      </c>
      <c r="AA116" s="4">
        <f t="shared" si="124"/>
        <v>31350</v>
      </c>
      <c r="AC116" s="4">
        <v>114</v>
      </c>
      <c r="AD116" s="4">
        <f t="shared" si="125"/>
        <v>2571</v>
      </c>
      <c r="AE116" s="4">
        <f t="shared" si="126"/>
        <v>2571</v>
      </c>
      <c r="AF116" s="4">
        <f t="shared" si="127"/>
        <v>2571</v>
      </c>
      <c r="AG116" s="4">
        <f t="shared" si="128"/>
        <v>2090</v>
      </c>
      <c r="AH116" s="4">
        <f t="shared" si="129"/>
        <v>2090</v>
      </c>
      <c r="AI116" s="4">
        <f t="shared" si="130"/>
        <v>2090</v>
      </c>
      <c r="AJ116" s="4">
        <f t="shared" si="131"/>
        <v>2090</v>
      </c>
      <c r="AK116" s="4">
        <f t="shared" si="132"/>
        <v>2090</v>
      </c>
      <c r="AL116" s="4">
        <f t="shared" si="133"/>
        <v>2090</v>
      </c>
      <c r="AM116" s="4">
        <f t="shared" si="134"/>
        <v>41800</v>
      </c>
      <c r="AN116" s="4">
        <f t="shared" si="135"/>
        <v>41800</v>
      </c>
      <c r="AO116" s="4">
        <f t="shared" si="136"/>
        <v>41800</v>
      </c>
    </row>
    <row r="117" ht="16.5" spans="1:41">
      <c r="A117" s="4">
        <v>115</v>
      </c>
      <c r="B117" s="4">
        <f>INT(SUM(槽位强化!B118:E118)/属性空间占比!$B$2*属性空间占比!$B$8/3)</f>
        <v>3186</v>
      </c>
      <c r="C117" s="4">
        <f t="shared" si="104"/>
        <v>3186</v>
      </c>
      <c r="D117" s="4">
        <f t="shared" si="105"/>
        <v>3186</v>
      </c>
      <c r="E117" s="4">
        <f t="shared" si="106"/>
        <v>2124</v>
      </c>
      <c r="F117" s="4">
        <f t="shared" si="107"/>
        <v>2124</v>
      </c>
      <c r="G117" s="4">
        <f t="shared" si="108"/>
        <v>2124</v>
      </c>
      <c r="H117" s="4">
        <f t="shared" si="109"/>
        <v>2124</v>
      </c>
      <c r="I117" s="4">
        <f t="shared" si="110"/>
        <v>2124</v>
      </c>
      <c r="J117" s="4">
        <f t="shared" si="111"/>
        <v>2124</v>
      </c>
      <c r="K117" s="4">
        <f t="shared" si="112"/>
        <v>63720</v>
      </c>
      <c r="L117" s="4">
        <f t="shared" si="113"/>
        <v>63720</v>
      </c>
      <c r="M117" s="4">
        <f t="shared" si="114"/>
        <v>63720</v>
      </c>
      <c r="O117" s="4">
        <v>115</v>
      </c>
      <c r="P117" s="4">
        <f t="shared" si="115"/>
        <v>2612</v>
      </c>
      <c r="Q117" s="4">
        <f t="shared" si="69"/>
        <v>2612</v>
      </c>
      <c r="R117" s="4">
        <f t="shared" si="70"/>
        <v>2612</v>
      </c>
      <c r="S117" s="4">
        <f t="shared" si="116"/>
        <v>2124</v>
      </c>
      <c r="T117" s="4">
        <f t="shared" si="117"/>
        <v>2124</v>
      </c>
      <c r="U117" s="4">
        <f t="shared" si="118"/>
        <v>2124</v>
      </c>
      <c r="V117" s="4">
        <f t="shared" si="119"/>
        <v>2124</v>
      </c>
      <c r="W117" s="4">
        <f t="shared" si="120"/>
        <v>2124</v>
      </c>
      <c r="X117" s="4">
        <f t="shared" si="121"/>
        <v>2124</v>
      </c>
      <c r="Y117" s="4">
        <f t="shared" si="122"/>
        <v>31860</v>
      </c>
      <c r="Z117" s="4">
        <f t="shared" si="123"/>
        <v>31860</v>
      </c>
      <c r="AA117" s="4">
        <f t="shared" si="124"/>
        <v>31860</v>
      </c>
      <c r="AC117" s="4">
        <v>115</v>
      </c>
      <c r="AD117" s="4">
        <f t="shared" si="125"/>
        <v>2612</v>
      </c>
      <c r="AE117" s="4">
        <f t="shared" si="126"/>
        <v>2612</v>
      </c>
      <c r="AF117" s="4">
        <f t="shared" si="127"/>
        <v>2612</v>
      </c>
      <c r="AG117" s="4">
        <f t="shared" si="128"/>
        <v>2124</v>
      </c>
      <c r="AH117" s="4">
        <f t="shared" si="129"/>
        <v>2124</v>
      </c>
      <c r="AI117" s="4">
        <f t="shared" si="130"/>
        <v>2124</v>
      </c>
      <c r="AJ117" s="4">
        <f t="shared" si="131"/>
        <v>2124</v>
      </c>
      <c r="AK117" s="4">
        <f t="shared" si="132"/>
        <v>2124</v>
      </c>
      <c r="AL117" s="4">
        <f t="shared" si="133"/>
        <v>2124</v>
      </c>
      <c r="AM117" s="4">
        <f t="shared" si="134"/>
        <v>42480</v>
      </c>
      <c r="AN117" s="4">
        <f t="shared" si="135"/>
        <v>42480</v>
      </c>
      <c r="AO117" s="4">
        <f t="shared" si="136"/>
        <v>42480</v>
      </c>
    </row>
    <row r="118" ht="16.5" spans="1:41">
      <c r="A118" s="4">
        <v>116</v>
      </c>
      <c r="B118" s="4">
        <f>INT(SUM(槽位强化!B119:E119)/属性空间占比!$B$2*属性空间占比!$B$8/3)</f>
        <v>3242</v>
      </c>
      <c r="C118" s="4">
        <f t="shared" si="104"/>
        <v>3242</v>
      </c>
      <c r="D118" s="4">
        <f t="shared" si="105"/>
        <v>3242</v>
      </c>
      <c r="E118" s="4">
        <f t="shared" si="106"/>
        <v>2161</v>
      </c>
      <c r="F118" s="4">
        <f t="shared" si="107"/>
        <v>2161</v>
      </c>
      <c r="G118" s="4">
        <f t="shared" si="108"/>
        <v>2161</v>
      </c>
      <c r="H118" s="4">
        <f t="shared" si="109"/>
        <v>2161</v>
      </c>
      <c r="I118" s="4">
        <f t="shared" si="110"/>
        <v>2161</v>
      </c>
      <c r="J118" s="4">
        <f t="shared" si="111"/>
        <v>2161</v>
      </c>
      <c r="K118" s="4">
        <f t="shared" si="112"/>
        <v>64830</v>
      </c>
      <c r="L118" s="4">
        <f t="shared" si="113"/>
        <v>64830</v>
      </c>
      <c r="M118" s="4">
        <f t="shared" si="114"/>
        <v>64830</v>
      </c>
      <c r="O118" s="4">
        <v>116</v>
      </c>
      <c r="P118" s="4">
        <f t="shared" si="115"/>
        <v>2658</v>
      </c>
      <c r="Q118" s="4">
        <f t="shared" si="69"/>
        <v>2658</v>
      </c>
      <c r="R118" s="4">
        <f t="shared" si="70"/>
        <v>2658</v>
      </c>
      <c r="S118" s="4">
        <f t="shared" si="116"/>
        <v>2161</v>
      </c>
      <c r="T118" s="4">
        <f t="shared" si="117"/>
        <v>2161</v>
      </c>
      <c r="U118" s="4">
        <f t="shared" si="118"/>
        <v>2161</v>
      </c>
      <c r="V118" s="4">
        <f t="shared" si="119"/>
        <v>2161</v>
      </c>
      <c r="W118" s="4">
        <f t="shared" si="120"/>
        <v>2161</v>
      </c>
      <c r="X118" s="4">
        <f t="shared" si="121"/>
        <v>2161</v>
      </c>
      <c r="Y118" s="4">
        <f t="shared" si="122"/>
        <v>32415</v>
      </c>
      <c r="Z118" s="4">
        <f t="shared" si="123"/>
        <v>32415</v>
      </c>
      <c r="AA118" s="4">
        <f t="shared" si="124"/>
        <v>32415</v>
      </c>
      <c r="AC118" s="4">
        <v>116</v>
      </c>
      <c r="AD118" s="4">
        <f t="shared" si="125"/>
        <v>2658</v>
      </c>
      <c r="AE118" s="4">
        <f t="shared" si="126"/>
        <v>2658</v>
      </c>
      <c r="AF118" s="4">
        <f t="shared" si="127"/>
        <v>2658</v>
      </c>
      <c r="AG118" s="4">
        <f t="shared" si="128"/>
        <v>2161</v>
      </c>
      <c r="AH118" s="4">
        <f t="shared" si="129"/>
        <v>2161</v>
      </c>
      <c r="AI118" s="4">
        <f t="shared" si="130"/>
        <v>2161</v>
      </c>
      <c r="AJ118" s="4">
        <f t="shared" si="131"/>
        <v>2161</v>
      </c>
      <c r="AK118" s="4">
        <f t="shared" si="132"/>
        <v>2161</v>
      </c>
      <c r="AL118" s="4">
        <f t="shared" si="133"/>
        <v>2161</v>
      </c>
      <c r="AM118" s="4">
        <f t="shared" si="134"/>
        <v>43220</v>
      </c>
      <c r="AN118" s="4">
        <f t="shared" si="135"/>
        <v>43220</v>
      </c>
      <c r="AO118" s="4">
        <f t="shared" si="136"/>
        <v>43220</v>
      </c>
    </row>
    <row r="119" ht="16.5" spans="1:41">
      <c r="A119" s="4">
        <v>117</v>
      </c>
      <c r="B119" s="4">
        <f>INT(SUM(槽位强化!B120:E120)/属性空间占比!$B$2*属性空间占比!$B$8/3)</f>
        <v>3293</v>
      </c>
      <c r="C119" s="4">
        <f t="shared" si="104"/>
        <v>3293</v>
      </c>
      <c r="D119" s="4">
        <f t="shared" si="105"/>
        <v>3293</v>
      </c>
      <c r="E119" s="4">
        <f t="shared" si="106"/>
        <v>2195</v>
      </c>
      <c r="F119" s="4">
        <f t="shared" si="107"/>
        <v>2195</v>
      </c>
      <c r="G119" s="4">
        <f t="shared" si="108"/>
        <v>2195</v>
      </c>
      <c r="H119" s="4">
        <f t="shared" si="109"/>
        <v>2195</v>
      </c>
      <c r="I119" s="4">
        <f t="shared" si="110"/>
        <v>2195</v>
      </c>
      <c r="J119" s="4">
        <f t="shared" si="111"/>
        <v>2195</v>
      </c>
      <c r="K119" s="4">
        <f t="shared" si="112"/>
        <v>65850</v>
      </c>
      <c r="L119" s="4">
        <f t="shared" si="113"/>
        <v>65850</v>
      </c>
      <c r="M119" s="4">
        <f t="shared" si="114"/>
        <v>65850</v>
      </c>
      <c r="O119" s="4">
        <v>117</v>
      </c>
      <c r="P119" s="4">
        <f t="shared" si="115"/>
        <v>2700</v>
      </c>
      <c r="Q119" s="4">
        <f t="shared" si="69"/>
        <v>2700</v>
      </c>
      <c r="R119" s="4">
        <f t="shared" si="70"/>
        <v>2700</v>
      </c>
      <c r="S119" s="4">
        <f t="shared" si="116"/>
        <v>2195</v>
      </c>
      <c r="T119" s="4">
        <f t="shared" si="117"/>
        <v>2195</v>
      </c>
      <c r="U119" s="4">
        <f t="shared" si="118"/>
        <v>2195</v>
      </c>
      <c r="V119" s="4">
        <f t="shared" si="119"/>
        <v>2195</v>
      </c>
      <c r="W119" s="4">
        <f t="shared" si="120"/>
        <v>2195</v>
      </c>
      <c r="X119" s="4">
        <f t="shared" si="121"/>
        <v>2195</v>
      </c>
      <c r="Y119" s="4">
        <f t="shared" si="122"/>
        <v>32925</v>
      </c>
      <c r="Z119" s="4">
        <f t="shared" si="123"/>
        <v>32925</v>
      </c>
      <c r="AA119" s="4">
        <f t="shared" si="124"/>
        <v>32925</v>
      </c>
      <c r="AC119" s="4">
        <v>117</v>
      </c>
      <c r="AD119" s="4">
        <f t="shared" si="125"/>
        <v>2700</v>
      </c>
      <c r="AE119" s="4">
        <f t="shared" si="126"/>
        <v>2700</v>
      </c>
      <c r="AF119" s="4">
        <f t="shared" si="127"/>
        <v>2700</v>
      </c>
      <c r="AG119" s="4">
        <f t="shared" si="128"/>
        <v>2195</v>
      </c>
      <c r="AH119" s="4">
        <f t="shared" si="129"/>
        <v>2195</v>
      </c>
      <c r="AI119" s="4">
        <f t="shared" si="130"/>
        <v>2195</v>
      </c>
      <c r="AJ119" s="4">
        <f t="shared" si="131"/>
        <v>2195</v>
      </c>
      <c r="AK119" s="4">
        <f t="shared" si="132"/>
        <v>2195</v>
      </c>
      <c r="AL119" s="4">
        <f t="shared" si="133"/>
        <v>2195</v>
      </c>
      <c r="AM119" s="4">
        <f t="shared" si="134"/>
        <v>43900</v>
      </c>
      <c r="AN119" s="4">
        <f t="shared" si="135"/>
        <v>43900</v>
      </c>
      <c r="AO119" s="4">
        <f t="shared" si="136"/>
        <v>43900</v>
      </c>
    </row>
    <row r="120" ht="16.5" spans="1:41">
      <c r="A120" s="4">
        <v>118</v>
      </c>
      <c r="B120" s="4">
        <f>INT(SUM(槽位强化!B121:E121)/属性空间占比!$B$2*属性空间占比!$B$8/3)</f>
        <v>3349</v>
      </c>
      <c r="C120" s="4">
        <f t="shared" si="104"/>
        <v>3349</v>
      </c>
      <c r="D120" s="4">
        <f t="shared" si="105"/>
        <v>3349</v>
      </c>
      <c r="E120" s="4">
        <f t="shared" si="106"/>
        <v>2232</v>
      </c>
      <c r="F120" s="4">
        <f t="shared" si="107"/>
        <v>2232</v>
      </c>
      <c r="G120" s="4">
        <f t="shared" si="108"/>
        <v>2232</v>
      </c>
      <c r="H120" s="4">
        <f t="shared" si="109"/>
        <v>2232</v>
      </c>
      <c r="I120" s="4">
        <f t="shared" si="110"/>
        <v>2232</v>
      </c>
      <c r="J120" s="4">
        <f t="shared" si="111"/>
        <v>2232</v>
      </c>
      <c r="K120" s="4">
        <f t="shared" si="112"/>
        <v>66960</v>
      </c>
      <c r="L120" s="4">
        <f t="shared" si="113"/>
        <v>66960</v>
      </c>
      <c r="M120" s="4">
        <f t="shared" si="114"/>
        <v>66960</v>
      </c>
      <c r="O120" s="4">
        <v>118</v>
      </c>
      <c r="P120" s="4">
        <f t="shared" si="115"/>
        <v>2746</v>
      </c>
      <c r="Q120" s="4">
        <f t="shared" si="69"/>
        <v>2746</v>
      </c>
      <c r="R120" s="4">
        <f t="shared" si="70"/>
        <v>2746</v>
      </c>
      <c r="S120" s="4">
        <f t="shared" si="116"/>
        <v>2232</v>
      </c>
      <c r="T120" s="4">
        <f t="shared" si="117"/>
        <v>2232</v>
      </c>
      <c r="U120" s="4">
        <f t="shared" si="118"/>
        <v>2232</v>
      </c>
      <c r="V120" s="4">
        <f t="shared" si="119"/>
        <v>2232</v>
      </c>
      <c r="W120" s="4">
        <f t="shared" si="120"/>
        <v>2232</v>
      </c>
      <c r="X120" s="4">
        <f t="shared" si="121"/>
        <v>2232</v>
      </c>
      <c r="Y120" s="4">
        <f t="shared" si="122"/>
        <v>33480</v>
      </c>
      <c r="Z120" s="4">
        <f t="shared" si="123"/>
        <v>33480</v>
      </c>
      <c r="AA120" s="4">
        <f t="shared" si="124"/>
        <v>33480</v>
      </c>
      <c r="AC120" s="4">
        <v>118</v>
      </c>
      <c r="AD120" s="4">
        <f t="shared" si="125"/>
        <v>2746</v>
      </c>
      <c r="AE120" s="4">
        <f t="shared" si="126"/>
        <v>2746</v>
      </c>
      <c r="AF120" s="4">
        <f t="shared" si="127"/>
        <v>2746</v>
      </c>
      <c r="AG120" s="4">
        <f t="shared" si="128"/>
        <v>2232</v>
      </c>
      <c r="AH120" s="4">
        <f t="shared" si="129"/>
        <v>2232</v>
      </c>
      <c r="AI120" s="4">
        <f t="shared" si="130"/>
        <v>2232</v>
      </c>
      <c r="AJ120" s="4">
        <f t="shared" si="131"/>
        <v>2232</v>
      </c>
      <c r="AK120" s="4">
        <f t="shared" si="132"/>
        <v>2232</v>
      </c>
      <c r="AL120" s="4">
        <f t="shared" si="133"/>
        <v>2232</v>
      </c>
      <c r="AM120" s="4">
        <f t="shared" si="134"/>
        <v>44640</v>
      </c>
      <c r="AN120" s="4">
        <f t="shared" si="135"/>
        <v>44640</v>
      </c>
      <c r="AO120" s="4">
        <f t="shared" si="136"/>
        <v>44640</v>
      </c>
    </row>
    <row r="121" ht="16.5" spans="1:41">
      <c r="A121" s="4">
        <v>119</v>
      </c>
      <c r="B121" s="4">
        <f>INT(SUM(槽位强化!B122:E122)/属性空间占比!$B$2*属性空间占比!$B$8/3)</f>
        <v>3400</v>
      </c>
      <c r="C121" s="4">
        <f t="shared" si="104"/>
        <v>3400</v>
      </c>
      <c r="D121" s="4">
        <f t="shared" si="105"/>
        <v>3400</v>
      </c>
      <c r="E121" s="4">
        <f t="shared" si="106"/>
        <v>2266</v>
      </c>
      <c r="F121" s="4">
        <f t="shared" si="107"/>
        <v>2266</v>
      </c>
      <c r="G121" s="4">
        <f t="shared" si="108"/>
        <v>2266</v>
      </c>
      <c r="H121" s="4">
        <f t="shared" si="109"/>
        <v>2266</v>
      </c>
      <c r="I121" s="4">
        <f t="shared" si="110"/>
        <v>2266</v>
      </c>
      <c r="J121" s="4">
        <f t="shared" si="111"/>
        <v>2266</v>
      </c>
      <c r="K121" s="4">
        <f t="shared" si="112"/>
        <v>67980</v>
      </c>
      <c r="L121" s="4">
        <f t="shared" si="113"/>
        <v>67980</v>
      </c>
      <c r="M121" s="4">
        <f t="shared" si="114"/>
        <v>67980</v>
      </c>
      <c r="O121" s="4">
        <v>119</v>
      </c>
      <c r="P121" s="4">
        <f t="shared" si="115"/>
        <v>2788</v>
      </c>
      <c r="Q121" s="4">
        <f t="shared" si="69"/>
        <v>2788</v>
      </c>
      <c r="R121" s="4">
        <f t="shared" si="70"/>
        <v>2788</v>
      </c>
      <c r="S121" s="4">
        <f t="shared" si="116"/>
        <v>2266</v>
      </c>
      <c r="T121" s="4">
        <f t="shared" si="117"/>
        <v>2266</v>
      </c>
      <c r="U121" s="4">
        <f t="shared" si="118"/>
        <v>2266</v>
      </c>
      <c r="V121" s="4">
        <f t="shared" si="119"/>
        <v>2266</v>
      </c>
      <c r="W121" s="4">
        <f t="shared" si="120"/>
        <v>2266</v>
      </c>
      <c r="X121" s="4">
        <f t="shared" si="121"/>
        <v>2266</v>
      </c>
      <c r="Y121" s="4">
        <f t="shared" si="122"/>
        <v>33990</v>
      </c>
      <c r="Z121" s="4">
        <f t="shared" si="123"/>
        <v>33990</v>
      </c>
      <c r="AA121" s="4">
        <f t="shared" si="124"/>
        <v>33990</v>
      </c>
      <c r="AC121" s="4">
        <v>119</v>
      </c>
      <c r="AD121" s="4">
        <f t="shared" si="125"/>
        <v>2788</v>
      </c>
      <c r="AE121" s="4">
        <f t="shared" si="126"/>
        <v>2788</v>
      </c>
      <c r="AF121" s="4">
        <f t="shared" si="127"/>
        <v>2788</v>
      </c>
      <c r="AG121" s="4">
        <f t="shared" si="128"/>
        <v>2266</v>
      </c>
      <c r="AH121" s="4">
        <f t="shared" si="129"/>
        <v>2266</v>
      </c>
      <c r="AI121" s="4">
        <f t="shared" si="130"/>
        <v>2266</v>
      </c>
      <c r="AJ121" s="4">
        <f t="shared" si="131"/>
        <v>2266</v>
      </c>
      <c r="AK121" s="4">
        <f t="shared" si="132"/>
        <v>2266</v>
      </c>
      <c r="AL121" s="4">
        <f t="shared" si="133"/>
        <v>2266</v>
      </c>
      <c r="AM121" s="4">
        <f t="shared" si="134"/>
        <v>45320</v>
      </c>
      <c r="AN121" s="4">
        <f t="shared" si="135"/>
        <v>45320</v>
      </c>
      <c r="AO121" s="4">
        <f t="shared" si="136"/>
        <v>45320</v>
      </c>
    </row>
    <row r="122" ht="16.5" spans="1:41">
      <c r="A122" s="4">
        <v>120</v>
      </c>
      <c r="B122" s="4">
        <f>INT(SUM(槽位强化!B123:E123)/属性空间占比!$B$2*属性空间占比!$B$8/3)</f>
        <v>5400</v>
      </c>
      <c r="C122" s="4">
        <f t="shared" si="104"/>
        <v>5400</v>
      </c>
      <c r="D122" s="4">
        <f t="shared" si="105"/>
        <v>5400</v>
      </c>
      <c r="E122" s="4">
        <f t="shared" si="106"/>
        <v>3600</v>
      </c>
      <c r="F122" s="4">
        <f t="shared" si="107"/>
        <v>3600</v>
      </c>
      <c r="G122" s="4">
        <f t="shared" si="108"/>
        <v>3600</v>
      </c>
      <c r="H122" s="4">
        <f t="shared" si="109"/>
        <v>3600</v>
      </c>
      <c r="I122" s="4">
        <f t="shared" si="110"/>
        <v>3600</v>
      </c>
      <c r="J122" s="4">
        <f t="shared" si="111"/>
        <v>3600</v>
      </c>
      <c r="K122" s="4">
        <f t="shared" si="112"/>
        <v>108000</v>
      </c>
      <c r="L122" s="4">
        <f t="shared" si="113"/>
        <v>108000</v>
      </c>
      <c r="M122" s="4">
        <f t="shared" si="114"/>
        <v>108000</v>
      </c>
      <c r="O122" s="4">
        <v>120</v>
      </c>
      <c r="P122" s="4">
        <f t="shared" si="115"/>
        <v>4428</v>
      </c>
      <c r="Q122" s="4">
        <f t="shared" si="69"/>
        <v>4428</v>
      </c>
      <c r="R122" s="4">
        <f t="shared" si="70"/>
        <v>4428</v>
      </c>
      <c r="S122" s="4">
        <f t="shared" si="116"/>
        <v>3600</v>
      </c>
      <c r="T122" s="4">
        <f t="shared" si="117"/>
        <v>3600</v>
      </c>
      <c r="U122" s="4">
        <f t="shared" si="118"/>
        <v>3600</v>
      </c>
      <c r="V122" s="4">
        <f t="shared" si="119"/>
        <v>3600</v>
      </c>
      <c r="W122" s="4">
        <f t="shared" si="120"/>
        <v>3600</v>
      </c>
      <c r="X122" s="4">
        <f t="shared" si="121"/>
        <v>3600</v>
      </c>
      <c r="Y122" s="4">
        <f t="shared" si="122"/>
        <v>54000</v>
      </c>
      <c r="Z122" s="4">
        <f t="shared" si="123"/>
        <v>54000</v>
      </c>
      <c r="AA122" s="4">
        <f t="shared" si="124"/>
        <v>54000</v>
      </c>
      <c r="AC122" s="4">
        <v>120</v>
      </c>
      <c r="AD122" s="4">
        <f t="shared" si="125"/>
        <v>4428</v>
      </c>
      <c r="AE122" s="4">
        <f t="shared" si="126"/>
        <v>4428</v>
      </c>
      <c r="AF122" s="4">
        <f t="shared" si="127"/>
        <v>4428</v>
      </c>
      <c r="AG122" s="4">
        <f t="shared" si="128"/>
        <v>3600</v>
      </c>
      <c r="AH122" s="4">
        <f t="shared" si="129"/>
        <v>3600</v>
      </c>
      <c r="AI122" s="4">
        <f t="shared" si="130"/>
        <v>3600</v>
      </c>
      <c r="AJ122" s="4">
        <f t="shared" si="131"/>
        <v>3600</v>
      </c>
      <c r="AK122" s="4">
        <f t="shared" si="132"/>
        <v>3600</v>
      </c>
      <c r="AL122" s="4">
        <f t="shared" si="133"/>
        <v>3600</v>
      </c>
      <c r="AM122" s="4">
        <f t="shared" si="134"/>
        <v>72000</v>
      </c>
      <c r="AN122" s="4">
        <f t="shared" si="135"/>
        <v>72000</v>
      </c>
      <c r="AO122" s="4">
        <f t="shared" si="136"/>
        <v>72000</v>
      </c>
    </row>
    <row r="123" ht="16.5" spans="1:41">
      <c r="A123" s="4">
        <v>121</v>
      </c>
      <c r="B123" s="4">
        <f>INT(SUM(槽位强化!B124:E124)/属性空间占比!$B$2*属性空间占比!$B$8/3)</f>
        <v>5486</v>
      </c>
      <c r="C123" s="4">
        <f t="shared" si="104"/>
        <v>5486</v>
      </c>
      <c r="D123" s="4">
        <f t="shared" si="105"/>
        <v>5486</v>
      </c>
      <c r="E123" s="4">
        <f t="shared" si="106"/>
        <v>3657</v>
      </c>
      <c r="F123" s="4">
        <f t="shared" si="107"/>
        <v>3657</v>
      </c>
      <c r="G123" s="4">
        <f t="shared" si="108"/>
        <v>3657</v>
      </c>
      <c r="H123" s="4">
        <f t="shared" si="109"/>
        <v>3657</v>
      </c>
      <c r="I123" s="4">
        <f t="shared" si="110"/>
        <v>3657</v>
      </c>
      <c r="J123" s="4">
        <f t="shared" si="111"/>
        <v>3657</v>
      </c>
      <c r="K123" s="4">
        <f t="shared" si="112"/>
        <v>109710</v>
      </c>
      <c r="L123" s="4">
        <f t="shared" si="113"/>
        <v>109710</v>
      </c>
      <c r="M123" s="4">
        <f t="shared" si="114"/>
        <v>109710</v>
      </c>
      <c r="O123" s="4">
        <v>121</v>
      </c>
      <c r="P123" s="4">
        <f t="shared" si="115"/>
        <v>4498</v>
      </c>
      <c r="Q123" s="4">
        <f t="shared" si="69"/>
        <v>4498</v>
      </c>
      <c r="R123" s="4">
        <f t="shared" si="70"/>
        <v>4498</v>
      </c>
      <c r="S123" s="4">
        <f t="shared" si="116"/>
        <v>3657</v>
      </c>
      <c r="T123" s="4">
        <f t="shared" si="117"/>
        <v>3657</v>
      </c>
      <c r="U123" s="4">
        <f t="shared" si="118"/>
        <v>3657</v>
      </c>
      <c r="V123" s="4">
        <f t="shared" si="119"/>
        <v>3657</v>
      </c>
      <c r="W123" s="4">
        <f t="shared" si="120"/>
        <v>3657</v>
      </c>
      <c r="X123" s="4">
        <f t="shared" si="121"/>
        <v>3657</v>
      </c>
      <c r="Y123" s="4">
        <f t="shared" si="122"/>
        <v>54855</v>
      </c>
      <c r="Z123" s="4">
        <f t="shared" si="123"/>
        <v>54855</v>
      </c>
      <c r="AA123" s="4">
        <f t="shared" si="124"/>
        <v>54855</v>
      </c>
      <c r="AC123" s="4">
        <v>121</v>
      </c>
      <c r="AD123" s="4">
        <f t="shared" si="125"/>
        <v>4498</v>
      </c>
      <c r="AE123" s="4">
        <f t="shared" si="126"/>
        <v>4498</v>
      </c>
      <c r="AF123" s="4">
        <f t="shared" si="127"/>
        <v>4498</v>
      </c>
      <c r="AG123" s="4">
        <f t="shared" si="128"/>
        <v>3657</v>
      </c>
      <c r="AH123" s="4">
        <f t="shared" si="129"/>
        <v>3657</v>
      </c>
      <c r="AI123" s="4">
        <f t="shared" si="130"/>
        <v>3657</v>
      </c>
      <c r="AJ123" s="4">
        <f t="shared" si="131"/>
        <v>3657</v>
      </c>
      <c r="AK123" s="4">
        <f t="shared" si="132"/>
        <v>3657</v>
      </c>
      <c r="AL123" s="4">
        <f t="shared" si="133"/>
        <v>3657</v>
      </c>
      <c r="AM123" s="4">
        <f t="shared" si="134"/>
        <v>73140</v>
      </c>
      <c r="AN123" s="4">
        <f t="shared" si="135"/>
        <v>73140</v>
      </c>
      <c r="AO123" s="4">
        <f t="shared" si="136"/>
        <v>73140</v>
      </c>
    </row>
    <row r="124" ht="16.5" spans="1:41">
      <c r="A124" s="4">
        <v>122</v>
      </c>
      <c r="B124" s="4">
        <f>INT(SUM(槽位强化!B125:E125)/属性空间占比!$B$2*属性空间占比!$B$8/3)</f>
        <v>5573</v>
      </c>
      <c r="C124" s="4">
        <f t="shared" si="104"/>
        <v>5573</v>
      </c>
      <c r="D124" s="4">
        <f t="shared" si="105"/>
        <v>5573</v>
      </c>
      <c r="E124" s="4">
        <f t="shared" si="106"/>
        <v>3715</v>
      </c>
      <c r="F124" s="4">
        <f t="shared" si="107"/>
        <v>3715</v>
      </c>
      <c r="G124" s="4">
        <f t="shared" si="108"/>
        <v>3715</v>
      </c>
      <c r="H124" s="4">
        <f t="shared" si="109"/>
        <v>3715</v>
      </c>
      <c r="I124" s="4">
        <f t="shared" si="110"/>
        <v>3715</v>
      </c>
      <c r="J124" s="4">
        <f t="shared" si="111"/>
        <v>3715</v>
      </c>
      <c r="K124" s="4">
        <f t="shared" si="112"/>
        <v>111450</v>
      </c>
      <c r="L124" s="4">
        <f t="shared" si="113"/>
        <v>111450</v>
      </c>
      <c r="M124" s="4">
        <f t="shared" si="114"/>
        <v>111450</v>
      </c>
      <c r="O124" s="4">
        <v>122</v>
      </c>
      <c r="P124" s="4">
        <f t="shared" si="115"/>
        <v>4569</v>
      </c>
      <c r="Q124" s="4">
        <f t="shared" si="69"/>
        <v>4569</v>
      </c>
      <c r="R124" s="4">
        <f t="shared" si="70"/>
        <v>4569</v>
      </c>
      <c r="S124" s="4">
        <f t="shared" si="116"/>
        <v>3715</v>
      </c>
      <c r="T124" s="4">
        <f t="shared" si="117"/>
        <v>3715</v>
      </c>
      <c r="U124" s="4">
        <f t="shared" si="118"/>
        <v>3715</v>
      </c>
      <c r="V124" s="4">
        <f t="shared" si="119"/>
        <v>3715</v>
      </c>
      <c r="W124" s="4">
        <f t="shared" si="120"/>
        <v>3715</v>
      </c>
      <c r="X124" s="4">
        <f t="shared" si="121"/>
        <v>3715</v>
      </c>
      <c r="Y124" s="4">
        <f t="shared" si="122"/>
        <v>55725</v>
      </c>
      <c r="Z124" s="4">
        <f t="shared" si="123"/>
        <v>55725</v>
      </c>
      <c r="AA124" s="4">
        <f t="shared" si="124"/>
        <v>55725</v>
      </c>
      <c r="AC124" s="4">
        <v>122</v>
      </c>
      <c r="AD124" s="4">
        <f t="shared" si="125"/>
        <v>4569</v>
      </c>
      <c r="AE124" s="4">
        <f t="shared" si="126"/>
        <v>4569</v>
      </c>
      <c r="AF124" s="4">
        <f t="shared" si="127"/>
        <v>4569</v>
      </c>
      <c r="AG124" s="4">
        <f t="shared" si="128"/>
        <v>3715</v>
      </c>
      <c r="AH124" s="4">
        <f t="shared" si="129"/>
        <v>3715</v>
      </c>
      <c r="AI124" s="4">
        <f t="shared" si="130"/>
        <v>3715</v>
      </c>
      <c r="AJ124" s="4">
        <f t="shared" si="131"/>
        <v>3715</v>
      </c>
      <c r="AK124" s="4">
        <f t="shared" si="132"/>
        <v>3715</v>
      </c>
      <c r="AL124" s="4">
        <f t="shared" si="133"/>
        <v>3715</v>
      </c>
      <c r="AM124" s="4">
        <f t="shared" si="134"/>
        <v>74300</v>
      </c>
      <c r="AN124" s="4">
        <f t="shared" si="135"/>
        <v>74300</v>
      </c>
      <c r="AO124" s="4">
        <f t="shared" si="136"/>
        <v>74300</v>
      </c>
    </row>
    <row r="125" ht="16.5" spans="1:41">
      <c r="A125" s="4">
        <v>123</v>
      </c>
      <c r="B125" s="4">
        <f>INT(SUM(槽位强化!B126:E126)/属性空间占比!$B$2*属性空间占比!$B$8/3)</f>
        <v>5660</v>
      </c>
      <c r="C125" s="4">
        <f t="shared" si="104"/>
        <v>5660</v>
      </c>
      <c r="D125" s="4">
        <f t="shared" si="105"/>
        <v>5660</v>
      </c>
      <c r="E125" s="4">
        <f t="shared" si="106"/>
        <v>3773</v>
      </c>
      <c r="F125" s="4">
        <f t="shared" si="107"/>
        <v>3773</v>
      </c>
      <c r="G125" s="4">
        <f t="shared" si="108"/>
        <v>3773</v>
      </c>
      <c r="H125" s="4">
        <f t="shared" si="109"/>
        <v>3773</v>
      </c>
      <c r="I125" s="4">
        <f t="shared" si="110"/>
        <v>3773</v>
      </c>
      <c r="J125" s="4">
        <f t="shared" si="111"/>
        <v>3773</v>
      </c>
      <c r="K125" s="4">
        <f t="shared" si="112"/>
        <v>113190</v>
      </c>
      <c r="L125" s="4">
        <f t="shared" si="113"/>
        <v>113190</v>
      </c>
      <c r="M125" s="4">
        <f t="shared" si="114"/>
        <v>113190</v>
      </c>
      <c r="O125" s="4">
        <v>123</v>
      </c>
      <c r="P125" s="4">
        <f t="shared" si="115"/>
        <v>4641</v>
      </c>
      <c r="Q125" s="4">
        <f t="shared" si="69"/>
        <v>4641</v>
      </c>
      <c r="R125" s="4">
        <f t="shared" si="70"/>
        <v>4641</v>
      </c>
      <c r="S125" s="4">
        <f t="shared" si="116"/>
        <v>3773</v>
      </c>
      <c r="T125" s="4">
        <f t="shared" si="117"/>
        <v>3773</v>
      </c>
      <c r="U125" s="4">
        <f t="shared" si="118"/>
        <v>3773</v>
      </c>
      <c r="V125" s="4">
        <f t="shared" si="119"/>
        <v>3773</v>
      </c>
      <c r="W125" s="4">
        <f t="shared" si="120"/>
        <v>3773</v>
      </c>
      <c r="X125" s="4">
        <f t="shared" si="121"/>
        <v>3773</v>
      </c>
      <c r="Y125" s="4">
        <f t="shared" si="122"/>
        <v>56595</v>
      </c>
      <c r="Z125" s="4">
        <f t="shared" si="123"/>
        <v>56595</v>
      </c>
      <c r="AA125" s="4">
        <f t="shared" si="124"/>
        <v>56595</v>
      </c>
      <c r="AC125" s="4">
        <v>123</v>
      </c>
      <c r="AD125" s="4">
        <f t="shared" si="125"/>
        <v>4641</v>
      </c>
      <c r="AE125" s="4">
        <f t="shared" si="126"/>
        <v>4641</v>
      </c>
      <c r="AF125" s="4">
        <f t="shared" si="127"/>
        <v>4641</v>
      </c>
      <c r="AG125" s="4">
        <f t="shared" si="128"/>
        <v>3773</v>
      </c>
      <c r="AH125" s="4">
        <f t="shared" si="129"/>
        <v>3773</v>
      </c>
      <c r="AI125" s="4">
        <f t="shared" si="130"/>
        <v>3773</v>
      </c>
      <c r="AJ125" s="4">
        <f t="shared" si="131"/>
        <v>3773</v>
      </c>
      <c r="AK125" s="4">
        <f t="shared" si="132"/>
        <v>3773</v>
      </c>
      <c r="AL125" s="4">
        <f t="shared" si="133"/>
        <v>3773</v>
      </c>
      <c r="AM125" s="4">
        <f t="shared" si="134"/>
        <v>75460</v>
      </c>
      <c r="AN125" s="4">
        <f t="shared" si="135"/>
        <v>75460</v>
      </c>
      <c r="AO125" s="4">
        <f t="shared" si="136"/>
        <v>75460</v>
      </c>
    </row>
    <row r="126" ht="16.5" spans="1:41">
      <c r="A126" s="4">
        <v>124</v>
      </c>
      <c r="B126" s="4">
        <f>INT(SUM(槽位强化!B127:E127)/属性空间占比!$B$2*属性空间占比!$B$8/3)</f>
        <v>5746</v>
      </c>
      <c r="C126" s="4">
        <f t="shared" si="104"/>
        <v>5746</v>
      </c>
      <c r="D126" s="4">
        <f t="shared" si="105"/>
        <v>5746</v>
      </c>
      <c r="E126" s="4">
        <f t="shared" si="106"/>
        <v>3830</v>
      </c>
      <c r="F126" s="4">
        <f t="shared" si="107"/>
        <v>3830</v>
      </c>
      <c r="G126" s="4">
        <f t="shared" si="108"/>
        <v>3830</v>
      </c>
      <c r="H126" s="4">
        <f t="shared" si="109"/>
        <v>3830</v>
      </c>
      <c r="I126" s="4">
        <f t="shared" si="110"/>
        <v>3830</v>
      </c>
      <c r="J126" s="4">
        <f t="shared" si="111"/>
        <v>3830</v>
      </c>
      <c r="K126" s="4">
        <f t="shared" si="112"/>
        <v>114900</v>
      </c>
      <c r="L126" s="4">
        <f t="shared" si="113"/>
        <v>114900</v>
      </c>
      <c r="M126" s="4">
        <f t="shared" si="114"/>
        <v>114900</v>
      </c>
      <c r="O126" s="4">
        <v>124</v>
      </c>
      <c r="P126" s="4">
        <f t="shared" si="115"/>
        <v>4711</v>
      </c>
      <c r="Q126" s="4">
        <f t="shared" si="69"/>
        <v>4711</v>
      </c>
      <c r="R126" s="4">
        <f t="shared" si="70"/>
        <v>4711</v>
      </c>
      <c r="S126" s="4">
        <f t="shared" si="116"/>
        <v>3830</v>
      </c>
      <c r="T126" s="4">
        <f t="shared" si="117"/>
        <v>3830</v>
      </c>
      <c r="U126" s="4">
        <f t="shared" si="118"/>
        <v>3830</v>
      </c>
      <c r="V126" s="4">
        <f t="shared" si="119"/>
        <v>3830</v>
      </c>
      <c r="W126" s="4">
        <f t="shared" si="120"/>
        <v>3830</v>
      </c>
      <c r="X126" s="4">
        <f t="shared" si="121"/>
        <v>3830</v>
      </c>
      <c r="Y126" s="4">
        <f t="shared" si="122"/>
        <v>57450</v>
      </c>
      <c r="Z126" s="4">
        <f t="shared" si="123"/>
        <v>57450</v>
      </c>
      <c r="AA126" s="4">
        <f t="shared" si="124"/>
        <v>57450</v>
      </c>
      <c r="AC126" s="4">
        <v>124</v>
      </c>
      <c r="AD126" s="4">
        <f t="shared" si="125"/>
        <v>4711</v>
      </c>
      <c r="AE126" s="4">
        <f t="shared" si="126"/>
        <v>4711</v>
      </c>
      <c r="AF126" s="4">
        <f t="shared" si="127"/>
        <v>4711</v>
      </c>
      <c r="AG126" s="4">
        <f t="shared" si="128"/>
        <v>3830</v>
      </c>
      <c r="AH126" s="4">
        <f t="shared" si="129"/>
        <v>3830</v>
      </c>
      <c r="AI126" s="4">
        <f t="shared" si="130"/>
        <v>3830</v>
      </c>
      <c r="AJ126" s="4">
        <f t="shared" si="131"/>
        <v>3830</v>
      </c>
      <c r="AK126" s="4">
        <f t="shared" si="132"/>
        <v>3830</v>
      </c>
      <c r="AL126" s="4">
        <f t="shared" si="133"/>
        <v>3830</v>
      </c>
      <c r="AM126" s="4">
        <f t="shared" si="134"/>
        <v>76600</v>
      </c>
      <c r="AN126" s="4">
        <f t="shared" si="135"/>
        <v>76600</v>
      </c>
      <c r="AO126" s="4">
        <f t="shared" si="136"/>
        <v>76600</v>
      </c>
    </row>
    <row r="127" ht="16.5" spans="1:41">
      <c r="A127" s="4">
        <v>125</v>
      </c>
      <c r="B127" s="4">
        <f>INT(SUM(槽位强化!B128:E128)/属性空间占比!$B$2*属性空间占比!$B$8/3)</f>
        <v>5833</v>
      </c>
      <c r="C127" s="4">
        <f t="shared" si="104"/>
        <v>5833</v>
      </c>
      <c r="D127" s="4">
        <f t="shared" si="105"/>
        <v>5833</v>
      </c>
      <c r="E127" s="4">
        <f t="shared" si="106"/>
        <v>3888</v>
      </c>
      <c r="F127" s="4">
        <f t="shared" si="107"/>
        <v>3888</v>
      </c>
      <c r="G127" s="4">
        <f t="shared" si="108"/>
        <v>3888</v>
      </c>
      <c r="H127" s="4">
        <f t="shared" si="109"/>
        <v>3888</v>
      </c>
      <c r="I127" s="4">
        <f t="shared" si="110"/>
        <v>3888</v>
      </c>
      <c r="J127" s="4">
        <f t="shared" si="111"/>
        <v>3888</v>
      </c>
      <c r="K127" s="4">
        <f t="shared" si="112"/>
        <v>116640</v>
      </c>
      <c r="L127" s="4">
        <f t="shared" si="113"/>
        <v>116640</v>
      </c>
      <c r="M127" s="4">
        <f t="shared" si="114"/>
        <v>116640</v>
      </c>
      <c r="O127" s="4">
        <v>125</v>
      </c>
      <c r="P127" s="4">
        <f t="shared" si="115"/>
        <v>4783</v>
      </c>
      <c r="Q127" s="4">
        <f t="shared" si="69"/>
        <v>4783</v>
      </c>
      <c r="R127" s="4">
        <f t="shared" si="70"/>
        <v>4783</v>
      </c>
      <c r="S127" s="4">
        <f t="shared" si="116"/>
        <v>3888</v>
      </c>
      <c r="T127" s="4">
        <f t="shared" si="117"/>
        <v>3888</v>
      </c>
      <c r="U127" s="4">
        <f t="shared" si="118"/>
        <v>3888</v>
      </c>
      <c r="V127" s="4">
        <f t="shared" si="119"/>
        <v>3888</v>
      </c>
      <c r="W127" s="4">
        <f t="shared" si="120"/>
        <v>3888</v>
      </c>
      <c r="X127" s="4">
        <f t="shared" si="121"/>
        <v>3888</v>
      </c>
      <c r="Y127" s="4">
        <f t="shared" si="122"/>
        <v>58320</v>
      </c>
      <c r="Z127" s="4">
        <f t="shared" si="123"/>
        <v>58320</v>
      </c>
      <c r="AA127" s="4">
        <f t="shared" si="124"/>
        <v>58320</v>
      </c>
      <c r="AC127" s="4">
        <v>125</v>
      </c>
      <c r="AD127" s="4">
        <f t="shared" si="125"/>
        <v>4783</v>
      </c>
      <c r="AE127" s="4">
        <f t="shared" si="126"/>
        <v>4783</v>
      </c>
      <c r="AF127" s="4">
        <f t="shared" si="127"/>
        <v>4783</v>
      </c>
      <c r="AG127" s="4">
        <f t="shared" si="128"/>
        <v>3888</v>
      </c>
      <c r="AH127" s="4">
        <f t="shared" si="129"/>
        <v>3888</v>
      </c>
      <c r="AI127" s="4">
        <f t="shared" si="130"/>
        <v>3888</v>
      </c>
      <c r="AJ127" s="4">
        <f t="shared" si="131"/>
        <v>3888</v>
      </c>
      <c r="AK127" s="4">
        <f t="shared" si="132"/>
        <v>3888</v>
      </c>
      <c r="AL127" s="4">
        <f t="shared" si="133"/>
        <v>3888</v>
      </c>
      <c r="AM127" s="4">
        <f t="shared" si="134"/>
        <v>77760</v>
      </c>
      <c r="AN127" s="4">
        <f t="shared" si="135"/>
        <v>77760</v>
      </c>
      <c r="AO127" s="4">
        <f t="shared" si="136"/>
        <v>77760</v>
      </c>
    </row>
    <row r="128" ht="16.5" spans="1:41">
      <c r="A128" s="4">
        <v>126</v>
      </c>
      <c r="B128" s="4">
        <f>INT(SUM(槽位强化!B129:E129)/属性空间占比!$B$2*属性空间占比!$B$8/3)</f>
        <v>5920</v>
      </c>
      <c r="C128" s="4">
        <f t="shared" si="104"/>
        <v>5920</v>
      </c>
      <c r="D128" s="4">
        <f t="shared" si="105"/>
        <v>5920</v>
      </c>
      <c r="E128" s="4">
        <f t="shared" si="106"/>
        <v>3946</v>
      </c>
      <c r="F128" s="4">
        <f t="shared" si="107"/>
        <v>3946</v>
      </c>
      <c r="G128" s="4">
        <f t="shared" si="108"/>
        <v>3946</v>
      </c>
      <c r="H128" s="4">
        <f t="shared" si="109"/>
        <v>3946</v>
      </c>
      <c r="I128" s="4">
        <f t="shared" si="110"/>
        <v>3946</v>
      </c>
      <c r="J128" s="4">
        <f t="shared" si="111"/>
        <v>3946</v>
      </c>
      <c r="K128" s="4">
        <f t="shared" si="112"/>
        <v>118380</v>
      </c>
      <c r="L128" s="4">
        <f t="shared" si="113"/>
        <v>118380</v>
      </c>
      <c r="M128" s="4">
        <f t="shared" si="114"/>
        <v>118380</v>
      </c>
      <c r="O128" s="4">
        <v>126</v>
      </c>
      <c r="P128" s="4">
        <f t="shared" si="115"/>
        <v>4854</v>
      </c>
      <c r="Q128" s="4">
        <f t="shared" si="69"/>
        <v>4854</v>
      </c>
      <c r="R128" s="4">
        <f t="shared" si="70"/>
        <v>4854</v>
      </c>
      <c r="S128" s="4">
        <f t="shared" si="116"/>
        <v>3946</v>
      </c>
      <c r="T128" s="4">
        <f t="shared" si="117"/>
        <v>3946</v>
      </c>
      <c r="U128" s="4">
        <f t="shared" si="118"/>
        <v>3946</v>
      </c>
      <c r="V128" s="4">
        <f t="shared" si="119"/>
        <v>3946</v>
      </c>
      <c r="W128" s="4">
        <f t="shared" si="120"/>
        <v>3946</v>
      </c>
      <c r="X128" s="4">
        <f t="shared" si="121"/>
        <v>3946</v>
      </c>
      <c r="Y128" s="4">
        <f t="shared" si="122"/>
        <v>59190</v>
      </c>
      <c r="Z128" s="4">
        <f t="shared" si="123"/>
        <v>59190</v>
      </c>
      <c r="AA128" s="4">
        <f t="shared" si="124"/>
        <v>59190</v>
      </c>
      <c r="AC128" s="4">
        <v>126</v>
      </c>
      <c r="AD128" s="4">
        <f t="shared" si="125"/>
        <v>4854</v>
      </c>
      <c r="AE128" s="4">
        <f t="shared" si="126"/>
        <v>4854</v>
      </c>
      <c r="AF128" s="4">
        <f t="shared" si="127"/>
        <v>4854</v>
      </c>
      <c r="AG128" s="4">
        <f t="shared" si="128"/>
        <v>3946</v>
      </c>
      <c r="AH128" s="4">
        <f t="shared" si="129"/>
        <v>3946</v>
      </c>
      <c r="AI128" s="4">
        <f t="shared" si="130"/>
        <v>3946</v>
      </c>
      <c r="AJ128" s="4">
        <f t="shared" si="131"/>
        <v>3946</v>
      </c>
      <c r="AK128" s="4">
        <f t="shared" si="132"/>
        <v>3946</v>
      </c>
      <c r="AL128" s="4">
        <f t="shared" si="133"/>
        <v>3946</v>
      </c>
      <c r="AM128" s="4">
        <f t="shared" si="134"/>
        <v>78920</v>
      </c>
      <c r="AN128" s="4">
        <f t="shared" si="135"/>
        <v>78920</v>
      </c>
      <c r="AO128" s="4">
        <f t="shared" si="136"/>
        <v>78920</v>
      </c>
    </row>
    <row r="129" ht="16.5" spans="1:41">
      <c r="A129" s="4">
        <v>127</v>
      </c>
      <c r="B129" s="4">
        <f>INT(SUM(槽位强化!B130:E130)/属性空间占比!$B$2*属性空间占比!$B$8/3)</f>
        <v>6013</v>
      </c>
      <c r="C129" s="4">
        <f t="shared" si="104"/>
        <v>6013</v>
      </c>
      <c r="D129" s="4">
        <f t="shared" si="105"/>
        <v>6013</v>
      </c>
      <c r="E129" s="4">
        <f t="shared" si="106"/>
        <v>4008</v>
      </c>
      <c r="F129" s="4">
        <f t="shared" si="107"/>
        <v>4008</v>
      </c>
      <c r="G129" s="4">
        <f t="shared" si="108"/>
        <v>4008</v>
      </c>
      <c r="H129" s="4">
        <f t="shared" si="109"/>
        <v>4008</v>
      </c>
      <c r="I129" s="4">
        <f t="shared" si="110"/>
        <v>4008</v>
      </c>
      <c r="J129" s="4">
        <f t="shared" si="111"/>
        <v>4008</v>
      </c>
      <c r="K129" s="4">
        <f t="shared" si="112"/>
        <v>120240</v>
      </c>
      <c r="L129" s="4">
        <f t="shared" si="113"/>
        <v>120240</v>
      </c>
      <c r="M129" s="4">
        <f t="shared" si="114"/>
        <v>120240</v>
      </c>
      <c r="O129" s="4">
        <v>127</v>
      </c>
      <c r="P129" s="4">
        <f t="shared" si="115"/>
        <v>4930</v>
      </c>
      <c r="Q129" s="4">
        <f t="shared" si="69"/>
        <v>4930</v>
      </c>
      <c r="R129" s="4">
        <f t="shared" si="70"/>
        <v>4930</v>
      </c>
      <c r="S129" s="4">
        <f t="shared" si="116"/>
        <v>4008</v>
      </c>
      <c r="T129" s="4">
        <f t="shared" si="117"/>
        <v>4008</v>
      </c>
      <c r="U129" s="4">
        <f t="shared" si="118"/>
        <v>4008</v>
      </c>
      <c r="V129" s="4">
        <f t="shared" si="119"/>
        <v>4008</v>
      </c>
      <c r="W129" s="4">
        <f t="shared" si="120"/>
        <v>4008</v>
      </c>
      <c r="X129" s="4">
        <f t="shared" si="121"/>
        <v>4008</v>
      </c>
      <c r="Y129" s="4">
        <f t="shared" si="122"/>
        <v>60120</v>
      </c>
      <c r="Z129" s="4">
        <f t="shared" si="123"/>
        <v>60120</v>
      </c>
      <c r="AA129" s="4">
        <f t="shared" si="124"/>
        <v>60120</v>
      </c>
      <c r="AC129" s="4">
        <v>127</v>
      </c>
      <c r="AD129" s="4">
        <f t="shared" si="125"/>
        <v>4930</v>
      </c>
      <c r="AE129" s="4">
        <f t="shared" si="126"/>
        <v>4930</v>
      </c>
      <c r="AF129" s="4">
        <f t="shared" si="127"/>
        <v>4930</v>
      </c>
      <c r="AG129" s="4">
        <f t="shared" si="128"/>
        <v>4008</v>
      </c>
      <c r="AH129" s="4">
        <f t="shared" si="129"/>
        <v>4008</v>
      </c>
      <c r="AI129" s="4">
        <f t="shared" si="130"/>
        <v>4008</v>
      </c>
      <c r="AJ129" s="4">
        <f t="shared" si="131"/>
        <v>4008</v>
      </c>
      <c r="AK129" s="4">
        <f t="shared" si="132"/>
        <v>4008</v>
      </c>
      <c r="AL129" s="4">
        <f t="shared" si="133"/>
        <v>4008</v>
      </c>
      <c r="AM129" s="4">
        <f t="shared" si="134"/>
        <v>80160</v>
      </c>
      <c r="AN129" s="4">
        <f t="shared" si="135"/>
        <v>80160</v>
      </c>
      <c r="AO129" s="4">
        <f t="shared" si="136"/>
        <v>80160</v>
      </c>
    </row>
    <row r="130" ht="16.5" spans="1:41">
      <c r="A130" s="4">
        <v>128</v>
      </c>
      <c r="B130" s="4">
        <f>INT(SUM(槽位强化!B131:E131)/属性空间占比!$B$2*属性空间占比!$B$8/3)</f>
        <v>6100</v>
      </c>
      <c r="C130" s="4">
        <f t="shared" si="104"/>
        <v>6100</v>
      </c>
      <c r="D130" s="4">
        <f t="shared" si="105"/>
        <v>6100</v>
      </c>
      <c r="E130" s="4">
        <f t="shared" si="106"/>
        <v>4066</v>
      </c>
      <c r="F130" s="4">
        <f t="shared" si="107"/>
        <v>4066</v>
      </c>
      <c r="G130" s="4">
        <f t="shared" si="108"/>
        <v>4066</v>
      </c>
      <c r="H130" s="4">
        <f t="shared" si="109"/>
        <v>4066</v>
      </c>
      <c r="I130" s="4">
        <f t="shared" si="110"/>
        <v>4066</v>
      </c>
      <c r="J130" s="4">
        <f t="shared" si="111"/>
        <v>4066</v>
      </c>
      <c r="K130" s="4">
        <f t="shared" si="112"/>
        <v>121980</v>
      </c>
      <c r="L130" s="4">
        <f t="shared" si="113"/>
        <v>121980</v>
      </c>
      <c r="M130" s="4">
        <f t="shared" si="114"/>
        <v>121980</v>
      </c>
      <c r="O130" s="4">
        <v>128</v>
      </c>
      <c r="P130" s="4">
        <f t="shared" si="115"/>
        <v>5002</v>
      </c>
      <c r="Q130" s="4">
        <f t="shared" si="69"/>
        <v>5002</v>
      </c>
      <c r="R130" s="4">
        <f t="shared" si="70"/>
        <v>5002</v>
      </c>
      <c r="S130" s="4">
        <f t="shared" si="116"/>
        <v>4066</v>
      </c>
      <c r="T130" s="4">
        <f t="shared" si="117"/>
        <v>4066</v>
      </c>
      <c r="U130" s="4">
        <f t="shared" si="118"/>
        <v>4066</v>
      </c>
      <c r="V130" s="4">
        <f t="shared" si="119"/>
        <v>4066</v>
      </c>
      <c r="W130" s="4">
        <f t="shared" si="120"/>
        <v>4066</v>
      </c>
      <c r="X130" s="4">
        <f t="shared" si="121"/>
        <v>4066</v>
      </c>
      <c r="Y130" s="4">
        <f t="shared" si="122"/>
        <v>60990</v>
      </c>
      <c r="Z130" s="4">
        <f t="shared" si="123"/>
        <v>60990</v>
      </c>
      <c r="AA130" s="4">
        <f t="shared" si="124"/>
        <v>60990</v>
      </c>
      <c r="AC130" s="4">
        <v>128</v>
      </c>
      <c r="AD130" s="4">
        <f t="shared" si="125"/>
        <v>5002</v>
      </c>
      <c r="AE130" s="4">
        <f t="shared" si="126"/>
        <v>5002</v>
      </c>
      <c r="AF130" s="4">
        <f t="shared" si="127"/>
        <v>5002</v>
      </c>
      <c r="AG130" s="4">
        <f t="shared" si="128"/>
        <v>4066</v>
      </c>
      <c r="AH130" s="4">
        <f t="shared" si="129"/>
        <v>4066</v>
      </c>
      <c r="AI130" s="4">
        <f t="shared" si="130"/>
        <v>4066</v>
      </c>
      <c r="AJ130" s="4">
        <f t="shared" si="131"/>
        <v>4066</v>
      </c>
      <c r="AK130" s="4">
        <f t="shared" si="132"/>
        <v>4066</v>
      </c>
      <c r="AL130" s="4">
        <f t="shared" si="133"/>
        <v>4066</v>
      </c>
      <c r="AM130" s="4">
        <f t="shared" si="134"/>
        <v>81320</v>
      </c>
      <c r="AN130" s="4">
        <f t="shared" si="135"/>
        <v>81320</v>
      </c>
      <c r="AO130" s="4">
        <f t="shared" si="136"/>
        <v>81320</v>
      </c>
    </row>
    <row r="131" ht="16.5" spans="1:41">
      <c r="A131" s="4">
        <v>129</v>
      </c>
      <c r="B131" s="4">
        <f>INT(SUM(槽位强化!B132:E132)/属性空间占比!$B$2*属性空间占比!$B$8/3)</f>
        <v>6193</v>
      </c>
      <c r="C131" s="4">
        <f t="shared" si="104"/>
        <v>6193</v>
      </c>
      <c r="D131" s="4">
        <f t="shared" si="105"/>
        <v>6193</v>
      </c>
      <c r="E131" s="4">
        <f t="shared" si="106"/>
        <v>4128</v>
      </c>
      <c r="F131" s="4">
        <f t="shared" si="107"/>
        <v>4128</v>
      </c>
      <c r="G131" s="4">
        <f t="shared" si="108"/>
        <v>4128</v>
      </c>
      <c r="H131" s="4">
        <f t="shared" si="109"/>
        <v>4128</v>
      </c>
      <c r="I131" s="4">
        <f t="shared" si="110"/>
        <v>4128</v>
      </c>
      <c r="J131" s="4">
        <f t="shared" si="111"/>
        <v>4128</v>
      </c>
      <c r="K131" s="4">
        <f t="shared" si="112"/>
        <v>123840</v>
      </c>
      <c r="L131" s="4">
        <f t="shared" si="113"/>
        <v>123840</v>
      </c>
      <c r="M131" s="4">
        <f t="shared" si="114"/>
        <v>123840</v>
      </c>
      <c r="O131" s="4">
        <v>129</v>
      </c>
      <c r="P131" s="4">
        <f t="shared" si="115"/>
        <v>5078</v>
      </c>
      <c r="Q131" s="4">
        <f t="shared" ref="Q131:Q194" si="137">P131</f>
        <v>5078</v>
      </c>
      <c r="R131" s="4">
        <f t="shared" ref="R131:R194" si="138">Q131</f>
        <v>5078</v>
      </c>
      <c r="S131" s="4">
        <f t="shared" si="116"/>
        <v>4128</v>
      </c>
      <c r="T131" s="4">
        <f t="shared" si="117"/>
        <v>4128</v>
      </c>
      <c r="U131" s="4">
        <f t="shared" si="118"/>
        <v>4128</v>
      </c>
      <c r="V131" s="4">
        <f t="shared" si="119"/>
        <v>4128</v>
      </c>
      <c r="W131" s="4">
        <f t="shared" si="120"/>
        <v>4128</v>
      </c>
      <c r="X131" s="4">
        <f t="shared" si="121"/>
        <v>4128</v>
      </c>
      <c r="Y131" s="4">
        <f t="shared" si="122"/>
        <v>61920</v>
      </c>
      <c r="Z131" s="4">
        <f t="shared" si="123"/>
        <v>61920</v>
      </c>
      <c r="AA131" s="4">
        <f t="shared" si="124"/>
        <v>61920</v>
      </c>
      <c r="AC131" s="4">
        <v>129</v>
      </c>
      <c r="AD131" s="4">
        <f t="shared" si="125"/>
        <v>5078</v>
      </c>
      <c r="AE131" s="4">
        <f t="shared" si="126"/>
        <v>5078</v>
      </c>
      <c r="AF131" s="4">
        <f t="shared" si="127"/>
        <v>5078</v>
      </c>
      <c r="AG131" s="4">
        <f t="shared" si="128"/>
        <v>4128</v>
      </c>
      <c r="AH131" s="4">
        <f t="shared" si="129"/>
        <v>4128</v>
      </c>
      <c r="AI131" s="4">
        <f t="shared" si="130"/>
        <v>4128</v>
      </c>
      <c r="AJ131" s="4">
        <f t="shared" si="131"/>
        <v>4128</v>
      </c>
      <c r="AK131" s="4">
        <f t="shared" si="132"/>
        <v>4128</v>
      </c>
      <c r="AL131" s="4">
        <f t="shared" si="133"/>
        <v>4128</v>
      </c>
      <c r="AM131" s="4">
        <f t="shared" si="134"/>
        <v>82560</v>
      </c>
      <c r="AN131" s="4">
        <f t="shared" si="135"/>
        <v>82560</v>
      </c>
      <c r="AO131" s="4">
        <f t="shared" si="136"/>
        <v>82560</v>
      </c>
    </row>
    <row r="132" ht="16.5" spans="1:41">
      <c r="A132" s="4">
        <v>130</v>
      </c>
      <c r="B132" s="4">
        <f>INT(SUM(槽位强化!B133:E133)/属性空间占比!$B$2*属性空间占比!$B$8/3)</f>
        <v>6280</v>
      </c>
      <c r="C132" s="4">
        <f t="shared" ref="C132:C163" si="139">B132</f>
        <v>6280</v>
      </c>
      <c r="D132" s="4">
        <f t="shared" ref="D132:D163" si="140">C132</f>
        <v>6280</v>
      </c>
      <c r="E132" s="4">
        <f t="shared" ref="E132:E163" si="141">INT(B132/1.5)</f>
        <v>4186</v>
      </c>
      <c r="F132" s="4">
        <f t="shared" ref="F132:F163" si="142">INT(C132/1.5)</f>
        <v>4186</v>
      </c>
      <c r="G132" s="4">
        <f t="shared" ref="G132:G163" si="143">INT(D132/1.5)</f>
        <v>4186</v>
      </c>
      <c r="H132" s="4">
        <f t="shared" ref="H132:H163" si="144">E132</f>
        <v>4186</v>
      </c>
      <c r="I132" s="4">
        <f t="shared" ref="I132:I163" si="145">F132</f>
        <v>4186</v>
      </c>
      <c r="J132" s="4">
        <f t="shared" ref="J132:J163" si="146">G132</f>
        <v>4186</v>
      </c>
      <c r="K132" s="4">
        <f t="shared" ref="K132:K163" si="147">E132*30</f>
        <v>125580</v>
      </c>
      <c r="L132" s="4">
        <f t="shared" ref="L132:L163" si="148">F132*30</f>
        <v>125580</v>
      </c>
      <c r="M132" s="4">
        <f t="shared" ref="M132:M163" si="149">G132*30</f>
        <v>125580</v>
      </c>
      <c r="O132" s="4">
        <v>130</v>
      </c>
      <c r="P132" s="4">
        <f t="shared" ref="P132:P163" si="150">INT(B132*0.82)</f>
        <v>5149</v>
      </c>
      <c r="Q132" s="4">
        <f t="shared" si="137"/>
        <v>5149</v>
      </c>
      <c r="R132" s="4">
        <f t="shared" si="138"/>
        <v>5149</v>
      </c>
      <c r="S132" s="4">
        <f t="shared" ref="S132:S163" si="151">E132</f>
        <v>4186</v>
      </c>
      <c r="T132" s="4">
        <f t="shared" ref="T132:T163" si="152">F132</f>
        <v>4186</v>
      </c>
      <c r="U132" s="4">
        <f t="shared" ref="U132:U163" si="153">G132</f>
        <v>4186</v>
      </c>
      <c r="V132" s="4">
        <f t="shared" ref="V132:V163" si="154">H132</f>
        <v>4186</v>
      </c>
      <c r="W132" s="4">
        <f t="shared" ref="W132:W163" si="155">I132</f>
        <v>4186</v>
      </c>
      <c r="X132" s="4">
        <f t="shared" ref="X132:X163" si="156">J132</f>
        <v>4186</v>
      </c>
      <c r="Y132" s="4">
        <f t="shared" ref="Y132:Y163" si="157">S132*15</f>
        <v>62790</v>
      </c>
      <c r="Z132" s="4">
        <f t="shared" ref="Z132:Z163" si="158">T132*15</f>
        <v>62790</v>
      </c>
      <c r="AA132" s="4">
        <f t="shared" ref="AA132:AA163" si="159">U132*15</f>
        <v>62790</v>
      </c>
      <c r="AC132" s="4">
        <v>130</v>
      </c>
      <c r="AD132" s="4">
        <f t="shared" ref="AD132:AD163" si="160">P132</f>
        <v>5149</v>
      </c>
      <c r="AE132" s="4">
        <f t="shared" ref="AE132:AE163" si="161">Q132</f>
        <v>5149</v>
      </c>
      <c r="AF132" s="4">
        <f t="shared" ref="AF132:AF163" si="162">R132</f>
        <v>5149</v>
      </c>
      <c r="AG132" s="4">
        <f t="shared" ref="AG132:AG163" si="163">S132</f>
        <v>4186</v>
      </c>
      <c r="AH132" s="4">
        <f t="shared" ref="AH132:AH163" si="164">T132</f>
        <v>4186</v>
      </c>
      <c r="AI132" s="4">
        <f t="shared" ref="AI132:AI163" si="165">U132</f>
        <v>4186</v>
      </c>
      <c r="AJ132" s="4">
        <f t="shared" ref="AJ132:AJ163" si="166">V132</f>
        <v>4186</v>
      </c>
      <c r="AK132" s="4">
        <f t="shared" ref="AK132:AK163" si="167">W132</f>
        <v>4186</v>
      </c>
      <c r="AL132" s="4">
        <f t="shared" ref="AL132:AL163" si="168">X132</f>
        <v>4186</v>
      </c>
      <c r="AM132" s="4">
        <f t="shared" ref="AM132:AM163" si="169">AG132*20</f>
        <v>83720</v>
      </c>
      <c r="AN132" s="4">
        <f t="shared" ref="AN132:AN163" si="170">AH132*20</f>
        <v>83720</v>
      </c>
      <c r="AO132" s="4">
        <f t="shared" ref="AO132:AO163" si="171">AI132*20</f>
        <v>83720</v>
      </c>
    </row>
    <row r="133" ht="16.5" spans="1:41">
      <c r="A133" s="4">
        <v>131</v>
      </c>
      <c r="B133" s="4">
        <f>INT(SUM(槽位强化!B134:E134)/属性空间占比!$B$2*属性空间占比!$B$8/3)</f>
        <v>6373</v>
      </c>
      <c r="C133" s="4">
        <f t="shared" si="139"/>
        <v>6373</v>
      </c>
      <c r="D133" s="4">
        <f t="shared" si="140"/>
        <v>6373</v>
      </c>
      <c r="E133" s="4">
        <f t="shared" si="141"/>
        <v>4248</v>
      </c>
      <c r="F133" s="4">
        <f t="shared" si="142"/>
        <v>4248</v>
      </c>
      <c r="G133" s="4">
        <f t="shared" si="143"/>
        <v>4248</v>
      </c>
      <c r="H133" s="4">
        <f t="shared" si="144"/>
        <v>4248</v>
      </c>
      <c r="I133" s="4">
        <f t="shared" si="145"/>
        <v>4248</v>
      </c>
      <c r="J133" s="4">
        <f t="shared" si="146"/>
        <v>4248</v>
      </c>
      <c r="K133" s="4">
        <f t="shared" si="147"/>
        <v>127440</v>
      </c>
      <c r="L133" s="4">
        <f t="shared" si="148"/>
        <v>127440</v>
      </c>
      <c r="M133" s="4">
        <f t="shared" si="149"/>
        <v>127440</v>
      </c>
      <c r="O133" s="4">
        <v>131</v>
      </c>
      <c r="P133" s="4">
        <f t="shared" si="150"/>
        <v>5225</v>
      </c>
      <c r="Q133" s="4">
        <f t="shared" si="137"/>
        <v>5225</v>
      </c>
      <c r="R133" s="4">
        <f t="shared" si="138"/>
        <v>5225</v>
      </c>
      <c r="S133" s="4">
        <f t="shared" si="151"/>
        <v>4248</v>
      </c>
      <c r="T133" s="4">
        <f t="shared" si="152"/>
        <v>4248</v>
      </c>
      <c r="U133" s="4">
        <f t="shared" si="153"/>
        <v>4248</v>
      </c>
      <c r="V133" s="4">
        <f t="shared" si="154"/>
        <v>4248</v>
      </c>
      <c r="W133" s="4">
        <f t="shared" si="155"/>
        <v>4248</v>
      </c>
      <c r="X133" s="4">
        <f t="shared" si="156"/>
        <v>4248</v>
      </c>
      <c r="Y133" s="4">
        <f t="shared" si="157"/>
        <v>63720</v>
      </c>
      <c r="Z133" s="4">
        <f t="shared" si="158"/>
        <v>63720</v>
      </c>
      <c r="AA133" s="4">
        <f t="shared" si="159"/>
        <v>63720</v>
      </c>
      <c r="AC133" s="4">
        <v>131</v>
      </c>
      <c r="AD133" s="4">
        <f t="shared" si="160"/>
        <v>5225</v>
      </c>
      <c r="AE133" s="4">
        <f t="shared" si="161"/>
        <v>5225</v>
      </c>
      <c r="AF133" s="4">
        <f t="shared" si="162"/>
        <v>5225</v>
      </c>
      <c r="AG133" s="4">
        <f t="shared" si="163"/>
        <v>4248</v>
      </c>
      <c r="AH133" s="4">
        <f t="shared" si="164"/>
        <v>4248</v>
      </c>
      <c r="AI133" s="4">
        <f t="shared" si="165"/>
        <v>4248</v>
      </c>
      <c r="AJ133" s="4">
        <f t="shared" si="166"/>
        <v>4248</v>
      </c>
      <c r="AK133" s="4">
        <f t="shared" si="167"/>
        <v>4248</v>
      </c>
      <c r="AL133" s="4">
        <f t="shared" si="168"/>
        <v>4248</v>
      </c>
      <c r="AM133" s="4">
        <f t="shared" si="169"/>
        <v>84960</v>
      </c>
      <c r="AN133" s="4">
        <f t="shared" si="170"/>
        <v>84960</v>
      </c>
      <c r="AO133" s="4">
        <f t="shared" si="171"/>
        <v>84960</v>
      </c>
    </row>
    <row r="134" ht="16.5" spans="1:41">
      <c r="A134" s="4">
        <v>132</v>
      </c>
      <c r="B134" s="4">
        <f>INT(SUM(槽位强化!B135:E135)/属性空间占比!$B$2*属性空间占比!$B$8/3)</f>
        <v>6466</v>
      </c>
      <c r="C134" s="4">
        <f t="shared" si="139"/>
        <v>6466</v>
      </c>
      <c r="D134" s="4">
        <f t="shared" si="140"/>
        <v>6466</v>
      </c>
      <c r="E134" s="4">
        <f t="shared" si="141"/>
        <v>4310</v>
      </c>
      <c r="F134" s="4">
        <f t="shared" si="142"/>
        <v>4310</v>
      </c>
      <c r="G134" s="4">
        <f t="shared" si="143"/>
        <v>4310</v>
      </c>
      <c r="H134" s="4">
        <f t="shared" si="144"/>
        <v>4310</v>
      </c>
      <c r="I134" s="4">
        <f t="shared" si="145"/>
        <v>4310</v>
      </c>
      <c r="J134" s="4">
        <f t="shared" si="146"/>
        <v>4310</v>
      </c>
      <c r="K134" s="4">
        <f t="shared" si="147"/>
        <v>129300</v>
      </c>
      <c r="L134" s="4">
        <f t="shared" si="148"/>
        <v>129300</v>
      </c>
      <c r="M134" s="4">
        <f t="shared" si="149"/>
        <v>129300</v>
      </c>
      <c r="O134" s="4">
        <v>132</v>
      </c>
      <c r="P134" s="4">
        <f t="shared" si="150"/>
        <v>5302</v>
      </c>
      <c r="Q134" s="4">
        <f t="shared" si="137"/>
        <v>5302</v>
      </c>
      <c r="R134" s="4">
        <f t="shared" si="138"/>
        <v>5302</v>
      </c>
      <c r="S134" s="4">
        <f t="shared" si="151"/>
        <v>4310</v>
      </c>
      <c r="T134" s="4">
        <f t="shared" si="152"/>
        <v>4310</v>
      </c>
      <c r="U134" s="4">
        <f t="shared" si="153"/>
        <v>4310</v>
      </c>
      <c r="V134" s="4">
        <f t="shared" si="154"/>
        <v>4310</v>
      </c>
      <c r="W134" s="4">
        <f t="shared" si="155"/>
        <v>4310</v>
      </c>
      <c r="X134" s="4">
        <f t="shared" si="156"/>
        <v>4310</v>
      </c>
      <c r="Y134" s="4">
        <f t="shared" si="157"/>
        <v>64650</v>
      </c>
      <c r="Z134" s="4">
        <f t="shared" si="158"/>
        <v>64650</v>
      </c>
      <c r="AA134" s="4">
        <f t="shared" si="159"/>
        <v>64650</v>
      </c>
      <c r="AC134" s="4">
        <v>132</v>
      </c>
      <c r="AD134" s="4">
        <f t="shared" si="160"/>
        <v>5302</v>
      </c>
      <c r="AE134" s="4">
        <f t="shared" si="161"/>
        <v>5302</v>
      </c>
      <c r="AF134" s="4">
        <f t="shared" si="162"/>
        <v>5302</v>
      </c>
      <c r="AG134" s="4">
        <f t="shared" si="163"/>
        <v>4310</v>
      </c>
      <c r="AH134" s="4">
        <f t="shared" si="164"/>
        <v>4310</v>
      </c>
      <c r="AI134" s="4">
        <f t="shared" si="165"/>
        <v>4310</v>
      </c>
      <c r="AJ134" s="4">
        <f t="shared" si="166"/>
        <v>4310</v>
      </c>
      <c r="AK134" s="4">
        <f t="shared" si="167"/>
        <v>4310</v>
      </c>
      <c r="AL134" s="4">
        <f t="shared" si="168"/>
        <v>4310</v>
      </c>
      <c r="AM134" s="4">
        <f t="shared" si="169"/>
        <v>86200</v>
      </c>
      <c r="AN134" s="4">
        <f t="shared" si="170"/>
        <v>86200</v>
      </c>
      <c r="AO134" s="4">
        <f t="shared" si="171"/>
        <v>86200</v>
      </c>
    </row>
    <row r="135" ht="16.5" spans="1:41">
      <c r="A135" s="4">
        <v>133</v>
      </c>
      <c r="B135" s="4">
        <f>INT(SUM(槽位强化!B136:E136)/属性空间占比!$B$2*属性空间占比!$B$8/3)</f>
        <v>6560</v>
      </c>
      <c r="C135" s="4">
        <f t="shared" si="139"/>
        <v>6560</v>
      </c>
      <c r="D135" s="4">
        <f t="shared" si="140"/>
        <v>6560</v>
      </c>
      <c r="E135" s="4">
        <f t="shared" si="141"/>
        <v>4373</v>
      </c>
      <c r="F135" s="4">
        <f t="shared" si="142"/>
        <v>4373</v>
      </c>
      <c r="G135" s="4">
        <f t="shared" si="143"/>
        <v>4373</v>
      </c>
      <c r="H135" s="4">
        <f t="shared" si="144"/>
        <v>4373</v>
      </c>
      <c r="I135" s="4">
        <f t="shared" si="145"/>
        <v>4373</v>
      </c>
      <c r="J135" s="4">
        <f t="shared" si="146"/>
        <v>4373</v>
      </c>
      <c r="K135" s="4">
        <f t="shared" si="147"/>
        <v>131190</v>
      </c>
      <c r="L135" s="4">
        <f t="shared" si="148"/>
        <v>131190</v>
      </c>
      <c r="M135" s="4">
        <f t="shared" si="149"/>
        <v>131190</v>
      </c>
      <c r="O135" s="4">
        <v>133</v>
      </c>
      <c r="P135" s="4">
        <f t="shared" si="150"/>
        <v>5379</v>
      </c>
      <c r="Q135" s="4">
        <f t="shared" si="137"/>
        <v>5379</v>
      </c>
      <c r="R135" s="4">
        <f t="shared" si="138"/>
        <v>5379</v>
      </c>
      <c r="S135" s="4">
        <f t="shared" si="151"/>
        <v>4373</v>
      </c>
      <c r="T135" s="4">
        <f t="shared" si="152"/>
        <v>4373</v>
      </c>
      <c r="U135" s="4">
        <f t="shared" si="153"/>
        <v>4373</v>
      </c>
      <c r="V135" s="4">
        <f t="shared" si="154"/>
        <v>4373</v>
      </c>
      <c r="W135" s="4">
        <f t="shared" si="155"/>
        <v>4373</v>
      </c>
      <c r="X135" s="4">
        <f t="shared" si="156"/>
        <v>4373</v>
      </c>
      <c r="Y135" s="4">
        <f t="shared" si="157"/>
        <v>65595</v>
      </c>
      <c r="Z135" s="4">
        <f t="shared" si="158"/>
        <v>65595</v>
      </c>
      <c r="AA135" s="4">
        <f t="shared" si="159"/>
        <v>65595</v>
      </c>
      <c r="AC135" s="4">
        <v>133</v>
      </c>
      <c r="AD135" s="4">
        <f t="shared" si="160"/>
        <v>5379</v>
      </c>
      <c r="AE135" s="4">
        <f t="shared" si="161"/>
        <v>5379</v>
      </c>
      <c r="AF135" s="4">
        <f t="shared" si="162"/>
        <v>5379</v>
      </c>
      <c r="AG135" s="4">
        <f t="shared" si="163"/>
        <v>4373</v>
      </c>
      <c r="AH135" s="4">
        <f t="shared" si="164"/>
        <v>4373</v>
      </c>
      <c r="AI135" s="4">
        <f t="shared" si="165"/>
        <v>4373</v>
      </c>
      <c r="AJ135" s="4">
        <f t="shared" si="166"/>
        <v>4373</v>
      </c>
      <c r="AK135" s="4">
        <f t="shared" si="167"/>
        <v>4373</v>
      </c>
      <c r="AL135" s="4">
        <f t="shared" si="168"/>
        <v>4373</v>
      </c>
      <c r="AM135" s="4">
        <f t="shared" si="169"/>
        <v>87460</v>
      </c>
      <c r="AN135" s="4">
        <f t="shared" si="170"/>
        <v>87460</v>
      </c>
      <c r="AO135" s="4">
        <f t="shared" si="171"/>
        <v>87460</v>
      </c>
    </row>
    <row r="136" ht="16.5" spans="1:41">
      <c r="A136" s="4">
        <v>134</v>
      </c>
      <c r="B136" s="4">
        <f>INT(SUM(槽位强化!B137:E137)/属性空间占比!$B$2*属性空间占比!$B$8/3)</f>
        <v>6653</v>
      </c>
      <c r="C136" s="4">
        <f t="shared" si="139"/>
        <v>6653</v>
      </c>
      <c r="D136" s="4">
        <f t="shared" si="140"/>
        <v>6653</v>
      </c>
      <c r="E136" s="4">
        <f t="shared" si="141"/>
        <v>4435</v>
      </c>
      <c r="F136" s="4">
        <f t="shared" si="142"/>
        <v>4435</v>
      </c>
      <c r="G136" s="4">
        <f t="shared" si="143"/>
        <v>4435</v>
      </c>
      <c r="H136" s="4">
        <f t="shared" si="144"/>
        <v>4435</v>
      </c>
      <c r="I136" s="4">
        <f t="shared" si="145"/>
        <v>4435</v>
      </c>
      <c r="J136" s="4">
        <f t="shared" si="146"/>
        <v>4435</v>
      </c>
      <c r="K136" s="4">
        <f t="shared" si="147"/>
        <v>133050</v>
      </c>
      <c r="L136" s="4">
        <f t="shared" si="148"/>
        <v>133050</v>
      </c>
      <c r="M136" s="4">
        <f t="shared" si="149"/>
        <v>133050</v>
      </c>
      <c r="O136" s="4">
        <v>134</v>
      </c>
      <c r="P136" s="4">
        <f t="shared" si="150"/>
        <v>5455</v>
      </c>
      <c r="Q136" s="4">
        <f t="shared" si="137"/>
        <v>5455</v>
      </c>
      <c r="R136" s="4">
        <f t="shared" si="138"/>
        <v>5455</v>
      </c>
      <c r="S136" s="4">
        <f t="shared" si="151"/>
        <v>4435</v>
      </c>
      <c r="T136" s="4">
        <f t="shared" si="152"/>
        <v>4435</v>
      </c>
      <c r="U136" s="4">
        <f t="shared" si="153"/>
        <v>4435</v>
      </c>
      <c r="V136" s="4">
        <f t="shared" si="154"/>
        <v>4435</v>
      </c>
      <c r="W136" s="4">
        <f t="shared" si="155"/>
        <v>4435</v>
      </c>
      <c r="X136" s="4">
        <f t="shared" si="156"/>
        <v>4435</v>
      </c>
      <c r="Y136" s="4">
        <f t="shared" si="157"/>
        <v>66525</v>
      </c>
      <c r="Z136" s="4">
        <f t="shared" si="158"/>
        <v>66525</v>
      </c>
      <c r="AA136" s="4">
        <f t="shared" si="159"/>
        <v>66525</v>
      </c>
      <c r="AC136" s="4">
        <v>134</v>
      </c>
      <c r="AD136" s="4">
        <f t="shared" si="160"/>
        <v>5455</v>
      </c>
      <c r="AE136" s="4">
        <f t="shared" si="161"/>
        <v>5455</v>
      </c>
      <c r="AF136" s="4">
        <f t="shared" si="162"/>
        <v>5455</v>
      </c>
      <c r="AG136" s="4">
        <f t="shared" si="163"/>
        <v>4435</v>
      </c>
      <c r="AH136" s="4">
        <f t="shared" si="164"/>
        <v>4435</v>
      </c>
      <c r="AI136" s="4">
        <f t="shared" si="165"/>
        <v>4435</v>
      </c>
      <c r="AJ136" s="4">
        <f t="shared" si="166"/>
        <v>4435</v>
      </c>
      <c r="AK136" s="4">
        <f t="shared" si="167"/>
        <v>4435</v>
      </c>
      <c r="AL136" s="4">
        <f t="shared" si="168"/>
        <v>4435</v>
      </c>
      <c r="AM136" s="4">
        <f t="shared" si="169"/>
        <v>88700</v>
      </c>
      <c r="AN136" s="4">
        <f t="shared" si="170"/>
        <v>88700</v>
      </c>
      <c r="AO136" s="4">
        <f t="shared" si="171"/>
        <v>88700</v>
      </c>
    </row>
    <row r="137" ht="16.5" spans="1:41">
      <c r="A137" s="4">
        <v>135</v>
      </c>
      <c r="B137" s="4">
        <f>INT(SUM(槽位强化!B138:E138)/属性空间占比!$B$2*属性空间占比!$B$8/3)</f>
        <v>6746</v>
      </c>
      <c r="C137" s="4">
        <f t="shared" si="139"/>
        <v>6746</v>
      </c>
      <c r="D137" s="4">
        <f t="shared" si="140"/>
        <v>6746</v>
      </c>
      <c r="E137" s="4">
        <f t="shared" si="141"/>
        <v>4497</v>
      </c>
      <c r="F137" s="4">
        <f t="shared" si="142"/>
        <v>4497</v>
      </c>
      <c r="G137" s="4">
        <f t="shared" si="143"/>
        <v>4497</v>
      </c>
      <c r="H137" s="4">
        <f t="shared" si="144"/>
        <v>4497</v>
      </c>
      <c r="I137" s="4">
        <f t="shared" si="145"/>
        <v>4497</v>
      </c>
      <c r="J137" s="4">
        <f t="shared" si="146"/>
        <v>4497</v>
      </c>
      <c r="K137" s="4">
        <f t="shared" si="147"/>
        <v>134910</v>
      </c>
      <c r="L137" s="4">
        <f t="shared" si="148"/>
        <v>134910</v>
      </c>
      <c r="M137" s="4">
        <f t="shared" si="149"/>
        <v>134910</v>
      </c>
      <c r="O137" s="4">
        <v>135</v>
      </c>
      <c r="P137" s="4">
        <f t="shared" si="150"/>
        <v>5531</v>
      </c>
      <c r="Q137" s="4">
        <f t="shared" si="137"/>
        <v>5531</v>
      </c>
      <c r="R137" s="4">
        <f t="shared" si="138"/>
        <v>5531</v>
      </c>
      <c r="S137" s="4">
        <f t="shared" si="151"/>
        <v>4497</v>
      </c>
      <c r="T137" s="4">
        <f t="shared" si="152"/>
        <v>4497</v>
      </c>
      <c r="U137" s="4">
        <f t="shared" si="153"/>
        <v>4497</v>
      </c>
      <c r="V137" s="4">
        <f t="shared" si="154"/>
        <v>4497</v>
      </c>
      <c r="W137" s="4">
        <f t="shared" si="155"/>
        <v>4497</v>
      </c>
      <c r="X137" s="4">
        <f t="shared" si="156"/>
        <v>4497</v>
      </c>
      <c r="Y137" s="4">
        <f t="shared" si="157"/>
        <v>67455</v>
      </c>
      <c r="Z137" s="4">
        <f t="shared" si="158"/>
        <v>67455</v>
      </c>
      <c r="AA137" s="4">
        <f t="shared" si="159"/>
        <v>67455</v>
      </c>
      <c r="AC137" s="4">
        <v>135</v>
      </c>
      <c r="AD137" s="4">
        <f t="shared" si="160"/>
        <v>5531</v>
      </c>
      <c r="AE137" s="4">
        <f t="shared" si="161"/>
        <v>5531</v>
      </c>
      <c r="AF137" s="4">
        <f t="shared" si="162"/>
        <v>5531</v>
      </c>
      <c r="AG137" s="4">
        <f t="shared" si="163"/>
        <v>4497</v>
      </c>
      <c r="AH137" s="4">
        <f t="shared" si="164"/>
        <v>4497</v>
      </c>
      <c r="AI137" s="4">
        <f t="shared" si="165"/>
        <v>4497</v>
      </c>
      <c r="AJ137" s="4">
        <f t="shared" si="166"/>
        <v>4497</v>
      </c>
      <c r="AK137" s="4">
        <f t="shared" si="167"/>
        <v>4497</v>
      </c>
      <c r="AL137" s="4">
        <f t="shared" si="168"/>
        <v>4497</v>
      </c>
      <c r="AM137" s="4">
        <f t="shared" si="169"/>
        <v>89940</v>
      </c>
      <c r="AN137" s="4">
        <f t="shared" si="170"/>
        <v>89940</v>
      </c>
      <c r="AO137" s="4">
        <f t="shared" si="171"/>
        <v>89940</v>
      </c>
    </row>
    <row r="138" ht="16.5" spans="1:41">
      <c r="A138" s="4">
        <v>136</v>
      </c>
      <c r="B138" s="4">
        <f>INT(SUM(槽位强化!B139:E139)/属性空间占比!$B$2*属性空间占比!$B$8/3)</f>
        <v>6846</v>
      </c>
      <c r="C138" s="4">
        <f t="shared" si="139"/>
        <v>6846</v>
      </c>
      <c r="D138" s="4">
        <f t="shared" si="140"/>
        <v>6846</v>
      </c>
      <c r="E138" s="4">
        <f t="shared" si="141"/>
        <v>4564</v>
      </c>
      <c r="F138" s="4">
        <f t="shared" si="142"/>
        <v>4564</v>
      </c>
      <c r="G138" s="4">
        <f t="shared" si="143"/>
        <v>4564</v>
      </c>
      <c r="H138" s="4">
        <f t="shared" si="144"/>
        <v>4564</v>
      </c>
      <c r="I138" s="4">
        <f t="shared" si="145"/>
        <v>4564</v>
      </c>
      <c r="J138" s="4">
        <f t="shared" si="146"/>
        <v>4564</v>
      </c>
      <c r="K138" s="4">
        <f t="shared" si="147"/>
        <v>136920</v>
      </c>
      <c r="L138" s="4">
        <f t="shared" si="148"/>
        <v>136920</v>
      </c>
      <c r="M138" s="4">
        <f t="shared" si="149"/>
        <v>136920</v>
      </c>
      <c r="O138" s="4">
        <v>136</v>
      </c>
      <c r="P138" s="4">
        <f t="shared" si="150"/>
        <v>5613</v>
      </c>
      <c r="Q138" s="4">
        <f t="shared" si="137"/>
        <v>5613</v>
      </c>
      <c r="R138" s="4">
        <f t="shared" si="138"/>
        <v>5613</v>
      </c>
      <c r="S138" s="4">
        <f t="shared" si="151"/>
        <v>4564</v>
      </c>
      <c r="T138" s="4">
        <f t="shared" si="152"/>
        <v>4564</v>
      </c>
      <c r="U138" s="4">
        <f t="shared" si="153"/>
        <v>4564</v>
      </c>
      <c r="V138" s="4">
        <f t="shared" si="154"/>
        <v>4564</v>
      </c>
      <c r="W138" s="4">
        <f t="shared" si="155"/>
        <v>4564</v>
      </c>
      <c r="X138" s="4">
        <f t="shared" si="156"/>
        <v>4564</v>
      </c>
      <c r="Y138" s="4">
        <f t="shared" si="157"/>
        <v>68460</v>
      </c>
      <c r="Z138" s="4">
        <f t="shared" si="158"/>
        <v>68460</v>
      </c>
      <c r="AA138" s="4">
        <f t="shared" si="159"/>
        <v>68460</v>
      </c>
      <c r="AC138" s="4">
        <v>136</v>
      </c>
      <c r="AD138" s="4">
        <f t="shared" si="160"/>
        <v>5613</v>
      </c>
      <c r="AE138" s="4">
        <f t="shared" si="161"/>
        <v>5613</v>
      </c>
      <c r="AF138" s="4">
        <f t="shared" si="162"/>
        <v>5613</v>
      </c>
      <c r="AG138" s="4">
        <f t="shared" si="163"/>
        <v>4564</v>
      </c>
      <c r="AH138" s="4">
        <f t="shared" si="164"/>
        <v>4564</v>
      </c>
      <c r="AI138" s="4">
        <f t="shared" si="165"/>
        <v>4564</v>
      </c>
      <c r="AJ138" s="4">
        <f t="shared" si="166"/>
        <v>4564</v>
      </c>
      <c r="AK138" s="4">
        <f t="shared" si="167"/>
        <v>4564</v>
      </c>
      <c r="AL138" s="4">
        <f t="shared" si="168"/>
        <v>4564</v>
      </c>
      <c r="AM138" s="4">
        <f t="shared" si="169"/>
        <v>91280</v>
      </c>
      <c r="AN138" s="4">
        <f t="shared" si="170"/>
        <v>91280</v>
      </c>
      <c r="AO138" s="4">
        <f t="shared" si="171"/>
        <v>91280</v>
      </c>
    </row>
    <row r="139" ht="16.5" spans="1:41">
      <c r="A139" s="4">
        <v>137</v>
      </c>
      <c r="B139" s="4">
        <f>INT(SUM(槽位强化!B140:E140)/属性空间占比!$B$2*属性空间占比!$B$8/3)</f>
        <v>6940</v>
      </c>
      <c r="C139" s="4">
        <f t="shared" si="139"/>
        <v>6940</v>
      </c>
      <c r="D139" s="4">
        <f t="shared" si="140"/>
        <v>6940</v>
      </c>
      <c r="E139" s="4">
        <f t="shared" si="141"/>
        <v>4626</v>
      </c>
      <c r="F139" s="4">
        <f t="shared" si="142"/>
        <v>4626</v>
      </c>
      <c r="G139" s="4">
        <f t="shared" si="143"/>
        <v>4626</v>
      </c>
      <c r="H139" s="4">
        <f t="shared" si="144"/>
        <v>4626</v>
      </c>
      <c r="I139" s="4">
        <f t="shared" si="145"/>
        <v>4626</v>
      </c>
      <c r="J139" s="4">
        <f t="shared" si="146"/>
        <v>4626</v>
      </c>
      <c r="K139" s="4">
        <f t="shared" si="147"/>
        <v>138780</v>
      </c>
      <c r="L139" s="4">
        <f t="shared" si="148"/>
        <v>138780</v>
      </c>
      <c r="M139" s="4">
        <f t="shared" si="149"/>
        <v>138780</v>
      </c>
      <c r="O139" s="4">
        <v>137</v>
      </c>
      <c r="P139" s="4">
        <f t="shared" si="150"/>
        <v>5690</v>
      </c>
      <c r="Q139" s="4">
        <f t="shared" si="137"/>
        <v>5690</v>
      </c>
      <c r="R139" s="4">
        <f t="shared" si="138"/>
        <v>5690</v>
      </c>
      <c r="S139" s="4">
        <f t="shared" si="151"/>
        <v>4626</v>
      </c>
      <c r="T139" s="4">
        <f t="shared" si="152"/>
        <v>4626</v>
      </c>
      <c r="U139" s="4">
        <f t="shared" si="153"/>
        <v>4626</v>
      </c>
      <c r="V139" s="4">
        <f t="shared" si="154"/>
        <v>4626</v>
      </c>
      <c r="W139" s="4">
        <f t="shared" si="155"/>
        <v>4626</v>
      </c>
      <c r="X139" s="4">
        <f t="shared" si="156"/>
        <v>4626</v>
      </c>
      <c r="Y139" s="4">
        <f t="shared" si="157"/>
        <v>69390</v>
      </c>
      <c r="Z139" s="4">
        <f t="shared" si="158"/>
        <v>69390</v>
      </c>
      <c r="AA139" s="4">
        <f t="shared" si="159"/>
        <v>69390</v>
      </c>
      <c r="AC139" s="4">
        <v>137</v>
      </c>
      <c r="AD139" s="4">
        <f t="shared" si="160"/>
        <v>5690</v>
      </c>
      <c r="AE139" s="4">
        <f t="shared" si="161"/>
        <v>5690</v>
      </c>
      <c r="AF139" s="4">
        <f t="shared" si="162"/>
        <v>5690</v>
      </c>
      <c r="AG139" s="4">
        <f t="shared" si="163"/>
        <v>4626</v>
      </c>
      <c r="AH139" s="4">
        <f t="shared" si="164"/>
        <v>4626</v>
      </c>
      <c r="AI139" s="4">
        <f t="shared" si="165"/>
        <v>4626</v>
      </c>
      <c r="AJ139" s="4">
        <f t="shared" si="166"/>
        <v>4626</v>
      </c>
      <c r="AK139" s="4">
        <f t="shared" si="167"/>
        <v>4626</v>
      </c>
      <c r="AL139" s="4">
        <f t="shared" si="168"/>
        <v>4626</v>
      </c>
      <c r="AM139" s="4">
        <f t="shared" si="169"/>
        <v>92520</v>
      </c>
      <c r="AN139" s="4">
        <f t="shared" si="170"/>
        <v>92520</v>
      </c>
      <c r="AO139" s="4">
        <f t="shared" si="171"/>
        <v>92520</v>
      </c>
    </row>
    <row r="140" ht="16.5" spans="1:41">
      <c r="A140" s="4">
        <v>138</v>
      </c>
      <c r="B140" s="4">
        <f>INT(SUM(槽位强化!B141:E141)/属性空间占比!$B$2*属性空间占比!$B$8/3)</f>
        <v>7040</v>
      </c>
      <c r="C140" s="4">
        <f t="shared" si="139"/>
        <v>7040</v>
      </c>
      <c r="D140" s="4">
        <f t="shared" si="140"/>
        <v>7040</v>
      </c>
      <c r="E140" s="4">
        <f t="shared" si="141"/>
        <v>4693</v>
      </c>
      <c r="F140" s="4">
        <f t="shared" si="142"/>
        <v>4693</v>
      </c>
      <c r="G140" s="4">
        <f t="shared" si="143"/>
        <v>4693</v>
      </c>
      <c r="H140" s="4">
        <f t="shared" si="144"/>
        <v>4693</v>
      </c>
      <c r="I140" s="4">
        <f t="shared" si="145"/>
        <v>4693</v>
      </c>
      <c r="J140" s="4">
        <f t="shared" si="146"/>
        <v>4693</v>
      </c>
      <c r="K140" s="4">
        <f t="shared" si="147"/>
        <v>140790</v>
      </c>
      <c r="L140" s="4">
        <f t="shared" si="148"/>
        <v>140790</v>
      </c>
      <c r="M140" s="4">
        <f t="shared" si="149"/>
        <v>140790</v>
      </c>
      <c r="O140" s="4">
        <v>138</v>
      </c>
      <c r="P140" s="4">
        <f t="shared" si="150"/>
        <v>5772</v>
      </c>
      <c r="Q140" s="4">
        <f t="shared" si="137"/>
        <v>5772</v>
      </c>
      <c r="R140" s="4">
        <f t="shared" si="138"/>
        <v>5772</v>
      </c>
      <c r="S140" s="4">
        <f t="shared" si="151"/>
        <v>4693</v>
      </c>
      <c r="T140" s="4">
        <f t="shared" si="152"/>
        <v>4693</v>
      </c>
      <c r="U140" s="4">
        <f t="shared" si="153"/>
        <v>4693</v>
      </c>
      <c r="V140" s="4">
        <f t="shared" si="154"/>
        <v>4693</v>
      </c>
      <c r="W140" s="4">
        <f t="shared" si="155"/>
        <v>4693</v>
      </c>
      <c r="X140" s="4">
        <f t="shared" si="156"/>
        <v>4693</v>
      </c>
      <c r="Y140" s="4">
        <f t="shared" si="157"/>
        <v>70395</v>
      </c>
      <c r="Z140" s="4">
        <f t="shared" si="158"/>
        <v>70395</v>
      </c>
      <c r="AA140" s="4">
        <f t="shared" si="159"/>
        <v>70395</v>
      </c>
      <c r="AC140" s="4">
        <v>138</v>
      </c>
      <c r="AD140" s="4">
        <f t="shared" si="160"/>
        <v>5772</v>
      </c>
      <c r="AE140" s="4">
        <f t="shared" si="161"/>
        <v>5772</v>
      </c>
      <c r="AF140" s="4">
        <f t="shared" si="162"/>
        <v>5772</v>
      </c>
      <c r="AG140" s="4">
        <f t="shared" si="163"/>
        <v>4693</v>
      </c>
      <c r="AH140" s="4">
        <f t="shared" si="164"/>
        <v>4693</v>
      </c>
      <c r="AI140" s="4">
        <f t="shared" si="165"/>
        <v>4693</v>
      </c>
      <c r="AJ140" s="4">
        <f t="shared" si="166"/>
        <v>4693</v>
      </c>
      <c r="AK140" s="4">
        <f t="shared" si="167"/>
        <v>4693</v>
      </c>
      <c r="AL140" s="4">
        <f t="shared" si="168"/>
        <v>4693</v>
      </c>
      <c r="AM140" s="4">
        <f t="shared" si="169"/>
        <v>93860</v>
      </c>
      <c r="AN140" s="4">
        <f t="shared" si="170"/>
        <v>93860</v>
      </c>
      <c r="AO140" s="4">
        <f t="shared" si="171"/>
        <v>93860</v>
      </c>
    </row>
    <row r="141" ht="16.5" spans="1:41">
      <c r="A141" s="4">
        <v>139</v>
      </c>
      <c r="B141" s="4">
        <f>INT(SUM(槽位强化!B142:E142)/属性空间占比!$B$2*属性空间占比!$B$8/3)</f>
        <v>7133</v>
      </c>
      <c r="C141" s="4">
        <f t="shared" si="139"/>
        <v>7133</v>
      </c>
      <c r="D141" s="4">
        <f t="shared" si="140"/>
        <v>7133</v>
      </c>
      <c r="E141" s="4">
        <f t="shared" si="141"/>
        <v>4755</v>
      </c>
      <c r="F141" s="4">
        <f t="shared" si="142"/>
        <v>4755</v>
      </c>
      <c r="G141" s="4">
        <f t="shared" si="143"/>
        <v>4755</v>
      </c>
      <c r="H141" s="4">
        <f t="shared" si="144"/>
        <v>4755</v>
      </c>
      <c r="I141" s="4">
        <f t="shared" si="145"/>
        <v>4755</v>
      </c>
      <c r="J141" s="4">
        <f t="shared" si="146"/>
        <v>4755</v>
      </c>
      <c r="K141" s="4">
        <f t="shared" si="147"/>
        <v>142650</v>
      </c>
      <c r="L141" s="4">
        <f t="shared" si="148"/>
        <v>142650</v>
      </c>
      <c r="M141" s="4">
        <f t="shared" si="149"/>
        <v>142650</v>
      </c>
      <c r="O141" s="4">
        <v>139</v>
      </c>
      <c r="P141" s="4">
        <f t="shared" si="150"/>
        <v>5849</v>
      </c>
      <c r="Q141" s="4">
        <f t="shared" si="137"/>
        <v>5849</v>
      </c>
      <c r="R141" s="4">
        <f t="shared" si="138"/>
        <v>5849</v>
      </c>
      <c r="S141" s="4">
        <f t="shared" si="151"/>
        <v>4755</v>
      </c>
      <c r="T141" s="4">
        <f t="shared" si="152"/>
        <v>4755</v>
      </c>
      <c r="U141" s="4">
        <f t="shared" si="153"/>
        <v>4755</v>
      </c>
      <c r="V141" s="4">
        <f t="shared" si="154"/>
        <v>4755</v>
      </c>
      <c r="W141" s="4">
        <f t="shared" si="155"/>
        <v>4755</v>
      </c>
      <c r="X141" s="4">
        <f t="shared" si="156"/>
        <v>4755</v>
      </c>
      <c r="Y141" s="4">
        <f t="shared" si="157"/>
        <v>71325</v>
      </c>
      <c r="Z141" s="4">
        <f t="shared" si="158"/>
        <v>71325</v>
      </c>
      <c r="AA141" s="4">
        <f t="shared" si="159"/>
        <v>71325</v>
      </c>
      <c r="AC141" s="4">
        <v>139</v>
      </c>
      <c r="AD141" s="4">
        <f t="shared" si="160"/>
        <v>5849</v>
      </c>
      <c r="AE141" s="4">
        <f t="shared" si="161"/>
        <v>5849</v>
      </c>
      <c r="AF141" s="4">
        <f t="shared" si="162"/>
        <v>5849</v>
      </c>
      <c r="AG141" s="4">
        <f t="shared" si="163"/>
        <v>4755</v>
      </c>
      <c r="AH141" s="4">
        <f t="shared" si="164"/>
        <v>4755</v>
      </c>
      <c r="AI141" s="4">
        <f t="shared" si="165"/>
        <v>4755</v>
      </c>
      <c r="AJ141" s="4">
        <f t="shared" si="166"/>
        <v>4755</v>
      </c>
      <c r="AK141" s="4">
        <f t="shared" si="167"/>
        <v>4755</v>
      </c>
      <c r="AL141" s="4">
        <f t="shared" si="168"/>
        <v>4755</v>
      </c>
      <c r="AM141" s="4">
        <f t="shared" si="169"/>
        <v>95100</v>
      </c>
      <c r="AN141" s="4">
        <f t="shared" si="170"/>
        <v>95100</v>
      </c>
      <c r="AO141" s="4">
        <f t="shared" si="171"/>
        <v>95100</v>
      </c>
    </row>
    <row r="142" ht="16.5" spans="1:41">
      <c r="A142" s="4">
        <v>140</v>
      </c>
      <c r="B142" s="4">
        <f>INT(SUM(槽位强化!B143:E143)/属性空间占比!$B$2*属性空间占比!$B$8/3)</f>
        <v>7233</v>
      </c>
      <c r="C142" s="4">
        <f t="shared" si="139"/>
        <v>7233</v>
      </c>
      <c r="D142" s="4">
        <f t="shared" si="140"/>
        <v>7233</v>
      </c>
      <c r="E142" s="4">
        <f t="shared" si="141"/>
        <v>4822</v>
      </c>
      <c r="F142" s="4">
        <f t="shared" si="142"/>
        <v>4822</v>
      </c>
      <c r="G142" s="4">
        <f t="shared" si="143"/>
        <v>4822</v>
      </c>
      <c r="H142" s="4">
        <f t="shared" si="144"/>
        <v>4822</v>
      </c>
      <c r="I142" s="4">
        <f t="shared" si="145"/>
        <v>4822</v>
      </c>
      <c r="J142" s="4">
        <f t="shared" si="146"/>
        <v>4822</v>
      </c>
      <c r="K142" s="4">
        <f t="shared" si="147"/>
        <v>144660</v>
      </c>
      <c r="L142" s="4">
        <f t="shared" si="148"/>
        <v>144660</v>
      </c>
      <c r="M142" s="4">
        <f t="shared" si="149"/>
        <v>144660</v>
      </c>
      <c r="O142" s="4">
        <v>140</v>
      </c>
      <c r="P142" s="4">
        <f t="shared" si="150"/>
        <v>5931</v>
      </c>
      <c r="Q142" s="4">
        <f t="shared" si="137"/>
        <v>5931</v>
      </c>
      <c r="R142" s="4">
        <f t="shared" si="138"/>
        <v>5931</v>
      </c>
      <c r="S142" s="4">
        <f t="shared" si="151"/>
        <v>4822</v>
      </c>
      <c r="T142" s="4">
        <f t="shared" si="152"/>
        <v>4822</v>
      </c>
      <c r="U142" s="4">
        <f t="shared" si="153"/>
        <v>4822</v>
      </c>
      <c r="V142" s="4">
        <f t="shared" si="154"/>
        <v>4822</v>
      </c>
      <c r="W142" s="4">
        <f t="shared" si="155"/>
        <v>4822</v>
      </c>
      <c r="X142" s="4">
        <f t="shared" si="156"/>
        <v>4822</v>
      </c>
      <c r="Y142" s="4">
        <f t="shared" si="157"/>
        <v>72330</v>
      </c>
      <c r="Z142" s="4">
        <f t="shared" si="158"/>
        <v>72330</v>
      </c>
      <c r="AA142" s="4">
        <f t="shared" si="159"/>
        <v>72330</v>
      </c>
      <c r="AC142" s="4">
        <v>140</v>
      </c>
      <c r="AD142" s="4">
        <f t="shared" si="160"/>
        <v>5931</v>
      </c>
      <c r="AE142" s="4">
        <f t="shared" si="161"/>
        <v>5931</v>
      </c>
      <c r="AF142" s="4">
        <f t="shared" si="162"/>
        <v>5931</v>
      </c>
      <c r="AG142" s="4">
        <f t="shared" si="163"/>
        <v>4822</v>
      </c>
      <c r="AH142" s="4">
        <f t="shared" si="164"/>
        <v>4822</v>
      </c>
      <c r="AI142" s="4">
        <f t="shared" si="165"/>
        <v>4822</v>
      </c>
      <c r="AJ142" s="4">
        <f t="shared" si="166"/>
        <v>4822</v>
      </c>
      <c r="AK142" s="4">
        <f t="shared" si="167"/>
        <v>4822</v>
      </c>
      <c r="AL142" s="4">
        <f t="shared" si="168"/>
        <v>4822</v>
      </c>
      <c r="AM142" s="4">
        <f t="shared" si="169"/>
        <v>96440</v>
      </c>
      <c r="AN142" s="4">
        <f t="shared" si="170"/>
        <v>96440</v>
      </c>
      <c r="AO142" s="4">
        <f t="shared" si="171"/>
        <v>96440</v>
      </c>
    </row>
    <row r="143" ht="16.5" spans="1:41">
      <c r="A143" s="4">
        <v>141</v>
      </c>
      <c r="B143" s="4">
        <f>INT(SUM(槽位强化!B144:E144)/属性空间占比!$B$2*属性空间占比!$B$8/3)</f>
        <v>7333</v>
      </c>
      <c r="C143" s="4">
        <f t="shared" si="139"/>
        <v>7333</v>
      </c>
      <c r="D143" s="4">
        <f t="shared" si="140"/>
        <v>7333</v>
      </c>
      <c r="E143" s="4">
        <f t="shared" si="141"/>
        <v>4888</v>
      </c>
      <c r="F143" s="4">
        <f t="shared" si="142"/>
        <v>4888</v>
      </c>
      <c r="G143" s="4">
        <f t="shared" si="143"/>
        <v>4888</v>
      </c>
      <c r="H143" s="4">
        <f t="shared" si="144"/>
        <v>4888</v>
      </c>
      <c r="I143" s="4">
        <f t="shared" si="145"/>
        <v>4888</v>
      </c>
      <c r="J143" s="4">
        <f t="shared" si="146"/>
        <v>4888</v>
      </c>
      <c r="K143" s="4">
        <f t="shared" si="147"/>
        <v>146640</v>
      </c>
      <c r="L143" s="4">
        <f t="shared" si="148"/>
        <v>146640</v>
      </c>
      <c r="M143" s="4">
        <f t="shared" si="149"/>
        <v>146640</v>
      </c>
      <c r="O143" s="4">
        <v>141</v>
      </c>
      <c r="P143" s="4">
        <f t="shared" si="150"/>
        <v>6013</v>
      </c>
      <c r="Q143" s="4">
        <f t="shared" si="137"/>
        <v>6013</v>
      </c>
      <c r="R143" s="4">
        <f t="shared" si="138"/>
        <v>6013</v>
      </c>
      <c r="S143" s="4">
        <f t="shared" si="151"/>
        <v>4888</v>
      </c>
      <c r="T143" s="4">
        <f t="shared" si="152"/>
        <v>4888</v>
      </c>
      <c r="U143" s="4">
        <f t="shared" si="153"/>
        <v>4888</v>
      </c>
      <c r="V143" s="4">
        <f t="shared" si="154"/>
        <v>4888</v>
      </c>
      <c r="W143" s="4">
        <f t="shared" si="155"/>
        <v>4888</v>
      </c>
      <c r="X143" s="4">
        <f t="shared" si="156"/>
        <v>4888</v>
      </c>
      <c r="Y143" s="4">
        <f t="shared" si="157"/>
        <v>73320</v>
      </c>
      <c r="Z143" s="4">
        <f t="shared" si="158"/>
        <v>73320</v>
      </c>
      <c r="AA143" s="4">
        <f t="shared" si="159"/>
        <v>73320</v>
      </c>
      <c r="AC143" s="4">
        <v>141</v>
      </c>
      <c r="AD143" s="4">
        <f t="shared" si="160"/>
        <v>6013</v>
      </c>
      <c r="AE143" s="4">
        <f t="shared" si="161"/>
        <v>6013</v>
      </c>
      <c r="AF143" s="4">
        <f t="shared" si="162"/>
        <v>6013</v>
      </c>
      <c r="AG143" s="4">
        <f t="shared" si="163"/>
        <v>4888</v>
      </c>
      <c r="AH143" s="4">
        <f t="shared" si="164"/>
        <v>4888</v>
      </c>
      <c r="AI143" s="4">
        <f t="shared" si="165"/>
        <v>4888</v>
      </c>
      <c r="AJ143" s="4">
        <f t="shared" si="166"/>
        <v>4888</v>
      </c>
      <c r="AK143" s="4">
        <f t="shared" si="167"/>
        <v>4888</v>
      </c>
      <c r="AL143" s="4">
        <f t="shared" si="168"/>
        <v>4888</v>
      </c>
      <c r="AM143" s="4">
        <f t="shared" si="169"/>
        <v>97760</v>
      </c>
      <c r="AN143" s="4">
        <f t="shared" si="170"/>
        <v>97760</v>
      </c>
      <c r="AO143" s="4">
        <f t="shared" si="171"/>
        <v>97760</v>
      </c>
    </row>
    <row r="144" ht="16.5" spans="1:41">
      <c r="A144" s="4">
        <v>142</v>
      </c>
      <c r="B144" s="4">
        <f>INT(SUM(槽位强化!B145:E145)/属性空间占比!$B$2*属性空间占比!$B$8/3)</f>
        <v>7433</v>
      </c>
      <c r="C144" s="4">
        <f t="shared" si="139"/>
        <v>7433</v>
      </c>
      <c r="D144" s="4">
        <f t="shared" si="140"/>
        <v>7433</v>
      </c>
      <c r="E144" s="4">
        <f t="shared" si="141"/>
        <v>4955</v>
      </c>
      <c r="F144" s="4">
        <f t="shared" si="142"/>
        <v>4955</v>
      </c>
      <c r="G144" s="4">
        <f t="shared" si="143"/>
        <v>4955</v>
      </c>
      <c r="H144" s="4">
        <f t="shared" si="144"/>
        <v>4955</v>
      </c>
      <c r="I144" s="4">
        <f t="shared" si="145"/>
        <v>4955</v>
      </c>
      <c r="J144" s="4">
        <f t="shared" si="146"/>
        <v>4955</v>
      </c>
      <c r="K144" s="4">
        <f t="shared" si="147"/>
        <v>148650</v>
      </c>
      <c r="L144" s="4">
        <f t="shared" si="148"/>
        <v>148650</v>
      </c>
      <c r="M144" s="4">
        <f t="shared" si="149"/>
        <v>148650</v>
      </c>
      <c r="O144" s="4">
        <v>142</v>
      </c>
      <c r="P144" s="4">
        <f t="shared" si="150"/>
        <v>6095</v>
      </c>
      <c r="Q144" s="4">
        <f t="shared" si="137"/>
        <v>6095</v>
      </c>
      <c r="R144" s="4">
        <f t="shared" si="138"/>
        <v>6095</v>
      </c>
      <c r="S144" s="4">
        <f t="shared" si="151"/>
        <v>4955</v>
      </c>
      <c r="T144" s="4">
        <f t="shared" si="152"/>
        <v>4955</v>
      </c>
      <c r="U144" s="4">
        <f t="shared" si="153"/>
        <v>4955</v>
      </c>
      <c r="V144" s="4">
        <f t="shared" si="154"/>
        <v>4955</v>
      </c>
      <c r="W144" s="4">
        <f t="shared" si="155"/>
        <v>4955</v>
      </c>
      <c r="X144" s="4">
        <f t="shared" si="156"/>
        <v>4955</v>
      </c>
      <c r="Y144" s="4">
        <f t="shared" si="157"/>
        <v>74325</v>
      </c>
      <c r="Z144" s="4">
        <f t="shared" si="158"/>
        <v>74325</v>
      </c>
      <c r="AA144" s="4">
        <f t="shared" si="159"/>
        <v>74325</v>
      </c>
      <c r="AC144" s="4">
        <v>142</v>
      </c>
      <c r="AD144" s="4">
        <f t="shared" si="160"/>
        <v>6095</v>
      </c>
      <c r="AE144" s="4">
        <f t="shared" si="161"/>
        <v>6095</v>
      </c>
      <c r="AF144" s="4">
        <f t="shared" si="162"/>
        <v>6095</v>
      </c>
      <c r="AG144" s="4">
        <f t="shared" si="163"/>
        <v>4955</v>
      </c>
      <c r="AH144" s="4">
        <f t="shared" si="164"/>
        <v>4955</v>
      </c>
      <c r="AI144" s="4">
        <f t="shared" si="165"/>
        <v>4955</v>
      </c>
      <c r="AJ144" s="4">
        <f t="shared" si="166"/>
        <v>4955</v>
      </c>
      <c r="AK144" s="4">
        <f t="shared" si="167"/>
        <v>4955</v>
      </c>
      <c r="AL144" s="4">
        <f t="shared" si="168"/>
        <v>4955</v>
      </c>
      <c r="AM144" s="4">
        <f t="shared" si="169"/>
        <v>99100</v>
      </c>
      <c r="AN144" s="4">
        <f t="shared" si="170"/>
        <v>99100</v>
      </c>
      <c r="AO144" s="4">
        <f t="shared" si="171"/>
        <v>99100</v>
      </c>
    </row>
    <row r="145" ht="16.5" spans="1:41">
      <c r="A145" s="4">
        <v>143</v>
      </c>
      <c r="B145" s="4">
        <f>INT(SUM(槽位强化!B146:E146)/属性空间占比!$B$2*属性空间占比!$B$8/3)</f>
        <v>7533</v>
      </c>
      <c r="C145" s="4">
        <f t="shared" si="139"/>
        <v>7533</v>
      </c>
      <c r="D145" s="4">
        <f t="shared" si="140"/>
        <v>7533</v>
      </c>
      <c r="E145" s="4">
        <f t="shared" si="141"/>
        <v>5022</v>
      </c>
      <c r="F145" s="4">
        <f t="shared" si="142"/>
        <v>5022</v>
      </c>
      <c r="G145" s="4">
        <f t="shared" si="143"/>
        <v>5022</v>
      </c>
      <c r="H145" s="4">
        <f t="shared" si="144"/>
        <v>5022</v>
      </c>
      <c r="I145" s="4">
        <f t="shared" si="145"/>
        <v>5022</v>
      </c>
      <c r="J145" s="4">
        <f t="shared" si="146"/>
        <v>5022</v>
      </c>
      <c r="K145" s="4">
        <f t="shared" si="147"/>
        <v>150660</v>
      </c>
      <c r="L145" s="4">
        <f t="shared" si="148"/>
        <v>150660</v>
      </c>
      <c r="M145" s="4">
        <f t="shared" si="149"/>
        <v>150660</v>
      </c>
      <c r="O145" s="4">
        <v>143</v>
      </c>
      <c r="P145" s="4">
        <f t="shared" si="150"/>
        <v>6177</v>
      </c>
      <c r="Q145" s="4">
        <f t="shared" si="137"/>
        <v>6177</v>
      </c>
      <c r="R145" s="4">
        <f t="shared" si="138"/>
        <v>6177</v>
      </c>
      <c r="S145" s="4">
        <f t="shared" si="151"/>
        <v>5022</v>
      </c>
      <c r="T145" s="4">
        <f t="shared" si="152"/>
        <v>5022</v>
      </c>
      <c r="U145" s="4">
        <f t="shared" si="153"/>
        <v>5022</v>
      </c>
      <c r="V145" s="4">
        <f t="shared" si="154"/>
        <v>5022</v>
      </c>
      <c r="W145" s="4">
        <f t="shared" si="155"/>
        <v>5022</v>
      </c>
      <c r="X145" s="4">
        <f t="shared" si="156"/>
        <v>5022</v>
      </c>
      <c r="Y145" s="4">
        <f t="shared" si="157"/>
        <v>75330</v>
      </c>
      <c r="Z145" s="4">
        <f t="shared" si="158"/>
        <v>75330</v>
      </c>
      <c r="AA145" s="4">
        <f t="shared" si="159"/>
        <v>75330</v>
      </c>
      <c r="AC145" s="4">
        <v>143</v>
      </c>
      <c r="AD145" s="4">
        <f t="shared" si="160"/>
        <v>6177</v>
      </c>
      <c r="AE145" s="4">
        <f t="shared" si="161"/>
        <v>6177</v>
      </c>
      <c r="AF145" s="4">
        <f t="shared" si="162"/>
        <v>6177</v>
      </c>
      <c r="AG145" s="4">
        <f t="shared" si="163"/>
        <v>5022</v>
      </c>
      <c r="AH145" s="4">
        <f t="shared" si="164"/>
        <v>5022</v>
      </c>
      <c r="AI145" s="4">
        <f t="shared" si="165"/>
        <v>5022</v>
      </c>
      <c r="AJ145" s="4">
        <f t="shared" si="166"/>
        <v>5022</v>
      </c>
      <c r="AK145" s="4">
        <f t="shared" si="167"/>
        <v>5022</v>
      </c>
      <c r="AL145" s="4">
        <f t="shared" si="168"/>
        <v>5022</v>
      </c>
      <c r="AM145" s="4">
        <f t="shared" si="169"/>
        <v>100440</v>
      </c>
      <c r="AN145" s="4">
        <f t="shared" si="170"/>
        <v>100440</v>
      </c>
      <c r="AO145" s="4">
        <f t="shared" si="171"/>
        <v>100440</v>
      </c>
    </row>
    <row r="146" ht="16.5" spans="1:41">
      <c r="A146" s="4">
        <v>144</v>
      </c>
      <c r="B146" s="4">
        <f>INT(SUM(槽位强化!B147:E147)/属性空间占比!$B$2*属性空间占比!$B$8/3)</f>
        <v>7633</v>
      </c>
      <c r="C146" s="4">
        <f t="shared" si="139"/>
        <v>7633</v>
      </c>
      <c r="D146" s="4">
        <f t="shared" si="140"/>
        <v>7633</v>
      </c>
      <c r="E146" s="4">
        <f t="shared" si="141"/>
        <v>5088</v>
      </c>
      <c r="F146" s="4">
        <f t="shared" si="142"/>
        <v>5088</v>
      </c>
      <c r="G146" s="4">
        <f t="shared" si="143"/>
        <v>5088</v>
      </c>
      <c r="H146" s="4">
        <f t="shared" si="144"/>
        <v>5088</v>
      </c>
      <c r="I146" s="4">
        <f t="shared" si="145"/>
        <v>5088</v>
      </c>
      <c r="J146" s="4">
        <f t="shared" si="146"/>
        <v>5088</v>
      </c>
      <c r="K146" s="4">
        <f t="shared" si="147"/>
        <v>152640</v>
      </c>
      <c r="L146" s="4">
        <f t="shared" si="148"/>
        <v>152640</v>
      </c>
      <c r="M146" s="4">
        <f t="shared" si="149"/>
        <v>152640</v>
      </c>
      <c r="O146" s="4">
        <v>144</v>
      </c>
      <c r="P146" s="4">
        <f t="shared" si="150"/>
        <v>6259</v>
      </c>
      <c r="Q146" s="4">
        <f t="shared" si="137"/>
        <v>6259</v>
      </c>
      <c r="R146" s="4">
        <f t="shared" si="138"/>
        <v>6259</v>
      </c>
      <c r="S146" s="4">
        <f t="shared" si="151"/>
        <v>5088</v>
      </c>
      <c r="T146" s="4">
        <f t="shared" si="152"/>
        <v>5088</v>
      </c>
      <c r="U146" s="4">
        <f t="shared" si="153"/>
        <v>5088</v>
      </c>
      <c r="V146" s="4">
        <f t="shared" si="154"/>
        <v>5088</v>
      </c>
      <c r="W146" s="4">
        <f t="shared" si="155"/>
        <v>5088</v>
      </c>
      <c r="X146" s="4">
        <f t="shared" si="156"/>
        <v>5088</v>
      </c>
      <c r="Y146" s="4">
        <f t="shared" si="157"/>
        <v>76320</v>
      </c>
      <c r="Z146" s="4">
        <f t="shared" si="158"/>
        <v>76320</v>
      </c>
      <c r="AA146" s="4">
        <f t="shared" si="159"/>
        <v>76320</v>
      </c>
      <c r="AC146" s="4">
        <v>144</v>
      </c>
      <c r="AD146" s="4">
        <f t="shared" si="160"/>
        <v>6259</v>
      </c>
      <c r="AE146" s="4">
        <f t="shared" si="161"/>
        <v>6259</v>
      </c>
      <c r="AF146" s="4">
        <f t="shared" si="162"/>
        <v>6259</v>
      </c>
      <c r="AG146" s="4">
        <f t="shared" si="163"/>
        <v>5088</v>
      </c>
      <c r="AH146" s="4">
        <f t="shared" si="164"/>
        <v>5088</v>
      </c>
      <c r="AI146" s="4">
        <f t="shared" si="165"/>
        <v>5088</v>
      </c>
      <c r="AJ146" s="4">
        <f t="shared" si="166"/>
        <v>5088</v>
      </c>
      <c r="AK146" s="4">
        <f t="shared" si="167"/>
        <v>5088</v>
      </c>
      <c r="AL146" s="4">
        <f t="shared" si="168"/>
        <v>5088</v>
      </c>
      <c r="AM146" s="4">
        <f t="shared" si="169"/>
        <v>101760</v>
      </c>
      <c r="AN146" s="4">
        <f t="shared" si="170"/>
        <v>101760</v>
      </c>
      <c r="AO146" s="4">
        <f t="shared" si="171"/>
        <v>101760</v>
      </c>
    </row>
    <row r="147" ht="16.5" spans="1:41">
      <c r="A147" s="4">
        <v>145</v>
      </c>
      <c r="B147" s="4">
        <f>INT(SUM(槽位强化!B148:E148)/属性空间占比!$B$2*属性空间占比!$B$8/3)</f>
        <v>7733</v>
      </c>
      <c r="C147" s="4">
        <f t="shared" si="139"/>
        <v>7733</v>
      </c>
      <c r="D147" s="4">
        <f t="shared" si="140"/>
        <v>7733</v>
      </c>
      <c r="E147" s="4">
        <f t="shared" si="141"/>
        <v>5155</v>
      </c>
      <c r="F147" s="4">
        <f t="shared" si="142"/>
        <v>5155</v>
      </c>
      <c r="G147" s="4">
        <f t="shared" si="143"/>
        <v>5155</v>
      </c>
      <c r="H147" s="4">
        <f t="shared" si="144"/>
        <v>5155</v>
      </c>
      <c r="I147" s="4">
        <f t="shared" si="145"/>
        <v>5155</v>
      </c>
      <c r="J147" s="4">
        <f t="shared" si="146"/>
        <v>5155</v>
      </c>
      <c r="K147" s="4">
        <f t="shared" si="147"/>
        <v>154650</v>
      </c>
      <c r="L147" s="4">
        <f t="shared" si="148"/>
        <v>154650</v>
      </c>
      <c r="M147" s="4">
        <f t="shared" si="149"/>
        <v>154650</v>
      </c>
      <c r="O147" s="4">
        <v>145</v>
      </c>
      <c r="P147" s="4">
        <f t="shared" si="150"/>
        <v>6341</v>
      </c>
      <c r="Q147" s="4">
        <f t="shared" si="137"/>
        <v>6341</v>
      </c>
      <c r="R147" s="4">
        <f t="shared" si="138"/>
        <v>6341</v>
      </c>
      <c r="S147" s="4">
        <f t="shared" si="151"/>
        <v>5155</v>
      </c>
      <c r="T147" s="4">
        <f t="shared" si="152"/>
        <v>5155</v>
      </c>
      <c r="U147" s="4">
        <f t="shared" si="153"/>
        <v>5155</v>
      </c>
      <c r="V147" s="4">
        <f t="shared" si="154"/>
        <v>5155</v>
      </c>
      <c r="W147" s="4">
        <f t="shared" si="155"/>
        <v>5155</v>
      </c>
      <c r="X147" s="4">
        <f t="shared" si="156"/>
        <v>5155</v>
      </c>
      <c r="Y147" s="4">
        <f t="shared" si="157"/>
        <v>77325</v>
      </c>
      <c r="Z147" s="4">
        <f t="shared" si="158"/>
        <v>77325</v>
      </c>
      <c r="AA147" s="4">
        <f t="shared" si="159"/>
        <v>77325</v>
      </c>
      <c r="AC147" s="4">
        <v>145</v>
      </c>
      <c r="AD147" s="4">
        <f t="shared" si="160"/>
        <v>6341</v>
      </c>
      <c r="AE147" s="4">
        <f t="shared" si="161"/>
        <v>6341</v>
      </c>
      <c r="AF147" s="4">
        <f t="shared" si="162"/>
        <v>6341</v>
      </c>
      <c r="AG147" s="4">
        <f t="shared" si="163"/>
        <v>5155</v>
      </c>
      <c r="AH147" s="4">
        <f t="shared" si="164"/>
        <v>5155</v>
      </c>
      <c r="AI147" s="4">
        <f t="shared" si="165"/>
        <v>5155</v>
      </c>
      <c r="AJ147" s="4">
        <f t="shared" si="166"/>
        <v>5155</v>
      </c>
      <c r="AK147" s="4">
        <f t="shared" si="167"/>
        <v>5155</v>
      </c>
      <c r="AL147" s="4">
        <f t="shared" si="168"/>
        <v>5155</v>
      </c>
      <c r="AM147" s="4">
        <f t="shared" si="169"/>
        <v>103100</v>
      </c>
      <c r="AN147" s="4">
        <f t="shared" si="170"/>
        <v>103100</v>
      </c>
      <c r="AO147" s="4">
        <f t="shared" si="171"/>
        <v>103100</v>
      </c>
    </row>
    <row r="148" ht="16.5" spans="1:41">
      <c r="A148" s="4">
        <v>146</v>
      </c>
      <c r="B148" s="4">
        <f>INT(SUM(槽位强化!B149:E149)/属性空间占比!$B$2*属性空间占比!$B$8/3)</f>
        <v>7833</v>
      </c>
      <c r="C148" s="4">
        <f t="shared" si="139"/>
        <v>7833</v>
      </c>
      <c r="D148" s="4">
        <f t="shared" si="140"/>
        <v>7833</v>
      </c>
      <c r="E148" s="4">
        <f t="shared" si="141"/>
        <v>5222</v>
      </c>
      <c r="F148" s="4">
        <f t="shared" si="142"/>
        <v>5222</v>
      </c>
      <c r="G148" s="4">
        <f t="shared" si="143"/>
        <v>5222</v>
      </c>
      <c r="H148" s="4">
        <f t="shared" si="144"/>
        <v>5222</v>
      </c>
      <c r="I148" s="4">
        <f t="shared" si="145"/>
        <v>5222</v>
      </c>
      <c r="J148" s="4">
        <f t="shared" si="146"/>
        <v>5222</v>
      </c>
      <c r="K148" s="4">
        <f t="shared" si="147"/>
        <v>156660</v>
      </c>
      <c r="L148" s="4">
        <f t="shared" si="148"/>
        <v>156660</v>
      </c>
      <c r="M148" s="4">
        <f t="shared" si="149"/>
        <v>156660</v>
      </c>
      <c r="O148" s="4">
        <v>146</v>
      </c>
      <c r="P148" s="4">
        <f t="shared" si="150"/>
        <v>6423</v>
      </c>
      <c r="Q148" s="4">
        <f t="shared" si="137"/>
        <v>6423</v>
      </c>
      <c r="R148" s="4">
        <f t="shared" si="138"/>
        <v>6423</v>
      </c>
      <c r="S148" s="4">
        <f t="shared" si="151"/>
        <v>5222</v>
      </c>
      <c r="T148" s="4">
        <f t="shared" si="152"/>
        <v>5222</v>
      </c>
      <c r="U148" s="4">
        <f t="shared" si="153"/>
        <v>5222</v>
      </c>
      <c r="V148" s="4">
        <f t="shared" si="154"/>
        <v>5222</v>
      </c>
      <c r="W148" s="4">
        <f t="shared" si="155"/>
        <v>5222</v>
      </c>
      <c r="X148" s="4">
        <f t="shared" si="156"/>
        <v>5222</v>
      </c>
      <c r="Y148" s="4">
        <f t="shared" si="157"/>
        <v>78330</v>
      </c>
      <c r="Z148" s="4">
        <f t="shared" si="158"/>
        <v>78330</v>
      </c>
      <c r="AA148" s="4">
        <f t="shared" si="159"/>
        <v>78330</v>
      </c>
      <c r="AC148" s="4">
        <v>146</v>
      </c>
      <c r="AD148" s="4">
        <f t="shared" si="160"/>
        <v>6423</v>
      </c>
      <c r="AE148" s="4">
        <f t="shared" si="161"/>
        <v>6423</v>
      </c>
      <c r="AF148" s="4">
        <f t="shared" si="162"/>
        <v>6423</v>
      </c>
      <c r="AG148" s="4">
        <f t="shared" si="163"/>
        <v>5222</v>
      </c>
      <c r="AH148" s="4">
        <f t="shared" si="164"/>
        <v>5222</v>
      </c>
      <c r="AI148" s="4">
        <f t="shared" si="165"/>
        <v>5222</v>
      </c>
      <c r="AJ148" s="4">
        <f t="shared" si="166"/>
        <v>5222</v>
      </c>
      <c r="AK148" s="4">
        <f t="shared" si="167"/>
        <v>5222</v>
      </c>
      <c r="AL148" s="4">
        <f t="shared" si="168"/>
        <v>5222</v>
      </c>
      <c r="AM148" s="4">
        <f t="shared" si="169"/>
        <v>104440</v>
      </c>
      <c r="AN148" s="4">
        <f t="shared" si="170"/>
        <v>104440</v>
      </c>
      <c r="AO148" s="4">
        <f t="shared" si="171"/>
        <v>104440</v>
      </c>
    </row>
    <row r="149" ht="16.5" spans="1:41">
      <c r="A149" s="4">
        <v>147</v>
      </c>
      <c r="B149" s="4">
        <f>INT(SUM(槽位强化!B150:E150)/属性空间占比!$B$2*属性空间占比!$B$8/3)</f>
        <v>7940</v>
      </c>
      <c r="C149" s="4">
        <f t="shared" si="139"/>
        <v>7940</v>
      </c>
      <c r="D149" s="4">
        <f t="shared" si="140"/>
        <v>7940</v>
      </c>
      <c r="E149" s="4">
        <f t="shared" si="141"/>
        <v>5293</v>
      </c>
      <c r="F149" s="4">
        <f t="shared" si="142"/>
        <v>5293</v>
      </c>
      <c r="G149" s="4">
        <f t="shared" si="143"/>
        <v>5293</v>
      </c>
      <c r="H149" s="4">
        <f t="shared" si="144"/>
        <v>5293</v>
      </c>
      <c r="I149" s="4">
        <f t="shared" si="145"/>
        <v>5293</v>
      </c>
      <c r="J149" s="4">
        <f t="shared" si="146"/>
        <v>5293</v>
      </c>
      <c r="K149" s="4">
        <f t="shared" si="147"/>
        <v>158790</v>
      </c>
      <c r="L149" s="4">
        <f t="shared" si="148"/>
        <v>158790</v>
      </c>
      <c r="M149" s="4">
        <f t="shared" si="149"/>
        <v>158790</v>
      </c>
      <c r="O149" s="4">
        <v>147</v>
      </c>
      <c r="P149" s="4">
        <f t="shared" si="150"/>
        <v>6510</v>
      </c>
      <c r="Q149" s="4">
        <f t="shared" si="137"/>
        <v>6510</v>
      </c>
      <c r="R149" s="4">
        <f t="shared" si="138"/>
        <v>6510</v>
      </c>
      <c r="S149" s="4">
        <f t="shared" si="151"/>
        <v>5293</v>
      </c>
      <c r="T149" s="4">
        <f t="shared" si="152"/>
        <v>5293</v>
      </c>
      <c r="U149" s="4">
        <f t="shared" si="153"/>
        <v>5293</v>
      </c>
      <c r="V149" s="4">
        <f t="shared" si="154"/>
        <v>5293</v>
      </c>
      <c r="W149" s="4">
        <f t="shared" si="155"/>
        <v>5293</v>
      </c>
      <c r="X149" s="4">
        <f t="shared" si="156"/>
        <v>5293</v>
      </c>
      <c r="Y149" s="4">
        <f t="shared" si="157"/>
        <v>79395</v>
      </c>
      <c r="Z149" s="4">
        <f t="shared" si="158"/>
        <v>79395</v>
      </c>
      <c r="AA149" s="4">
        <f t="shared" si="159"/>
        <v>79395</v>
      </c>
      <c r="AC149" s="4">
        <v>147</v>
      </c>
      <c r="AD149" s="4">
        <f t="shared" si="160"/>
        <v>6510</v>
      </c>
      <c r="AE149" s="4">
        <f t="shared" si="161"/>
        <v>6510</v>
      </c>
      <c r="AF149" s="4">
        <f t="shared" si="162"/>
        <v>6510</v>
      </c>
      <c r="AG149" s="4">
        <f t="shared" si="163"/>
        <v>5293</v>
      </c>
      <c r="AH149" s="4">
        <f t="shared" si="164"/>
        <v>5293</v>
      </c>
      <c r="AI149" s="4">
        <f t="shared" si="165"/>
        <v>5293</v>
      </c>
      <c r="AJ149" s="4">
        <f t="shared" si="166"/>
        <v>5293</v>
      </c>
      <c r="AK149" s="4">
        <f t="shared" si="167"/>
        <v>5293</v>
      </c>
      <c r="AL149" s="4">
        <f t="shared" si="168"/>
        <v>5293</v>
      </c>
      <c r="AM149" s="4">
        <f t="shared" si="169"/>
        <v>105860</v>
      </c>
      <c r="AN149" s="4">
        <f t="shared" si="170"/>
        <v>105860</v>
      </c>
      <c r="AO149" s="4">
        <f t="shared" si="171"/>
        <v>105860</v>
      </c>
    </row>
    <row r="150" ht="16.5" spans="1:41">
      <c r="A150" s="4">
        <v>148</v>
      </c>
      <c r="B150" s="4">
        <f>INT(SUM(槽位强化!B151:E151)/属性空间占比!$B$2*属性空间占比!$B$8/3)</f>
        <v>8040</v>
      </c>
      <c r="C150" s="4">
        <f t="shared" si="139"/>
        <v>8040</v>
      </c>
      <c r="D150" s="4">
        <f t="shared" si="140"/>
        <v>8040</v>
      </c>
      <c r="E150" s="4">
        <f t="shared" si="141"/>
        <v>5360</v>
      </c>
      <c r="F150" s="4">
        <f t="shared" si="142"/>
        <v>5360</v>
      </c>
      <c r="G150" s="4">
        <f t="shared" si="143"/>
        <v>5360</v>
      </c>
      <c r="H150" s="4">
        <f t="shared" si="144"/>
        <v>5360</v>
      </c>
      <c r="I150" s="4">
        <f t="shared" si="145"/>
        <v>5360</v>
      </c>
      <c r="J150" s="4">
        <f t="shared" si="146"/>
        <v>5360</v>
      </c>
      <c r="K150" s="4">
        <f t="shared" si="147"/>
        <v>160800</v>
      </c>
      <c r="L150" s="4">
        <f t="shared" si="148"/>
        <v>160800</v>
      </c>
      <c r="M150" s="4">
        <f t="shared" si="149"/>
        <v>160800</v>
      </c>
      <c r="O150" s="4">
        <v>148</v>
      </c>
      <c r="P150" s="4">
        <f t="shared" si="150"/>
        <v>6592</v>
      </c>
      <c r="Q150" s="4">
        <f t="shared" si="137"/>
        <v>6592</v>
      </c>
      <c r="R150" s="4">
        <f t="shared" si="138"/>
        <v>6592</v>
      </c>
      <c r="S150" s="4">
        <f t="shared" si="151"/>
        <v>5360</v>
      </c>
      <c r="T150" s="4">
        <f t="shared" si="152"/>
        <v>5360</v>
      </c>
      <c r="U150" s="4">
        <f t="shared" si="153"/>
        <v>5360</v>
      </c>
      <c r="V150" s="4">
        <f t="shared" si="154"/>
        <v>5360</v>
      </c>
      <c r="W150" s="4">
        <f t="shared" si="155"/>
        <v>5360</v>
      </c>
      <c r="X150" s="4">
        <f t="shared" si="156"/>
        <v>5360</v>
      </c>
      <c r="Y150" s="4">
        <f t="shared" si="157"/>
        <v>80400</v>
      </c>
      <c r="Z150" s="4">
        <f t="shared" si="158"/>
        <v>80400</v>
      </c>
      <c r="AA150" s="4">
        <f t="shared" si="159"/>
        <v>80400</v>
      </c>
      <c r="AC150" s="4">
        <v>148</v>
      </c>
      <c r="AD150" s="4">
        <f t="shared" si="160"/>
        <v>6592</v>
      </c>
      <c r="AE150" s="4">
        <f t="shared" si="161"/>
        <v>6592</v>
      </c>
      <c r="AF150" s="4">
        <f t="shared" si="162"/>
        <v>6592</v>
      </c>
      <c r="AG150" s="4">
        <f t="shared" si="163"/>
        <v>5360</v>
      </c>
      <c r="AH150" s="4">
        <f t="shared" si="164"/>
        <v>5360</v>
      </c>
      <c r="AI150" s="4">
        <f t="shared" si="165"/>
        <v>5360</v>
      </c>
      <c r="AJ150" s="4">
        <f t="shared" si="166"/>
        <v>5360</v>
      </c>
      <c r="AK150" s="4">
        <f t="shared" si="167"/>
        <v>5360</v>
      </c>
      <c r="AL150" s="4">
        <f t="shared" si="168"/>
        <v>5360</v>
      </c>
      <c r="AM150" s="4">
        <f t="shared" si="169"/>
        <v>107200</v>
      </c>
      <c r="AN150" s="4">
        <f t="shared" si="170"/>
        <v>107200</v>
      </c>
      <c r="AO150" s="4">
        <f t="shared" si="171"/>
        <v>107200</v>
      </c>
    </row>
    <row r="151" ht="16.5" spans="1:41">
      <c r="A151" s="4">
        <v>149</v>
      </c>
      <c r="B151" s="4">
        <f>INT(SUM(槽位强化!B152:E152)/属性空间占比!$B$2*属性空间占比!$B$8/3)</f>
        <v>8146</v>
      </c>
      <c r="C151" s="4">
        <f t="shared" si="139"/>
        <v>8146</v>
      </c>
      <c r="D151" s="4">
        <f t="shared" si="140"/>
        <v>8146</v>
      </c>
      <c r="E151" s="4">
        <f t="shared" si="141"/>
        <v>5430</v>
      </c>
      <c r="F151" s="4">
        <f t="shared" si="142"/>
        <v>5430</v>
      </c>
      <c r="G151" s="4">
        <f t="shared" si="143"/>
        <v>5430</v>
      </c>
      <c r="H151" s="4">
        <f t="shared" si="144"/>
        <v>5430</v>
      </c>
      <c r="I151" s="4">
        <f t="shared" si="145"/>
        <v>5430</v>
      </c>
      <c r="J151" s="4">
        <f t="shared" si="146"/>
        <v>5430</v>
      </c>
      <c r="K151" s="4">
        <f t="shared" si="147"/>
        <v>162900</v>
      </c>
      <c r="L151" s="4">
        <f t="shared" si="148"/>
        <v>162900</v>
      </c>
      <c r="M151" s="4">
        <f t="shared" si="149"/>
        <v>162900</v>
      </c>
      <c r="O151" s="4">
        <v>149</v>
      </c>
      <c r="P151" s="4">
        <f t="shared" si="150"/>
        <v>6679</v>
      </c>
      <c r="Q151" s="4">
        <f t="shared" si="137"/>
        <v>6679</v>
      </c>
      <c r="R151" s="4">
        <f t="shared" si="138"/>
        <v>6679</v>
      </c>
      <c r="S151" s="4">
        <f t="shared" si="151"/>
        <v>5430</v>
      </c>
      <c r="T151" s="4">
        <f t="shared" si="152"/>
        <v>5430</v>
      </c>
      <c r="U151" s="4">
        <f t="shared" si="153"/>
        <v>5430</v>
      </c>
      <c r="V151" s="4">
        <f t="shared" si="154"/>
        <v>5430</v>
      </c>
      <c r="W151" s="4">
        <f t="shared" si="155"/>
        <v>5430</v>
      </c>
      <c r="X151" s="4">
        <f t="shared" si="156"/>
        <v>5430</v>
      </c>
      <c r="Y151" s="4">
        <f t="shared" si="157"/>
        <v>81450</v>
      </c>
      <c r="Z151" s="4">
        <f t="shared" si="158"/>
        <v>81450</v>
      </c>
      <c r="AA151" s="4">
        <f t="shared" si="159"/>
        <v>81450</v>
      </c>
      <c r="AC151" s="4">
        <v>149</v>
      </c>
      <c r="AD151" s="4">
        <f t="shared" si="160"/>
        <v>6679</v>
      </c>
      <c r="AE151" s="4">
        <f t="shared" si="161"/>
        <v>6679</v>
      </c>
      <c r="AF151" s="4">
        <f t="shared" si="162"/>
        <v>6679</v>
      </c>
      <c r="AG151" s="4">
        <f t="shared" si="163"/>
        <v>5430</v>
      </c>
      <c r="AH151" s="4">
        <f t="shared" si="164"/>
        <v>5430</v>
      </c>
      <c r="AI151" s="4">
        <f t="shared" si="165"/>
        <v>5430</v>
      </c>
      <c r="AJ151" s="4">
        <f t="shared" si="166"/>
        <v>5430</v>
      </c>
      <c r="AK151" s="4">
        <f t="shared" si="167"/>
        <v>5430</v>
      </c>
      <c r="AL151" s="4">
        <f t="shared" si="168"/>
        <v>5430</v>
      </c>
      <c r="AM151" s="4">
        <f t="shared" si="169"/>
        <v>108600</v>
      </c>
      <c r="AN151" s="4">
        <f t="shared" si="170"/>
        <v>108600</v>
      </c>
      <c r="AO151" s="4">
        <f t="shared" si="171"/>
        <v>108600</v>
      </c>
    </row>
    <row r="152" ht="16.5" spans="1:41">
      <c r="A152" s="4">
        <v>150</v>
      </c>
      <c r="B152" s="4">
        <f>INT(SUM(槽位强化!B153:E153)/属性空间占比!$B$2*属性空间占比!$B$8/3)</f>
        <v>8246</v>
      </c>
      <c r="C152" s="4">
        <f t="shared" si="139"/>
        <v>8246</v>
      </c>
      <c r="D152" s="4">
        <f t="shared" si="140"/>
        <v>8246</v>
      </c>
      <c r="E152" s="4">
        <f t="shared" si="141"/>
        <v>5497</v>
      </c>
      <c r="F152" s="4">
        <f t="shared" si="142"/>
        <v>5497</v>
      </c>
      <c r="G152" s="4">
        <f t="shared" si="143"/>
        <v>5497</v>
      </c>
      <c r="H152" s="4">
        <f t="shared" si="144"/>
        <v>5497</v>
      </c>
      <c r="I152" s="4">
        <f t="shared" si="145"/>
        <v>5497</v>
      </c>
      <c r="J152" s="4">
        <f t="shared" si="146"/>
        <v>5497</v>
      </c>
      <c r="K152" s="4">
        <f t="shared" si="147"/>
        <v>164910</v>
      </c>
      <c r="L152" s="4">
        <f t="shared" si="148"/>
        <v>164910</v>
      </c>
      <c r="M152" s="4">
        <f t="shared" si="149"/>
        <v>164910</v>
      </c>
      <c r="O152" s="4">
        <v>150</v>
      </c>
      <c r="P152" s="4">
        <f t="shared" si="150"/>
        <v>6761</v>
      </c>
      <c r="Q152" s="4">
        <f t="shared" si="137"/>
        <v>6761</v>
      </c>
      <c r="R152" s="4">
        <f t="shared" si="138"/>
        <v>6761</v>
      </c>
      <c r="S152" s="4">
        <f t="shared" si="151"/>
        <v>5497</v>
      </c>
      <c r="T152" s="4">
        <f t="shared" si="152"/>
        <v>5497</v>
      </c>
      <c r="U152" s="4">
        <f t="shared" si="153"/>
        <v>5497</v>
      </c>
      <c r="V152" s="4">
        <f t="shared" si="154"/>
        <v>5497</v>
      </c>
      <c r="W152" s="4">
        <f t="shared" si="155"/>
        <v>5497</v>
      </c>
      <c r="X152" s="4">
        <f t="shared" si="156"/>
        <v>5497</v>
      </c>
      <c r="Y152" s="4">
        <f t="shared" si="157"/>
        <v>82455</v>
      </c>
      <c r="Z152" s="4">
        <f t="shared" si="158"/>
        <v>82455</v>
      </c>
      <c r="AA152" s="4">
        <f t="shared" si="159"/>
        <v>82455</v>
      </c>
      <c r="AC152" s="4">
        <v>150</v>
      </c>
      <c r="AD152" s="4">
        <f t="shared" si="160"/>
        <v>6761</v>
      </c>
      <c r="AE152" s="4">
        <f t="shared" si="161"/>
        <v>6761</v>
      </c>
      <c r="AF152" s="4">
        <f t="shared" si="162"/>
        <v>6761</v>
      </c>
      <c r="AG152" s="4">
        <f t="shared" si="163"/>
        <v>5497</v>
      </c>
      <c r="AH152" s="4">
        <f t="shared" si="164"/>
        <v>5497</v>
      </c>
      <c r="AI152" s="4">
        <f t="shared" si="165"/>
        <v>5497</v>
      </c>
      <c r="AJ152" s="4">
        <f t="shared" si="166"/>
        <v>5497</v>
      </c>
      <c r="AK152" s="4">
        <f t="shared" si="167"/>
        <v>5497</v>
      </c>
      <c r="AL152" s="4">
        <f t="shared" si="168"/>
        <v>5497</v>
      </c>
      <c r="AM152" s="4">
        <f t="shared" si="169"/>
        <v>109940</v>
      </c>
      <c r="AN152" s="4">
        <f t="shared" si="170"/>
        <v>109940</v>
      </c>
      <c r="AO152" s="4">
        <f t="shared" si="171"/>
        <v>109940</v>
      </c>
    </row>
    <row r="153" ht="16.5" spans="1:41">
      <c r="A153" s="4">
        <v>151</v>
      </c>
      <c r="B153" s="4">
        <f>INT(SUM(槽位强化!B154:E154)/属性空间占比!$B$2*属性空间占比!$B$8/3)</f>
        <v>8353</v>
      </c>
      <c r="C153" s="4">
        <f t="shared" si="139"/>
        <v>8353</v>
      </c>
      <c r="D153" s="4">
        <f t="shared" si="140"/>
        <v>8353</v>
      </c>
      <c r="E153" s="4">
        <f t="shared" si="141"/>
        <v>5568</v>
      </c>
      <c r="F153" s="4">
        <f t="shared" si="142"/>
        <v>5568</v>
      </c>
      <c r="G153" s="4">
        <f t="shared" si="143"/>
        <v>5568</v>
      </c>
      <c r="H153" s="4">
        <f t="shared" si="144"/>
        <v>5568</v>
      </c>
      <c r="I153" s="4">
        <f t="shared" si="145"/>
        <v>5568</v>
      </c>
      <c r="J153" s="4">
        <f t="shared" si="146"/>
        <v>5568</v>
      </c>
      <c r="K153" s="4">
        <f t="shared" si="147"/>
        <v>167040</v>
      </c>
      <c r="L153" s="4">
        <f t="shared" si="148"/>
        <v>167040</v>
      </c>
      <c r="M153" s="4">
        <f t="shared" si="149"/>
        <v>167040</v>
      </c>
      <c r="O153" s="4">
        <v>151</v>
      </c>
      <c r="P153" s="4">
        <f t="shared" si="150"/>
        <v>6849</v>
      </c>
      <c r="Q153" s="4">
        <f t="shared" si="137"/>
        <v>6849</v>
      </c>
      <c r="R153" s="4">
        <f t="shared" si="138"/>
        <v>6849</v>
      </c>
      <c r="S153" s="4">
        <f t="shared" si="151"/>
        <v>5568</v>
      </c>
      <c r="T153" s="4">
        <f t="shared" si="152"/>
        <v>5568</v>
      </c>
      <c r="U153" s="4">
        <f t="shared" si="153"/>
        <v>5568</v>
      </c>
      <c r="V153" s="4">
        <f t="shared" si="154"/>
        <v>5568</v>
      </c>
      <c r="W153" s="4">
        <f t="shared" si="155"/>
        <v>5568</v>
      </c>
      <c r="X153" s="4">
        <f t="shared" si="156"/>
        <v>5568</v>
      </c>
      <c r="Y153" s="4">
        <f t="shared" si="157"/>
        <v>83520</v>
      </c>
      <c r="Z153" s="4">
        <f t="shared" si="158"/>
        <v>83520</v>
      </c>
      <c r="AA153" s="4">
        <f t="shared" si="159"/>
        <v>83520</v>
      </c>
      <c r="AC153" s="4">
        <v>151</v>
      </c>
      <c r="AD153" s="4">
        <f t="shared" si="160"/>
        <v>6849</v>
      </c>
      <c r="AE153" s="4">
        <f t="shared" si="161"/>
        <v>6849</v>
      </c>
      <c r="AF153" s="4">
        <f t="shared" si="162"/>
        <v>6849</v>
      </c>
      <c r="AG153" s="4">
        <f t="shared" si="163"/>
        <v>5568</v>
      </c>
      <c r="AH153" s="4">
        <f t="shared" si="164"/>
        <v>5568</v>
      </c>
      <c r="AI153" s="4">
        <f t="shared" si="165"/>
        <v>5568</v>
      </c>
      <c r="AJ153" s="4">
        <f t="shared" si="166"/>
        <v>5568</v>
      </c>
      <c r="AK153" s="4">
        <f t="shared" si="167"/>
        <v>5568</v>
      </c>
      <c r="AL153" s="4">
        <f t="shared" si="168"/>
        <v>5568</v>
      </c>
      <c r="AM153" s="4">
        <f t="shared" si="169"/>
        <v>111360</v>
      </c>
      <c r="AN153" s="4">
        <f t="shared" si="170"/>
        <v>111360</v>
      </c>
      <c r="AO153" s="4">
        <f t="shared" si="171"/>
        <v>111360</v>
      </c>
    </row>
    <row r="154" ht="16.5" spans="1:41">
      <c r="A154" s="4">
        <v>152</v>
      </c>
      <c r="B154" s="4">
        <f>INT(SUM(槽位强化!B155:E155)/属性空间占比!$B$2*属性空间占比!$B$8/3)</f>
        <v>8460</v>
      </c>
      <c r="C154" s="4">
        <f t="shared" si="139"/>
        <v>8460</v>
      </c>
      <c r="D154" s="4">
        <f t="shared" si="140"/>
        <v>8460</v>
      </c>
      <c r="E154" s="4">
        <f t="shared" si="141"/>
        <v>5640</v>
      </c>
      <c r="F154" s="4">
        <f t="shared" si="142"/>
        <v>5640</v>
      </c>
      <c r="G154" s="4">
        <f t="shared" si="143"/>
        <v>5640</v>
      </c>
      <c r="H154" s="4">
        <f t="shared" si="144"/>
        <v>5640</v>
      </c>
      <c r="I154" s="4">
        <f t="shared" si="145"/>
        <v>5640</v>
      </c>
      <c r="J154" s="4">
        <f t="shared" si="146"/>
        <v>5640</v>
      </c>
      <c r="K154" s="4">
        <f t="shared" si="147"/>
        <v>169200</v>
      </c>
      <c r="L154" s="4">
        <f t="shared" si="148"/>
        <v>169200</v>
      </c>
      <c r="M154" s="4">
        <f t="shared" si="149"/>
        <v>169200</v>
      </c>
      <c r="O154" s="4">
        <v>152</v>
      </c>
      <c r="P154" s="4">
        <f t="shared" si="150"/>
        <v>6937</v>
      </c>
      <c r="Q154" s="4">
        <f t="shared" si="137"/>
        <v>6937</v>
      </c>
      <c r="R154" s="4">
        <f t="shared" si="138"/>
        <v>6937</v>
      </c>
      <c r="S154" s="4">
        <f t="shared" si="151"/>
        <v>5640</v>
      </c>
      <c r="T154" s="4">
        <f t="shared" si="152"/>
        <v>5640</v>
      </c>
      <c r="U154" s="4">
        <f t="shared" si="153"/>
        <v>5640</v>
      </c>
      <c r="V154" s="4">
        <f t="shared" si="154"/>
        <v>5640</v>
      </c>
      <c r="W154" s="4">
        <f t="shared" si="155"/>
        <v>5640</v>
      </c>
      <c r="X154" s="4">
        <f t="shared" si="156"/>
        <v>5640</v>
      </c>
      <c r="Y154" s="4">
        <f t="shared" si="157"/>
        <v>84600</v>
      </c>
      <c r="Z154" s="4">
        <f t="shared" si="158"/>
        <v>84600</v>
      </c>
      <c r="AA154" s="4">
        <f t="shared" si="159"/>
        <v>84600</v>
      </c>
      <c r="AC154" s="4">
        <v>152</v>
      </c>
      <c r="AD154" s="4">
        <f t="shared" si="160"/>
        <v>6937</v>
      </c>
      <c r="AE154" s="4">
        <f t="shared" si="161"/>
        <v>6937</v>
      </c>
      <c r="AF154" s="4">
        <f t="shared" si="162"/>
        <v>6937</v>
      </c>
      <c r="AG154" s="4">
        <f t="shared" si="163"/>
        <v>5640</v>
      </c>
      <c r="AH154" s="4">
        <f t="shared" si="164"/>
        <v>5640</v>
      </c>
      <c r="AI154" s="4">
        <f t="shared" si="165"/>
        <v>5640</v>
      </c>
      <c r="AJ154" s="4">
        <f t="shared" si="166"/>
        <v>5640</v>
      </c>
      <c r="AK154" s="4">
        <f t="shared" si="167"/>
        <v>5640</v>
      </c>
      <c r="AL154" s="4">
        <f t="shared" si="168"/>
        <v>5640</v>
      </c>
      <c r="AM154" s="4">
        <f t="shared" si="169"/>
        <v>112800</v>
      </c>
      <c r="AN154" s="4">
        <f t="shared" si="170"/>
        <v>112800</v>
      </c>
      <c r="AO154" s="4">
        <f t="shared" si="171"/>
        <v>112800</v>
      </c>
    </row>
    <row r="155" ht="16.5" spans="1:41">
      <c r="A155" s="4">
        <v>153</v>
      </c>
      <c r="B155" s="4">
        <f>INT(SUM(槽位强化!B156:E156)/属性空间占比!$B$2*属性空间占比!$B$8/3)</f>
        <v>8566</v>
      </c>
      <c r="C155" s="4">
        <f t="shared" si="139"/>
        <v>8566</v>
      </c>
      <c r="D155" s="4">
        <f t="shared" si="140"/>
        <v>8566</v>
      </c>
      <c r="E155" s="4">
        <f t="shared" si="141"/>
        <v>5710</v>
      </c>
      <c r="F155" s="4">
        <f t="shared" si="142"/>
        <v>5710</v>
      </c>
      <c r="G155" s="4">
        <f t="shared" si="143"/>
        <v>5710</v>
      </c>
      <c r="H155" s="4">
        <f t="shared" si="144"/>
        <v>5710</v>
      </c>
      <c r="I155" s="4">
        <f t="shared" si="145"/>
        <v>5710</v>
      </c>
      <c r="J155" s="4">
        <f t="shared" si="146"/>
        <v>5710</v>
      </c>
      <c r="K155" s="4">
        <f t="shared" si="147"/>
        <v>171300</v>
      </c>
      <c r="L155" s="4">
        <f t="shared" si="148"/>
        <v>171300</v>
      </c>
      <c r="M155" s="4">
        <f t="shared" si="149"/>
        <v>171300</v>
      </c>
      <c r="O155" s="4">
        <v>153</v>
      </c>
      <c r="P155" s="4">
        <f t="shared" si="150"/>
        <v>7024</v>
      </c>
      <c r="Q155" s="4">
        <f t="shared" si="137"/>
        <v>7024</v>
      </c>
      <c r="R155" s="4">
        <f t="shared" si="138"/>
        <v>7024</v>
      </c>
      <c r="S155" s="4">
        <f t="shared" si="151"/>
        <v>5710</v>
      </c>
      <c r="T155" s="4">
        <f t="shared" si="152"/>
        <v>5710</v>
      </c>
      <c r="U155" s="4">
        <f t="shared" si="153"/>
        <v>5710</v>
      </c>
      <c r="V155" s="4">
        <f t="shared" si="154"/>
        <v>5710</v>
      </c>
      <c r="W155" s="4">
        <f t="shared" si="155"/>
        <v>5710</v>
      </c>
      <c r="X155" s="4">
        <f t="shared" si="156"/>
        <v>5710</v>
      </c>
      <c r="Y155" s="4">
        <f t="shared" si="157"/>
        <v>85650</v>
      </c>
      <c r="Z155" s="4">
        <f t="shared" si="158"/>
        <v>85650</v>
      </c>
      <c r="AA155" s="4">
        <f t="shared" si="159"/>
        <v>85650</v>
      </c>
      <c r="AC155" s="4">
        <v>153</v>
      </c>
      <c r="AD155" s="4">
        <f t="shared" si="160"/>
        <v>7024</v>
      </c>
      <c r="AE155" s="4">
        <f t="shared" si="161"/>
        <v>7024</v>
      </c>
      <c r="AF155" s="4">
        <f t="shared" si="162"/>
        <v>7024</v>
      </c>
      <c r="AG155" s="4">
        <f t="shared" si="163"/>
        <v>5710</v>
      </c>
      <c r="AH155" s="4">
        <f t="shared" si="164"/>
        <v>5710</v>
      </c>
      <c r="AI155" s="4">
        <f t="shared" si="165"/>
        <v>5710</v>
      </c>
      <c r="AJ155" s="4">
        <f t="shared" si="166"/>
        <v>5710</v>
      </c>
      <c r="AK155" s="4">
        <f t="shared" si="167"/>
        <v>5710</v>
      </c>
      <c r="AL155" s="4">
        <f t="shared" si="168"/>
        <v>5710</v>
      </c>
      <c r="AM155" s="4">
        <f t="shared" si="169"/>
        <v>114200</v>
      </c>
      <c r="AN155" s="4">
        <f t="shared" si="170"/>
        <v>114200</v>
      </c>
      <c r="AO155" s="4">
        <f t="shared" si="171"/>
        <v>114200</v>
      </c>
    </row>
    <row r="156" ht="16.5" spans="1:41">
      <c r="A156" s="4">
        <v>154</v>
      </c>
      <c r="B156" s="4">
        <f>INT(SUM(槽位强化!B157:E157)/属性空间占比!$B$2*属性空间占比!$B$8/3)</f>
        <v>8673</v>
      </c>
      <c r="C156" s="4">
        <f t="shared" si="139"/>
        <v>8673</v>
      </c>
      <c r="D156" s="4">
        <f t="shared" si="140"/>
        <v>8673</v>
      </c>
      <c r="E156" s="4">
        <f t="shared" si="141"/>
        <v>5782</v>
      </c>
      <c r="F156" s="4">
        <f t="shared" si="142"/>
        <v>5782</v>
      </c>
      <c r="G156" s="4">
        <f t="shared" si="143"/>
        <v>5782</v>
      </c>
      <c r="H156" s="4">
        <f t="shared" si="144"/>
        <v>5782</v>
      </c>
      <c r="I156" s="4">
        <f t="shared" si="145"/>
        <v>5782</v>
      </c>
      <c r="J156" s="4">
        <f t="shared" si="146"/>
        <v>5782</v>
      </c>
      <c r="K156" s="4">
        <f t="shared" si="147"/>
        <v>173460</v>
      </c>
      <c r="L156" s="4">
        <f t="shared" si="148"/>
        <v>173460</v>
      </c>
      <c r="M156" s="4">
        <f t="shared" si="149"/>
        <v>173460</v>
      </c>
      <c r="O156" s="4">
        <v>154</v>
      </c>
      <c r="P156" s="4">
        <f t="shared" si="150"/>
        <v>7111</v>
      </c>
      <c r="Q156" s="4">
        <f t="shared" si="137"/>
        <v>7111</v>
      </c>
      <c r="R156" s="4">
        <f t="shared" si="138"/>
        <v>7111</v>
      </c>
      <c r="S156" s="4">
        <f t="shared" si="151"/>
        <v>5782</v>
      </c>
      <c r="T156" s="4">
        <f t="shared" si="152"/>
        <v>5782</v>
      </c>
      <c r="U156" s="4">
        <f t="shared" si="153"/>
        <v>5782</v>
      </c>
      <c r="V156" s="4">
        <f t="shared" si="154"/>
        <v>5782</v>
      </c>
      <c r="W156" s="4">
        <f t="shared" si="155"/>
        <v>5782</v>
      </c>
      <c r="X156" s="4">
        <f t="shared" si="156"/>
        <v>5782</v>
      </c>
      <c r="Y156" s="4">
        <f t="shared" si="157"/>
        <v>86730</v>
      </c>
      <c r="Z156" s="4">
        <f t="shared" si="158"/>
        <v>86730</v>
      </c>
      <c r="AA156" s="4">
        <f t="shared" si="159"/>
        <v>86730</v>
      </c>
      <c r="AC156" s="4">
        <v>154</v>
      </c>
      <c r="AD156" s="4">
        <f t="shared" si="160"/>
        <v>7111</v>
      </c>
      <c r="AE156" s="4">
        <f t="shared" si="161"/>
        <v>7111</v>
      </c>
      <c r="AF156" s="4">
        <f t="shared" si="162"/>
        <v>7111</v>
      </c>
      <c r="AG156" s="4">
        <f t="shared" si="163"/>
        <v>5782</v>
      </c>
      <c r="AH156" s="4">
        <f t="shared" si="164"/>
        <v>5782</v>
      </c>
      <c r="AI156" s="4">
        <f t="shared" si="165"/>
        <v>5782</v>
      </c>
      <c r="AJ156" s="4">
        <f t="shared" si="166"/>
        <v>5782</v>
      </c>
      <c r="AK156" s="4">
        <f t="shared" si="167"/>
        <v>5782</v>
      </c>
      <c r="AL156" s="4">
        <f t="shared" si="168"/>
        <v>5782</v>
      </c>
      <c r="AM156" s="4">
        <f t="shared" si="169"/>
        <v>115640</v>
      </c>
      <c r="AN156" s="4">
        <f t="shared" si="170"/>
        <v>115640</v>
      </c>
      <c r="AO156" s="4">
        <f t="shared" si="171"/>
        <v>115640</v>
      </c>
    </row>
    <row r="157" ht="16.5" spans="1:41">
      <c r="A157" s="4">
        <v>155</v>
      </c>
      <c r="B157" s="4">
        <f>INT(SUM(槽位强化!B158:E158)/属性空间占比!$B$2*属性空间占比!$B$8/3)</f>
        <v>8780</v>
      </c>
      <c r="C157" s="4">
        <f t="shared" si="139"/>
        <v>8780</v>
      </c>
      <c r="D157" s="4">
        <f t="shared" si="140"/>
        <v>8780</v>
      </c>
      <c r="E157" s="4">
        <f t="shared" si="141"/>
        <v>5853</v>
      </c>
      <c r="F157" s="4">
        <f t="shared" si="142"/>
        <v>5853</v>
      </c>
      <c r="G157" s="4">
        <f t="shared" si="143"/>
        <v>5853</v>
      </c>
      <c r="H157" s="4">
        <f t="shared" si="144"/>
        <v>5853</v>
      </c>
      <c r="I157" s="4">
        <f t="shared" si="145"/>
        <v>5853</v>
      </c>
      <c r="J157" s="4">
        <f t="shared" si="146"/>
        <v>5853</v>
      </c>
      <c r="K157" s="4">
        <f t="shared" si="147"/>
        <v>175590</v>
      </c>
      <c r="L157" s="4">
        <f t="shared" si="148"/>
        <v>175590</v>
      </c>
      <c r="M157" s="4">
        <f t="shared" si="149"/>
        <v>175590</v>
      </c>
      <c r="O157" s="4">
        <v>155</v>
      </c>
      <c r="P157" s="4">
        <f t="shared" si="150"/>
        <v>7199</v>
      </c>
      <c r="Q157" s="4">
        <f t="shared" si="137"/>
        <v>7199</v>
      </c>
      <c r="R157" s="4">
        <f t="shared" si="138"/>
        <v>7199</v>
      </c>
      <c r="S157" s="4">
        <f t="shared" si="151"/>
        <v>5853</v>
      </c>
      <c r="T157" s="4">
        <f t="shared" si="152"/>
        <v>5853</v>
      </c>
      <c r="U157" s="4">
        <f t="shared" si="153"/>
        <v>5853</v>
      </c>
      <c r="V157" s="4">
        <f t="shared" si="154"/>
        <v>5853</v>
      </c>
      <c r="W157" s="4">
        <f t="shared" si="155"/>
        <v>5853</v>
      </c>
      <c r="X157" s="4">
        <f t="shared" si="156"/>
        <v>5853</v>
      </c>
      <c r="Y157" s="4">
        <f t="shared" si="157"/>
        <v>87795</v>
      </c>
      <c r="Z157" s="4">
        <f t="shared" si="158"/>
        <v>87795</v>
      </c>
      <c r="AA157" s="4">
        <f t="shared" si="159"/>
        <v>87795</v>
      </c>
      <c r="AC157" s="4">
        <v>155</v>
      </c>
      <c r="AD157" s="4">
        <f t="shared" si="160"/>
        <v>7199</v>
      </c>
      <c r="AE157" s="4">
        <f t="shared" si="161"/>
        <v>7199</v>
      </c>
      <c r="AF157" s="4">
        <f t="shared" si="162"/>
        <v>7199</v>
      </c>
      <c r="AG157" s="4">
        <f t="shared" si="163"/>
        <v>5853</v>
      </c>
      <c r="AH157" s="4">
        <f t="shared" si="164"/>
        <v>5853</v>
      </c>
      <c r="AI157" s="4">
        <f t="shared" si="165"/>
        <v>5853</v>
      </c>
      <c r="AJ157" s="4">
        <f t="shared" si="166"/>
        <v>5853</v>
      </c>
      <c r="AK157" s="4">
        <f t="shared" si="167"/>
        <v>5853</v>
      </c>
      <c r="AL157" s="4">
        <f t="shared" si="168"/>
        <v>5853</v>
      </c>
      <c r="AM157" s="4">
        <f t="shared" si="169"/>
        <v>117060</v>
      </c>
      <c r="AN157" s="4">
        <f t="shared" si="170"/>
        <v>117060</v>
      </c>
      <c r="AO157" s="4">
        <f t="shared" si="171"/>
        <v>117060</v>
      </c>
    </row>
    <row r="158" ht="16.5" spans="1:41">
      <c r="A158" s="4">
        <v>156</v>
      </c>
      <c r="B158" s="4">
        <f>INT(SUM(槽位强化!B159:E159)/属性空间占比!$B$2*属性空间占比!$B$8/3)</f>
        <v>8893</v>
      </c>
      <c r="C158" s="4">
        <f t="shared" si="139"/>
        <v>8893</v>
      </c>
      <c r="D158" s="4">
        <f t="shared" si="140"/>
        <v>8893</v>
      </c>
      <c r="E158" s="4">
        <f t="shared" si="141"/>
        <v>5928</v>
      </c>
      <c r="F158" s="4">
        <f t="shared" si="142"/>
        <v>5928</v>
      </c>
      <c r="G158" s="4">
        <f t="shared" si="143"/>
        <v>5928</v>
      </c>
      <c r="H158" s="4">
        <f t="shared" si="144"/>
        <v>5928</v>
      </c>
      <c r="I158" s="4">
        <f t="shared" si="145"/>
        <v>5928</v>
      </c>
      <c r="J158" s="4">
        <f t="shared" si="146"/>
        <v>5928</v>
      </c>
      <c r="K158" s="4">
        <f t="shared" si="147"/>
        <v>177840</v>
      </c>
      <c r="L158" s="4">
        <f t="shared" si="148"/>
        <v>177840</v>
      </c>
      <c r="M158" s="4">
        <f t="shared" si="149"/>
        <v>177840</v>
      </c>
      <c r="O158" s="4">
        <v>156</v>
      </c>
      <c r="P158" s="4">
        <f t="shared" si="150"/>
        <v>7292</v>
      </c>
      <c r="Q158" s="4">
        <f t="shared" si="137"/>
        <v>7292</v>
      </c>
      <c r="R158" s="4">
        <f t="shared" si="138"/>
        <v>7292</v>
      </c>
      <c r="S158" s="4">
        <f t="shared" si="151"/>
        <v>5928</v>
      </c>
      <c r="T158" s="4">
        <f t="shared" si="152"/>
        <v>5928</v>
      </c>
      <c r="U158" s="4">
        <f t="shared" si="153"/>
        <v>5928</v>
      </c>
      <c r="V158" s="4">
        <f t="shared" si="154"/>
        <v>5928</v>
      </c>
      <c r="W158" s="4">
        <f t="shared" si="155"/>
        <v>5928</v>
      </c>
      <c r="X158" s="4">
        <f t="shared" si="156"/>
        <v>5928</v>
      </c>
      <c r="Y158" s="4">
        <f t="shared" si="157"/>
        <v>88920</v>
      </c>
      <c r="Z158" s="4">
        <f t="shared" si="158"/>
        <v>88920</v>
      </c>
      <c r="AA158" s="4">
        <f t="shared" si="159"/>
        <v>88920</v>
      </c>
      <c r="AC158" s="4">
        <v>156</v>
      </c>
      <c r="AD158" s="4">
        <f t="shared" si="160"/>
        <v>7292</v>
      </c>
      <c r="AE158" s="4">
        <f t="shared" si="161"/>
        <v>7292</v>
      </c>
      <c r="AF158" s="4">
        <f t="shared" si="162"/>
        <v>7292</v>
      </c>
      <c r="AG158" s="4">
        <f t="shared" si="163"/>
        <v>5928</v>
      </c>
      <c r="AH158" s="4">
        <f t="shared" si="164"/>
        <v>5928</v>
      </c>
      <c r="AI158" s="4">
        <f t="shared" si="165"/>
        <v>5928</v>
      </c>
      <c r="AJ158" s="4">
        <f t="shared" si="166"/>
        <v>5928</v>
      </c>
      <c r="AK158" s="4">
        <f t="shared" si="167"/>
        <v>5928</v>
      </c>
      <c r="AL158" s="4">
        <f t="shared" si="168"/>
        <v>5928</v>
      </c>
      <c r="AM158" s="4">
        <f t="shared" si="169"/>
        <v>118560</v>
      </c>
      <c r="AN158" s="4">
        <f t="shared" si="170"/>
        <v>118560</v>
      </c>
      <c r="AO158" s="4">
        <f t="shared" si="171"/>
        <v>118560</v>
      </c>
    </row>
    <row r="159" ht="16.5" spans="1:41">
      <c r="A159" s="4">
        <v>157</v>
      </c>
      <c r="B159" s="4">
        <f>INT(SUM(槽位强化!B160:E160)/属性空间占比!$B$2*属性空间占比!$B$8/3)</f>
        <v>9000</v>
      </c>
      <c r="C159" s="4">
        <f t="shared" si="139"/>
        <v>9000</v>
      </c>
      <c r="D159" s="4">
        <f t="shared" si="140"/>
        <v>9000</v>
      </c>
      <c r="E159" s="4">
        <f t="shared" si="141"/>
        <v>6000</v>
      </c>
      <c r="F159" s="4">
        <f t="shared" si="142"/>
        <v>6000</v>
      </c>
      <c r="G159" s="4">
        <f t="shared" si="143"/>
        <v>6000</v>
      </c>
      <c r="H159" s="4">
        <f t="shared" si="144"/>
        <v>6000</v>
      </c>
      <c r="I159" s="4">
        <f t="shared" si="145"/>
        <v>6000</v>
      </c>
      <c r="J159" s="4">
        <f t="shared" si="146"/>
        <v>6000</v>
      </c>
      <c r="K159" s="4">
        <f t="shared" si="147"/>
        <v>180000</v>
      </c>
      <c r="L159" s="4">
        <f t="shared" si="148"/>
        <v>180000</v>
      </c>
      <c r="M159" s="4">
        <f t="shared" si="149"/>
        <v>180000</v>
      </c>
      <c r="O159" s="4">
        <v>157</v>
      </c>
      <c r="P159" s="4">
        <f t="shared" si="150"/>
        <v>7380</v>
      </c>
      <c r="Q159" s="4">
        <f t="shared" si="137"/>
        <v>7380</v>
      </c>
      <c r="R159" s="4">
        <f t="shared" si="138"/>
        <v>7380</v>
      </c>
      <c r="S159" s="4">
        <f t="shared" si="151"/>
        <v>6000</v>
      </c>
      <c r="T159" s="4">
        <f t="shared" si="152"/>
        <v>6000</v>
      </c>
      <c r="U159" s="4">
        <f t="shared" si="153"/>
        <v>6000</v>
      </c>
      <c r="V159" s="4">
        <f t="shared" si="154"/>
        <v>6000</v>
      </c>
      <c r="W159" s="4">
        <f t="shared" si="155"/>
        <v>6000</v>
      </c>
      <c r="X159" s="4">
        <f t="shared" si="156"/>
        <v>6000</v>
      </c>
      <c r="Y159" s="4">
        <f t="shared" si="157"/>
        <v>90000</v>
      </c>
      <c r="Z159" s="4">
        <f t="shared" si="158"/>
        <v>90000</v>
      </c>
      <c r="AA159" s="4">
        <f t="shared" si="159"/>
        <v>90000</v>
      </c>
      <c r="AC159" s="4">
        <v>157</v>
      </c>
      <c r="AD159" s="4">
        <f t="shared" si="160"/>
        <v>7380</v>
      </c>
      <c r="AE159" s="4">
        <f t="shared" si="161"/>
        <v>7380</v>
      </c>
      <c r="AF159" s="4">
        <f t="shared" si="162"/>
        <v>7380</v>
      </c>
      <c r="AG159" s="4">
        <f t="shared" si="163"/>
        <v>6000</v>
      </c>
      <c r="AH159" s="4">
        <f t="shared" si="164"/>
        <v>6000</v>
      </c>
      <c r="AI159" s="4">
        <f t="shared" si="165"/>
        <v>6000</v>
      </c>
      <c r="AJ159" s="4">
        <f t="shared" si="166"/>
        <v>6000</v>
      </c>
      <c r="AK159" s="4">
        <f t="shared" si="167"/>
        <v>6000</v>
      </c>
      <c r="AL159" s="4">
        <f t="shared" si="168"/>
        <v>6000</v>
      </c>
      <c r="AM159" s="4">
        <f t="shared" si="169"/>
        <v>120000</v>
      </c>
      <c r="AN159" s="4">
        <f t="shared" si="170"/>
        <v>120000</v>
      </c>
      <c r="AO159" s="4">
        <f t="shared" si="171"/>
        <v>120000</v>
      </c>
    </row>
    <row r="160" ht="16.5" spans="1:41">
      <c r="A160" s="4">
        <v>158</v>
      </c>
      <c r="B160" s="4">
        <f>INT(SUM(槽位强化!B161:E161)/属性空间占比!$B$2*属性空间占比!$B$8/3)</f>
        <v>9113</v>
      </c>
      <c r="C160" s="4">
        <f t="shared" si="139"/>
        <v>9113</v>
      </c>
      <c r="D160" s="4">
        <f t="shared" si="140"/>
        <v>9113</v>
      </c>
      <c r="E160" s="4">
        <f t="shared" si="141"/>
        <v>6075</v>
      </c>
      <c r="F160" s="4">
        <f t="shared" si="142"/>
        <v>6075</v>
      </c>
      <c r="G160" s="4">
        <f t="shared" si="143"/>
        <v>6075</v>
      </c>
      <c r="H160" s="4">
        <f t="shared" si="144"/>
        <v>6075</v>
      </c>
      <c r="I160" s="4">
        <f t="shared" si="145"/>
        <v>6075</v>
      </c>
      <c r="J160" s="4">
        <f t="shared" si="146"/>
        <v>6075</v>
      </c>
      <c r="K160" s="4">
        <f t="shared" si="147"/>
        <v>182250</v>
      </c>
      <c r="L160" s="4">
        <f t="shared" si="148"/>
        <v>182250</v>
      </c>
      <c r="M160" s="4">
        <f t="shared" si="149"/>
        <v>182250</v>
      </c>
      <c r="O160" s="4">
        <v>158</v>
      </c>
      <c r="P160" s="4">
        <f t="shared" si="150"/>
        <v>7472</v>
      </c>
      <c r="Q160" s="4">
        <f t="shared" si="137"/>
        <v>7472</v>
      </c>
      <c r="R160" s="4">
        <f t="shared" si="138"/>
        <v>7472</v>
      </c>
      <c r="S160" s="4">
        <f t="shared" si="151"/>
        <v>6075</v>
      </c>
      <c r="T160" s="4">
        <f t="shared" si="152"/>
        <v>6075</v>
      </c>
      <c r="U160" s="4">
        <f t="shared" si="153"/>
        <v>6075</v>
      </c>
      <c r="V160" s="4">
        <f t="shared" si="154"/>
        <v>6075</v>
      </c>
      <c r="W160" s="4">
        <f t="shared" si="155"/>
        <v>6075</v>
      </c>
      <c r="X160" s="4">
        <f t="shared" si="156"/>
        <v>6075</v>
      </c>
      <c r="Y160" s="4">
        <f t="shared" si="157"/>
        <v>91125</v>
      </c>
      <c r="Z160" s="4">
        <f t="shared" si="158"/>
        <v>91125</v>
      </c>
      <c r="AA160" s="4">
        <f t="shared" si="159"/>
        <v>91125</v>
      </c>
      <c r="AC160" s="4">
        <v>158</v>
      </c>
      <c r="AD160" s="4">
        <f t="shared" si="160"/>
        <v>7472</v>
      </c>
      <c r="AE160" s="4">
        <f t="shared" si="161"/>
        <v>7472</v>
      </c>
      <c r="AF160" s="4">
        <f t="shared" si="162"/>
        <v>7472</v>
      </c>
      <c r="AG160" s="4">
        <f t="shared" si="163"/>
        <v>6075</v>
      </c>
      <c r="AH160" s="4">
        <f t="shared" si="164"/>
        <v>6075</v>
      </c>
      <c r="AI160" s="4">
        <f t="shared" si="165"/>
        <v>6075</v>
      </c>
      <c r="AJ160" s="4">
        <f t="shared" si="166"/>
        <v>6075</v>
      </c>
      <c r="AK160" s="4">
        <f t="shared" si="167"/>
        <v>6075</v>
      </c>
      <c r="AL160" s="4">
        <f t="shared" si="168"/>
        <v>6075</v>
      </c>
      <c r="AM160" s="4">
        <f t="shared" si="169"/>
        <v>121500</v>
      </c>
      <c r="AN160" s="4">
        <f t="shared" si="170"/>
        <v>121500</v>
      </c>
      <c r="AO160" s="4">
        <f t="shared" si="171"/>
        <v>121500</v>
      </c>
    </row>
    <row r="161" ht="16.5" spans="1:41">
      <c r="A161" s="4">
        <v>159</v>
      </c>
      <c r="B161" s="4">
        <f>INT(SUM(槽位强化!B162:E162)/属性空间占比!$B$2*属性空间占比!$B$8/3)</f>
        <v>9220</v>
      </c>
      <c r="C161" s="4">
        <f t="shared" si="139"/>
        <v>9220</v>
      </c>
      <c r="D161" s="4">
        <f t="shared" si="140"/>
        <v>9220</v>
      </c>
      <c r="E161" s="4">
        <f t="shared" si="141"/>
        <v>6146</v>
      </c>
      <c r="F161" s="4">
        <f t="shared" si="142"/>
        <v>6146</v>
      </c>
      <c r="G161" s="4">
        <f t="shared" si="143"/>
        <v>6146</v>
      </c>
      <c r="H161" s="4">
        <f t="shared" si="144"/>
        <v>6146</v>
      </c>
      <c r="I161" s="4">
        <f t="shared" si="145"/>
        <v>6146</v>
      </c>
      <c r="J161" s="4">
        <f t="shared" si="146"/>
        <v>6146</v>
      </c>
      <c r="K161" s="4">
        <f t="shared" si="147"/>
        <v>184380</v>
      </c>
      <c r="L161" s="4">
        <f t="shared" si="148"/>
        <v>184380</v>
      </c>
      <c r="M161" s="4">
        <f t="shared" si="149"/>
        <v>184380</v>
      </c>
      <c r="O161" s="4">
        <v>159</v>
      </c>
      <c r="P161" s="4">
        <f t="shared" si="150"/>
        <v>7560</v>
      </c>
      <c r="Q161" s="4">
        <f t="shared" si="137"/>
        <v>7560</v>
      </c>
      <c r="R161" s="4">
        <f t="shared" si="138"/>
        <v>7560</v>
      </c>
      <c r="S161" s="4">
        <f t="shared" si="151"/>
        <v>6146</v>
      </c>
      <c r="T161" s="4">
        <f t="shared" si="152"/>
        <v>6146</v>
      </c>
      <c r="U161" s="4">
        <f t="shared" si="153"/>
        <v>6146</v>
      </c>
      <c r="V161" s="4">
        <f t="shared" si="154"/>
        <v>6146</v>
      </c>
      <c r="W161" s="4">
        <f t="shared" si="155"/>
        <v>6146</v>
      </c>
      <c r="X161" s="4">
        <f t="shared" si="156"/>
        <v>6146</v>
      </c>
      <c r="Y161" s="4">
        <f t="shared" si="157"/>
        <v>92190</v>
      </c>
      <c r="Z161" s="4">
        <f t="shared" si="158"/>
        <v>92190</v>
      </c>
      <c r="AA161" s="4">
        <f t="shared" si="159"/>
        <v>92190</v>
      </c>
      <c r="AC161" s="4">
        <v>159</v>
      </c>
      <c r="AD161" s="4">
        <f t="shared" si="160"/>
        <v>7560</v>
      </c>
      <c r="AE161" s="4">
        <f t="shared" si="161"/>
        <v>7560</v>
      </c>
      <c r="AF161" s="4">
        <f t="shared" si="162"/>
        <v>7560</v>
      </c>
      <c r="AG161" s="4">
        <f t="shared" si="163"/>
        <v>6146</v>
      </c>
      <c r="AH161" s="4">
        <f t="shared" si="164"/>
        <v>6146</v>
      </c>
      <c r="AI161" s="4">
        <f t="shared" si="165"/>
        <v>6146</v>
      </c>
      <c r="AJ161" s="4">
        <f t="shared" si="166"/>
        <v>6146</v>
      </c>
      <c r="AK161" s="4">
        <f t="shared" si="167"/>
        <v>6146</v>
      </c>
      <c r="AL161" s="4">
        <f t="shared" si="168"/>
        <v>6146</v>
      </c>
      <c r="AM161" s="4">
        <f t="shared" si="169"/>
        <v>122920</v>
      </c>
      <c r="AN161" s="4">
        <f t="shared" si="170"/>
        <v>122920</v>
      </c>
      <c r="AO161" s="4">
        <f t="shared" si="171"/>
        <v>122920</v>
      </c>
    </row>
    <row r="162" ht="16.5" spans="1:41">
      <c r="A162" s="4">
        <v>160</v>
      </c>
      <c r="B162" s="4">
        <f>INT(SUM(槽位强化!B163:E163)/属性空间占比!$B$2*属性空间占比!$B$8/3)</f>
        <v>9333</v>
      </c>
      <c r="C162" s="4">
        <f t="shared" si="139"/>
        <v>9333</v>
      </c>
      <c r="D162" s="4">
        <f t="shared" si="140"/>
        <v>9333</v>
      </c>
      <c r="E162" s="4">
        <f t="shared" si="141"/>
        <v>6222</v>
      </c>
      <c r="F162" s="4">
        <f t="shared" si="142"/>
        <v>6222</v>
      </c>
      <c r="G162" s="4">
        <f t="shared" si="143"/>
        <v>6222</v>
      </c>
      <c r="H162" s="4">
        <f t="shared" si="144"/>
        <v>6222</v>
      </c>
      <c r="I162" s="4">
        <f t="shared" si="145"/>
        <v>6222</v>
      </c>
      <c r="J162" s="4">
        <f t="shared" si="146"/>
        <v>6222</v>
      </c>
      <c r="K162" s="4">
        <f t="shared" si="147"/>
        <v>186660</v>
      </c>
      <c r="L162" s="4">
        <f t="shared" si="148"/>
        <v>186660</v>
      </c>
      <c r="M162" s="4">
        <f t="shared" si="149"/>
        <v>186660</v>
      </c>
      <c r="O162" s="4">
        <v>160</v>
      </c>
      <c r="P162" s="4">
        <f t="shared" si="150"/>
        <v>7653</v>
      </c>
      <c r="Q162" s="4">
        <f t="shared" si="137"/>
        <v>7653</v>
      </c>
      <c r="R162" s="4">
        <f t="shared" si="138"/>
        <v>7653</v>
      </c>
      <c r="S162" s="4">
        <f t="shared" si="151"/>
        <v>6222</v>
      </c>
      <c r="T162" s="4">
        <f t="shared" si="152"/>
        <v>6222</v>
      </c>
      <c r="U162" s="4">
        <f t="shared" si="153"/>
        <v>6222</v>
      </c>
      <c r="V162" s="4">
        <f t="shared" si="154"/>
        <v>6222</v>
      </c>
      <c r="W162" s="4">
        <f t="shared" si="155"/>
        <v>6222</v>
      </c>
      <c r="X162" s="4">
        <f t="shared" si="156"/>
        <v>6222</v>
      </c>
      <c r="Y162" s="4">
        <f t="shared" si="157"/>
        <v>93330</v>
      </c>
      <c r="Z162" s="4">
        <f t="shared" si="158"/>
        <v>93330</v>
      </c>
      <c r="AA162" s="4">
        <f t="shared" si="159"/>
        <v>93330</v>
      </c>
      <c r="AC162" s="4">
        <v>160</v>
      </c>
      <c r="AD162" s="4">
        <f t="shared" si="160"/>
        <v>7653</v>
      </c>
      <c r="AE162" s="4">
        <f t="shared" si="161"/>
        <v>7653</v>
      </c>
      <c r="AF162" s="4">
        <f t="shared" si="162"/>
        <v>7653</v>
      </c>
      <c r="AG162" s="4">
        <f t="shared" si="163"/>
        <v>6222</v>
      </c>
      <c r="AH162" s="4">
        <f t="shared" si="164"/>
        <v>6222</v>
      </c>
      <c r="AI162" s="4">
        <f t="shared" si="165"/>
        <v>6222</v>
      </c>
      <c r="AJ162" s="4">
        <f t="shared" si="166"/>
        <v>6222</v>
      </c>
      <c r="AK162" s="4">
        <f t="shared" si="167"/>
        <v>6222</v>
      </c>
      <c r="AL162" s="4">
        <f t="shared" si="168"/>
        <v>6222</v>
      </c>
      <c r="AM162" s="4">
        <f t="shared" si="169"/>
        <v>124440</v>
      </c>
      <c r="AN162" s="4">
        <f t="shared" si="170"/>
        <v>124440</v>
      </c>
      <c r="AO162" s="4">
        <f t="shared" si="171"/>
        <v>124440</v>
      </c>
    </row>
    <row r="163" ht="16.5" spans="1:41">
      <c r="A163" s="4">
        <v>161</v>
      </c>
      <c r="B163" s="4">
        <f>INT(SUM(槽位强化!B164:E164)/属性空间占比!$B$2*属性空间占比!$B$8/3)</f>
        <v>9446</v>
      </c>
      <c r="C163" s="4">
        <f t="shared" si="139"/>
        <v>9446</v>
      </c>
      <c r="D163" s="4">
        <f t="shared" si="140"/>
        <v>9446</v>
      </c>
      <c r="E163" s="4">
        <f t="shared" si="141"/>
        <v>6297</v>
      </c>
      <c r="F163" s="4">
        <f t="shared" si="142"/>
        <v>6297</v>
      </c>
      <c r="G163" s="4">
        <f t="shared" si="143"/>
        <v>6297</v>
      </c>
      <c r="H163" s="4">
        <f t="shared" si="144"/>
        <v>6297</v>
      </c>
      <c r="I163" s="4">
        <f t="shared" si="145"/>
        <v>6297</v>
      </c>
      <c r="J163" s="4">
        <f t="shared" si="146"/>
        <v>6297</v>
      </c>
      <c r="K163" s="4">
        <f t="shared" si="147"/>
        <v>188910</v>
      </c>
      <c r="L163" s="4">
        <f t="shared" si="148"/>
        <v>188910</v>
      </c>
      <c r="M163" s="4">
        <f t="shared" si="149"/>
        <v>188910</v>
      </c>
      <c r="O163" s="4">
        <v>161</v>
      </c>
      <c r="P163" s="4">
        <f t="shared" si="150"/>
        <v>7745</v>
      </c>
      <c r="Q163" s="4">
        <f t="shared" si="137"/>
        <v>7745</v>
      </c>
      <c r="R163" s="4">
        <f t="shared" si="138"/>
        <v>7745</v>
      </c>
      <c r="S163" s="4">
        <f t="shared" si="151"/>
        <v>6297</v>
      </c>
      <c r="T163" s="4">
        <f t="shared" si="152"/>
        <v>6297</v>
      </c>
      <c r="U163" s="4">
        <f t="shared" si="153"/>
        <v>6297</v>
      </c>
      <c r="V163" s="4">
        <f t="shared" si="154"/>
        <v>6297</v>
      </c>
      <c r="W163" s="4">
        <f t="shared" si="155"/>
        <v>6297</v>
      </c>
      <c r="X163" s="4">
        <f t="shared" si="156"/>
        <v>6297</v>
      </c>
      <c r="Y163" s="4">
        <f t="shared" si="157"/>
        <v>94455</v>
      </c>
      <c r="Z163" s="4">
        <f t="shared" si="158"/>
        <v>94455</v>
      </c>
      <c r="AA163" s="4">
        <f t="shared" si="159"/>
        <v>94455</v>
      </c>
      <c r="AC163" s="4">
        <v>161</v>
      </c>
      <c r="AD163" s="4">
        <f t="shared" si="160"/>
        <v>7745</v>
      </c>
      <c r="AE163" s="4">
        <f t="shared" si="161"/>
        <v>7745</v>
      </c>
      <c r="AF163" s="4">
        <f t="shared" si="162"/>
        <v>7745</v>
      </c>
      <c r="AG163" s="4">
        <f t="shared" si="163"/>
        <v>6297</v>
      </c>
      <c r="AH163" s="4">
        <f t="shared" si="164"/>
        <v>6297</v>
      </c>
      <c r="AI163" s="4">
        <f t="shared" si="165"/>
        <v>6297</v>
      </c>
      <c r="AJ163" s="4">
        <f t="shared" si="166"/>
        <v>6297</v>
      </c>
      <c r="AK163" s="4">
        <f t="shared" si="167"/>
        <v>6297</v>
      </c>
      <c r="AL163" s="4">
        <f t="shared" si="168"/>
        <v>6297</v>
      </c>
      <c r="AM163" s="4">
        <f t="shared" si="169"/>
        <v>125940</v>
      </c>
      <c r="AN163" s="4">
        <f t="shared" si="170"/>
        <v>125940</v>
      </c>
      <c r="AO163" s="4">
        <f t="shared" si="171"/>
        <v>125940</v>
      </c>
    </row>
    <row r="164" ht="16.5" spans="1:41">
      <c r="A164" s="4">
        <v>162</v>
      </c>
      <c r="B164" s="4">
        <f>INT(SUM(槽位强化!B165:E165)/属性空间占比!$B$2*属性空间占比!$B$8/3)</f>
        <v>9560</v>
      </c>
      <c r="C164" s="4">
        <f t="shared" ref="C164:C195" si="172">B164</f>
        <v>9560</v>
      </c>
      <c r="D164" s="4">
        <f t="shared" ref="D164:D195" si="173">C164</f>
        <v>9560</v>
      </c>
      <c r="E164" s="4">
        <f t="shared" ref="E164:E195" si="174">INT(B164/1.5)</f>
        <v>6373</v>
      </c>
      <c r="F164" s="4">
        <f t="shared" ref="F164:F195" si="175">INT(C164/1.5)</f>
        <v>6373</v>
      </c>
      <c r="G164" s="4">
        <f t="shared" ref="G164:G195" si="176">INT(D164/1.5)</f>
        <v>6373</v>
      </c>
      <c r="H164" s="4">
        <f t="shared" ref="H164:H195" si="177">E164</f>
        <v>6373</v>
      </c>
      <c r="I164" s="4">
        <f t="shared" ref="I164:I195" si="178">F164</f>
        <v>6373</v>
      </c>
      <c r="J164" s="4">
        <f t="shared" ref="J164:J195" si="179">G164</f>
        <v>6373</v>
      </c>
      <c r="K164" s="4">
        <f t="shared" ref="K164:K195" si="180">E164*30</f>
        <v>191190</v>
      </c>
      <c r="L164" s="4">
        <f t="shared" ref="L164:L195" si="181">F164*30</f>
        <v>191190</v>
      </c>
      <c r="M164" s="4">
        <f t="shared" ref="M164:M195" si="182">G164*30</f>
        <v>191190</v>
      </c>
      <c r="O164" s="4">
        <v>162</v>
      </c>
      <c r="P164" s="4">
        <f t="shared" ref="P164:P195" si="183">INT(B164*0.82)</f>
        <v>7839</v>
      </c>
      <c r="Q164" s="4">
        <f t="shared" si="137"/>
        <v>7839</v>
      </c>
      <c r="R164" s="4">
        <f t="shared" si="138"/>
        <v>7839</v>
      </c>
      <c r="S164" s="4">
        <f t="shared" ref="S164:S195" si="184">E164</f>
        <v>6373</v>
      </c>
      <c r="T164" s="4">
        <f t="shared" ref="T164:T195" si="185">F164</f>
        <v>6373</v>
      </c>
      <c r="U164" s="4">
        <f t="shared" ref="U164:U195" si="186">G164</f>
        <v>6373</v>
      </c>
      <c r="V164" s="4">
        <f t="shared" ref="V164:V195" si="187">H164</f>
        <v>6373</v>
      </c>
      <c r="W164" s="4">
        <f t="shared" ref="W164:W195" si="188">I164</f>
        <v>6373</v>
      </c>
      <c r="X164" s="4">
        <f t="shared" ref="X164:X195" si="189">J164</f>
        <v>6373</v>
      </c>
      <c r="Y164" s="4">
        <f t="shared" ref="Y164:Y195" si="190">S164*15</f>
        <v>95595</v>
      </c>
      <c r="Z164" s="4">
        <f t="shared" ref="Z164:Z195" si="191">T164*15</f>
        <v>95595</v>
      </c>
      <c r="AA164" s="4">
        <f t="shared" ref="AA164:AA195" si="192">U164*15</f>
        <v>95595</v>
      </c>
      <c r="AC164" s="4">
        <v>162</v>
      </c>
      <c r="AD164" s="4">
        <f t="shared" ref="AD164:AD195" si="193">P164</f>
        <v>7839</v>
      </c>
      <c r="AE164" s="4">
        <f t="shared" ref="AE164:AE195" si="194">Q164</f>
        <v>7839</v>
      </c>
      <c r="AF164" s="4">
        <f t="shared" ref="AF164:AF195" si="195">R164</f>
        <v>7839</v>
      </c>
      <c r="AG164" s="4">
        <f t="shared" ref="AG164:AG195" si="196">S164</f>
        <v>6373</v>
      </c>
      <c r="AH164" s="4">
        <f t="shared" ref="AH164:AH195" si="197">T164</f>
        <v>6373</v>
      </c>
      <c r="AI164" s="4">
        <f t="shared" ref="AI164:AI195" si="198">U164</f>
        <v>6373</v>
      </c>
      <c r="AJ164" s="4">
        <f t="shared" ref="AJ164:AJ195" si="199">V164</f>
        <v>6373</v>
      </c>
      <c r="AK164" s="4">
        <f t="shared" ref="AK164:AK195" si="200">W164</f>
        <v>6373</v>
      </c>
      <c r="AL164" s="4">
        <f t="shared" ref="AL164:AL195" si="201">X164</f>
        <v>6373</v>
      </c>
      <c r="AM164" s="4">
        <f t="shared" ref="AM164:AM195" si="202">AG164*20</f>
        <v>127460</v>
      </c>
      <c r="AN164" s="4">
        <f t="shared" ref="AN164:AN195" si="203">AH164*20</f>
        <v>127460</v>
      </c>
      <c r="AO164" s="4">
        <f t="shared" ref="AO164:AO195" si="204">AI164*20</f>
        <v>127460</v>
      </c>
    </row>
    <row r="165" ht="16.5" spans="1:41">
      <c r="A165" s="4">
        <v>163</v>
      </c>
      <c r="B165" s="4">
        <f>INT(SUM(槽位强化!B166:E166)/属性空间占比!$B$2*属性空间占比!$B$8/3)</f>
        <v>9673</v>
      </c>
      <c r="C165" s="4">
        <f t="shared" si="172"/>
        <v>9673</v>
      </c>
      <c r="D165" s="4">
        <f t="shared" si="173"/>
        <v>9673</v>
      </c>
      <c r="E165" s="4">
        <f t="shared" si="174"/>
        <v>6448</v>
      </c>
      <c r="F165" s="4">
        <f t="shared" si="175"/>
        <v>6448</v>
      </c>
      <c r="G165" s="4">
        <f t="shared" si="176"/>
        <v>6448</v>
      </c>
      <c r="H165" s="4">
        <f t="shared" si="177"/>
        <v>6448</v>
      </c>
      <c r="I165" s="4">
        <f t="shared" si="178"/>
        <v>6448</v>
      </c>
      <c r="J165" s="4">
        <f t="shared" si="179"/>
        <v>6448</v>
      </c>
      <c r="K165" s="4">
        <f t="shared" si="180"/>
        <v>193440</v>
      </c>
      <c r="L165" s="4">
        <f t="shared" si="181"/>
        <v>193440</v>
      </c>
      <c r="M165" s="4">
        <f t="shared" si="182"/>
        <v>193440</v>
      </c>
      <c r="O165" s="4">
        <v>163</v>
      </c>
      <c r="P165" s="4">
        <f t="shared" si="183"/>
        <v>7931</v>
      </c>
      <c r="Q165" s="4">
        <f t="shared" si="137"/>
        <v>7931</v>
      </c>
      <c r="R165" s="4">
        <f t="shared" si="138"/>
        <v>7931</v>
      </c>
      <c r="S165" s="4">
        <f t="shared" si="184"/>
        <v>6448</v>
      </c>
      <c r="T165" s="4">
        <f t="shared" si="185"/>
        <v>6448</v>
      </c>
      <c r="U165" s="4">
        <f t="shared" si="186"/>
        <v>6448</v>
      </c>
      <c r="V165" s="4">
        <f t="shared" si="187"/>
        <v>6448</v>
      </c>
      <c r="W165" s="4">
        <f t="shared" si="188"/>
        <v>6448</v>
      </c>
      <c r="X165" s="4">
        <f t="shared" si="189"/>
        <v>6448</v>
      </c>
      <c r="Y165" s="4">
        <f t="shared" si="190"/>
        <v>96720</v>
      </c>
      <c r="Z165" s="4">
        <f t="shared" si="191"/>
        <v>96720</v>
      </c>
      <c r="AA165" s="4">
        <f t="shared" si="192"/>
        <v>96720</v>
      </c>
      <c r="AC165" s="4">
        <v>163</v>
      </c>
      <c r="AD165" s="4">
        <f t="shared" si="193"/>
        <v>7931</v>
      </c>
      <c r="AE165" s="4">
        <f t="shared" si="194"/>
        <v>7931</v>
      </c>
      <c r="AF165" s="4">
        <f t="shared" si="195"/>
        <v>7931</v>
      </c>
      <c r="AG165" s="4">
        <f t="shared" si="196"/>
        <v>6448</v>
      </c>
      <c r="AH165" s="4">
        <f t="shared" si="197"/>
        <v>6448</v>
      </c>
      <c r="AI165" s="4">
        <f t="shared" si="198"/>
        <v>6448</v>
      </c>
      <c r="AJ165" s="4">
        <f t="shared" si="199"/>
        <v>6448</v>
      </c>
      <c r="AK165" s="4">
        <f t="shared" si="200"/>
        <v>6448</v>
      </c>
      <c r="AL165" s="4">
        <f t="shared" si="201"/>
        <v>6448</v>
      </c>
      <c r="AM165" s="4">
        <f t="shared" si="202"/>
        <v>128960</v>
      </c>
      <c r="AN165" s="4">
        <f t="shared" si="203"/>
        <v>128960</v>
      </c>
      <c r="AO165" s="4">
        <f t="shared" si="204"/>
        <v>128960</v>
      </c>
    </row>
    <row r="166" ht="16.5" spans="1:41">
      <c r="A166" s="4">
        <v>164</v>
      </c>
      <c r="B166" s="4">
        <f>INT(SUM(槽位强化!B167:E167)/属性空间占比!$B$2*属性空间占比!$B$8/3)</f>
        <v>9786</v>
      </c>
      <c r="C166" s="4">
        <f t="shared" si="172"/>
        <v>9786</v>
      </c>
      <c r="D166" s="4">
        <f t="shared" si="173"/>
        <v>9786</v>
      </c>
      <c r="E166" s="4">
        <f t="shared" si="174"/>
        <v>6524</v>
      </c>
      <c r="F166" s="4">
        <f t="shared" si="175"/>
        <v>6524</v>
      </c>
      <c r="G166" s="4">
        <f t="shared" si="176"/>
        <v>6524</v>
      </c>
      <c r="H166" s="4">
        <f t="shared" si="177"/>
        <v>6524</v>
      </c>
      <c r="I166" s="4">
        <f t="shared" si="178"/>
        <v>6524</v>
      </c>
      <c r="J166" s="4">
        <f t="shared" si="179"/>
        <v>6524</v>
      </c>
      <c r="K166" s="4">
        <f t="shared" si="180"/>
        <v>195720</v>
      </c>
      <c r="L166" s="4">
        <f t="shared" si="181"/>
        <v>195720</v>
      </c>
      <c r="M166" s="4">
        <f t="shared" si="182"/>
        <v>195720</v>
      </c>
      <c r="O166" s="4">
        <v>164</v>
      </c>
      <c r="P166" s="4">
        <f t="shared" si="183"/>
        <v>8024</v>
      </c>
      <c r="Q166" s="4">
        <f t="shared" si="137"/>
        <v>8024</v>
      </c>
      <c r="R166" s="4">
        <f t="shared" si="138"/>
        <v>8024</v>
      </c>
      <c r="S166" s="4">
        <f t="shared" si="184"/>
        <v>6524</v>
      </c>
      <c r="T166" s="4">
        <f t="shared" si="185"/>
        <v>6524</v>
      </c>
      <c r="U166" s="4">
        <f t="shared" si="186"/>
        <v>6524</v>
      </c>
      <c r="V166" s="4">
        <f t="shared" si="187"/>
        <v>6524</v>
      </c>
      <c r="W166" s="4">
        <f t="shared" si="188"/>
        <v>6524</v>
      </c>
      <c r="X166" s="4">
        <f t="shared" si="189"/>
        <v>6524</v>
      </c>
      <c r="Y166" s="4">
        <f t="shared" si="190"/>
        <v>97860</v>
      </c>
      <c r="Z166" s="4">
        <f t="shared" si="191"/>
        <v>97860</v>
      </c>
      <c r="AA166" s="4">
        <f t="shared" si="192"/>
        <v>97860</v>
      </c>
      <c r="AC166" s="4">
        <v>164</v>
      </c>
      <c r="AD166" s="4">
        <f t="shared" si="193"/>
        <v>8024</v>
      </c>
      <c r="AE166" s="4">
        <f t="shared" si="194"/>
        <v>8024</v>
      </c>
      <c r="AF166" s="4">
        <f t="shared" si="195"/>
        <v>8024</v>
      </c>
      <c r="AG166" s="4">
        <f t="shared" si="196"/>
        <v>6524</v>
      </c>
      <c r="AH166" s="4">
        <f t="shared" si="197"/>
        <v>6524</v>
      </c>
      <c r="AI166" s="4">
        <f t="shared" si="198"/>
        <v>6524</v>
      </c>
      <c r="AJ166" s="4">
        <f t="shared" si="199"/>
        <v>6524</v>
      </c>
      <c r="AK166" s="4">
        <f t="shared" si="200"/>
        <v>6524</v>
      </c>
      <c r="AL166" s="4">
        <f t="shared" si="201"/>
        <v>6524</v>
      </c>
      <c r="AM166" s="4">
        <f t="shared" si="202"/>
        <v>130480</v>
      </c>
      <c r="AN166" s="4">
        <f t="shared" si="203"/>
        <v>130480</v>
      </c>
      <c r="AO166" s="4">
        <f t="shared" si="204"/>
        <v>130480</v>
      </c>
    </row>
    <row r="167" ht="16.5" spans="1:41">
      <c r="A167" s="4">
        <v>165</v>
      </c>
      <c r="B167" s="4">
        <f>INT(SUM(槽位强化!B168:E168)/属性空间占比!$B$2*属性空间占比!$B$8/3)</f>
        <v>9900</v>
      </c>
      <c r="C167" s="4">
        <f t="shared" si="172"/>
        <v>9900</v>
      </c>
      <c r="D167" s="4">
        <f t="shared" si="173"/>
        <v>9900</v>
      </c>
      <c r="E167" s="4">
        <f t="shared" si="174"/>
        <v>6600</v>
      </c>
      <c r="F167" s="4">
        <f t="shared" si="175"/>
        <v>6600</v>
      </c>
      <c r="G167" s="4">
        <f t="shared" si="176"/>
        <v>6600</v>
      </c>
      <c r="H167" s="4">
        <f t="shared" si="177"/>
        <v>6600</v>
      </c>
      <c r="I167" s="4">
        <f t="shared" si="178"/>
        <v>6600</v>
      </c>
      <c r="J167" s="4">
        <f t="shared" si="179"/>
        <v>6600</v>
      </c>
      <c r="K167" s="4">
        <f t="shared" si="180"/>
        <v>198000</v>
      </c>
      <c r="L167" s="4">
        <f t="shared" si="181"/>
        <v>198000</v>
      </c>
      <c r="M167" s="4">
        <f t="shared" si="182"/>
        <v>198000</v>
      </c>
      <c r="O167" s="4">
        <v>165</v>
      </c>
      <c r="P167" s="4">
        <f t="shared" si="183"/>
        <v>8118</v>
      </c>
      <c r="Q167" s="4">
        <f t="shared" si="137"/>
        <v>8118</v>
      </c>
      <c r="R167" s="4">
        <f t="shared" si="138"/>
        <v>8118</v>
      </c>
      <c r="S167" s="4">
        <f t="shared" si="184"/>
        <v>6600</v>
      </c>
      <c r="T167" s="4">
        <f t="shared" si="185"/>
        <v>6600</v>
      </c>
      <c r="U167" s="4">
        <f t="shared" si="186"/>
        <v>6600</v>
      </c>
      <c r="V167" s="4">
        <f t="shared" si="187"/>
        <v>6600</v>
      </c>
      <c r="W167" s="4">
        <f t="shared" si="188"/>
        <v>6600</v>
      </c>
      <c r="X167" s="4">
        <f t="shared" si="189"/>
        <v>6600</v>
      </c>
      <c r="Y167" s="4">
        <f t="shared" si="190"/>
        <v>99000</v>
      </c>
      <c r="Z167" s="4">
        <f t="shared" si="191"/>
        <v>99000</v>
      </c>
      <c r="AA167" s="4">
        <f t="shared" si="192"/>
        <v>99000</v>
      </c>
      <c r="AC167" s="4">
        <v>165</v>
      </c>
      <c r="AD167" s="4">
        <f t="shared" si="193"/>
        <v>8118</v>
      </c>
      <c r="AE167" s="4">
        <f t="shared" si="194"/>
        <v>8118</v>
      </c>
      <c r="AF167" s="4">
        <f t="shared" si="195"/>
        <v>8118</v>
      </c>
      <c r="AG167" s="4">
        <f t="shared" si="196"/>
        <v>6600</v>
      </c>
      <c r="AH167" s="4">
        <f t="shared" si="197"/>
        <v>6600</v>
      </c>
      <c r="AI167" s="4">
        <f t="shared" si="198"/>
        <v>6600</v>
      </c>
      <c r="AJ167" s="4">
        <f t="shared" si="199"/>
        <v>6600</v>
      </c>
      <c r="AK167" s="4">
        <f t="shared" si="200"/>
        <v>6600</v>
      </c>
      <c r="AL167" s="4">
        <f t="shared" si="201"/>
        <v>6600</v>
      </c>
      <c r="AM167" s="4">
        <f t="shared" si="202"/>
        <v>132000</v>
      </c>
      <c r="AN167" s="4">
        <f t="shared" si="203"/>
        <v>132000</v>
      </c>
      <c r="AO167" s="4">
        <f t="shared" si="204"/>
        <v>132000</v>
      </c>
    </row>
    <row r="168" ht="16.5" spans="1:41">
      <c r="A168" s="4">
        <v>166</v>
      </c>
      <c r="B168" s="4">
        <f>INT(SUM(槽位强化!B169:E169)/属性空间占比!$B$2*属性空间占比!$B$8/3)</f>
        <v>10013</v>
      </c>
      <c r="C168" s="4">
        <f t="shared" si="172"/>
        <v>10013</v>
      </c>
      <c r="D168" s="4">
        <f t="shared" si="173"/>
        <v>10013</v>
      </c>
      <c r="E168" s="4">
        <f t="shared" si="174"/>
        <v>6675</v>
      </c>
      <c r="F168" s="4">
        <f t="shared" si="175"/>
        <v>6675</v>
      </c>
      <c r="G168" s="4">
        <f t="shared" si="176"/>
        <v>6675</v>
      </c>
      <c r="H168" s="4">
        <f t="shared" si="177"/>
        <v>6675</v>
      </c>
      <c r="I168" s="4">
        <f t="shared" si="178"/>
        <v>6675</v>
      </c>
      <c r="J168" s="4">
        <f t="shared" si="179"/>
        <v>6675</v>
      </c>
      <c r="K168" s="4">
        <f t="shared" si="180"/>
        <v>200250</v>
      </c>
      <c r="L168" s="4">
        <f t="shared" si="181"/>
        <v>200250</v>
      </c>
      <c r="M168" s="4">
        <f t="shared" si="182"/>
        <v>200250</v>
      </c>
      <c r="O168" s="4">
        <v>166</v>
      </c>
      <c r="P168" s="4">
        <f t="shared" si="183"/>
        <v>8210</v>
      </c>
      <c r="Q168" s="4">
        <f t="shared" si="137"/>
        <v>8210</v>
      </c>
      <c r="R168" s="4">
        <f t="shared" si="138"/>
        <v>8210</v>
      </c>
      <c r="S168" s="4">
        <f t="shared" si="184"/>
        <v>6675</v>
      </c>
      <c r="T168" s="4">
        <f t="shared" si="185"/>
        <v>6675</v>
      </c>
      <c r="U168" s="4">
        <f t="shared" si="186"/>
        <v>6675</v>
      </c>
      <c r="V168" s="4">
        <f t="shared" si="187"/>
        <v>6675</v>
      </c>
      <c r="W168" s="4">
        <f t="shared" si="188"/>
        <v>6675</v>
      </c>
      <c r="X168" s="4">
        <f t="shared" si="189"/>
        <v>6675</v>
      </c>
      <c r="Y168" s="4">
        <f t="shared" si="190"/>
        <v>100125</v>
      </c>
      <c r="Z168" s="4">
        <f t="shared" si="191"/>
        <v>100125</v>
      </c>
      <c r="AA168" s="4">
        <f t="shared" si="192"/>
        <v>100125</v>
      </c>
      <c r="AC168" s="4">
        <v>166</v>
      </c>
      <c r="AD168" s="4">
        <f t="shared" si="193"/>
        <v>8210</v>
      </c>
      <c r="AE168" s="4">
        <f t="shared" si="194"/>
        <v>8210</v>
      </c>
      <c r="AF168" s="4">
        <f t="shared" si="195"/>
        <v>8210</v>
      </c>
      <c r="AG168" s="4">
        <f t="shared" si="196"/>
        <v>6675</v>
      </c>
      <c r="AH168" s="4">
        <f t="shared" si="197"/>
        <v>6675</v>
      </c>
      <c r="AI168" s="4">
        <f t="shared" si="198"/>
        <v>6675</v>
      </c>
      <c r="AJ168" s="4">
        <f t="shared" si="199"/>
        <v>6675</v>
      </c>
      <c r="AK168" s="4">
        <f t="shared" si="200"/>
        <v>6675</v>
      </c>
      <c r="AL168" s="4">
        <f t="shared" si="201"/>
        <v>6675</v>
      </c>
      <c r="AM168" s="4">
        <f t="shared" si="202"/>
        <v>133500</v>
      </c>
      <c r="AN168" s="4">
        <f t="shared" si="203"/>
        <v>133500</v>
      </c>
      <c r="AO168" s="4">
        <f t="shared" si="204"/>
        <v>133500</v>
      </c>
    </row>
    <row r="169" ht="16.5" spans="1:41">
      <c r="A169" s="4">
        <v>167</v>
      </c>
      <c r="B169" s="4">
        <f>INT(SUM(槽位强化!B170:E170)/属性空间占比!$B$2*属性空间占比!$B$8/3)</f>
        <v>10133</v>
      </c>
      <c r="C169" s="4">
        <f t="shared" si="172"/>
        <v>10133</v>
      </c>
      <c r="D169" s="4">
        <f t="shared" si="173"/>
        <v>10133</v>
      </c>
      <c r="E169" s="4">
        <f t="shared" si="174"/>
        <v>6755</v>
      </c>
      <c r="F169" s="4">
        <f t="shared" si="175"/>
        <v>6755</v>
      </c>
      <c r="G169" s="4">
        <f t="shared" si="176"/>
        <v>6755</v>
      </c>
      <c r="H169" s="4">
        <f t="shared" si="177"/>
        <v>6755</v>
      </c>
      <c r="I169" s="4">
        <f t="shared" si="178"/>
        <v>6755</v>
      </c>
      <c r="J169" s="4">
        <f t="shared" si="179"/>
        <v>6755</v>
      </c>
      <c r="K169" s="4">
        <f t="shared" si="180"/>
        <v>202650</v>
      </c>
      <c r="L169" s="4">
        <f t="shared" si="181"/>
        <v>202650</v>
      </c>
      <c r="M169" s="4">
        <f t="shared" si="182"/>
        <v>202650</v>
      </c>
      <c r="O169" s="4">
        <v>167</v>
      </c>
      <c r="P169" s="4">
        <f t="shared" si="183"/>
        <v>8309</v>
      </c>
      <c r="Q169" s="4">
        <f t="shared" si="137"/>
        <v>8309</v>
      </c>
      <c r="R169" s="4">
        <f t="shared" si="138"/>
        <v>8309</v>
      </c>
      <c r="S169" s="4">
        <f t="shared" si="184"/>
        <v>6755</v>
      </c>
      <c r="T169" s="4">
        <f t="shared" si="185"/>
        <v>6755</v>
      </c>
      <c r="U169" s="4">
        <f t="shared" si="186"/>
        <v>6755</v>
      </c>
      <c r="V169" s="4">
        <f t="shared" si="187"/>
        <v>6755</v>
      </c>
      <c r="W169" s="4">
        <f t="shared" si="188"/>
        <v>6755</v>
      </c>
      <c r="X169" s="4">
        <f t="shared" si="189"/>
        <v>6755</v>
      </c>
      <c r="Y169" s="4">
        <f t="shared" si="190"/>
        <v>101325</v>
      </c>
      <c r="Z169" s="4">
        <f t="shared" si="191"/>
        <v>101325</v>
      </c>
      <c r="AA169" s="4">
        <f t="shared" si="192"/>
        <v>101325</v>
      </c>
      <c r="AC169" s="4">
        <v>167</v>
      </c>
      <c r="AD169" s="4">
        <f t="shared" si="193"/>
        <v>8309</v>
      </c>
      <c r="AE169" s="4">
        <f t="shared" si="194"/>
        <v>8309</v>
      </c>
      <c r="AF169" s="4">
        <f t="shared" si="195"/>
        <v>8309</v>
      </c>
      <c r="AG169" s="4">
        <f t="shared" si="196"/>
        <v>6755</v>
      </c>
      <c r="AH169" s="4">
        <f t="shared" si="197"/>
        <v>6755</v>
      </c>
      <c r="AI169" s="4">
        <f t="shared" si="198"/>
        <v>6755</v>
      </c>
      <c r="AJ169" s="4">
        <f t="shared" si="199"/>
        <v>6755</v>
      </c>
      <c r="AK169" s="4">
        <f t="shared" si="200"/>
        <v>6755</v>
      </c>
      <c r="AL169" s="4">
        <f t="shared" si="201"/>
        <v>6755</v>
      </c>
      <c r="AM169" s="4">
        <f t="shared" si="202"/>
        <v>135100</v>
      </c>
      <c r="AN169" s="4">
        <f t="shared" si="203"/>
        <v>135100</v>
      </c>
      <c r="AO169" s="4">
        <f t="shared" si="204"/>
        <v>135100</v>
      </c>
    </row>
    <row r="170" ht="16.5" spans="1:41">
      <c r="A170" s="4">
        <v>168</v>
      </c>
      <c r="B170" s="4">
        <f>INT(SUM(槽位强化!B171:E171)/属性空间占比!$B$2*属性空间占比!$B$8/3)</f>
        <v>10246</v>
      </c>
      <c r="C170" s="4">
        <f t="shared" si="172"/>
        <v>10246</v>
      </c>
      <c r="D170" s="4">
        <f t="shared" si="173"/>
        <v>10246</v>
      </c>
      <c r="E170" s="4">
        <f t="shared" si="174"/>
        <v>6830</v>
      </c>
      <c r="F170" s="4">
        <f t="shared" si="175"/>
        <v>6830</v>
      </c>
      <c r="G170" s="4">
        <f t="shared" si="176"/>
        <v>6830</v>
      </c>
      <c r="H170" s="4">
        <f t="shared" si="177"/>
        <v>6830</v>
      </c>
      <c r="I170" s="4">
        <f t="shared" si="178"/>
        <v>6830</v>
      </c>
      <c r="J170" s="4">
        <f t="shared" si="179"/>
        <v>6830</v>
      </c>
      <c r="K170" s="4">
        <f t="shared" si="180"/>
        <v>204900</v>
      </c>
      <c r="L170" s="4">
        <f t="shared" si="181"/>
        <v>204900</v>
      </c>
      <c r="M170" s="4">
        <f t="shared" si="182"/>
        <v>204900</v>
      </c>
      <c r="O170" s="4">
        <v>168</v>
      </c>
      <c r="P170" s="4">
        <f t="shared" si="183"/>
        <v>8401</v>
      </c>
      <c r="Q170" s="4">
        <f t="shared" si="137"/>
        <v>8401</v>
      </c>
      <c r="R170" s="4">
        <f t="shared" si="138"/>
        <v>8401</v>
      </c>
      <c r="S170" s="4">
        <f t="shared" si="184"/>
        <v>6830</v>
      </c>
      <c r="T170" s="4">
        <f t="shared" si="185"/>
        <v>6830</v>
      </c>
      <c r="U170" s="4">
        <f t="shared" si="186"/>
        <v>6830</v>
      </c>
      <c r="V170" s="4">
        <f t="shared" si="187"/>
        <v>6830</v>
      </c>
      <c r="W170" s="4">
        <f t="shared" si="188"/>
        <v>6830</v>
      </c>
      <c r="X170" s="4">
        <f t="shared" si="189"/>
        <v>6830</v>
      </c>
      <c r="Y170" s="4">
        <f t="shared" si="190"/>
        <v>102450</v>
      </c>
      <c r="Z170" s="4">
        <f t="shared" si="191"/>
        <v>102450</v>
      </c>
      <c r="AA170" s="4">
        <f t="shared" si="192"/>
        <v>102450</v>
      </c>
      <c r="AC170" s="4">
        <v>168</v>
      </c>
      <c r="AD170" s="4">
        <f t="shared" si="193"/>
        <v>8401</v>
      </c>
      <c r="AE170" s="4">
        <f t="shared" si="194"/>
        <v>8401</v>
      </c>
      <c r="AF170" s="4">
        <f t="shared" si="195"/>
        <v>8401</v>
      </c>
      <c r="AG170" s="4">
        <f t="shared" si="196"/>
        <v>6830</v>
      </c>
      <c r="AH170" s="4">
        <f t="shared" si="197"/>
        <v>6830</v>
      </c>
      <c r="AI170" s="4">
        <f t="shared" si="198"/>
        <v>6830</v>
      </c>
      <c r="AJ170" s="4">
        <f t="shared" si="199"/>
        <v>6830</v>
      </c>
      <c r="AK170" s="4">
        <f t="shared" si="200"/>
        <v>6830</v>
      </c>
      <c r="AL170" s="4">
        <f t="shared" si="201"/>
        <v>6830</v>
      </c>
      <c r="AM170" s="4">
        <f t="shared" si="202"/>
        <v>136600</v>
      </c>
      <c r="AN170" s="4">
        <f t="shared" si="203"/>
        <v>136600</v>
      </c>
      <c r="AO170" s="4">
        <f t="shared" si="204"/>
        <v>136600</v>
      </c>
    </row>
    <row r="171" ht="16.5" spans="1:41">
      <c r="A171" s="4">
        <v>169</v>
      </c>
      <c r="B171" s="4">
        <f>INT(SUM(槽位强化!B172:E172)/属性空间占比!$B$2*属性空间占比!$B$8/3)</f>
        <v>10366</v>
      </c>
      <c r="C171" s="4">
        <f t="shared" si="172"/>
        <v>10366</v>
      </c>
      <c r="D171" s="4">
        <f t="shared" si="173"/>
        <v>10366</v>
      </c>
      <c r="E171" s="4">
        <f t="shared" si="174"/>
        <v>6910</v>
      </c>
      <c r="F171" s="4">
        <f t="shared" si="175"/>
        <v>6910</v>
      </c>
      <c r="G171" s="4">
        <f t="shared" si="176"/>
        <v>6910</v>
      </c>
      <c r="H171" s="4">
        <f t="shared" si="177"/>
        <v>6910</v>
      </c>
      <c r="I171" s="4">
        <f t="shared" si="178"/>
        <v>6910</v>
      </c>
      <c r="J171" s="4">
        <f t="shared" si="179"/>
        <v>6910</v>
      </c>
      <c r="K171" s="4">
        <f t="shared" si="180"/>
        <v>207300</v>
      </c>
      <c r="L171" s="4">
        <f t="shared" si="181"/>
        <v>207300</v>
      </c>
      <c r="M171" s="4">
        <f t="shared" si="182"/>
        <v>207300</v>
      </c>
      <c r="O171" s="4">
        <v>169</v>
      </c>
      <c r="P171" s="4">
        <f t="shared" si="183"/>
        <v>8500</v>
      </c>
      <c r="Q171" s="4">
        <f t="shared" si="137"/>
        <v>8500</v>
      </c>
      <c r="R171" s="4">
        <f t="shared" si="138"/>
        <v>8500</v>
      </c>
      <c r="S171" s="4">
        <f t="shared" si="184"/>
        <v>6910</v>
      </c>
      <c r="T171" s="4">
        <f t="shared" si="185"/>
        <v>6910</v>
      </c>
      <c r="U171" s="4">
        <f t="shared" si="186"/>
        <v>6910</v>
      </c>
      <c r="V171" s="4">
        <f t="shared" si="187"/>
        <v>6910</v>
      </c>
      <c r="W171" s="4">
        <f t="shared" si="188"/>
        <v>6910</v>
      </c>
      <c r="X171" s="4">
        <f t="shared" si="189"/>
        <v>6910</v>
      </c>
      <c r="Y171" s="4">
        <f t="shared" si="190"/>
        <v>103650</v>
      </c>
      <c r="Z171" s="4">
        <f t="shared" si="191"/>
        <v>103650</v>
      </c>
      <c r="AA171" s="4">
        <f t="shared" si="192"/>
        <v>103650</v>
      </c>
      <c r="AC171" s="4">
        <v>169</v>
      </c>
      <c r="AD171" s="4">
        <f t="shared" si="193"/>
        <v>8500</v>
      </c>
      <c r="AE171" s="4">
        <f t="shared" si="194"/>
        <v>8500</v>
      </c>
      <c r="AF171" s="4">
        <f t="shared" si="195"/>
        <v>8500</v>
      </c>
      <c r="AG171" s="4">
        <f t="shared" si="196"/>
        <v>6910</v>
      </c>
      <c r="AH171" s="4">
        <f t="shared" si="197"/>
        <v>6910</v>
      </c>
      <c r="AI171" s="4">
        <f t="shared" si="198"/>
        <v>6910</v>
      </c>
      <c r="AJ171" s="4">
        <f t="shared" si="199"/>
        <v>6910</v>
      </c>
      <c r="AK171" s="4">
        <f t="shared" si="200"/>
        <v>6910</v>
      </c>
      <c r="AL171" s="4">
        <f t="shared" si="201"/>
        <v>6910</v>
      </c>
      <c r="AM171" s="4">
        <f t="shared" si="202"/>
        <v>138200</v>
      </c>
      <c r="AN171" s="4">
        <f t="shared" si="203"/>
        <v>138200</v>
      </c>
      <c r="AO171" s="4">
        <f t="shared" si="204"/>
        <v>138200</v>
      </c>
    </row>
    <row r="172" ht="16.5" spans="1:41">
      <c r="A172" s="4">
        <v>170</v>
      </c>
      <c r="B172" s="4">
        <f>INT(SUM(槽位强化!B173:E173)/属性空间占比!$B$2*属性空间占比!$B$8/3)</f>
        <v>10480</v>
      </c>
      <c r="C172" s="4">
        <f t="shared" si="172"/>
        <v>10480</v>
      </c>
      <c r="D172" s="4">
        <f t="shared" si="173"/>
        <v>10480</v>
      </c>
      <c r="E172" s="4">
        <f t="shared" si="174"/>
        <v>6986</v>
      </c>
      <c r="F172" s="4">
        <f t="shared" si="175"/>
        <v>6986</v>
      </c>
      <c r="G172" s="4">
        <f t="shared" si="176"/>
        <v>6986</v>
      </c>
      <c r="H172" s="4">
        <f t="shared" si="177"/>
        <v>6986</v>
      </c>
      <c r="I172" s="4">
        <f t="shared" si="178"/>
        <v>6986</v>
      </c>
      <c r="J172" s="4">
        <f t="shared" si="179"/>
        <v>6986</v>
      </c>
      <c r="K172" s="4">
        <f t="shared" si="180"/>
        <v>209580</v>
      </c>
      <c r="L172" s="4">
        <f t="shared" si="181"/>
        <v>209580</v>
      </c>
      <c r="M172" s="4">
        <f t="shared" si="182"/>
        <v>209580</v>
      </c>
      <c r="O172" s="4">
        <v>170</v>
      </c>
      <c r="P172" s="4">
        <f t="shared" si="183"/>
        <v>8593</v>
      </c>
      <c r="Q172" s="4">
        <f t="shared" si="137"/>
        <v>8593</v>
      </c>
      <c r="R172" s="4">
        <f t="shared" si="138"/>
        <v>8593</v>
      </c>
      <c r="S172" s="4">
        <f t="shared" si="184"/>
        <v>6986</v>
      </c>
      <c r="T172" s="4">
        <f t="shared" si="185"/>
        <v>6986</v>
      </c>
      <c r="U172" s="4">
        <f t="shared" si="186"/>
        <v>6986</v>
      </c>
      <c r="V172" s="4">
        <f t="shared" si="187"/>
        <v>6986</v>
      </c>
      <c r="W172" s="4">
        <f t="shared" si="188"/>
        <v>6986</v>
      </c>
      <c r="X172" s="4">
        <f t="shared" si="189"/>
        <v>6986</v>
      </c>
      <c r="Y172" s="4">
        <f t="shared" si="190"/>
        <v>104790</v>
      </c>
      <c r="Z172" s="4">
        <f t="shared" si="191"/>
        <v>104790</v>
      </c>
      <c r="AA172" s="4">
        <f t="shared" si="192"/>
        <v>104790</v>
      </c>
      <c r="AC172" s="4">
        <v>170</v>
      </c>
      <c r="AD172" s="4">
        <f t="shared" si="193"/>
        <v>8593</v>
      </c>
      <c r="AE172" s="4">
        <f t="shared" si="194"/>
        <v>8593</v>
      </c>
      <c r="AF172" s="4">
        <f t="shared" si="195"/>
        <v>8593</v>
      </c>
      <c r="AG172" s="4">
        <f t="shared" si="196"/>
        <v>6986</v>
      </c>
      <c r="AH172" s="4">
        <f t="shared" si="197"/>
        <v>6986</v>
      </c>
      <c r="AI172" s="4">
        <f t="shared" si="198"/>
        <v>6986</v>
      </c>
      <c r="AJ172" s="4">
        <f t="shared" si="199"/>
        <v>6986</v>
      </c>
      <c r="AK172" s="4">
        <f t="shared" si="200"/>
        <v>6986</v>
      </c>
      <c r="AL172" s="4">
        <f t="shared" si="201"/>
        <v>6986</v>
      </c>
      <c r="AM172" s="4">
        <f t="shared" si="202"/>
        <v>139720</v>
      </c>
      <c r="AN172" s="4">
        <f t="shared" si="203"/>
        <v>139720</v>
      </c>
      <c r="AO172" s="4">
        <f t="shared" si="204"/>
        <v>139720</v>
      </c>
    </row>
    <row r="173" ht="16.5" spans="1:41">
      <c r="A173" s="4">
        <v>171</v>
      </c>
      <c r="B173" s="4">
        <f>INT(SUM(槽位强化!B174:E174)/属性空间占比!$B$2*属性空间占比!$B$8/3)</f>
        <v>10600</v>
      </c>
      <c r="C173" s="4">
        <f t="shared" si="172"/>
        <v>10600</v>
      </c>
      <c r="D173" s="4">
        <f t="shared" si="173"/>
        <v>10600</v>
      </c>
      <c r="E173" s="4">
        <f t="shared" si="174"/>
        <v>7066</v>
      </c>
      <c r="F173" s="4">
        <f t="shared" si="175"/>
        <v>7066</v>
      </c>
      <c r="G173" s="4">
        <f t="shared" si="176"/>
        <v>7066</v>
      </c>
      <c r="H173" s="4">
        <f t="shared" si="177"/>
        <v>7066</v>
      </c>
      <c r="I173" s="4">
        <f t="shared" si="178"/>
        <v>7066</v>
      </c>
      <c r="J173" s="4">
        <f t="shared" si="179"/>
        <v>7066</v>
      </c>
      <c r="K173" s="4">
        <f t="shared" si="180"/>
        <v>211980</v>
      </c>
      <c r="L173" s="4">
        <f t="shared" si="181"/>
        <v>211980</v>
      </c>
      <c r="M173" s="4">
        <f t="shared" si="182"/>
        <v>211980</v>
      </c>
      <c r="O173" s="4">
        <v>171</v>
      </c>
      <c r="P173" s="4">
        <f t="shared" si="183"/>
        <v>8692</v>
      </c>
      <c r="Q173" s="4">
        <f t="shared" si="137"/>
        <v>8692</v>
      </c>
      <c r="R173" s="4">
        <f t="shared" si="138"/>
        <v>8692</v>
      </c>
      <c r="S173" s="4">
        <f t="shared" si="184"/>
        <v>7066</v>
      </c>
      <c r="T173" s="4">
        <f t="shared" si="185"/>
        <v>7066</v>
      </c>
      <c r="U173" s="4">
        <f t="shared" si="186"/>
        <v>7066</v>
      </c>
      <c r="V173" s="4">
        <f t="shared" si="187"/>
        <v>7066</v>
      </c>
      <c r="W173" s="4">
        <f t="shared" si="188"/>
        <v>7066</v>
      </c>
      <c r="X173" s="4">
        <f t="shared" si="189"/>
        <v>7066</v>
      </c>
      <c r="Y173" s="4">
        <f t="shared" si="190"/>
        <v>105990</v>
      </c>
      <c r="Z173" s="4">
        <f t="shared" si="191"/>
        <v>105990</v>
      </c>
      <c r="AA173" s="4">
        <f t="shared" si="192"/>
        <v>105990</v>
      </c>
      <c r="AC173" s="4">
        <v>171</v>
      </c>
      <c r="AD173" s="4">
        <f t="shared" si="193"/>
        <v>8692</v>
      </c>
      <c r="AE173" s="4">
        <f t="shared" si="194"/>
        <v>8692</v>
      </c>
      <c r="AF173" s="4">
        <f t="shared" si="195"/>
        <v>8692</v>
      </c>
      <c r="AG173" s="4">
        <f t="shared" si="196"/>
        <v>7066</v>
      </c>
      <c r="AH173" s="4">
        <f t="shared" si="197"/>
        <v>7066</v>
      </c>
      <c r="AI173" s="4">
        <f t="shared" si="198"/>
        <v>7066</v>
      </c>
      <c r="AJ173" s="4">
        <f t="shared" si="199"/>
        <v>7066</v>
      </c>
      <c r="AK173" s="4">
        <f t="shared" si="200"/>
        <v>7066</v>
      </c>
      <c r="AL173" s="4">
        <f t="shared" si="201"/>
        <v>7066</v>
      </c>
      <c r="AM173" s="4">
        <f t="shared" si="202"/>
        <v>141320</v>
      </c>
      <c r="AN173" s="4">
        <f t="shared" si="203"/>
        <v>141320</v>
      </c>
      <c r="AO173" s="4">
        <f t="shared" si="204"/>
        <v>141320</v>
      </c>
    </row>
    <row r="174" ht="16.5" spans="1:41">
      <c r="A174" s="4">
        <v>172</v>
      </c>
      <c r="B174" s="4">
        <f>INT(SUM(槽位强化!B175:E175)/属性空间占比!$B$2*属性空间占比!$B$8/3)</f>
        <v>10720</v>
      </c>
      <c r="C174" s="4">
        <f t="shared" si="172"/>
        <v>10720</v>
      </c>
      <c r="D174" s="4">
        <f t="shared" si="173"/>
        <v>10720</v>
      </c>
      <c r="E174" s="4">
        <f t="shared" si="174"/>
        <v>7146</v>
      </c>
      <c r="F174" s="4">
        <f t="shared" si="175"/>
        <v>7146</v>
      </c>
      <c r="G174" s="4">
        <f t="shared" si="176"/>
        <v>7146</v>
      </c>
      <c r="H174" s="4">
        <f t="shared" si="177"/>
        <v>7146</v>
      </c>
      <c r="I174" s="4">
        <f t="shared" si="178"/>
        <v>7146</v>
      </c>
      <c r="J174" s="4">
        <f t="shared" si="179"/>
        <v>7146</v>
      </c>
      <c r="K174" s="4">
        <f t="shared" si="180"/>
        <v>214380</v>
      </c>
      <c r="L174" s="4">
        <f t="shared" si="181"/>
        <v>214380</v>
      </c>
      <c r="M174" s="4">
        <f t="shared" si="182"/>
        <v>214380</v>
      </c>
      <c r="O174" s="4">
        <v>172</v>
      </c>
      <c r="P174" s="4">
        <f t="shared" si="183"/>
        <v>8790</v>
      </c>
      <c r="Q174" s="4">
        <f t="shared" si="137"/>
        <v>8790</v>
      </c>
      <c r="R174" s="4">
        <f t="shared" si="138"/>
        <v>8790</v>
      </c>
      <c r="S174" s="4">
        <f t="shared" si="184"/>
        <v>7146</v>
      </c>
      <c r="T174" s="4">
        <f t="shared" si="185"/>
        <v>7146</v>
      </c>
      <c r="U174" s="4">
        <f t="shared" si="186"/>
        <v>7146</v>
      </c>
      <c r="V174" s="4">
        <f t="shared" si="187"/>
        <v>7146</v>
      </c>
      <c r="W174" s="4">
        <f t="shared" si="188"/>
        <v>7146</v>
      </c>
      <c r="X174" s="4">
        <f t="shared" si="189"/>
        <v>7146</v>
      </c>
      <c r="Y174" s="4">
        <f t="shared" si="190"/>
        <v>107190</v>
      </c>
      <c r="Z174" s="4">
        <f t="shared" si="191"/>
        <v>107190</v>
      </c>
      <c r="AA174" s="4">
        <f t="shared" si="192"/>
        <v>107190</v>
      </c>
      <c r="AC174" s="4">
        <v>172</v>
      </c>
      <c r="AD174" s="4">
        <f t="shared" si="193"/>
        <v>8790</v>
      </c>
      <c r="AE174" s="4">
        <f t="shared" si="194"/>
        <v>8790</v>
      </c>
      <c r="AF174" s="4">
        <f t="shared" si="195"/>
        <v>8790</v>
      </c>
      <c r="AG174" s="4">
        <f t="shared" si="196"/>
        <v>7146</v>
      </c>
      <c r="AH174" s="4">
        <f t="shared" si="197"/>
        <v>7146</v>
      </c>
      <c r="AI174" s="4">
        <f t="shared" si="198"/>
        <v>7146</v>
      </c>
      <c r="AJ174" s="4">
        <f t="shared" si="199"/>
        <v>7146</v>
      </c>
      <c r="AK174" s="4">
        <f t="shared" si="200"/>
        <v>7146</v>
      </c>
      <c r="AL174" s="4">
        <f t="shared" si="201"/>
        <v>7146</v>
      </c>
      <c r="AM174" s="4">
        <f t="shared" si="202"/>
        <v>142920</v>
      </c>
      <c r="AN174" s="4">
        <f t="shared" si="203"/>
        <v>142920</v>
      </c>
      <c r="AO174" s="4">
        <f t="shared" si="204"/>
        <v>142920</v>
      </c>
    </row>
    <row r="175" ht="16.5" spans="1:41">
      <c r="A175" s="4">
        <v>173</v>
      </c>
      <c r="B175" s="4">
        <f>INT(SUM(槽位强化!B176:E176)/属性空间占比!$B$2*属性空间占比!$B$8/3)</f>
        <v>10840</v>
      </c>
      <c r="C175" s="4">
        <f t="shared" si="172"/>
        <v>10840</v>
      </c>
      <c r="D175" s="4">
        <f t="shared" si="173"/>
        <v>10840</v>
      </c>
      <c r="E175" s="4">
        <f t="shared" si="174"/>
        <v>7226</v>
      </c>
      <c r="F175" s="4">
        <f t="shared" si="175"/>
        <v>7226</v>
      </c>
      <c r="G175" s="4">
        <f t="shared" si="176"/>
        <v>7226</v>
      </c>
      <c r="H175" s="4">
        <f t="shared" si="177"/>
        <v>7226</v>
      </c>
      <c r="I175" s="4">
        <f t="shared" si="178"/>
        <v>7226</v>
      </c>
      <c r="J175" s="4">
        <f t="shared" si="179"/>
        <v>7226</v>
      </c>
      <c r="K175" s="4">
        <f t="shared" si="180"/>
        <v>216780</v>
      </c>
      <c r="L175" s="4">
        <f t="shared" si="181"/>
        <v>216780</v>
      </c>
      <c r="M175" s="4">
        <f t="shared" si="182"/>
        <v>216780</v>
      </c>
      <c r="O175" s="4">
        <v>173</v>
      </c>
      <c r="P175" s="4">
        <f t="shared" si="183"/>
        <v>8888</v>
      </c>
      <c r="Q175" s="4">
        <f t="shared" si="137"/>
        <v>8888</v>
      </c>
      <c r="R175" s="4">
        <f t="shared" si="138"/>
        <v>8888</v>
      </c>
      <c r="S175" s="4">
        <f t="shared" si="184"/>
        <v>7226</v>
      </c>
      <c r="T175" s="4">
        <f t="shared" si="185"/>
        <v>7226</v>
      </c>
      <c r="U175" s="4">
        <f t="shared" si="186"/>
        <v>7226</v>
      </c>
      <c r="V175" s="4">
        <f t="shared" si="187"/>
        <v>7226</v>
      </c>
      <c r="W175" s="4">
        <f t="shared" si="188"/>
        <v>7226</v>
      </c>
      <c r="X175" s="4">
        <f t="shared" si="189"/>
        <v>7226</v>
      </c>
      <c r="Y175" s="4">
        <f t="shared" si="190"/>
        <v>108390</v>
      </c>
      <c r="Z175" s="4">
        <f t="shared" si="191"/>
        <v>108390</v>
      </c>
      <c r="AA175" s="4">
        <f t="shared" si="192"/>
        <v>108390</v>
      </c>
      <c r="AC175" s="4">
        <v>173</v>
      </c>
      <c r="AD175" s="4">
        <f t="shared" si="193"/>
        <v>8888</v>
      </c>
      <c r="AE175" s="4">
        <f t="shared" si="194"/>
        <v>8888</v>
      </c>
      <c r="AF175" s="4">
        <f t="shared" si="195"/>
        <v>8888</v>
      </c>
      <c r="AG175" s="4">
        <f t="shared" si="196"/>
        <v>7226</v>
      </c>
      <c r="AH175" s="4">
        <f t="shared" si="197"/>
        <v>7226</v>
      </c>
      <c r="AI175" s="4">
        <f t="shared" si="198"/>
        <v>7226</v>
      </c>
      <c r="AJ175" s="4">
        <f t="shared" si="199"/>
        <v>7226</v>
      </c>
      <c r="AK175" s="4">
        <f t="shared" si="200"/>
        <v>7226</v>
      </c>
      <c r="AL175" s="4">
        <f t="shared" si="201"/>
        <v>7226</v>
      </c>
      <c r="AM175" s="4">
        <f t="shared" si="202"/>
        <v>144520</v>
      </c>
      <c r="AN175" s="4">
        <f t="shared" si="203"/>
        <v>144520</v>
      </c>
      <c r="AO175" s="4">
        <f t="shared" si="204"/>
        <v>144520</v>
      </c>
    </row>
    <row r="176" ht="16.5" spans="1:41">
      <c r="A176" s="4">
        <v>174</v>
      </c>
      <c r="B176" s="4">
        <f>INT(SUM(槽位强化!B177:E177)/属性空间占比!$B$2*属性空间占比!$B$8/3)</f>
        <v>10960</v>
      </c>
      <c r="C176" s="4">
        <f t="shared" si="172"/>
        <v>10960</v>
      </c>
      <c r="D176" s="4">
        <f t="shared" si="173"/>
        <v>10960</v>
      </c>
      <c r="E176" s="4">
        <f t="shared" si="174"/>
        <v>7306</v>
      </c>
      <c r="F176" s="4">
        <f t="shared" si="175"/>
        <v>7306</v>
      </c>
      <c r="G176" s="4">
        <f t="shared" si="176"/>
        <v>7306</v>
      </c>
      <c r="H176" s="4">
        <f t="shared" si="177"/>
        <v>7306</v>
      </c>
      <c r="I176" s="4">
        <f t="shared" si="178"/>
        <v>7306</v>
      </c>
      <c r="J176" s="4">
        <f t="shared" si="179"/>
        <v>7306</v>
      </c>
      <c r="K176" s="4">
        <f t="shared" si="180"/>
        <v>219180</v>
      </c>
      <c r="L176" s="4">
        <f t="shared" si="181"/>
        <v>219180</v>
      </c>
      <c r="M176" s="4">
        <f t="shared" si="182"/>
        <v>219180</v>
      </c>
      <c r="O176" s="4">
        <v>174</v>
      </c>
      <c r="P176" s="4">
        <f t="shared" si="183"/>
        <v>8987</v>
      </c>
      <c r="Q176" s="4">
        <f t="shared" si="137"/>
        <v>8987</v>
      </c>
      <c r="R176" s="4">
        <f t="shared" si="138"/>
        <v>8987</v>
      </c>
      <c r="S176" s="4">
        <f t="shared" si="184"/>
        <v>7306</v>
      </c>
      <c r="T176" s="4">
        <f t="shared" si="185"/>
        <v>7306</v>
      </c>
      <c r="U176" s="4">
        <f t="shared" si="186"/>
        <v>7306</v>
      </c>
      <c r="V176" s="4">
        <f t="shared" si="187"/>
        <v>7306</v>
      </c>
      <c r="W176" s="4">
        <f t="shared" si="188"/>
        <v>7306</v>
      </c>
      <c r="X176" s="4">
        <f t="shared" si="189"/>
        <v>7306</v>
      </c>
      <c r="Y176" s="4">
        <f t="shared" si="190"/>
        <v>109590</v>
      </c>
      <c r="Z176" s="4">
        <f t="shared" si="191"/>
        <v>109590</v>
      </c>
      <c r="AA176" s="4">
        <f t="shared" si="192"/>
        <v>109590</v>
      </c>
      <c r="AC176" s="4">
        <v>174</v>
      </c>
      <c r="AD176" s="4">
        <f t="shared" si="193"/>
        <v>8987</v>
      </c>
      <c r="AE176" s="4">
        <f t="shared" si="194"/>
        <v>8987</v>
      </c>
      <c r="AF176" s="4">
        <f t="shared" si="195"/>
        <v>8987</v>
      </c>
      <c r="AG176" s="4">
        <f t="shared" si="196"/>
        <v>7306</v>
      </c>
      <c r="AH176" s="4">
        <f t="shared" si="197"/>
        <v>7306</v>
      </c>
      <c r="AI176" s="4">
        <f t="shared" si="198"/>
        <v>7306</v>
      </c>
      <c r="AJ176" s="4">
        <f t="shared" si="199"/>
        <v>7306</v>
      </c>
      <c r="AK176" s="4">
        <f t="shared" si="200"/>
        <v>7306</v>
      </c>
      <c r="AL176" s="4">
        <f t="shared" si="201"/>
        <v>7306</v>
      </c>
      <c r="AM176" s="4">
        <f t="shared" si="202"/>
        <v>146120</v>
      </c>
      <c r="AN176" s="4">
        <f t="shared" si="203"/>
        <v>146120</v>
      </c>
      <c r="AO176" s="4">
        <f t="shared" si="204"/>
        <v>146120</v>
      </c>
    </row>
    <row r="177" ht="16.5" spans="1:41">
      <c r="A177" s="4">
        <v>175</v>
      </c>
      <c r="B177" s="4">
        <f>INT(SUM(槽位强化!B178:E178)/属性空间占比!$B$2*属性空间占比!$B$8/3)</f>
        <v>11080</v>
      </c>
      <c r="C177" s="4">
        <f t="shared" si="172"/>
        <v>11080</v>
      </c>
      <c r="D177" s="4">
        <f t="shared" si="173"/>
        <v>11080</v>
      </c>
      <c r="E177" s="4">
        <f t="shared" si="174"/>
        <v>7386</v>
      </c>
      <c r="F177" s="4">
        <f t="shared" si="175"/>
        <v>7386</v>
      </c>
      <c r="G177" s="4">
        <f t="shared" si="176"/>
        <v>7386</v>
      </c>
      <c r="H177" s="4">
        <f t="shared" si="177"/>
        <v>7386</v>
      </c>
      <c r="I177" s="4">
        <f t="shared" si="178"/>
        <v>7386</v>
      </c>
      <c r="J177" s="4">
        <f t="shared" si="179"/>
        <v>7386</v>
      </c>
      <c r="K177" s="4">
        <f t="shared" si="180"/>
        <v>221580</v>
      </c>
      <c r="L177" s="4">
        <f t="shared" si="181"/>
        <v>221580</v>
      </c>
      <c r="M177" s="4">
        <f t="shared" si="182"/>
        <v>221580</v>
      </c>
      <c r="O177" s="4">
        <v>175</v>
      </c>
      <c r="P177" s="4">
        <f t="shared" si="183"/>
        <v>9085</v>
      </c>
      <c r="Q177" s="4">
        <f t="shared" si="137"/>
        <v>9085</v>
      </c>
      <c r="R177" s="4">
        <f t="shared" si="138"/>
        <v>9085</v>
      </c>
      <c r="S177" s="4">
        <f t="shared" si="184"/>
        <v>7386</v>
      </c>
      <c r="T177" s="4">
        <f t="shared" si="185"/>
        <v>7386</v>
      </c>
      <c r="U177" s="4">
        <f t="shared" si="186"/>
        <v>7386</v>
      </c>
      <c r="V177" s="4">
        <f t="shared" si="187"/>
        <v>7386</v>
      </c>
      <c r="W177" s="4">
        <f t="shared" si="188"/>
        <v>7386</v>
      </c>
      <c r="X177" s="4">
        <f t="shared" si="189"/>
        <v>7386</v>
      </c>
      <c r="Y177" s="4">
        <f t="shared" si="190"/>
        <v>110790</v>
      </c>
      <c r="Z177" s="4">
        <f t="shared" si="191"/>
        <v>110790</v>
      </c>
      <c r="AA177" s="4">
        <f t="shared" si="192"/>
        <v>110790</v>
      </c>
      <c r="AC177" s="4">
        <v>175</v>
      </c>
      <c r="AD177" s="4">
        <f t="shared" si="193"/>
        <v>9085</v>
      </c>
      <c r="AE177" s="4">
        <f t="shared" si="194"/>
        <v>9085</v>
      </c>
      <c r="AF177" s="4">
        <f t="shared" si="195"/>
        <v>9085</v>
      </c>
      <c r="AG177" s="4">
        <f t="shared" si="196"/>
        <v>7386</v>
      </c>
      <c r="AH177" s="4">
        <f t="shared" si="197"/>
        <v>7386</v>
      </c>
      <c r="AI177" s="4">
        <f t="shared" si="198"/>
        <v>7386</v>
      </c>
      <c r="AJ177" s="4">
        <f t="shared" si="199"/>
        <v>7386</v>
      </c>
      <c r="AK177" s="4">
        <f t="shared" si="200"/>
        <v>7386</v>
      </c>
      <c r="AL177" s="4">
        <f t="shared" si="201"/>
        <v>7386</v>
      </c>
      <c r="AM177" s="4">
        <f t="shared" si="202"/>
        <v>147720</v>
      </c>
      <c r="AN177" s="4">
        <f t="shared" si="203"/>
        <v>147720</v>
      </c>
      <c r="AO177" s="4">
        <f t="shared" si="204"/>
        <v>147720</v>
      </c>
    </row>
    <row r="178" ht="16.5" spans="1:41">
      <c r="A178" s="4">
        <v>176</v>
      </c>
      <c r="B178" s="4">
        <f>INT(SUM(槽位强化!B179:E179)/属性空间占比!$B$2*属性空间占比!$B$8/3)</f>
        <v>11206</v>
      </c>
      <c r="C178" s="4">
        <f t="shared" si="172"/>
        <v>11206</v>
      </c>
      <c r="D178" s="4">
        <f t="shared" si="173"/>
        <v>11206</v>
      </c>
      <c r="E178" s="4">
        <f t="shared" si="174"/>
        <v>7470</v>
      </c>
      <c r="F178" s="4">
        <f t="shared" si="175"/>
        <v>7470</v>
      </c>
      <c r="G178" s="4">
        <f t="shared" si="176"/>
        <v>7470</v>
      </c>
      <c r="H178" s="4">
        <f t="shared" si="177"/>
        <v>7470</v>
      </c>
      <c r="I178" s="4">
        <f t="shared" si="178"/>
        <v>7470</v>
      </c>
      <c r="J178" s="4">
        <f t="shared" si="179"/>
        <v>7470</v>
      </c>
      <c r="K178" s="4">
        <f t="shared" si="180"/>
        <v>224100</v>
      </c>
      <c r="L178" s="4">
        <f t="shared" si="181"/>
        <v>224100</v>
      </c>
      <c r="M178" s="4">
        <f t="shared" si="182"/>
        <v>224100</v>
      </c>
      <c r="O178" s="4">
        <v>176</v>
      </c>
      <c r="P178" s="4">
        <f t="shared" si="183"/>
        <v>9188</v>
      </c>
      <c r="Q178" s="4">
        <f t="shared" si="137"/>
        <v>9188</v>
      </c>
      <c r="R178" s="4">
        <f t="shared" si="138"/>
        <v>9188</v>
      </c>
      <c r="S178" s="4">
        <f t="shared" si="184"/>
        <v>7470</v>
      </c>
      <c r="T178" s="4">
        <f t="shared" si="185"/>
        <v>7470</v>
      </c>
      <c r="U178" s="4">
        <f t="shared" si="186"/>
        <v>7470</v>
      </c>
      <c r="V178" s="4">
        <f t="shared" si="187"/>
        <v>7470</v>
      </c>
      <c r="W178" s="4">
        <f t="shared" si="188"/>
        <v>7470</v>
      </c>
      <c r="X178" s="4">
        <f t="shared" si="189"/>
        <v>7470</v>
      </c>
      <c r="Y178" s="4">
        <f t="shared" si="190"/>
        <v>112050</v>
      </c>
      <c r="Z178" s="4">
        <f t="shared" si="191"/>
        <v>112050</v>
      </c>
      <c r="AA178" s="4">
        <f t="shared" si="192"/>
        <v>112050</v>
      </c>
      <c r="AC178" s="4">
        <v>176</v>
      </c>
      <c r="AD178" s="4">
        <f t="shared" si="193"/>
        <v>9188</v>
      </c>
      <c r="AE178" s="4">
        <f t="shared" si="194"/>
        <v>9188</v>
      </c>
      <c r="AF178" s="4">
        <f t="shared" si="195"/>
        <v>9188</v>
      </c>
      <c r="AG178" s="4">
        <f t="shared" si="196"/>
        <v>7470</v>
      </c>
      <c r="AH178" s="4">
        <f t="shared" si="197"/>
        <v>7470</v>
      </c>
      <c r="AI178" s="4">
        <f t="shared" si="198"/>
        <v>7470</v>
      </c>
      <c r="AJ178" s="4">
        <f t="shared" si="199"/>
        <v>7470</v>
      </c>
      <c r="AK178" s="4">
        <f t="shared" si="200"/>
        <v>7470</v>
      </c>
      <c r="AL178" s="4">
        <f t="shared" si="201"/>
        <v>7470</v>
      </c>
      <c r="AM178" s="4">
        <f t="shared" si="202"/>
        <v>149400</v>
      </c>
      <c r="AN178" s="4">
        <f t="shared" si="203"/>
        <v>149400</v>
      </c>
      <c r="AO178" s="4">
        <f t="shared" si="204"/>
        <v>149400</v>
      </c>
    </row>
    <row r="179" ht="16.5" spans="1:41">
      <c r="A179" s="4">
        <v>177</v>
      </c>
      <c r="B179" s="4">
        <f>INT(SUM(槽位强化!B180:E180)/属性空间占比!$B$2*属性空间占比!$B$8/3)</f>
        <v>11326</v>
      </c>
      <c r="C179" s="4">
        <f t="shared" si="172"/>
        <v>11326</v>
      </c>
      <c r="D179" s="4">
        <f t="shared" si="173"/>
        <v>11326</v>
      </c>
      <c r="E179" s="4">
        <f t="shared" si="174"/>
        <v>7550</v>
      </c>
      <c r="F179" s="4">
        <f t="shared" si="175"/>
        <v>7550</v>
      </c>
      <c r="G179" s="4">
        <f t="shared" si="176"/>
        <v>7550</v>
      </c>
      <c r="H179" s="4">
        <f t="shared" si="177"/>
        <v>7550</v>
      </c>
      <c r="I179" s="4">
        <f t="shared" si="178"/>
        <v>7550</v>
      </c>
      <c r="J179" s="4">
        <f t="shared" si="179"/>
        <v>7550</v>
      </c>
      <c r="K179" s="4">
        <f t="shared" si="180"/>
        <v>226500</v>
      </c>
      <c r="L179" s="4">
        <f t="shared" si="181"/>
        <v>226500</v>
      </c>
      <c r="M179" s="4">
        <f t="shared" si="182"/>
        <v>226500</v>
      </c>
      <c r="O179" s="4">
        <v>177</v>
      </c>
      <c r="P179" s="4">
        <f t="shared" si="183"/>
        <v>9287</v>
      </c>
      <c r="Q179" s="4">
        <f t="shared" si="137"/>
        <v>9287</v>
      </c>
      <c r="R179" s="4">
        <f t="shared" si="138"/>
        <v>9287</v>
      </c>
      <c r="S179" s="4">
        <f t="shared" si="184"/>
        <v>7550</v>
      </c>
      <c r="T179" s="4">
        <f t="shared" si="185"/>
        <v>7550</v>
      </c>
      <c r="U179" s="4">
        <f t="shared" si="186"/>
        <v>7550</v>
      </c>
      <c r="V179" s="4">
        <f t="shared" si="187"/>
        <v>7550</v>
      </c>
      <c r="W179" s="4">
        <f t="shared" si="188"/>
        <v>7550</v>
      </c>
      <c r="X179" s="4">
        <f t="shared" si="189"/>
        <v>7550</v>
      </c>
      <c r="Y179" s="4">
        <f t="shared" si="190"/>
        <v>113250</v>
      </c>
      <c r="Z179" s="4">
        <f t="shared" si="191"/>
        <v>113250</v>
      </c>
      <c r="AA179" s="4">
        <f t="shared" si="192"/>
        <v>113250</v>
      </c>
      <c r="AC179" s="4">
        <v>177</v>
      </c>
      <c r="AD179" s="4">
        <f t="shared" si="193"/>
        <v>9287</v>
      </c>
      <c r="AE179" s="4">
        <f t="shared" si="194"/>
        <v>9287</v>
      </c>
      <c r="AF179" s="4">
        <f t="shared" si="195"/>
        <v>9287</v>
      </c>
      <c r="AG179" s="4">
        <f t="shared" si="196"/>
        <v>7550</v>
      </c>
      <c r="AH179" s="4">
        <f t="shared" si="197"/>
        <v>7550</v>
      </c>
      <c r="AI179" s="4">
        <f t="shared" si="198"/>
        <v>7550</v>
      </c>
      <c r="AJ179" s="4">
        <f t="shared" si="199"/>
        <v>7550</v>
      </c>
      <c r="AK179" s="4">
        <f t="shared" si="200"/>
        <v>7550</v>
      </c>
      <c r="AL179" s="4">
        <f t="shared" si="201"/>
        <v>7550</v>
      </c>
      <c r="AM179" s="4">
        <f t="shared" si="202"/>
        <v>151000</v>
      </c>
      <c r="AN179" s="4">
        <f t="shared" si="203"/>
        <v>151000</v>
      </c>
      <c r="AO179" s="4">
        <f t="shared" si="204"/>
        <v>151000</v>
      </c>
    </row>
    <row r="180" ht="16.5" spans="1:41">
      <c r="A180" s="4">
        <v>178</v>
      </c>
      <c r="B180" s="4">
        <f>INT(SUM(槽位强化!B181:E181)/属性空间占比!$B$2*属性空间占比!$B$8/3)</f>
        <v>11453</v>
      </c>
      <c r="C180" s="4">
        <f t="shared" si="172"/>
        <v>11453</v>
      </c>
      <c r="D180" s="4">
        <f t="shared" si="173"/>
        <v>11453</v>
      </c>
      <c r="E180" s="4">
        <f t="shared" si="174"/>
        <v>7635</v>
      </c>
      <c r="F180" s="4">
        <f t="shared" si="175"/>
        <v>7635</v>
      </c>
      <c r="G180" s="4">
        <f t="shared" si="176"/>
        <v>7635</v>
      </c>
      <c r="H180" s="4">
        <f t="shared" si="177"/>
        <v>7635</v>
      </c>
      <c r="I180" s="4">
        <f t="shared" si="178"/>
        <v>7635</v>
      </c>
      <c r="J180" s="4">
        <f t="shared" si="179"/>
        <v>7635</v>
      </c>
      <c r="K180" s="4">
        <f t="shared" si="180"/>
        <v>229050</v>
      </c>
      <c r="L180" s="4">
        <f t="shared" si="181"/>
        <v>229050</v>
      </c>
      <c r="M180" s="4">
        <f t="shared" si="182"/>
        <v>229050</v>
      </c>
      <c r="O180" s="4">
        <v>178</v>
      </c>
      <c r="P180" s="4">
        <f t="shared" si="183"/>
        <v>9391</v>
      </c>
      <c r="Q180" s="4">
        <f t="shared" si="137"/>
        <v>9391</v>
      </c>
      <c r="R180" s="4">
        <f t="shared" si="138"/>
        <v>9391</v>
      </c>
      <c r="S180" s="4">
        <f t="shared" si="184"/>
        <v>7635</v>
      </c>
      <c r="T180" s="4">
        <f t="shared" si="185"/>
        <v>7635</v>
      </c>
      <c r="U180" s="4">
        <f t="shared" si="186"/>
        <v>7635</v>
      </c>
      <c r="V180" s="4">
        <f t="shared" si="187"/>
        <v>7635</v>
      </c>
      <c r="W180" s="4">
        <f t="shared" si="188"/>
        <v>7635</v>
      </c>
      <c r="X180" s="4">
        <f t="shared" si="189"/>
        <v>7635</v>
      </c>
      <c r="Y180" s="4">
        <f t="shared" si="190"/>
        <v>114525</v>
      </c>
      <c r="Z180" s="4">
        <f t="shared" si="191"/>
        <v>114525</v>
      </c>
      <c r="AA180" s="4">
        <f t="shared" si="192"/>
        <v>114525</v>
      </c>
      <c r="AC180" s="4">
        <v>178</v>
      </c>
      <c r="AD180" s="4">
        <f t="shared" si="193"/>
        <v>9391</v>
      </c>
      <c r="AE180" s="4">
        <f t="shared" si="194"/>
        <v>9391</v>
      </c>
      <c r="AF180" s="4">
        <f t="shared" si="195"/>
        <v>9391</v>
      </c>
      <c r="AG180" s="4">
        <f t="shared" si="196"/>
        <v>7635</v>
      </c>
      <c r="AH180" s="4">
        <f t="shared" si="197"/>
        <v>7635</v>
      </c>
      <c r="AI180" s="4">
        <f t="shared" si="198"/>
        <v>7635</v>
      </c>
      <c r="AJ180" s="4">
        <f t="shared" si="199"/>
        <v>7635</v>
      </c>
      <c r="AK180" s="4">
        <f t="shared" si="200"/>
        <v>7635</v>
      </c>
      <c r="AL180" s="4">
        <f t="shared" si="201"/>
        <v>7635</v>
      </c>
      <c r="AM180" s="4">
        <f t="shared" si="202"/>
        <v>152700</v>
      </c>
      <c r="AN180" s="4">
        <f t="shared" si="203"/>
        <v>152700</v>
      </c>
      <c r="AO180" s="4">
        <f t="shared" si="204"/>
        <v>152700</v>
      </c>
    </row>
    <row r="181" ht="16.5" spans="1:41">
      <c r="A181" s="4">
        <v>179</v>
      </c>
      <c r="B181" s="4">
        <f>INT(SUM(槽位强化!B182:E182)/属性空间占比!$B$2*属性空间占比!$B$8/3)</f>
        <v>11573</v>
      </c>
      <c r="C181" s="4">
        <f t="shared" si="172"/>
        <v>11573</v>
      </c>
      <c r="D181" s="4">
        <f t="shared" si="173"/>
        <v>11573</v>
      </c>
      <c r="E181" s="4">
        <f t="shared" si="174"/>
        <v>7715</v>
      </c>
      <c r="F181" s="4">
        <f t="shared" si="175"/>
        <v>7715</v>
      </c>
      <c r="G181" s="4">
        <f t="shared" si="176"/>
        <v>7715</v>
      </c>
      <c r="H181" s="4">
        <f t="shared" si="177"/>
        <v>7715</v>
      </c>
      <c r="I181" s="4">
        <f t="shared" si="178"/>
        <v>7715</v>
      </c>
      <c r="J181" s="4">
        <f t="shared" si="179"/>
        <v>7715</v>
      </c>
      <c r="K181" s="4">
        <f t="shared" si="180"/>
        <v>231450</v>
      </c>
      <c r="L181" s="4">
        <f t="shared" si="181"/>
        <v>231450</v>
      </c>
      <c r="M181" s="4">
        <f t="shared" si="182"/>
        <v>231450</v>
      </c>
      <c r="O181" s="4">
        <v>179</v>
      </c>
      <c r="P181" s="4">
        <f t="shared" si="183"/>
        <v>9489</v>
      </c>
      <c r="Q181" s="4">
        <f t="shared" si="137"/>
        <v>9489</v>
      </c>
      <c r="R181" s="4">
        <f t="shared" si="138"/>
        <v>9489</v>
      </c>
      <c r="S181" s="4">
        <f t="shared" si="184"/>
        <v>7715</v>
      </c>
      <c r="T181" s="4">
        <f t="shared" si="185"/>
        <v>7715</v>
      </c>
      <c r="U181" s="4">
        <f t="shared" si="186"/>
        <v>7715</v>
      </c>
      <c r="V181" s="4">
        <f t="shared" si="187"/>
        <v>7715</v>
      </c>
      <c r="W181" s="4">
        <f t="shared" si="188"/>
        <v>7715</v>
      </c>
      <c r="X181" s="4">
        <f t="shared" si="189"/>
        <v>7715</v>
      </c>
      <c r="Y181" s="4">
        <f t="shared" si="190"/>
        <v>115725</v>
      </c>
      <c r="Z181" s="4">
        <f t="shared" si="191"/>
        <v>115725</v>
      </c>
      <c r="AA181" s="4">
        <f t="shared" si="192"/>
        <v>115725</v>
      </c>
      <c r="AC181" s="4">
        <v>179</v>
      </c>
      <c r="AD181" s="4">
        <f t="shared" si="193"/>
        <v>9489</v>
      </c>
      <c r="AE181" s="4">
        <f t="shared" si="194"/>
        <v>9489</v>
      </c>
      <c r="AF181" s="4">
        <f t="shared" si="195"/>
        <v>9489</v>
      </c>
      <c r="AG181" s="4">
        <f t="shared" si="196"/>
        <v>7715</v>
      </c>
      <c r="AH181" s="4">
        <f t="shared" si="197"/>
        <v>7715</v>
      </c>
      <c r="AI181" s="4">
        <f t="shared" si="198"/>
        <v>7715</v>
      </c>
      <c r="AJ181" s="4">
        <f t="shared" si="199"/>
        <v>7715</v>
      </c>
      <c r="AK181" s="4">
        <f t="shared" si="200"/>
        <v>7715</v>
      </c>
      <c r="AL181" s="4">
        <f t="shared" si="201"/>
        <v>7715</v>
      </c>
      <c r="AM181" s="4">
        <f t="shared" si="202"/>
        <v>154300</v>
      </c>
      <c r="AN181" s="4">
        <f t="shared" si="203"/>
        <v>154300</v>
      </c>
      <c r="AO181" s="4">
        <f t="shared" si="204"/>
        <v>154300</v>
      </c>
    </row>
    <row r="182" ht="16.5" spans="1:41">
      <c r="A182" s="4">
        <v>180</v>
      </c>
      <c r="B182" s="4">
        <f>INT(SUM(槽位强化!B183:E183)/属性空间占比!$B$2*属性空间占比!$B$8/3)</f>
        <v>11700</v>
      </c>
      <c r="C182" s="4">
        <f t="shared" si="172"/>
        <v>11700</v>
      </c>
      <c r="D182" s="4">
        <f t="shared" si="173"/>
        <v>11700</v>
      </c>
      <c r="E182" s="4">
        <f t="shared" si="174"/>
        <v>7800</v>
      </c>
      <c r="F182" s="4">
        <f t="shared" si="175"/>
        <v>7800</v>
      </c>
      <c r="G182" s="4">
        <f t="shared" si="176"/>
        <v>7800</v>
      </c>
      <c r="H182" s="4">
        <f t="shared" si="177"/>
        <v>7800</v>
      </c>
      <c r="I182" s="4">
        <f t="shared" si="178"/>
        <v>7800</v>
      </c>
      <c r="J182" s="4">
        <f t="shared" si="179"/>
        <v>7800</v>
      </c>
      <c r="K182" s="4">
        <f t="shared" si="180"/>
        <v>234000</v>
      </c>
      <c r="L182" s="4">
        <f t="shared" si="181"/>
        <v>234000</v>
      </c>
      <c r="M182" s="4">
        <f t="shared" si="182"/>
        <v>234000</v>
      </c>
      <c r="O182" s="4">
        <v>180</v>
      </c>
      <c r="P182" s="4">
        <f t="shared" si="183"/>
        <v>9594</v>
      </c>
      <c r="Q182" s="4">
        <f t="shared" si="137"/>
        <v>9594</v>
      </c>
      <c r="R182" s="4">
        <f t="shared" si="138"/>
        <v>9594</v>
      </c>
      <c r="S182" s="4">
        <f t="shared" si="184"/>
        <v>7800</v>
      </c>
      <c r="T182" s="4">
        <f t="shared" si="185"/>
        <v>7800</v>
      </c>
      <c r="U182" s="4">
        <f t="shared" si="186"/>
        <v>7800</v>
      </c>
      <c r="V182" s="4">
        <f t="shared" si="187"/>
        <v>7800</v>
      </c>
      <c r="W182" s="4">
        <f t="shared" si="188"/>
        <v>7800</v>
      </c>
      <c r="X182" s="4">
        <f t="shared" si="189"/>
        <v>7800</v>
      </c>
      <c r="Y182" s="4">
        <f t="shared" si="190"/>
        <v>117000</v>
      </c>
      <c r="Z182" s="4">
        <f t="shared" si="191"/>
        <v>117000</v>
      </c>
      <c r="AA182" s="4">
        <f t="shared" si="192"/>
        <v>117000</v>
      </c>
      <c r="AC182" s="4">
        <v>180</v>
      </c>
      <c r="AD182" s="4">
        <f t="shared" si="193"/>
        <v>9594</v>
      </c>
      <c r="AE182" s="4">
        <f t="shared" si="194"/>
        <v>9594</v>
      </c>
      <c r="AF182" s="4">
        <f t="shared" si="195"/>
        <v>9594</v>
      </c>
      <c r="AG182" s="4">
        <f t="shared" si="196"/>
        <v>7800</v>
      </c>
      <c r="AH182" s="4">
        <f t="shared" si="197"/>
        <v>7800</v>
      </c>
      <c r="AI182" s="4">
        <f t="shared" si="198"/>
        <v>7800</v>
      </c>
      <c r="AJ182" s="4">
        <f t="shared" si="199"/>
        <v>7800</v>
      </c>
      <c r="AK182" s="4">
        <f t="shared" si="200"/>
        <v>7800</v>
      </c>
      <c r="AL182" s="4">
        <f t="shared" si="201"/>
        <v>7800</v>
      </c>
      <c r="AM182" s="4">
        <f t="shared" si="202"/>
        <v>156000</v>
      </c>
      <c r="AN182" s="4">
        <f t="shared" si="203"/>
        <v>156000</v>
      </c>
      <c r="AO182" s="4">
        <f t="shared" si="204"/>
        <v>156000</v>
      </c>
    </row>
    <row r="183" ht="16.5" spans="1:41">
      <c r="A183" s="4">
        <v>181</v>
      </c>
      <c r="B183" s="4">
        <f>INT(SUM(槽位强化!B184:E184)/属性空间占比!$B$2*属性空间占比!$B$8/3)</f>
        <v>11826</v>
      </c>
      <c r="C183" s="4">
        <f t="shared" si="172"/>
        <v>11826</v>
      </c>
      <c r="D183" s="4">
        <f t="shared" si="173"/>
        <v>11826</v>
      </c>
      <c r="E183" s="4">
        <f t="shared" si="174"/>
        <v>7884</v>
      </c>
      <c r="F183" s="4">
        <f t="shared" si="175"/>
        <v>7884</v>
      </c>
      <c r="G183" s="4">
        <f t="shared" si="176"/>
        <v>7884</v>
      </c>
      <c r="H183" s="4">
        <f t="shared" si="177"/>
        <v>7884</v>
      </c>
      <c r="I183" s="4">
        <f t="shared" si="178"/>
        <v>7884</v>
      </c>
      <c r="J183" s="4">
        <f t="shared" si="179"/>
        <v>7884</v>
      </c>
      <c r="K183" s="4">
        <f t="shared" si="180"/>
        <v>236520</v>
      </c>
      <c r="L183" s="4">
        <f t="shared" si="181"/>
        <v>236520</v>
      </c>
      <c r="M183" s="4">
        <f t="shared" si="182"/>
        <v>236520</v>
      </c>
      <c r="O183" s="4">
        <v>181</v>
      </c>
      <c r="P183" s="4">
        <f t="shared" si="183"/>
        <v>9697</v>
      </c>
      <c r="Q183" s="4">
        <f t="shared" si="137"/>
        <v>9697</v>
      </c>
      <c r="R183" s="4">
        <f t="shared" si="138"/>
        <v>9697</v>
      </c>
      <c r="S183" s="4">
        <f t="shared" si="184"/>
        <v>7884</v>
      </c>
      <c r="T183" s="4">
        <f t="shared" si="185"/>
        <v>7884</v>
      </c>
      <c r="U183" s="4">
        <f t="shared" si="186"/>
        <v>7884</v>
      </c>
      <c r="V183" s="4">
        <f t="shared" si="187"/>
        <v>7884</v>
      </c>
      <c r="W183" s="4">
        <f t="shared" si="188"/>
        <v>7884</v>
      </c>
      <c r="X183" s="4">
        <f t="shared" si="189"/>
        <v>7884</v>
      </c>
      <c r="Y183" s="4">
        <f t="shared" si="190"/>
        <v>118260</v>
      </c>
      <c r="Z183" s="4">
        <f t="shared" si="191"/>
        <v>118260</v>
      </c>
      <c r="AA183" s="4">
        <f t="shared" si="192"/>
        <v>118260</v>
      </c>
      <c r="AC183" s="4">
        <v>181</v>
      </c>
      <c r="AD183" s="4">
        <f t="shared" si="193"/>
        <v>9697</v>
      </c>
      <c r="AE183" s="4">
        <f t="shared" si="194"/>
        <v>9697</v>
      </c>
      <c r="AF183" s="4">
        <f t="shared" si="195"/>
        <v>9697</v>
      </c>
      <c r="AG183" s="4">
        <f t="shared" si="196"/>
        <v>7884</v>
      </c>
      <c r="AH183" s="4">
        <f t="shared" si="197"/>
        <v>7884</v>
      </c>
      <c r="AI183" s="4">
        <f t="shared" si="198"/>
        <v>7884</v>
      </c>
      <c r="AJ183" s="4">
        <f t="shared" si="199"/>
        <v>7884</v>
      </c>
      <c r="AK183" s="4">
        <f t="shared" si="200"/>
        <v>7884</v>
      </c>
      <c r="AL183" s="4">
        <f t="shared" si="201"/>
        <v>7884</v>
      </c>
      <c r="AM183" s="4">
        <f t="shared" si="202"/>
        <v>157680</v>
      </c>
      <c r="AN183" s="4">
        <f t="shared" si="203"/>
        <v>157680</v>
      </c>
      <c r="AO183" s="4">
        <f t="shared" si="204"/>
        <v>157680</v>
      </c>
    </row>
    <row r="184" ht="16.5" spans="1:41">
      <c r="A184" s="4">
        <v>182</v>
      </c>
      <c r="B184" s="4">
        <f>INT(SUM(槽位强化!B185:E185)/属性空间占比!$B$2*属性空间占比!$B$8/3)</f>
        <v>11953</v>
      </c>
      <c r="C184" s="4">
        <f t="shared" si="172"/>
        <v>11953</v>
      </c>
      <c r="D184" s="4">
        <f t="shared" si="173"/>
        <v>11953</v>
      </c>
      <c r="E184" s="4">
        <f t="shared" si="174"/>
        <v>7968</v>
      </c>
      <c r="F184" s="4">
        <f t="shared" si="175"/>
        <v>7968</v>
      </c>
      <c r="G184" s="4">
        <f t="shared" si="176"/>
        <v>7968</v>
      </c>
      <c r="H184" s="4">
        <f t="shared" si="177"/>
        <v>7968</v>
      </c>
      <c r="I184" s="4">
        <f t="shared" si="178"/>
        <v>7968</v>
      </c>
      <c r="J184" s="4">
        <f t="shared" si="179"/>
        <v>7968</v>
      </c>
      <c r="K184" s="4">
        <f t="shared" si="180"/>
        <v>239040</v>
      </c>
      <c r="L184" s="4">
        <f t="shared" si="181"/>
        <v>239040</v>
      </c>
      <c r="M184" s="4">
        <f t="shared" si="182"/>
        <v>239040</v>
      </c>
      <c r="O184" s="4">
        <v>182</v>
      </c>
      <c r="P184" s="4">
        <f t="shared" si="183"/>
        <v>9801</v>
      </c>
      <c r="Q184" s="4">
        <f t="shared" si="137"/>
        <v>9801</v>
      </c>
      <c r="R184" s="4">
        <f t="shared" si="138"/>
        <v>9801</v>
      </c>
      <c r="S184" s="4">
        <f t="shared" si="184"/>
        <v>7968</v>
      </c>
      <c r="T184" s="4">
        <f t="shared" si="185"/>
        <v>7968</v>
      </c>
      <c r="U184" s="4">
        <f t="shared" si="186"/>
        <v>7968</v>
      </c>
      <c r="V184" s="4">
        <f t="shared" si="187"/>
        <v>7968</v>
      </c>
      <c r="W184" s="4">
        <f t="shared" si="188"/>
        <v>7968</v>
      </c>
      <c r="X184" s="4">
        <f t="shared" si="189"/>
        <v>7968</v>
      </c>
      <c r="Y184" s="4">
        <f t="shared" si="190"/>
        <v>119520</v>
      </c>
      <c r="Z184" s="4">
        <f t="shared" si="191"/>
        <v>119520</v>
      </c>
      <c r="AA184" s="4">
        <f t="shared" si="192"/>
        <v>119520</v>
      </c>
      <c r="AC184" s="4">
        <v>182</v>
      </c>
      <c r="AD184" s="4">
        <f t="shared" si="193"/>
        <v>9801</v>
      </c>
      <c r="AE184" s="4">
        <f t="shared" si="194"/>
        <v>9801</v>
      </c>
      <c r="AF184" s="4">
        <f t="shared" si="195"/>
        <v>9801</v>
      </c>
      <c r="AG184" s="4">
        <f t="shared" si="196"/>
        <v>7968</v>
      </c>
      <c r="AH184" s="4">
        <f t="shared" si="197"/>
        <v>7968</v>
      </c>
      <c r="AI184" s="4">
        <f t="shared" si="198"/>
        <v>7968</v>
      </c>
      <c r="AJ184" s="4">
        <f t="shared" si="199"/>
        <v>7968</v>
      </c>
      <c r="AK184" s="4">
        <f t="shared" si="200"/>
        <v>7968</v>
      </c>
      <c r="AL184" s="4">
        <f t="shared" si="201"/>
        <v>7968</v>
      </c>
      <c r="AM184" s="4">
        <f t="shared" si="202"/>
        <v>159360</v>
      </c>
      <c r="AN184" s="4">
        <f t="shared" si="203"/>
        <v>159360</v>
      </c>
      <c r="AO184" s="4">
        <f t="shared" si="204"/>
        <v>159360</v>
      </c>
    </row>
    <row r="185" ht="16.5" spans="1:41">
      <c r="A185" s="4">
        <v>183</v>
      </c>
      <c r="B185" s="4">
        <f>INT(SUM(槽位强化!B186:E186)/属性空间占比!$B$2*属性空间占比!$B$8/3)</f>
        <v>12080</v>
      </c>
      <c r="C185" s="4">
        <f t="shared" si="172"/>
        <v>12080</v>
      </c>
      <c r="D185" s="4">
        <f t="shared" si="173"/>
        <v>12080</v>
      </c>
      <c r="E185" s="4">
        <f t="shared" si="174"/>
        <v>8053</v>
      </c>
      <c r="F185" s="4">
        <f t="shared" si="175"/>
        <v>8053</v>
      </c>
      <c r="G185" s="4">
        <f t="shared" si="176"/>
        <v>8053</v>
      </c>
      <c r="H185" s="4">
        <f t="shared" si="177"/>
        <v>8053</v>
      </c>
      <c r="I185" s="4">
        <f t="shared" si="178"/>
        <v>8053</v>
      </c>
      <c r="J185" s="4">
        <f t="shared" si="179"/>
        <v>8053</v>
      </c>
      <c r="K185" s="4">
        <f t="shared" si="180"/>
        <v>241590</v>
      </c>
      <c r="L185" s="4">
        <f t="shared" si="181"/>
        <v>241590</v>
      </c>
      <c r="M185" s="4">
        <f t="shared" si="182"/>
        <v>241590</v>
      </c>
      <c r="O185" s="4">
        <v>183</v>
      </c>
      <c r="P185" s="4">
        <f t="shared" si="183"/>
        <v>9905</v>
      </c>
      <c r="Q185" s="4">
        <f t="shared" si="137"/>
        <v>9905</v>
      </c>
      <c r="R185" s="4">
        <f t="shared" si="138"/>
        <v>9905</v>
      </c>
      <c r="S185" s="4">
        <f t="shared" si="184"/>
        <v>8053</v>
      </c>
      <c r="T185" s="4">
        <f t="shared" si="185"/>
        <v>8053</v>
      </c>
      <c r="U185" s="4">
        <f t="shared" si="186"/>
        <v>8053</v>
      </c>
      <c r="V185" s="4">
        <f t="shared" si="187"/>
        <v>8053</v>
      </c>
      <c r="W185" s="4">
        <f t="shared" si="188"/>
        <v>8053</v>
      </c>
      <c r="X185" s="4">
        <f t="shared" si="189"/>
        <v>8053</v>
      </c>
      <c r="Y185" s="4">
        <f t="shared" si="190"/>
        <v>120795</v>
      </c>
      <c r="Z185" s="4">
        <f t="shared" si="191"/>
        <v>120795</v>
      </c>
      <c r="AA185" s="4">
        <f t="shared" si="192"/>
        <v>120795</v>
      </c>
      <c r="AC185" s="4">
        <v>183</v>
      </c>
      <c r="AD185" s="4">
        <f t="shared" si="193"/>
        <v>9905</v>
      </c>
      <c r="AE185" s="4">
        <f t="shared" si="194"/>
        <v>9905</v>
      </c>
      <c r="AF185" s="4">
        <f t="shared" si="195"/>
        <v>9905</v>
      </c>
      <c r="AG185" s="4">
        <f t="shared" si="196"/>
        <v>8053</v>
      </c>
      <c r="AH185" s="4">
        <f t="shared" si="197"/>
        <v>8053</v>
      </c>
      <c r="AI185" s="4">
        <f t="shared" si="198"/>
        <v>8053</v>
      </c>
      <c r="AJ185" s="4">
        <f t="shared" si="199"/>
        <v>8053</v>
      </c>
      <c r="AK185" s="4">
        <f t="shared" si="200"/>
        <v>8053</v>
      </c>
      <c r="AL185" s="4">
        <f t="shared" si="201"/>
        <v>8053</v>
      </c>
      <c r="AM185" s="4">
        <f t="shared" si="202"/>
        <v>161060</v>
      </c>
      <c r="AN185" s="4">
        <f t="shared" si="203"/>
        <v>161060</v>
      </c>
      <c r="AO185" s="4">
        <f t="shared" si="204"/>
        <v>161060</v>
      </c>
    </row>
    <row r="186" ht="16.5" spans="1:41">
      <c r="A186" s="4">
        <v>184</v>
      </c>
      <c r="B186" s="4">
        <f>INT(SUM(槽位强化!B187:E187)/属性空间占比!$B$2*属性空间占比!$B$8/3)</f>
        <v>12206</v>
      </c>
      <c r="C186" s="4">
        <f t="shared" si="172"/>
        <v>12206</v>
      </c>
      <c r="D186" s="4">
        <f t="shared" si="173"/>
        <v>12206</v>
      </c>
      <c r="E186" s="4">
        <f t="shared" si="174"/>
        <v>8137</v>
      </c>
      <c r="F186" s="4">
        <f t="shared" si="175"/>
        <v>8137</v>
      </c>
      <c r="G186" s="4">
        <f t="shared" si="176"/>
        <v>8137</v>
      </c>
      <c r="H186" s="4">
        <f t="shared" si="177"/>
        <v>8137</v>
      </c>
      <c r="I186" s="4">
        <f t="shared" si="178"/>
        <v>8137</v>
      </c>
      <c r="J186" s="4">
        <f t="shared" si="179"/>
        <v>8137</v>
      </c>
      <c r="K186" s="4">
        <f t="shared" si="180"/>
        <v>244110</v>
      </c>
      <c r="L186" s="4">
        <f t="shared" si="181"/>
        <v>244110</v>
      </c>
      <c r="M186" s="4">
        <f t="shared" si="182"/>
        <v>244110</v>
      </c>
      <c r="O186" s="4">
        <v>184</v>
      </c>
      <c r="P186" s="4">
        <f t="shared" si="183"/>
        <v>10008</v>
      </c>
      <c r="Q186" s="4">
        <f t="shared" si="137"/>
        <v>10008</v>
      </c>
      <c r="R186" s="4">
        <f t="shared" si="138"/>
        <v>10008</v>
      </c>
      <c r="S186" s="4">
        <f t="shared" si="184"/>
        <v>8137</v>
      </c>
      <c r="T186" s="4">
        <f t="shared" si="185"/>
        <v>8137</v>
      </c>
      <c r="U186" s="4">
        <f t="shared" si="186"/>
        <v>8137</v>
      </c>
      <c r="V186" s="4">
        <f t="shared" si="187"/>
        <v>8137</v>
      </c>
      <c r="W186" s="4">
        <f t="shared" si="188"/>
        <v>8137</v>
      </c>
      <c r="X186" s="4">
        <f t="shared" si="189"/>
        <v>8137</v>
      </c>
      <c r="Y186" s="4">
        <f t="shared" si="190"/>
        <v>122055</v>
      </c>
      <c r="Z186" s="4">
        <f t="shared" si="191"/>
        <v>122055</v>
      </c>
      <c r="AA186" s="4">
        <f t="shared" si="192"/>
        <v>122055</v>
      </c>
      <c r="AC186" s="4">
        <v>184</v>
      </c>
      <c r="AD186" s="4">
        <f t="shared" si="193"/>
        <v>10008</v>
      </c>
      <c r="AE186" s="4">
        <f t="shared" si="194"/>
        <v>10008</v>
      </c>
      <c r="AF186" s="4">
        <f t="shared" si="195"/>
        <v>10008</v>
      </c>
      <c r="AG186" s="4">
        <f t="shared" si="196"/>
        <v>8137</v>
      </c>
      <c r="AH186" s="4">
        <f t="shared" si="197"/>
        <v>8137</v>
      </c>
      <c r="AI186" s="4">
        <f t="shared" si="198"/>
        <v>8137</v>
      </c>
      <c r="AJ186" s="4">
        <f t="shared" si="199"/>
        <v>8137</v>
      </c>
      <c r="AK186" s="4">
        <f t="shared" si="200"/>
        <v>8137</v>
      </c>
      <c r="AL186" s="4">
        <f t="shared" si="201"/>
        <v>8137</v>
      </c>
      <c r="AM186" s="4">
        <f t="shared" si="202"/>
        <v>162740</v>
      </c>
      <c r="AN186" s="4">
        <f t="shared" si="203"/>
        <v>162740</v>
      </c>
      <c r="AO186" s="4">
        <f t="shared" si="204"/>
        <v>162740</v>
      </c>
    </row>
    <row r="187" ht="16.5" spans="1:41">
      <c r="A187" s="4">
        <v>185</v>
      </c>
      <c r="B187" s="4">
        <f>INT(SUM(槽位强化!B188:E188)/属性空间占比!$B$2*属性空间占比!$B$8/3)</f>
        <v>12333</v>
      </c>
      <c r="C187" s="4">
        <f t="shared" si="172"/>
        <v>12333</v>
      </c>
      <c r="D187" s="4">
        <f t="shared" si="173"/>
        <v>12333</v>
      </c>
      <c r="E187" s="4">
        <f t="shared" si="174"/>
        <v>8222</v>
      </c>
      <c r="F187" s="4">
        <f t="shared" si="175"/>
        <v>8222</v>
      </c>
      <c r="G187" s="4">
        <f t="shared" si="176"/>
        <v>8222</v>
      </c>
      <c r="H187" s="4">
        <f t="shared" si="177"/>
        <v>8222</v>
      </c>
      <c r="I187" s="4">
        <f t="shared" si="178"/>
        <v>8222</v>
      </c>
      <c r="J187" s="4">
        <f t="shared" si="179"/>
        <v>8222</v>
      </c>
      <c r="K187" s="4">
        <f t="shared" si="180"/>
        <v>246660</v>
      </c>
      <c r="L187" s="4">
        <f t="shared" si="181"/>
        <v>246660</v>
      </c>
      <c r="M187" s="4">
        <f t="shared" si="182"/>
        <v>246660</v>
      </c>
      <c r="O187" s="4">
        <v>185</v>
      </c>
      <c r="P187" s="4">
        <f t="shared" si="183"/>
        <v>10113</v>
      </c>
      <c r="Q187" s="4">
        <f t="shared" si="137"/>
        <v>10113</v>
      </c>
      <c r="R187" s="4">
        <f t="shared" si="138"/>
        <v>10113</v>
      </c>
      <c r="S187" s="4">
        <f t="shared" si="184"/>
        <v>8222</v>
      </c>
      <c r="T187" s="4">
        <f t="shared" si="185"/>
        <v>8222</v>
      </c>
      <c r="U187" s="4">
        <f t="shared" si="186"/>
        <v>8222</v>
      </c>
      <c r="V187" s="4">
        <f t="shared" si="187"/>
        <v>8222</v>
      </c>
      <c r="W187" s="4">
        <f t="shared" si="188"/>
        <v>8222</v>
      </c>
      <c r="X187" s="4">
        <f t="shared" si="189"/>
        <v>8222</v>
      </c>
      <c r="Y187" s="4">
        <f t="shared" si="190"/>
        <v>123330</v>
      </c>
      <c r="Z187" s="4">
        <f t="shared" si="191"/>
        <v>123330</v>
      </c>
      <c r="AA187" s="4">
        <f t="shared" si="192"/>
        <v>123330</v>
      </c>
      <c r="AC187" s="4">
        <v>185</v>
      </c>
      <c r="AD187" s="4">
        <f t="shared" si="193"/>
        <v>10113</v>
      </c>
      <c r="AE187" s="4">
        <f t="shared" si="194"/>
        <v>10113</v>
      </c>
      <c r="AF187" s="4">
        <f t="shared" si="195"/>
        <v>10113</v>
      </c>
      <c r="AG187" s="4">
        <f t="shared" si="196"/>
        <v>8222</v>
      </c>
      <c r="AH187" s="4">
        <f t="shared" si="197"/>
        <v>8222</v>
      </c>
      <c r="AI187" s="4">
        <f t="shared" si="198"/>
        <v>8222</v>
      </c>
      <c r="AJ187" s="4">
        <f t="shared" si="199"/>
        <v>8222</v>
      </c>
      <c r="AK187" s="4">
        <f t="shared" si="200"/>
        <v>8222</v>
      </c>
      <c r="AL187" s="4">
        <f t="shared" si="201"/>
        <v>8222</v>
      </c>
      <c r="AM187" s="4">
        <f t="shared" si="202"/>
        <v>164440</v>
      </c>
      <c r="AN187" s="4">
        <f t="shared" si="203"/>
        <v>164440</v>
      </c>
      <c r="AO187" s="4">
        <f t="shared" si="204"/>
        <v>164440</v>
      </c>
    </row>
    <row r="188" ht="16.5" spans="1:41">
      <c r="A188" s="4">
        <v>186</v>
      </c>
      <c r="B188" s="4">
        <f>INT(SUM(槽位强化!B189:E189)/属性空间占比!$B$2*属性空间占比!$B$8/3)</f>
        <v>12460</v>
      </c>
      <c r="C188" s="4">
        <f t="shared" si="172"/>
        <v>12460</v>
      </c>
      <c r="D188" s="4">
        <f t="shared" si="173"/>
        <v>12460</v>
      </c>
      <c r="E188" s="4">
        <f t="shared" si="174"/>
        <v>8306</v>
      </c>
      <c r="F188" s="4">
        <f t="shared" si="175"/>
        <v>8306</v>
      </c>
      <c r="G188" s="4">
        <f t="shared" si="176"/>
        <v>8306</v>
      </c>
      <c r="H188" s="4">
        <f t="shared" si="177"/>
        <v>8306</v>
      </c>
      <c r="I188" s="4">
        <f t="shared" si="178"/>
        <v>8306</v>
      </c>
      <c r="J188" s="4">
        <f t="shared" si="179"/>
        <v>8306</v>
      </c>
      <c r="K188" s="4">
        <f t="shared" si="180"/>
        <v>249180</v>
      </c>
      <c r="L188" s="4">
        <f t="shared" si="181"/>
        <v>249180</v>
      </c>
      <c r="M188" s="4">
        <f t="shared" si="182"/>
        <v>249180</v>
      </c>
      <c r="O188" s="4">
        <v>186</v>
      </c>
      <c r="P188" s="4">
        <f t="shared" si="183"/>
        <v>10217</v>
      </c>
      <c r="Q188" s="4">
        <f t="shared" si="137"/>
        <v>10217</v>
      </c>
      <c r="R188" s="4">
        <f t="shared" si="138"/>
        <v>10217</v>
      </c>
      <c r="S188" s="4">
        <f t="shared" si="184"/>
        <v>8306</v>
      </c>
      <c r="T188" s="4">
        <f t="shared" si="185"/>
        <v>8306</v>
      </c>
      <c r="U188" s="4">
        <f t="shared" si="186"/>
        <v>8306</v>
      </c>
      <c r="V188" s="4">
        <f t="shared" si="187"/>
        <v>8306</v>
      </c>
      <c r="W188" s="4">
        <f t="shared" si="188"/>
        <v>8306</v>
      </c>
      <c r="X188" s="4">
        <f t="shared" si="189"/>
        <v>8306</v>
      </c>
      <c r="Y188" s="4">
        <f t="shared" si="190"/>
        <v>124590</v>
      </c>
      <c r="Z188" s="4">
        <f t="shared" si="191"/>
        <v>124590</v>
      </c>
      <c r="AA188" s="4">
        <f t="shared" si="192"/>
        <v>124590</v>
      </c>
      <c r="AC188" s="4">
        <v>186</v>
      </c>
      <c r="AD188" s="4">
        <f t="shared" si="193"/>
        <v>10217</v>
      </c>
      <c r="AE188" s="4">
        <f t="shared" si="194"/>
        <v>10217</v>
      </c>
      <c r="AF188" s="4">
        <f t="shared" si="195"/>
        <v>10217</v>
      </c>
      <c r="AG188" s="4">
        <f t="shared" si="196"/>
        <v>8306</v>
      </c>
      <c r="AH188" s="4">
        <f t="shared" si="197"/>
        <v>8306</v>
      </c>
      <c r="AI188" s="4">
        <f t="shared" si="198"/>
        <v>8306</v>
      </c>
      <c r="AJ188" s="4">
        <f t="shared" si="199"/>
        <v>8306</v>
      </c>
      <c r="AK188" s="4">
        <f t="shared" si="200"/>
        <v>8306</v>
      </c>
      <c r="AL188" s="4">
        <f t="shared" si="201"/>
        <v>8306</v>
      </c>
      <c r="AM188" s="4">
        <f t="shared" si="202"/>
        <v>166120</v>
      </c>
      <c r="AN188" s="4">
        <f t="shared" si="203"/>
        <v>166120</v>
      </c>
      <c r="AO188" s="4">
        <f t="shared" si="204"/>
        <v>166120</v>
      </c>
    </row>
    <row r="189" ht="16.5" spans="1:41">
      <c r="A189" s="4">
        <v>187</v>
      </c>
      <c r="B189" s="4">
        <f>INT(SUM(槽位强化!B190:E190)/属性空间占比!$B$2*属性空间占比!$B$8/3)</f>
        <v>12593</v>
      </c>
      <c r="C189" s="4">
        <f t="shared" si="172"/>
        <v>12593</v>
      </c>
      <c r="D189" s="4">
        <f t="shared" si="173"/>
        <v>12593</v>
      </c>
      <c r="E189" s="4">
        <f t="shared" si="174"/>
        <v>8395</v>
      </c>
      <c r="F189" s="4">
        <f t="shared" si="175"/>
        <v>8395</v>
      </c>
      <c r="G189" s="4">
        <f t="shared" si="176"/>
        <v>8395</v>
      </c>
      <c r="H189" s="4">
        <f t="shared" si="177"/>
        <v>8395</v>
      </c>
      <c r="I189" s="4">
        <f t="shared" si="178"/>
        <v>8395</v>
      </c>
      <c r="J189" s="4">
        <f t="shared" si="179"/>
        <v>8395</v>
      </c>
      <c r="K189" s="4">
        <f t="shared" si="180"/>
        <v>251850</v>
      </c>
      <c r="L189" s="4">
        <f t="shared" si="181"/>
        <v>251850</v>
      </c>
      <c r="M189" s="4">
        <f t="shared" si="182"/>
        <v>251850</v>
      </c>
      <c r="O189" s="4">
        <v>187</v>
      </c>
      <c r="P189" s="4">
        <f t="shared" si="183"/>
        <v>10326</v>
      </c>
      <c r="Q189" s="4">
        <f t="shared" si="137"/>
        <v>10326</v>
      </c>
      <c r="R189" s="4">
        <f t="shared" si="138"/>
        <v>10326</v>
      </c>
      <c r="S189" s="4">
        <f t="shared" si="184"/>
        <v>8395</v>
      </c>
      <c r="T189" s="4">
        <f t="shared" si="185"/>
        <v>8395</v>
      </c>
      <c r="U189" s="4">
        <f t="shared" si="186"/>
        <v>8395</v>
      </c>
      <c r="V189" s="4">
        <f t="shared" si="187"/>
        <v>8395</v>
      </c>
      <c r="W189" s="4">
        <f t="shared" si="188"/>
        <v>8395</v>
      </c>
      <c r="X189" s="4">
        <f t="shared" si="189"/>
        <v>8395</v>
      </c>
      <c r="Y189" s="4">
        <f t="shared" si="190"/>
        <v>125925</v>
      </c>
      <c r="Z189" s="4">
        <f t="shared" si="191"/>
        <v>125925</v>
      </c>
      <c r="AA189" s="4">
        <f t="shared" si="192"/>
        <v>125925</v>
      </c>
      <c r="AC189" s="4">
        <v>187</v>
      </c>
      <c r="AD189" s="4">
        <f t="shared" si="193"/>
        <v>10326</v>
      </c>
      <c r="AE189" s="4">
        <f t="shared" si="194"/>
        <v>10326</v>
      </c>
      <c r="AF189" s="4">
        <f t="shared" si="195"/>
        <v>10326</v>
      </c>
      <c r="AG189" s="4">
        <f t="shared" si="196"/>
        <v>8395</v>
      </c>
      <c r="AH189" s="4">
        <f t="shared" si="197"/>
        <v>8395</v>
      </c>
      <c r="AI189" s="4">
        <f t="shared" si="198"/>
        <v>8395</v>
      </c>
      <c r="AJ189" s="4">
        <f t="shared" si="199"/>
        <v>8395</v>
      </c>
      <c r="AK189" s="4">
        <f t="shared" si="200"/>
        <v>8395</v>
      </c>
      <c r="AL189" s="4">
        <f t="shared" si="201"/>
        <v>8395</v>
      </c>
      <c r="AM189" s="4">
        <f t="shared" si="202"/>
        <v>167900</v>
      </c>
      <c r="AN189" s="4">
        <f t="shared" si="203"/>
        <v>167900</v>
      </c>
      <c r="AO189" s="4">
        <f t="shared" si="204"/>
        <v>167900</v>
      </c>
    </row>
    <row r="190" ht="16.5" spans="1:41">
      <c r="A190" s="4">
        <v>188</v>
      </c>
      <c r="B190" s="4">
        <f>INT(SUM(槽位强化!B191:E191)/属性空间占比!$B$2*属性空间占比!$B$8/3)</f>
        <v>12720</v>
      </c>
      <c r="C190" s="4">
        <f t="shared" si="172"/>
        <v>12720</v>
      </c>
      <c r="D190" s="4">
        <f t="shared" si="173"/>
        <v>12720</v>
      </c>
      <c r="E190" s="4">
        <f t="shared" si="174"/>
        <v>8480</v>
      </c>
      <c r="F190" s="4">
        <f t="shared" si="175"/>
        <v>8480</v>
      </c>
      <c r="G190" s="4">
        <f t="shared" si="176"/>
        <v>8480</v>
      </c>
      <c r="H190" s="4">
        <f t="shared" si="177"/>
        <v>8480</v>
      </c>
      <c r="I190" s="4">
        <f t="shared" si="178"/>
        <v>8480</v>
      </c>
      <c r="J190" s="4">
        <f t="shared" si="179"/>
        <v>8480</v>
      </c>
      <c r="K190" s="4">
        <f t="shared" si="180"/>
        <v>254400</v>
      </c>
      <c r="L190" s="4">
        <f t="shared" si="181"/>
        <v>254400</v>
      </c>
      <c r="M190" s="4">
        <f t="shared" si="182"/>
        <v>254400</v>
      </c>
      <c r="O190" s="4">
        <v>188</v>
      </c>
      <c r="P190" s="4">
        <f t="shared" si="183"/>
        <v>10430</v>
      </c>
      <c r="Q190" s="4">
        <f t="shared" si="137"/>
        <v>10430</v>
      </c>
      <c r="R190" s="4">
        <f t="shared" si="138"/>
        <v>10430</v>
      </c>
      <c r="S190" s="4">
        <f t="shared" si="184"/>
        <v>8480</v>
      </c>
      <c r="T190" s="4">
        <f t="shared" si="185"/>
        <v>8480</v>
      </c>
      <c r="U190" s="4">
        <f t="shared" si="186"/>
        <v>8480</v>
      </c>
      <c r="V190" s="4">
        <f t="shared" si="187"/>
        <v>8480</v>
      </c>
      <c r="W190" s="4">
        <f t="shared" si="188"/>
        <v>8480</v>
      </c>
      <c r="X190" s="4">
        <f t="shared" si="189"/>
        <v>8480</v>
      </c>
      <c r="Y190" s="4">
        <f t="shared" si="190"/>
        <v>127200</v>
      </c>
      <c r="Z190" s="4">
        <f t="shared" si="191"/>
        <v>127200</v>
      </c>
      <c r="AA190" s="4">
        <f t="shared" si="192"/>
        <v>127200</v>
      </c>
      <c r="AC190" s="4">
        <v>188</v>
      </c>
      <c r="AD190" s="4">
        <f t="shared" si="193"/>
        <v>10430</v>
      </c>
      <c r="AE190" s="4">
        <f t="shared" si="194"/>
        <v>10430</v>
      </c>
      <c r="AF190" s="4">
        <f t="shared" si="195"/>
        <v>10430</v>
      </c>
      <c r="AG190" s="4">
        <f t="shared" si="196"/>
        <v>8480</v>
      </c>
      <c r="AH190" s="4">
        <f t="shared" si="197"/>
        <v>8480</v>
      </c>
      <c r="AI190" s="4">
        <f t="shared" si="198"/>
        <v>8480</v>
      </c>
      <c r="AJ190" s="4">
        <f t="shared" si="199"/>
        <v>8480</v>
      </c>
      <c r="AK190" s="4">
        <f t="shared" si="200"/>
        <v>8480</v>
      </c>
      <c r="AL190" s="4">
        <f t="shared" si="201"/>
        <v>8480</v>
      </c>
      <c r="AM190" s="4">
        <f t="shared" si="202"/>
        <v>169600</v>
      </c>
      <c r="AN190" s="4">
        <f t="shared" si="203"/>
        <v>169600</v>
      </c>
      <c r="AO190" s="4">
        <f t="shared" si="204"/>
        <v>169600</v>
      </c>
    </row>
    <row r="191" ht="16.5" spans="1:41">
      <c r="A191" s="4">
        <v>189</v>
      </c>
      <c r="B191" s="4">
        <f>INT(SUM(槽位强化!B192:E192)/属性空间占比!$B$2*属性空间占比!$B$8/3)</f>
        <v>12853</v>
      </c>
      <c r="C191" s="4">
        <f t="shared" si="172"/>
        <v>12853</v>
      </c>
      <c r="D191" s="4">
        <f t="shared" si="173"/>
        <v>12853</v>
      </c>
      <c r="E191" s="4">
        <f t="shared" si="174"/>
        <v>8568</v>
      </c>
      <c r="F191" s="4">
        <f t="shared" si="175"/>
        <v>8568</v>
      </c>
      <c r="G191" s="4">
        <f t="shared" si="176"/>
        <v>8568</v>
      </c>
      <c r="H191" s="4">
        <f t="shared" si="177"/>
        <v>8568</v>
      </c>
      <c r="I191" s="4">
        <f t="shared" si="178"/>
        <v>8568</v>
      </c>
      <c r="J191" s="4">
        <f t="shared" si="179"/>
        <v>8568</v>
      </c>
      <c r="K191" s="4">
        <f t="shared" si="180"/>
        <v>257040</v>
      </c>
      <c r="L191" s="4">
        <f t="shared" si="181"/>
        <v>257040</v>
      </c>
      <c r="M191" s="4">
        <f t="shared" si="182"/>
        <v>257040</v>
      </c>
      <c r="O191" s="4">
        <v>189</v>
      </c>
      <c r="P191" s="4">
        <f t="shared" si="183"/>
        <v>10539</v>
      </c>
      <c r="Q191" s="4">
        <f t="shared" si="137"/>
        <v>10539</v>
      </c>
      <c r="R191" s="4">
        <f t="shared" si="138"/>
        <v>10539</v>
      </c>
      <c r="S191" s="4">
        <f t="shared" si="184"/>
        <v>8568</v>
      </c>
      <c r="T191" s="4">
        <f t="shared" si="185"/>
        <v>8568</v>
      </c>
      <c r="U191" s="4">
        <f t="shared" si="186"/>
        <v>8568</v>
      </c>
      <c r="V191" s="4">
        <f t="shared" si="187"/>
        <v>8568</v>
      </c>
      <c r="W191" s="4">
        <f t="shared" si="188"/>
        <v>8568</v>
      </c>
      <c r="X191" s="4">
        <f t="shared" si="189"/>
        <v>8568</v>
      </c>
      <c r="Y191" s="4">
        <f t="shared" si="190"/>
        <v>128520</v>
      </c>
      <c r="Z191" s="4">
        <f t="shared" si="191"/>
        <v>128520</v>
      </c>
      <c r="AA191" s="4">
        <f t="shared" si="192"/>
        <v>128520</v>
      </c>
      <c r="AC191" s="4">
        <v>189</v>
      </c>
      <c r="AD191" s="4">
        <f t="shared" si="193"/>
        <v>10539</v>
      </c>
      <c r="AE191" s="4">
        <f t="shared" si="194"/>
        <v>10539</v>
      </c>
      <c r="AF191" s="4">
        <f t="shared" si="195"/>
        <v>10539</v>
      </c>
      <c r="AG191" s="4">
        <f t="shared" si="196"/>
        <v>8568</v>
      </c>
      <c r="AH191" s="4">
        <f t="shared" si="197"/>
        <v>8568</v>
      </c>
      <c r="AI191" s="4">
        <f t="shared" si="198"/>
        <v>8568</v>
      </c>
      <c r="AJ191" s="4">
        <f t="shared" si="199"/>
        <v>8568</v>
      </c>
      <c r="AK191" s="4">
        <f t="shared" si="200"/>
        <v>8568</v>
      </c>
      <c r="AL191" s="4">
        <f t="shared" si="201"/>
        <v>8568</v>
      </c>
      <c r="AM191" s="4">
        <f t="shared" si="202"/>
        <v>171360</v>
      </c>
      <c r="AN191" s="4">
        <f t="shared" si="203"/>
        <v>171360</v>
      </c>
      <c r="AO191" s="4">
        <f t="shared" si="204"/>
        <v>171360</v>
      </c>
    </row>
    <row r="192" ht="16.5" spans="1:41">
      <c r="A192" s="4">
        <v>190</v>
      </c>
      <c r="B192" s="4">
        <f>INT(SUM(槽位强化!B193:E193)/属性空间占比!$B$2*属性空间占比!$B$8/3)</f>
        <v>12980</v>
      </c>
      <c r="C192" s="4">
        <f t="shared" si="172"/>
        <v>12980</v>
      </c>
      <c r="D192" s="4">
        <f t="shared" si="173"/>
        <v>12980</v>
      </c>
      <c r="E192" s="4">
        <f t="shared" si="174"/>
        <v>8653</v>
      </c>
      <c r="F192" s="4">
        <f t="shared" si="175"/>
        <v>8653</v>
      </c>
      <c r="G192" s="4">
        <f t="shared" si="176"/>
        <v>8653</v>
      </c>
      <c r="H192" s="4">
        <f t="shared" si="177"/>
        <v>8653</v>
      </c>
      <c r="I192" s="4">
        <f t="shared" si="178"/>
        <v>8653</v>
      </c>
      <c r="J192" s="4">
        <f t="shared" si="179"/>
        <v>8653</v>
      </c>
      <c r="K192" s="4">
        <f t="shared" si="180"/>
        <v>259590</v>
      </c>
      <c r="L192" s="4">
        <f t="shared" si="181"/>
        <v>259590</v>
      </c>
      <c r="M192" s="4">
        <f t="shared" si="182"/>
        <v>259590</v>
      </c>
      <c r="O192" s="4">
        <v>190</v>
      </c>
      <c r="P192" s="4">
        <f t="shared" si="183"/>
        <v>10643</v>
      </c>
      <c r="Q192" s="4">
        <f t="shared" si="137"/>
        <v>10643</v>
      </c>
      <c r="R192" s="4">
        <f t="shared" si="138"/>
        <v>10643</v>
      </c>
      <c r="S192" s="4">
        <f t="shared" si="184"/>
        <v>8653</v>
      </c>
      <c r="T192" s="4">
        <f t="shared" si="185"/>
        <v>8653</v>
      </c>
      <c r="U192" s="4">
        <f t="shared" si="186"/>
        <v>8653</v>
      </c>
      <c r="V192" s="4">
        <f t="shared" si="187"/>
        <v>8653</v>
      </c>
      <c r="W192" s="4">
        <f t="shared" si="188"/>
        <v>8653</v>
      </c>
      <c r="X192" s="4">
        <f t="shared" si="189"/>
        <v>8653</v>
      </c>
      <c r="Y192" s="4">
        <f t="shared" si="190"/>
        <v>129795</v>
      </c>
      <c r="Z192" s="4">
        <f t="shared" si="191"/>
        <v>129795</v>
      </c>
      <c r="AA192" s="4">
        <f t="shared" si="192"/>
        <v>129795</v>
      </c>
      <c r="AC192" s="4">
        <v>190</v>
      </c>
      <c r="AD192" s="4">
        <f t="shared" si="193"/>
        <v>10643</v>
      </c>
      <c r="AE192" s="4">
        <f t="shared" si="194"/>
        <v>10643</v>
      </c>
      <c r="AF192" s="4">
        <f t="shared" si="195"/>
        <v>10643</v>
      </c>
      <c r="AG192" s="4">
        <f t="shared" si="196"/>
        <v>8653</v>
      </c>
      <c r="AH192" s="4">
        <f t="shared" si="197"/>
        <v>8653</v>
      </c>
      <c r="AI192" s="4">
        <f t="shared" si="198"/>
        <v>8653</v>
      </c>
      <c r="AJ192" s="4">
        <f t="shared" si="199"/>
        <v>8653</v>
      </c>
      <c r="AK192" s="4">
        <f t="shared" si="200"/>
        <v>8653</v>
      </c>
      <c r="AL192" s="4">
        <f t="shared" si="201"/>
        <v>8653</v>
      </c>
      <c r="AM192" s="4">
        <f t="shared" si="202"/>
        <v>173060</v>
      </c>
      <c r="AN192" s="4">
        <f t="shared" si="203"/>
        <v>173060</v>
      </c>
      <c r="AO192" s="4">
        <f t="shared" si="204"/>
        <v>173060</v>
      </c>
    </row>
    <row r="193" ht="16.5" spans="1:41">
      <c r="A193" s="4">
        <v>191</v>
      </c>
      <c r="B193" s="4">
        <f>INT(SUM(槽位强化!B194:E194)/属性空间占比!$B$2*属性空间占比!$B$8/3)</f>
        <v>13113</v>
      </c>
      <c r="C193" s="4">
        <f t="shared" si="172"/>
        <v>13113</v>
      </c>
      <c r="D193" s="4">
        <f t="shared" si="173"/>
        <v>13113</v>
      </c>
      <c r="E193" s="4">
        <f t="shared" si="174"/>
        <v>8742</v>
      </c>
      <c r="F193" s="4">
        <f t="shared" si="175"/>
        <v>8742</v>
      </c>
      <c r="G193" s="4">
        <f t="shared" si="176"/>
        <v>8742</v>
      </c>
      <c r="H193" s="4">
        <f t="shared" si="177"/>
        <v>8742</v>
      </c>
      <c r="I193" s="4">
        <f t="shared" si="178"/>
        <v>8742</v>
      </c>
      <c r="J193" s="4">
        <f t="shared" si="179"/>
        <v>8742</v>
      </c>
      <c r="K193" s="4">
        <f t="shared" si="180"/>
        <v>262260</v>
      </c>
      <c r="L193" s="4">
        <f t="shared" si="181"/>
        <v>262260</v>
      </c>
      <c r="M193" s="4">
        <f t="shared" si="182"/>
        <v>262260</v>
      </c>
      <c r="O193" s="4">
        <v>191</v>
      </c>
      <c r="P193" s="4">
        <f t="shared" si="183"/>
        <v>10752</v>
      </c>
      <c r="Q193" s="4">
        <f t="shared" si="137"/>
        <v>10752</v>
      </c>
      <c r="R193" s="4">
        <f t="shared" si="138"/>
        <v>10752</v>
      </c>
      <c r="S193" s="4">
        <f t="shared" si="184"/>
        <v>8742</v>
      </c>
      <c r="T193" s="4">
        <f t="shared" si="185"/>
        <v>8742</v>
      </c>
      <c r="U193" s="4">
        <f t="shared" si="186"/>
        <v>8742</v>
      </c>
      <c r="V193" s="4">
        <f t="shared" si="187"/>
        <v>8742</v>
      </c>
      <c r="W193" s="4">
        <f t="shared" si="188"/>
        <v>8742</v>
      </c>
      <c r="X193" s="4">
        <f t="shared" si="189"/>
        <v>8742</v>
      </c>
      <c r="Y193" s="4">
        <f t="shared" si="190"/>
        <v>131130</v>
      </c>
      <c r="Z193" s="4">
        <f t="shared" si="191"/>
        <v>131130</v>
      </c>
      <c r="AA193" s="4">
        <f t="shared" si="192"/>
        <v>131130</v>
      </c>
      <c r="AC193" s="4">
        <v>191</v>
      </c>
      <c r="AD193" s="4">
        <f t="shared" si="193"/>
        <v>10752</v>
      </c>
      <c r="AE193" s="4">
        <f t="shared" si="194"/>
        <v>10752</v>
      </c>
      <c r="AF193" s="4">
        <f t="shared" si="195"/>
        <v>10752</v>
      </c>
      <c r="AG193" s="4">
        <f t="shared" si="196"/>
        <v>8742</v>
      </c>
      <c r="AH193" s="4">
        <f t="shared" si="197"/>
        <v>8742</v>
      </c>
      <c r="AI193" s="4">
        <f t="shared" si="198"/>
        <v>8742</v>
      </c>
      <c r="AJ193" s="4">
        <f t="shared" si="199"/>
        <v>8742</v>
      </c>
      <c r="AK193" s="4">
        <f t="shared" si="200"/>
        <v>8742</v>
      </c>
      <c r="AL193" s="4">
        <f t="shared" si="201"/>
        <v>8742</v>
      </c>
      <c r="AM193" s="4">
        <f t="shared" si="202"/>
        <v>174840</v>
      </c>
      <c r="AN193" s="4">
        <f t="shared" si="203"/>
        <v>174840</v>
      </c>
      <c r="AO193" s="4">
        <f t="shared" si="204"/>
        <v>174840</v>
      </c>
    </row>
    <row r="194" ht="16.5" spans="1:41">
      <c r="A194" s="4">
        <v>192</v>
      </c>
      <c r="B194" s="4">
        <f>INT(SUM(槽位强化!B195:E195)/属性空间占比!$B$2*属性空间占比!$B$8/3)</f>
        <v>13246</v>
      </c>
      <c r="C194" s="4">
        <f t="shared" si="172"/>
        <v>13246</v>
      </c>
      <c r="D194" s="4">
        <f t="shared" si="173"/>
        <v>13246</v>
      </c>
      <c r="E194" s="4">
        <f t="shared" si="174"/>
        <v>8830</v>
      </c>
      <c r="F194" s="4">
        <f t="shared" si="175"/>
        <v>8830</v>
      </c>
      <c r="G194" s="4">
        <f t="shared" si="176"/>
        <v>8830</v>
      </c>
      <c r="H194" s="4">
        <f t="shared" si="177"/>
        <v>8830</v>
      </c>
      <c r="I194" s="4">
        <f t="shared" si="178"/>
        <v>8830</v>
      </c>
      <c r="J194" s="4">
        <f t="shared" si="179"/>
        <v>8830</v>
      </c>
      <c r="K194" s="4">
        <f t="shared" si="180"/>
        <v>264900</v>
      </c>
      <c r="L194" s="4">
        <f t="shared" si="181"/>
        <v>264900</v>
      </c>
      <c r="M194" s="4">
        <f t="shared" si="182"/>
        <v>264900</v>
      </c>
      <c r="O194" s="4">
        <v>192</v>
      </c>
      <c r="P194" s="4">
        <f t="shared" si="183"/>
        <v>10861</v>
      </c>
      <c r="Q194" s="4">
        <f t="shared" si="137"/>
        <v>10861</v>
      </c>
      <c r="R194" s="4">
        <f t="shared" si="138"/>
        <v>10861</v>
      </c>
      <c r="S194" s="4">
        <f t="shared" si="184"/>
        <v>8830</v>
      </c>
      <c r="T194" s="4">
        <f t="shared" si="185"/>
        <v>8830</v>
      </c>
      <c r="U194" s="4">
        <f t="shared" si="186"/>
        <v>8830</v>
      </c>
      <c r="V194" s="4">
        <f t="shared" si="187"/>
        <v>8830</v>
      </c>
      <c r="W194" s="4">
        <f t="shared" si="188"/>
        <v>8830</v>
      </c>
      <c r="X194" s="4">
        <f t="shared" si="189"/>
        <v>8830</v>
      </c>
      <c r="Y194" s="4">
        <f t="shared" si="190"/>
        <v>132450</v>
      </c>
      <c r="Z194" s="4">
        <f t="shared" si="191"/>
        <v>132450</v>
      </c>
      <c r="AA194" s="4">
        <f t="shared" si="192"/>
        <v>132450</v>
      </c>
      <c r="AC194" s="4">
        <v>192</v>
      </c>
      <c r="AD194" s="4">
        <f t="shared" si="193"/>
        <v>10861</v>
      </c>
      <c r="AE194" s="4">
        <f t="shared" si="194"/>
        <v>10861</v>
      </c>
      <c r="AF194" s="4">
        <f t="shared" si="195"/>
        <v>10861</v>
      </c>
      <c r="AG194" s="4">
        <f t="shared" si="196"/>
        <v>8830</v>
      </c>
      <c r="AH194" s="4">
        <f t="shared" si="197"/>
        <v>8830</v>
      </c>
      <c r="AI194" s="4">
        <f t="shared" si="198"/>
        <v>8830</v>
      </c>
      <c r="AJ194" s="4">
        <f t="shared" si="199"/>
        <v>8830</v>
      </c>
      <c r="AK194" s="4">
        <f t="shared" si="200"/>
        <v>8830</v>
      </c>
      <c r="AL194" s="4">
        <f t="shared" si="201"/>
        <v>8830</v>
      </c>
      <c r="AM194" s="4">
        <f t="shared" si="202"/>
        <v>176600</v>
      </c>
      <c r="AN194" s="4">
        <f t="shared" si="203"/>
        <v>176600</v>
      </c>
      <c r="AO194" s="4">
        <f t="shared" si="204"/>
        <v>176600</v>
      </c>
    </row>
    <row r="195" ht="16.5" spans="1:41">
      <c r="A195" s="4">
        <v>193</v>
      </c>
      <c r="B195" s="4">
        <f>INT(SUM(槽位强化!B196:E196)/属性空间占比!$B$2*属性空间占比!$B$8/3)</f>
        <v>13380</v>
      </c>
      <c r="C195" s="4">
        <f t="shared" si="172"/>
        <v>13380</v>
      </c>
      <c r="D195" s="4">
        <f t="shared" si="173"/>
        <v>13380</v>
      </c>
      <c r="E195" s="4">
        <f t="shared" si="174"/>
        <v>8920</v>
      </c>
      <c r="F195" s="4">
        <f t="shared" si="175"/>
        <v>8920</v>
      </c>
      <c r="G195" s="4">
        <f t="shared" si="176"/>
        <v>8920</v>
      </c>
      <c r="H195" s="4">
        <f t="shared" si="177"/>
        <v>8920</v>
      </c>
      <c r="I195" s="4">
        <f t="shared" si="178"/>
        <v>8920</v>
      </c>
      <c r="J195" s="4">
        <f t="shared" si="179"/>
        <v>8920</v>
      </c>
      <c r="K195" s="4">
        <f t="shared" si="180"/>
        <v>267600</v>
      </c>
      <c r="L195" s="4">
        <f t="shared" si="181"/>
        <v>267600</v>
      </c>
      <c r="M195" s="4">
        <f t="shared" si="182"/>
        <v>267600</v>
      </c>
      <c r="O195" s="4">
        <v>193</v>
      </c>
      <c r="P195" s="4">
        <f t="shared" si="183"/>
        <v>10971</v>
      </c>
      <c r="Q195" s="4">
        <f t="shared" ref="Q195:Q202" si="205">P195</f>
        <v>10971</v>
      </c>
      <c r="R195" s="4">
        <f t="shared" ref="R195:R202" si="206">Q195</f>
        <v>10971</v>
      </c>
      <c r="S195" s="4">
        <f t="shared" si="184"/>
        <v>8920</v>
      </c>
      <c r="T195" s="4">
        <f t="shared" si="185"/>
        <v>8920</v>
      </c>
      <c r="U195" s="4">
        <f t="shared" si="186"/>
        <v>8920</v>
      </c>
      <c r="V195" s="4">
        <f t="shared" si="187"/>
        <v>8920</v>
      </c>
      <c r="W195" s="4">
        <f t="shared" si="188"/>
        <v>8920</v>
      </c>
      <c r="X195" s="4">
        <f t="shared" si="189"/>
        <v>8920</v>
      </c>
      <c r="Y195" s="4">
        <f t="shared" si="190"/>
        <v>133800</v>
      </c>
      <c r="Z195" s="4">
        <f t="shared" si="191"/>
        <v>133800</v>
      </c>
      <c r="AA195" s="4">
        <f t="shared" si="192"/>
        <v>133800</v>
      </c>
      <c r="AC195" s="4">
        <v>193</v>
      </c>
      <c r="AD195" s="4">
        <f t="shared" si="193"/>
        <v>10971</v>
      </c>
      <c r="AE195" s="4">
        <f t="shared" si="194"/>
        <v>10971</v>
      </c>
      <c r="AF195" s="4">
        <f t="shared" si="195"/>
        <v>10971</v>
      </c>
      <c r="AG195" s="4">
        <f t="shared" si="196"/>
        <v>8920</v>
      </c>
      <c r="AH195" s="4">
        <f t="shared" si="197"/>
        <v>8920</v>
      </c>
      <c r="AI195" s="4">
        <f t="shared" si="198"/>
        <v>8920</v>
      </c>
      <c r="AJ195" s="4">
        <f t="shared" si="199"/>
        <v>8920</v>
      </c>
      <c r="AK195" s="4">
        <f t="shared" si="200"/>
        <v>8920</v>
      </c>
      <c r="AL195" s="4">
        <f t="shared" si="201"/>
        <v>8920</v>
      </c>
      <c r="AM195" s="4">
        <f t="shared" si="202"/>
        <v>178400</v>
      </c>
      <c r="AN195" s="4">
        <f t="shared" si="203"/>
        <v>178400</v>
      </c>
      <c r="AO195" s="4">
        <f t="shared" si="204"/>
        <v>178400</v>
      </c>
    </row>
    <row r="196" ht="16.5" spans="1:41">
      <c r="A196" s="4">
        <v>194</v>
      </c>
      <c r="B196" s="4">
        <f>INT(SUM(槽位强化!B197:E197)/属性空间占比!$B$2*属性空间占比!$B$8/3)</f>
        <v>13513</v>
      </c>
      <c r="C196" s="4">
        <f>B196</f>
        <v>13513</v>
      </c>
      <c r="D196" s="4">
        <f>C196</f>
        <v>13513</v>
      </c>
      <c r="E196" s="4">
        <f>INT(B196/1.5)</f>
        <v>9008</v>
      </c>
      <c r="F196" s="4">
        <f>INT(C196/1.5)</f>
        <v>9008</v>
      </c>
      <c r="G196" s="4">
        <f>INT(D196/1.5)</f>
        <v>9008</v>
      </c>
      <c r="H196" s="4">
        <f>E196</f>
        <v>9008</v>
      </c>
      <c r="I196" s="4">
        <f>F196</f>
        <v>9008</v>
      </c>
      <c r="J196" s="4">
        <f>G196</f>
        <v>9008</v>
      </c>
      <c r="K196" s="4">
        <f>E196*30</f>
        <v>270240</v>
      </c>
      <c r="L196" s="4">
        <f>F196*30</f>
        <v>270240</v>
      </c>
      <c r="M196" s="4">
        <f>G196*30</f>
        <v>270240</v>
      </c>
      <c r="O196" s="4">
        <v>194</v>
      </c>
      <c r="P196" s="4">
        <f>INT(B196*0.82)</f>
        <v>11080</v>
      </c>
      <c r="Q196" s="4">
        <f t="shared" si="205"/>
        <v>11080</v>
      </c>
      <c r="R196" s="4">
        <f t="shared" si="206"/>
        <v>11080</v>
      </c>
      <c r="S196" s="4">
        <f>E196</f>
        <v>9008</v>
      </c>
      <c r="T196" s="4">
        <f>F196</f>
        <v>9008</v>
      </c>
      <c r="U196" s="4">
        <f>G196</f>
        <v>9008</v>
      </c>
      <c r="V196" s="4">
        <f>H196</f>
        <v>9008</v>
      </c>
      <c r="W196" s="4">
        <f>I196</f>
        <v>9008</v>
      </c>
      <c r="X196" s="4">
        <f>J196</f>
        <v>9008</v>
      </c>
      <c r="Y196" s="4">
        <f>S196*15</f>
        <v>135120</v>
      </c>
      <c r="Z196" s="4">
        <f>T196*15</f>
        <v>135120</v>
      </c>
      <c r="AA196" s="4">
        <f>U196*15</f>
        <v>135120</v>
      </c>
      <c r="AC196" s="4">
        <v>194</v>
      </c>
      <c r="AD196" s="4">
        <f>P196</f>
        <v>11080</v>
      </c>
      <c r="AE196" s="4">
        <f>Q196</f>
        <v>11080</v>
      </c>
      <c r="AF196" s="4">
        <f>R196</f>
        <v>11080</v>
      </c>
      <c r="AG196" s="4">
        <f>S196</f>
        <v>9008</v>
      </c>
      <c r="AH196" s="4">
        <f>T196</f>
        <v>9008</v>
      </c>
      <c r="AI196" s="4">
        <f>U196</f>
        <v>9008</v>
      </c>
      <c r="AJ196" s="4">
        <f>V196</f>
        <v>9008</v>
      </c>
      <c r="AK196" s="4">
        <f>W196</f>
        <v>9008</v>
      </c>
      <c r="AL196" s="4">
        <f>X196</f>
        <v>9008</v>
      </c>
      <c r="AM196" s="4">
        <f>AG196*20</f>
        <v>180160</v>
      </c>
      <c r="AN196" s="4">
        <f>AH196*20</f>
        <v>180160</v>
      </c>
      <c r="AO196" s="4">
        <f>AI196*20</f>
        <v>180160</v>
      </c>
    </row>
    <row r="197" ht="16.5" spans="1:41">
      <c r="A197" s="4">
        <v>195</v>
      </c>
      <c r="B197" s="4">
        <f>INT(SUM(槽位强化!B198:E198)/属性空间占比!$B$2*属性空间占比!$B$8/3)</f>
        <v>13646</v>
      </c>
      <c r="C197" s="4">
        <f>B197</f>
        <v>13646</v>
      </c>
      <c r="D197" s="4">
        <f>C197</f>
        <v>13646</v>
      </c>
      <c r="E197" s="4">
        <f>INT(B197/1.5)</f>
        <v>9097</v>
      </c>
      <c r="F197" s="4">
        <f>INT(C197/1.5)</f>
        <v>9097</v>
      </c>
      <c r="G197" s="4">
        <f>INT(D197/1.5)</f>
        <v>9097</v>
      </c>
      <c r="H197" s="4">
        <f>E197</f>
        <v>9097</v>
      </c>
      <c r="I197" s="4">
        <f>F197</f>
        <v>9097</v>
      </c>
      <c r="J197" s="4">
        <f>G197</f>
        <v>9097</v>
      </c>
      <c r="K197" s="4">
        <f>E197*30</f>
        <v>272910</v>
      </c>
      <c r="L197" s="4">
        <f>F197*30</f>
        <v>272910</v>
      </c>
      <c r="M197" s="4">
        <f>G197*30</f>
        <v>272910</v>
      </c>
      <c r="O197" s="4">
        <v>195</v>
      </c>
      <c r="P197" s="4">
        <f>INT(B197*0.82)</f>
        <v>11189</v>
      </c>
      <c r="Q197" s="4">
        <f t="shared" si="205"/>
        <v>11189</v>
      </c>
      <c r="R197" s="4">
        <f t="shared" si="206"/>
        <v>11189</v>
      </c>
      <c r="S197" s="4">
        <f>E197</f>
        <v>9097</v>
      </c>
      <c r="T197" s="4">
        <f>F197</f>
        <v>9097</v>
      </c>
      <c r="U197" s="4">
        <f>G197</f>
        <v>9097</v>
      </c>
      <c r="V197" s="4">
        <f>H197</f>
        <v>9097</v>
      </c>
      <c r="W197" s="4">
        <f>I197</f>
        <v>9097</v>
      </c>
      <c r="X197" s="4">
        <f>J197</f>
        <v>9097</v>
      </c>
      <c r="Y197" s="4">
        <f>S197*15</f>
        <v>136455</v>
      </c>
      <c r="Z197" s="4">
        <f>T197*15</f>
        <v>136455</v>
      </c>
      <c r="AA197" s="4">
        <f>U197*15</f>
        <v>136455</v>
      </c>
      <c r="AC197" s="4">
        <v>195</v>
      </c>
      <c r="AD197" s="4">
        <f>P197</f>
        <v>11189</v>
      </c>
      <c r="AE197" s="4">
        <f>Q197</f>
        <v>11189</v>
      </c>
      <c r="AF197" s="4">
        <f>R197</f>
        <v>11189</v>
      </c>
      <c r="AG197" s="4">
        <f>S197</f>
        <v>9097</v>
      </c>
      <c r="AH197" s="4">
        <f>T197</f>
        <v>9097</v>
      </c>
      <c r="AI197" s="4">
        <f>U197</f>
        <v>9097</v>
      </c>
      <c r="AJ197" s="4">
        <f>V197</f>
        <v>9097</v>
      </c>
      <c r="AK197" s="4">
        <f>W197</f>
        <v>9097</v>
      </c>
      <c r="AL197" s="4">
        <f>X197</f>
        <v>9097</v>
      </c>
      <c r="AM197" s="4">
        <f>AG197*20</f>
        <v>181940</v>
      </c>
      <c r="AN197" s="4">
        <f>AH197*20</f>
        <v>181940</v>
      </c>
      <c r="AO197" s="4">
        <f>AI197*20</f>
        <v>181940</v>
      </c>
    </row>
    <row r="198" ht="16.5" spans="1:41">
      <c r="A198" s="4">
        <v>196</v>
      </c>
      <c r="B198" s="4">
        <f>INT(SUM(槽位强化!B199:E199)/属性空间占比!$B$2*属性空间占比!$B$8/3)</f>
        <v>13786</v>
      </c>
      <c r="C198" s="4">
        <f>B198</f>
        <v>13786</v>
      </c>
      <c r="D198" s="4">
        <f>C198</f>
        <v>13786</v>
      </c>
      <c r="E198" s="4">
        <f>INT(B198/1.5)</f>
        <v>9190</v>
      </c>
      <c r="F198" s="4">
        <f>INT(C198/1.5)</f>
        <v>9190</v>
      </c>
      <c r="G198" s="4">
        <f>INT(D198/1.5)</f>
        <v>9190</v>
      </c>
      <c r="H198" s="4">
        <f>E198</f>
        <v>9190</v>
      </c>
      <c r="I198" s="4">
        <f>F198</f>
        <v>9190</v>
      </c>
      <c r="J198" s="4">
        <f>G198</f>
        <v>9190</v>
      </c>
      <c r="K198" s="4">
        <f>E198*30</f>
        <v>275700</v>
      </c>
      <c r="L198" s="4">
        <f>F198*30</f>
        <v>275700</v>
      </c>
      <c r="M198" s="4">
        <f>G198*30</f>
        <v>275700</v>
      </c>
      <c r="O198" s="4">
        <v>196</v>
      </c>
      <c r="P198" s="4">
        <f>INT(B198*0.82)</f>
        <v>11304</v>
      </c>
      <c r="Q198" s="4">
        <f t="shared" si="205"/>
        <v>11304</v>
      </c>
      <c r="R198" s="4">
        <f t="shared" si="206"/>
        <v>11304</v>
      </c>
      <c r="S198" s="4">
        <f>E198</f>
        <v>9190</v>
      </c>
      <c r="T198" s="4">
        <f>F198</f>
        <v>9190</v>
      </c>
      <c r="U198" s="4">
        <f>G198</f>
        <v>9190</v>
      </c>
      <c r="V198" s="4">
        <f>H198</f>
        <v>9190</v>
      </c>
      <c r="W198" s="4">
        <f>I198</f>
        <v>9190</v>
      </c>
      <c r="X198" s="4">
        <f>J198</f>
        <v>9190</v>
      </c>
      <c r="Y198" s="4">
        <f>S198*15</f>
        <v>137850</v>
      </c>
      <c r="Z198" s="4">
        <f>T198*15</f>
        <v>137850</v>
      </c>
      <c r="AA198" s="4">
        <f>U198*15</f>
        <v>137850</v>
      </c>
      <c r="AC198" s="4">
        <v>196</v>
      </c>
      <c r="AD198" s="4">
        <f>P198</f>
        <v>11304</v>
      </c>
      <c r="AE198" s="4">
        <f>Q198</f>
        <v>11304</v>
      </c>
      <c r="AF198" s="4">
        <f>R198</f>
        <v>11304</v>
      </c>
      <c r="AG198" s="4">
        <f>S198</f>
        <v>9190</v>
      </c>
      <c r="AH198" s="4">
        <f>T198</f>
        <v>9190</v>
      </c>
      <c r="AI198" s="4">
        <f>U198</f>
        <v>9190</v>
      </c>
      <c r="AJ198" s="4">
        <f>V198</f>
        <v>9190</v>
      </c>
      <c r="AK198" s="4">
        <f>W198</f>
        <v>9190</v>
      </c>
      <c r="AL198" s="4">
        <f>X198</f>
        <v>9190</v>
      </c>
      <c r="AM198" s="4">
        <f>AG198*20</f>
        <v>183800</v>
      </c>
      <c r="AN198" s="4">
        <f>AH198*20</f>
        <v>183800</v>
      </c>
      <c r="AO198" s="4">
        <f>AI198*20</f>
        <v>183800</v>
      </c>
    </row>
    <row r="199" ht="16.5" spans="1:41">
      <c r="A199" s="4">
        <v>197</v>
      </c>
      <c r="B199" s="4">
        <f>INT(SUM(槽位强化!B200:E200)/属性空间占比!$B$2*属性空间占比!$B$8/3)</f>
        <v>13920</v>
      </c>
      <c r="C199" s="4">
        <f>B199</f>
        <v>13920</v>
      </c>
      <c r="D199" s="4">
        <f>C199</f>
        <v>13920</v>
      </c>
      <c r="E199" s="4">
        <f>INT(B199/1.5)</f>
        <v>9280</v>
      </c>
      <c r="F199" s="4">
        <f>INT(C199/1.5)</f>
        <v>9280</v>
      </c>
      <c r="G199" s="4">
        <f>INT(D199/1.5)</f>
        <v>9280</v>
      </c>
      <c r="H199" s="4">
        <f>E199</f>
        <v>9280</v>
      </c>
      <c r="I199" s="4">
        <f>F199</f>
        <v>9280</v>
      </c>
      <c r="J199" s="4">
        <f>G199</f>
        <v>9280</v>
      </c>
      <c r="K199" s="4">
        <f>E199*30</f>
        <v>278400</v>
      </c>
      <c r="L199" s="4">
        <f>F199*30</f>
        <v>278400</v>
      </c>
      <c r="M199" s="4">
        <f>G199*30</f>
        <v>278400</v>
      </c>
      <c r="O199" s="4">
        <v>197</v>
      </c>
      <c r="P199" s="4">
        <f>INT(B199*0.82)</f>
        <v>11414</v>
      </c>
      <c r="Q199" s="4">
        <f t="shared" si="205"/>
        <v>11414</v>
      </c>
      <c r="R199" s="4">
        <f t="shared" si="206"/>
        <v>11414</v>
      </c>
      <c r="S199" s="4">
        <f>E199</f>
        <v>9280</v>
      </c>
      <c r="T199" s="4">
        <f>F199</f>
        <v>9280</v>
      </c>
      <c r="U199" s="4">
        <f>G199</f>
        <v>9280</v>
      </c>
      <c r="V199" s="4">
        <f>H199</f>
        <v>9280</v>
      </c>
      <c r="W199" s="4">
        <f>I199</f>
        <v>9280</v>
      </c>
      <c r="X199" s="4">
        <f>J199</f>
        <v>9280</v>
      </c>
      <c r="Y199" s="4">
        <f>S199*15</f>
        <v>139200</v>
      </c>
      <c r="Z199" s="4">
        <f>T199*15</f>
        <v>139200</v>
      </c>
      <c r="AA199" s="4">
        <f>U199*15</f>
        <v>139200</v>
      </c>
      <c r="AC199" s="4">
        <v>197</v>
      </c>
      <c r="AD199" s="4">
        <f>P199</f>
        <v>11414</v>
      </c>
      <c r="AE199" s="4">
        <f>Q199</f>
        <v>11414</v>
      </c>
      <c r="AF199" s="4">
        <f>R199</f>
        <v>11414</v>
      </c>
      <c r="AG199" s="4">
        <f>S199</f>
        <v>9280</v>
      </c>
      <c r="AH199" s="4">
        <f>T199</f>
        <v>9280</v>
      </c>
      <c r="AI199" s="4">
        <f>U199</f>
        <v>9280</v>
      </c>
      <c r="AJ199" s="4">
        <f>V199</f>
        <v>9280</v>
      </c>
      <c r="AK199" s="4">
        <f>W199</f>
        <v>9280</v>
      </c>
      <c r="AL199" s="4">
        <f>X199</f>
        <v>9280</v>
      </c>
      <c r="AM199" s="4">
        <f>AG199*20</f>
        <v>185600</v>
      </c>
      <c r="AN199" s="4">
        <f>AH199*20</f>
        <v>185600</v>
      </c>
      <c r="AO199" s="4">
        <f>AI199*20</f>
        <v>185600</v>
      </c>
    </row>
    <row r="200" ht="16.5" spans="1:41">
      <c r="A200" s="4">
        <v>198</v>
      </c>
      <c r="B200" s="4">
        <f>INT(SUM(槽位强化!B201:E201)/属性空间占比!$B$2*属性空间占比!$B$8/3)</f>
        <v>14060</v>
      </c>
      <c r="C200" s="4">
        <f>B200</f>
        <v>14060</v>
      </c>
      <c r="D200" s="4">
        <f>C200</f>
        <v>14060</v>
      </c>
      <c r="E200" s="4">
        <f>INT(B200/1.5)</f>
        <v>9373</v>
      </c>
      <c r="F200" s="4">
        <f>INT(C200/1.5)</f>
        <v>9373</v>
      </c>
      <c r="G200" s="4">
        <f>INT(D200/1.5)</f>
        <v>9373</v>
      </c>
      <c r="H200" s="4">
        <f>E200</f>
        <v>9373</v>
      </c>
      <c r="I200" s="4">
        <f>F200</f>
        <v>9373</v>
      </c>
      <c r="J200" s="4">
        <f>G200</f>
        <v>9373</v>
      </c>
      <c r="K200" s="4">
        <f>E200*30</f>
        <v>281190</v>
      </c>
      <c r="L200" s="4">
        <f>F200*30</f>
        <v>281190</v>
      </c>
      <c r="M200" s="4">
        <f>G200*30</f>
        <v>281190</v>
      </c>
      <c r="O200" s="4">
        <v>198</v>
      </c>
      <c r="P200" s="4">
        <f>INT(B200*0.82)</f>
        <v>11529</v>
      </c>
      <c r="Q200" s="4">
        <f t="shared" si="205"/>
        <v>11529</v>
      </c>
      <c r="R200" s="4">
        <f t="shared" si="206"/>
        <v>11529</v>
      </c>
      <c r="S200" s="4">
        <f>E200</f>
        <v>9373</v>
      </c>
      <c r="T200" s="4">
        <f>F200</f>
        <v>9373</v>
      </c>
      <c r="U200" s="4">
        <f>G200</f>
        <v>9373</v>
      </c>
      <c r="V200" s="4">
        <f>H200</f>
        <v>9373</v>
      </c>
      <c r="W200" s="4">
        <f>I200</f>
        <v>9373</v>
      </c>
      <c r="X200" s="4">
        <f>J200</f>
        <v>9373</v>
      </c>
      <c r="Y200" s="4">
        <f>S200*15</f>
        <v>140595</v>
      </c>
      <c r="Z200" s="4">
        <f>T200*15</f>
        <v>140595</v>
      </c>
      <c r="AA200" s="4">
        <f>U200*15</f>
        <v>140595</v>
      </c>
      <c r="AC200" s="4">
        <v>198</v>
      </c>
      <c r="AD200" s="4">
        <f>P200</f>
        <v>11529</v>
      </c>
      <c r="AE200" s="4">
        <f>Q200</f>
        <v>11529</v>
      </c>
      <c r="AF200" s="4">
        <f>R200</f>
        <v>11529</v>
      </c>
      <c r="AG200" s="4">
        <f>S200</f>
        <v>9373</v>
      </c>
      <c r="AH200" s="4">
        <f>T200</f>
        <v>9373</v>
      </c>
      <c r="AI200" s="4">
        <f>U200</f>
        <v>9373</v>
      </c>
      <c r="AJ200" s="4">
        <f>V200</f>
        <v>9373</v>
      </c>
      <c r="AK200" s="4">
        <f>W200</f>
        <v>9373</v>
      </c>
      <c r="AL200" s="4">
        <f>X200</f>
        <v>9373</v>
      </c>
      <c r="AM200" s="4">
        <f>AG200*20</f>
        <v>187460</v>
      </c>
      <c r="AN200" s="4">
        <f>AH200*20</f>
        <v>187460</v>
      </c>
      <c r="AO200" s="4">
        <f>AI200*20</f>
        <v>187460</v>
      </c>
    </row>
    <row r="201" ht="16.5" spans="1:41">
      <c r="A201" s="4">
        <v>199</v>
      </c>
      <c r="B201" s="4">
        <f>INT(SUM(槽位强化!B202:E202)/属性空间占比!$B$2*属性空间占比!$B$8/3)</f>
        <v>14193</v>
      </c>
      <c r="C201" s="4">
        <f>B201</f>
        <v>14193</v>
      </c>
      <c r="D201" s="4">
        <f>C201</f>
        <v>14193</v>
      </c>
      <c r="E201" s="4">
        <f>INT(B201/1.5)</f>
        <v>9462</v>
      </c>
      <c r="F201" s="4">
        <f>INT(C201/1.5)</f>
        <v>9462</v>
      </c>
      <c r="G201" s="4">
        <f>INT(D201/1.5)</f>
        <v>9462</v>
      </c>
      <c r="H201" s="4">
        <f>E201</f>
        <v>9462</v>
      </c>
      <c r="I201" s="4">
        <f>F201</f>
        <v>9462</v>
      </c>
      <c r="J201" s="4">
        <f>G201</f>
        <v>9462</v>
      </c>
      <c r="K201" s="4">
        <f>E201*30</f>
        <v>283860</v>
      </c>
      <c r="L201" s="4">
        <f>F201*30</f>
        <v>283860</v>
      </c>
      <c r="M201" s="4">
        <f>G201*30</f>
        <v>283860</v>
      </c>
      <c r="O201" s="4">
        <v>199</v>
      </c>
      <c r="P201" s="4">
        <f>INT(B201*0.82)</f>
        <v>11638</v>
      </c>
      <c r="Q201" s="4">
        <f t="shared" si="205"/>
        <v>11638</v>
      </c>
      <c r="R201" s="4">
        <f t="shared" si="206"/>
        <v>11638</v>
      </c>
      <c r="S201" s="4">
        <f>E201</f>
        <v>9462</v>
      </c>
      <c r="T201" s="4">
        <f>F201</f>
        <v>9462</v>
      </c>
      <c r="U201" s="4">
        <f>G201</f>
        <v>9462</v>
      </c>
      <c r="V201" s="4">
        <f>H201</f>
        <v>9462</v>
      </c>
      <c r="W201" s="4">
        <f>I201</f>
        <v>9462</v>
      </c>
      <c r="X201" s="4">
        <f>J201</f>
        <v>9462</v>
      </c>
      <c r="Y201" s="4">
        <f>S201*15</f>
        <v>141930</v>
      </c>
      <c r="Z201" s="4">
        <f>T201*15</f>
        <v>141930</v>
      </c>
      <c r="AA201" s="4">
        <f>U201*15</f>
        <v>141930</v>
      </c>
      <c r="AC201" s="4">
        <v>199</v>
      </c>
      <c r="AD201" s="4">
        <f>P201</f>
        <v>11638</v>
      </c>
      <c r="AE201" s="4">
        <f>Q201</f>
        <v>11638</v>
      </c>
      <c r="AF201" s="4">
        <f>R201</f>
        <v>11638</v>
      </c>
      <c r="AG201" s="4">
        <f>S201</f>
        <v>9462</v>
      </c>
      <c r="AH201" s="4">
        <f>T201</f>
        <v>9462</v>
      </c>
      <c r="AI201" s="4">
        <f>U201</f>
        <v>9462</v>
      </c>
      <c r="AJ201" s="4">
        <f>V201</f>
        <v>9462</v>
      </c>
      <c r="AK201" s="4">
        <f>W201</f>
        <v>9462</v>
      </c>
      <c r="AL201" s="4">
        <f>X201</f>
        <v>9462</v>
      </c>
      <c r="AM201" s="4">
        <f>AG201*20</f>
        <v>189240</v>
      </c>
      <c r="AN201" s="4">
        <f>AH201*20</f>
        <v>189240</v>
      </c>
      <c r="AO201" s="4">
        <f>AI201*20</f>
        <v>189240</v>
      </c>
    </row>
    <row r="202" ht="16.5" spans="1:41">
      <c r="A202" s="4">
        <v>200</v>
      </c>
      <c r="B202" s="4">
        <f>INT(SUM(槽位强化!B203:E203)/属性空间占比!$B$2*属性空间占比!$B$8/3)</f>
        <v>14333</v>
      </c>
      <c r="C202" s="4">
        <f>B202</f>
        <v>14333</v>
      </c>
      <c r="D202" s="4">
        <f>C202</f>
        <v>14333</v>
      </c>
      <c r="E202" s="4">
        <f>INT(B202/1.5)</f>
        <v>9555</v>
      </c>
      <c r="F202" s="4">
        <f>INT(C202/1.5)</f>
        <v>9555</v>
      </c>
      <c r="G202" s="4">
        <f>INT(D202/1.5)</f>
        <v>9555</v>
      </c>
      <c r="H202" s="4">
        <f>E202</f>
        <v>9555</v>
      </c>
      <c r="I202" s="4">
        <f>F202</f>
        <v>9555</v>
      </c>
      <c r="J202" s="4">
        <f>G202</f>
        <v>9555</v>
      </c>
      <c r="K202" s="4">
        <f>E202*30</f>
        <v>286650</v>
      </c>
      <c r="L202" s="4">
        <f>F202*30</f>
        <v>286650</v>
      </c>
      <c r="M202" s="4">
        <f>G202*30</f>
        <v>286650</v>
      </c>
      <c r="O202" s="4">
        <v>200</v>
      </c>
      <c r="P202" s="4">
        <f>INT(B202*0.82)</f>
        <v>11753</v>
      </c>
      <c r="Q202" s="4">
        <f t="shared" si="205"/>
        <v>11753</v>
      </c>
      <c r="R202" s="4">
        <f t="shared" si="206"/>
        <v>11753</v>
      </c>
      <c r="S202" s="4">
        <f>E202</f>
        <v>9555</v>
      </c>
      <c r="T202" s="4">
        <f>F202</f>
        <v>9555</v>
      </c>
      <c r="U202" s="4">
        <f>G202</f>
        <v>9555</v>
      </c>
      <c r="V202" s="4">
        <f>H202</f>
        <v>9555</v>
      </c>
      <c r="W202" s="4">
        <f>I202</f>
        <v>9555</v>
      </c>
      <c r="X202" s="4">
        <f>J202</f>
        <v>9555</v>
      </c>
      <c r="Y202" s="4">
        <f>S202*15</f>
        <v>143325</v>
      </c>
      <c r="Z202" s="4">
        <f>T202*15</f>
        <v>143325</v>
      </c>
      <c r="AA202" s="4">
        <f>U202*15</f>
        <v>143325</v>
      </c>
      <c r="AC202" s="4">
        <v>200</v>
      </c>
      <c r="AD202" s="4">
        <f>P202</f>
        <v>11753</v>
      </c>
      <c r="AE202" s="4">
        <f>Q202</f>
        <v>11753</v>
      </c>
      <c r="AF202" s="4">
        <f>R202</f>
        <v>11753</v>
      </c>
      <c r="AG202" s="4">
        <f>S202</f>
        <v>9555</v>
      </c>
      <c r="AH202" s="4">
        <f>T202</f>
        <v>9555</v>
      </c>
      <c r="AI202" s="4">
        <f>U202</f>
        <v>9555</v>
      </c>
      <c r="AJ202" s="4">
        <f>V202</f>
        <v>9555</v>
      </c>
      <c r="AK202" s="4">
        <f>W202</f>
        <v>9555</v>
      </c>
      <c r="AL202" s="4">
        <f>X202</f>
        <v>9555</v>
      </c>
      <c r="AM202" s="4">
        <f>AG202*20</f>
        <v>191100</v>
      </c>
      <c r="AN202" s="4">
        <f>AH202*20</f>
        <v>191100</v>
      </c>
      <c r="AO202" s="4">
        <f>AI202*20</f>
        <v>191100</v>
      </c>
    </row>
  </sheetData>
  <mergeCells count="3">
    <mergeCell ref="A1:M1"/>
    <mergeCell ref="O1:AA1"/>
    <mergeCell ref="AC1:AO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属性空间占比</vt:lpstr>
      <vt:lpstr>数值基线</vt:lpstr>
      <vt:lpstr>装备基础</vt:lpstr>
      <vt:lpstr>槽位强化</vt:lpstr>
      <vt:lpstr>槽位升星</vt:lpstr>
      <vt:lpstr>装备洗炼</vt:lpstr>
      <vt:lpstr>魂石</vt:lpstr>
      <vt:lpstr>灵玉</vt:lpstr>
      <vt:lpstr>灵玉强化</vt:lpstr>
      <vt:lpstr>官职</vt:lpstr>
      <vt:lpstr>角色基础</vt:lpstr>
      <vt:lpstr>紫宸殿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企业用户_255442825</cp:lastModifiedBy>
  <dcterms:created xsi:type="dcterms:W3CDTF">2023-05-12T11:15:00Z</dcterms:created>
  <dcterms:modified xsi:type="dcterms:W3CDTF">2024-12-04T13:28:14Z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0EAAB344A5144D12AA690F9257DC2863_12</vt:lpwstr>
  </property>
</Properties>
</file>