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D710343-3E0D-4CD3-A20A-A7B38DE0379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2" l="1"/>
  <c r="N34" i="2" s="1"/>
  <c r="AA36" i="2"/>
  <c r="AB35" i="2"/>
  <c r="AB36" i="2" s="1"/>
  <c r="X36" i="2"/>
  <c r="Y35" i="2"/>
  <c r="Y36" i="2" s="1"/>
  <c r="M34" i="2"/>
  <c r="Q33" i="2" l="1"/>
  <c r="Q34" i="2"/>
  <c r="G34" i="2"/>
  <c r="H34" i="2"/>
  <c r="I34" i="2"/>
  <c r="G35" i="2"/>
  <c r="H35" i="2"/>
  <c r="I35" i="2"/>
  <c r="F34" i="2"/>
  <c r="F35" i="2"/>
  <c r="J34" i="2"/>
  <c r="K34" i="2"/>
  <c r="J35" i="2"/>
  <c r="K35" i="2"/>
  <c r="J36" i="2" l="1"/>
  <c r="G36" i="2"/>
  <c r="K36" i="2"/>
  <c r="R34" i="2"/>
  <c r="Y37" i="2" s="1"/>
  <c r="F36" i="2"/>
  <c r="I36" i="2"/>
  <c r="H36" i="2"/>
  <c r="V21" i="2"/>
  <c r="U21" i="2"/>
  <c r="T21" i="2"/>
  <c r="S21" i="2"/>
  <c r="R21" i="2"/>
  <c r="Q21" i="2"/>
  <c r="P21" i="2"/>
  <c r="O21" i="2"/>
  <c r="V20" i="2"/>
  <c r="U20" i="2"/>
  <c r="T20" i="2"/>
  <c r="S20" i="2"/>
  <c r="R20" i="2"/>
  <c r="Q20" i="2"/>
  <c r="P20" i="2"/>
  <c r="O20" i="2"/>
  <c r="V19" i="2"/>
  <c r="U19" i="2"/>
  <c r="T19" i="2"/>
  <c r="S19" i="2"/>
  <c r="R19" i="2"/>
  <c r="Q19" i="2"/>
  <c r="P19" i="2"/>
  <c r="O19" i="2"/>
  <c r="V18" i="2"/>
  <c r="U18" i="2"/>
  <c r="T18" i="2"/>
  <c r="S18" i="2"/>
  <c r="R18" i="2"/>
  <c r="Q18" i="2"/>
  <c r="P18" i="2"/>
  <c r="O18" i="2"/>
  <c r="V17" i="2"/>
  <c r="U17" i="2"/>
  <c r="T17" i="2"/>
  <c r="S17" i="2"/>
  <c r="R17" i="2"/>
  <c r="Q17" i="2"/>
  <c r="P17" i="2"/>
  <c r="O17" i="2"/>
  <c r="V16" i="2"/>
  <c r="U16" i="2"/>
  <c r="T16" i="2"/>
  <c r="S16" i="2"/>
  <c r="R16" i="2"/>
  <c r="Q16" i="2"/>
  <c r="P16" i="2"/>
  <c r="O16" i="2"/>
  <c r="V15" i="2"/>
  <c r="U15" i="2"/>
  <c r="T15" i="2"/>
  <c r="S15" i="2"/>
  <c r="R15" i="2"/>
  <c r="Q15" i="2"/>
  <c r="P15" i="2"/>
  <c r="O15" i="2"/>
  <c r="V14" i="2"/>
  <c r="U14" i="2"/>
  <c r="T14" i="2"/>
  <c r="S14" i="2"/>
  <c r="R14" i="2"/>
  <c r="Q14" i="2"/>
  <c r="P14" i="2"/>
  <c r="O14" i="2"/>
  <c r="V13" i="2"/>
  <c r="U13" i="2"/>
  <c r="T13" i="2"/>
  <c r="S13" i="2"/>
  <c r="R13" i="2"/>
  <c r="Q13" i="2"/>
  <c r="P13" i="2"/>
  <c r="O13" i="2"/>
  <c r="V12" i="2"/>
  <c r="U12" i="2"/>
  <c r="T12" i="2"/>
  <c r="S12" i="2"/>
  <c r="R12" i="2"/>
  <c r="Q12" i="2"/>
  <c r="P12" i="2"/>
  <c r="O12" i="2"/>
  <c r="L8" i="2"/>
  <c r="K8" i="2"/>
  <c r="J8" i="2"/>
  <c r="G8" i="2"/>
  <c r="AB37" i="2" l="1"/>
  <c r="W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0FDB9D07-EED5-4D9A-97DF-FD4E6CAC08A3}">
      <text>
        <r>
          <rPr>
            <b/>
            <sz val="9"/>
            <color indexed="81"/>
            <rFont val="Tahoma"/>
            <family val="2"/>
          </rPr>
          <t xml:space="preserve">Author:
1 </t>
        </r>
        <r>
          <rPr>
            <b/>
            <sz val="9"/>
            <color indexed="81"/>
            <rFont val="宋体"/>
            <family val="3"/>
            <charset val="134"/>
          </rPr>
          <t xml:space="preserve">普通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速度输出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宋体"/>
            <family val="3"/>
            <charset val="134"/>
          </rPr>
          <t xml:space="preserve">体力输出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防御输出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根据敌方体力计算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>不算速度</t>
        </r>
      </text>
    </comment>
  </commentList>
</comments>
</file>

<file path=xl/sharedStrings.xml><?xml version="1.0" encoding="utf-8"?>
<sst xmlns="http://schemas.openxmlformats.org/spreadsheetml/2006/main" count="159" uniqueCount="125">
  <si>
    <t>攻击</t>
    <phoneticPr fontId="0" type="noConversion"/>
  </si>
  <si>
    <t>防御</t>
    <phoneticPr fontId="0" type="noConversion"/>
  </si>
  <si>
    <t>体力</t>
    <phoneticPr fontId="0" type="noConversion"/>
  </si>
  <si>
    <t>暴击</t>
    <phoneticPr fontId="0" type="noConversion"/>
  </si>
  <si>
    <t>爆伤</t>
    <phoneticPr fontId="0" type="noConversion"/>
  </si>
  <si>
    <t>攻速</t>
    <phoneticPr fontId="0" type="noConversion"/>
  </si>
  <si>
    <t>命中</t>
    <phoneticPr fontId="0" type="noConversion"/>
  </si>
  <si>
    <t>抵抗</t>
    <phoneticPr fontId="0" type="noConversion"/>
  </si>
  <si>
    <t>权重</t>
  </si>
  <si>
    <t>命中</t>
  </si>
  <si>
    <t>水瓦</t>
  </si>
  <si>
    <t>暴走</t>
  </si>
  <si>
    <t>决心</t>
  </si>
  <si>
    <t>祝福</t>
  </si>
  <si>
    <t>猛攻</t>
  </si>
  <si>
    <t>激怒</t>
  </si>
  <si>
    <t>保护</t>
  </si>
  <si>
    <t>守护</t>
  </si>
  <si>
    <t>刀刃</t>
  </si>
  <si>
    <t>覆灭</t>
  </si>
  <si>
    <t>集中</t>
  </si>
  <si>
    <t>迅速</t>
  </si>
  <si>
    <t>忍耐</t>
  </si>
  <si>
    <t>韧性</t>
  </si>
  <si>
    <t>斗志</t>
  </si>
  <si>
    <t>意志</t>
  </si>
  <si>
    <t>绝望</t>
  </si>
  <si>
    <t>应报</t>
  </si>
  <si>
    <t>反击</t>
  </si>
  <si>
    <t>发扬</t>
  </si>
  <si>
    <t>吸血</t>
  </si>
  <si>
    <t>风猴子</t>
  </si>
  <si>
    <t>EHP</t>
  </si>
  <si>
    <t>DPS</t>
  </si>
  <si>
    <t>DPS暴击队长</t>
  </si>
  <si>
    <t>name</t>
    <phoneticPr fontId="1" type="noConversion"/>
  </si>
  <si>
    <t>string</t>
    <phoneticPr fontId="1" type="noConversion"/>
  </si>
  <si>
    <t>HP</t>
    <phoneticPr fontId="1" type="noConversion"/>
  </si>
  <si>
    <t>weight</t>
    <phoneticPr fontId="1" type="noConversion"/>
  </si>
  <si>
    <t>float</t>
    <phoneticPr fontId="1" type="noConversion"/>
  </si>
  <si>
    <t>ATK</t>
    <phoneticPr fontId="1" type="noConversion"/>
  </si>
  <si>
    <t>DEF</t>
    <phoneticPr fontId="1" type="noConversion"/>
  </si>
  <si>
    <t>CRI</t>
    <phoneticPr fontId="1" type="noConversion"/>
  </si>
  <si>
    <t>CRIDMG</t>
    <phoneticPr fontId="1" type="noConversion"/>
  </si>
  <si>
    <t>SPD</t>
    <phoneticPr fontId="1" type="noConversion"/>
  </si>
  <si>
    <t>ACC</t>
    <phoneticPr fontId="1" type="noConversion"/>
  </si>
  <si>
    <t>RES</t>
    <phoneticPr fontId="1" type="noConversion"/>
  </si>
  <si>
    <t>SET</t>
    <phoneticPr fontId="1" type="noConversion"/>
  </si>
  <si>
    <t>list&lt;float&gt;:24</t>
    <phoneticPr fontId="1" type="noConversion"/>
  </si>
  <si>
    <t>水瓦</t>
    <phoneticPr fontId="1" type="noConversion"/>
  </si>
  <si>
    <t>水牛</t>
    <phoneticPr fontId="1" type="noConversion"/>
  </si>
  <si>
    <t>水海盗</t>
    <phoneticPr fontId="1" type="noConversion"/>
  </si>
  <si>
    <t>水女巫</t>
    <phoneticPr fontId="1" type="noConversion"/>
  </si>
  <si>
    <t>水地狱火</t>
    <phoneticPr fontId="1" type="noConversion"/>
  </si>
  <si>
    <t>水姨夫</t>
    <phoneticPr fontId="1" type="noConversion"/>
  </si>
  <si>
    <t>水狗</t>
    <phoneticPr fontId="1" type="noConversion"/>
  </si>
  <si>
    <t>水妞</t>
    <phoneticPr fontId="1" type="noConversion"/>
  </si>
  <si>
    <t>水蝴蝶</t>
    <phoneticPr fontId="1" type="noConversion"/>
  </si>
  <si>
    <t>水皮球</t>
    <phoneticPr fontId="1" type="noConversion"/>
  </si>
  <si>
    <t>水和尚</t>
    <phoneticPr fontId="1" type="noConversion"/>
  </si>
  <si>
    <t>火精灵</t>
    <phoneticPr fontId="1" type="noConversion"/>
  </si>
  <si>
    <t>火格</t>
    <phoneticPr fontId="1" type="noConversion"/>
  </si>
  <si>
    <t>火上</t>
    <phoneticPr fontId="1" type="noConversion"/>
  </si>
  <si>
    <t>火代理</t>
    <phoneticPr fontId="1" type="noConversion"/>
  </si>
  <si>
    <t>火吸</t>
    <phoneticPr fontId="1" type="noConversion"/>
  </si>
  <si>
    <t>火舞女</t>
    <phoneticPr fontId="1" type="noConversion"/>
  </si>
  <si>
    <t>火哈</t>
    <phoneticPr fontId="1" type="noConversion"/>
  </si>
  <si>
    <t>火龙骑</t>
    <phoneticPr fontId="1" type="noConversion"/>
  </si>
  <si>
    <t>火姨夫</t>
    <phoneticPr fontId="1" type="noConversion"/>
  </si>
  <si>
    <t>火方</t>
    <phoneticPr fontId="1" type="noConversion"/>
  </si>
  <si>
    <t>火鞭</t>
    <phoneticPr fontId="1" type="noConversion"/>
  </si>
  <si>
    <t>火熊猫</t>
    <phoneticPr fontId="1" type="noConversion"/>
  </si>
  <si>
    <t>火人造人</t>
    <phoneticPr fontId="1" type="noConversion"/>
  </si>
  <si>
    <t>火狗头</t>
    <phoneticPr fontId="1" type="noConversion"/>
  </si>
  <si>
    <t>风丑1</t>
    <phoneticPr fontId="1" type="noConversion"/>
  </si>
  <si>
    <t>风温</t>
    <phoneticPr fontId="1" type="noConversion"/>
  </si>
  <si>
    <t>风格</t>
    <phoneticPr fontId="1" type="noConversion"/>
  </si>
  <si>
    <t>风舞女</t>
    <phoneticPr fontId="1" type="noConversion"/>
  </si>
  <si>
    <t>风丑2</t>
    <phoneticPr fontId="1" type="noConversion"/>
  </si>
  <si>
    <t>风瑞奇</t>
    <phoneticPr fontId="1" type="noConversion"/>
  </si>
  <si>
    <t>风方</t>
    <phoneticPr fontId="1" type="noConversion"/>
  </si>
  <si>
    <t>风企鹅</t>
    <phoneticPr fontId="1" type="noConversion"/>
  </si>
  <si>
    <t>风哈格</t>
    <phoneticPr fontId="1" type="noConversion"/>
  </si>
  <si>
    <t>风和尚</t>
    <phoneticPr fontId="1" type="noConversion"/>
  </si>
  <si>
    <t>风龙骑</t>
    <phoneticPr fontId="1" type="noConversion"/>
  </si>
  <si>
    <t>光犬</t>
    <phoneticPr fontId="1" type="noConversion"/>
  </si>
  <si>
    <t>光人造人</t>
    <phoneticPr fontId="1" type="noConversion"/>
  </si>
  <si>
    <t>暗姨夫</t>
    <phoneticPr fontId="1" type="noConversion"/>
  </si>
  <si>
    <t>暗莽</t>
    <phoneticPr fontId="1" type="noConversion"/>
  </si>
  <si>
    <t>暗大象</t>
    <phoneticPr fontId="1" type="noConversion"/>
  </si>
  <si>
    <t>暗DK</t>
    <phoneticPr fontId="1" type="noConversion"/>
  </si>
  <si>
    <t>火沙漠</t>
    <phoneticPr fontId="1" type="noConversion"/>
  </si>
  <si>
    <t>水炸弹</t>
    <phoneticPr fontId="1" type="noConversion"/>
  </si>
  <si>
    <t>水刺客</t>
    <phoneticPr fontId="1" type="noConversion"/>
  </si>
  <si>
    <t>风大锤</t>
    <phoneticPr fontId="1" type="noConversion"/>
  </si>
  <si>
    <t>id</t>
    <phoneticPr fontId="1" type="noConversion"/>
  </si>
  <si>
    <t>风牛</t>
    <phoneticPr fontId="1" type="noConversion"/>
  </si>
  <si>
    <t>type</t>
    <phoneticPr fontId="1" type="noConversion"/>
  </si>
  <si>
    <t>int</t>
    <phoneticPr fontId="1" type="noConversion"/>
  </si>
  <si>
    <t>EHP</t>
    <phoneticPr fontId="1" type="noConversion"/>
  </si>
  <si>
    <t>ATK</t>
    <phoneticPr fontId="1" type="noConversion"/>
  </si>
  <si>
    <t>DPS</t>
    <phoneticPr fontId="1" type="noConversion"/>
  </si>
  <si>
    <t>EHPDPS</t>
    <phoneticPr fontId="1" type="noConversion"/>
  </si>
  <si>
    <t>SPDFUNC</t>
    <phoneticPr fontId="1" type="noConversion"/>
  </si>
  <si>
    <t>SPD</t>
    <phoneticPr fontId="1" type="noConversion"/>
  </si>
  <si>
    <t>ACCTAR</t>
    <phoneticPr fontId="1" type="noConversion"/>
  </si>
  <si>
    <t>RESTAR</t>
    <phoneticPr fontId="1" type="noConversion"/>
  </si>
  <si>
    <t>ATKFUNC</t>
    <phoneticPr fontId="1" type="noConversion"/>
  </si>
  <si>
    <t>unitid</t>
    <phoneticPr fontId="1" type="noConversion"/>
  </si>
  <si>
    <t>HP</t>
    <phoneticPr fontId="1" type="noConversion"/>
  </si>
  <si>
    <t>DEF</t>
    <phoneticPr fontId="1" type="noConversion"/>
  </si>
  <si>
    <t>CRI</t>
    <phoneticPr fontId="1" type="noConversion"/>
  </si>
  <si>
    <t>CRIDMG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</si>
  <si>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</si>
  <si>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</si>
  <si>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</si>
  <si>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</si>
  <si>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ab</t>
    <phoneticPr fontId="1" type="noConversion"/>
  </si>
  <si>
    <t>cd</t>
    <phoneticPr fontId="1" type="noConversion"/>
  </si>
  <si>
    <t>abcd</t>
    <phoneticPr fontId="1" type="noConversion"/>
  </si>
  <si>
    <t>DEFFUNC</t>
    <phoneticPr fontId="1" type="noConversion"/>
  </si>
  <si>
    <t>float</t>
    <phoneticPr fontId="1" type="noConversion"/>
  </si>
  <si>
    <t>CRIFUNC</t>
    <phoneticPr fontId="1" type="noConversion"/>
  </si>
  <si>
    <t>HPFUNC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</si>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</sst>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7"/>
  <sheetViews>
    <sheetView tabSelected="1" zoomScaleNormal="100" workbookViewId="0">
      <pane xSplit="2" ySplit="4" topLeftCell="C17" activePane="bottomRight" state="frozen"/>
      <selection pane="topRight" activeCell="D1" sqref="D1"/>
      <selection pane="bottomLeft" activeCell="A5" sqref="A5"/>
      <selection pane="bottomRight" activeCell="K4" sqref="K4"/>
    </sheetView>
  </sheetViews>
  <sheetFormatPr defaultColWidth="9.125" defaultRowHeight="14.25" x14ac:dyDescent="0.2"/>
  <cols>
    <col min="1" max="1" width="3.5" style="2" bestFit="1" customWidth="1"/>
    <col min="2" max="2" width="9" style="2" bestFit="1" customWidth="1"/>
    <col min="3" max="3" width="11.625" style="2" bestFit="1" customWidth="1"/>
    <col min="4" max="4" width="7" style="2" bestFit="1" customWidth="1"/>
    <col min="5" max="6" width="5.125" style="2" bestFit="1" customWidth="1"/>
    <col min="7" max="7" width="5.5" style="2" bestFit="1" customWidth="1"/>
    <col min="8" max="8" width="8" style="2" bestFit="1" customWidth="1"/>
    <col min="9" max="9" width="9.375" style="2" bestFit="1" customWidth="1"/>
    <col min="10" max="10" width="8.375" style="2" bestFit="1" customWidth="1"/>
    <col min="11" max="11" width="8" style="2" bestFit="1" customWidth="1"/>
    <col min="12" max="12" width="8" style="2" customWidth="1"/>
    <col min="13" max="13" width="9.375" style="2" bestFit="1" customWidth="1"/>
    <col min="14" max="14" width="9.25" style="2" bestFit="1" customWidth="1"/>
    <col min="15" max="15" width="8.875" style="2" bestFit="1" customWidth="1"/>
    <col min="16" max="20" width="5.125" style="2" bestFit="1" customWidth="1"/>
    <col min="21" max="21" width="8.375" style="2" bestFit="1" customWidth="1"/>
    <col min="22" max="23" width="5.125" style="2" bestFit="1" customWidth="1"/>
    <col min="24" max="34" width="2.5" style="2" hidden="1" customWidth="1"/>
    <col min="35" max="36" width="5.25" style="2" bestFit="1" customWidth="1"/>
    <col min="37" max="37" width="3.5" style="2" hidden="1" customWidth="1"/>
    <col min="38" max="48" width="5.25" style="2" bestFit="1" customWidth="1"/>
    <col min="49" max="16384" width="9.125" style="2"/>
  </cols>
  <sheetData>
    <row r="1" spans="1:48" x14ac:dyDescent="0.2">
      <c r="A1" s="4"/>
      <c r="B1" s="4"/>
      <c r="C1" s="4"/>
      <c r="D1" s="5"/>
      <c r="E1" s="5"/>
      <c r="F1" s="5"/>
      <c r="G1" s="5">
        <v>1500</v>
      </c>
      <c r="H1" s="5">
        <v>2000</v>
      </c>
      <c r="I1" s="5">
        <v>180</v>
      </c>
      <c r="J1" s="5"/>
      <c r="K1" s="5"/>
      <c r="L1" s="5">
        <v>30000</v>
      </c>
      <c r="M1" s="5">
        <v>2000</v>
      </c>
      <c r="N1" s="5">
        <v>1500</v>
      </c>
      <c r="O1" s="5">
        <v>60</v>
      </c>
      <c r="P1" s="5"/>
      <c r="Q1" s="5"/>
      <c r="R1" s="5"/>
      <c r="S1" s="6"/>
      <c r="T1" s="4"/>
      <c r="U1" s="5"/>
      <c r="V1" s="5">
        <v>30</v>
      </c>
      <c r="W1" s="5">
        <v>30</v>
      </c>
      <c r="X1" s="5"/>
      <c r="Y1" s="5">
        <v>0</v>
      </c>
      <c r="Z1" s="5">
        <v>1</v>
      </c>
      <c r="AA1" s="5">
        <v>2</v>
      </c>
      <c r="AB1" s="5">
        <v>3</v>
      </c>
      <c r="AC1" s="5">
        <v>4</v>
      </c>
      <c r="AD1" s="5">
        <v>5</v>
      </c>
      <c r="AE1" s="5">
        <v>6</v>
      </c>
      <c r="AF1" s="5">
        <v>7</v>
      </c>
      <c r="AG1" s="5">
        <v>8</v>
      </c>
      <c r="AH1" s="5">
        <v>9</v>
      </c>
      <c r="AI1" s="5">
        <v>10</v>
      </c>
      <c r="AJ1" s="5">
        <v>11</v>
      </c>
      <c r="AK1" s="5">
        <v>12</v>
      </c>
      <c r="AL1" s="5">
        <v>13</v>
      </c>
      <c r="AM1" s="5">
        <v>14</v>
      </c>
      <c r="AN1" s="5">
        <v>15</v>
      </c>
      <c r="AO1" s="5">
        <v>16</v>
      </c>
      <c r="AP1" s="5">
        <v>17</v>
      </c>
      <c r="AQ1" s="5">
        <v>18</v>
      </c>
      <c r="AR1" s="5">
        <v>19</v>
      </c>
      <c r="AS1" s="5">
        <v>20</v>
      </c>
      <c r="AT1" s="5">
        <v>21</v>
      </c>
      <c r="AU1" s="5">
        <v>22</v>
      </c>
      <c r="AV1" s="5">
        <v>23</v>
      </c>
    </row>
    <row r="2" spans="1:48" x14ac:dyDescent="0.2">
      <c r="A2" s="4" t="s">
        <v>95</v>
      </c>
      <c r="B2" s="4" t="s">
        <v>35</v>
      </c>
      <c r="C2" s="4" t="s">
        <v>108</v>
      </c>
      <c r="D2" s="5" t="s">
        <v>38</v>
      </c>
      <c r="E2" s="5" t="s">
        <v>97</v>
      </c>
      <c r="F2" s="5" t="s">
        <v>99</v>
      </c>
      <c r="G2" s="5" t="s">
        <v>101</v>
      </c>
      <c r="H2" s="5" t="s">
        <v>102</v>
      </c>
      <c r="I2" s="5" t="s">
        <v>103</v>
      </c>
      <c r="J2" s="5" t="s">
        <v>105</v>
      </c>
      <c r="K2" s="5" t="s">
        <v>106</v>
      </c>
      <c r="L2" s="5" t="s">
        <v>123</v>
      </c>
      <c r="M2" s="5" t="s">
        <v>107</v>
      </c>
      <c r="N2" s="5" t="s">
        <v>120</v>
      </c>
      <c r="O2" s="5" t="s">
        <v>122</v>
      </c>
      <c r="P2" s="5" t="s">
        <v>37</v>
      </c>
      <c r="Q2" s="5" t="s">
        <v>40</v>
      </c>
      <c r="R2" s="5" t="s">
        <v>41</v>
      </c>
      <c r="S2" s="4" t="s">
        <v>44</v>
      </c>
      <c r="T2" s="4" t="s">
        <v>42</v>
      </c>
      <c r="U2" s="5" t="s">
        <v>43</v>
      </c>
      <c r="V2" s="5" t="s">
        <v>46</v>
      </c>
      <c r="W2" s="5" t="s">
        <v>45</v>
      </c>
      <c r="X2" s="5" t="s">
        <v>47</v>
      </c>
      <c r="Y2" s="5"/>
      <c r="Z2" s="4"/>
      <c r="AA2" s="4"/>
      <c r="AB2" s="4"/>
      <c r="AC2" s="4"/>
      <c r="AD2" s="4"/>
      <c r="AE2" s="4"/>
      <c r="AF2" s="4"/>
      <c r="AG2" s="4"/>
      <c r="AH2" s="4"/>
      <c r="AI2" s="4" t="s">
        <v>26</v>
      </c>
      <c r="AJ2" s="4" t="s">
        <v>30</v>
      </c>
      <c r="AK2" s="4"/>
      <c r="AL2" s="4" t="s">
        <v>11</v>
      </c>
      <c r="AM2" s="4" t="s">
        <v>27</v>
      </c>
      <c r="AN2" s="4" t="s">
        <v>25</v>
      </c>
      <c r="AO2" s="4" t="s">
        <v>16</v>
      </c>
      <c r="AP2" s="4" t="s">
        <v>28</v>
      </c>
      <c r="AQ2" s="4" t="s">
        <v>19</v>
      </c>
      <c r="AR2" s="4" t="s">
        <v>24</v>
      </c>
      <c r="AS2" s="4" t="s">
        <v>12</v>
      </c>
      <c r="AT2" s="4" t="s">
        <v>29</v>
      </c>
      <c r="AU2" s="4" t="s">
        <v>9</v>
      </c>
      <c r="AV2" s="4" t="s">
        <v>23</v>
      </c>
    </row>
    <row r="3" spans="1:48" x14ac:dyDescent="0.2">
      <c r="A3" s="4" t="s">
        <v>98</v>
      </c>
      <c r="B3" s="4" t="s">
        <v>36</v>
      </c>
      <c r="C3" s="4" t="s">
        <v>36</v>
      </c>
      <c r="D3" s="5" t="s">
        <v>39</v>
      </c>
      <c r="E3" s="5" t="s">
        <v>98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98</v>
      </c>
      <c r="K3" s="5" t="s">
        <v>98</v>
      </c>
      <c r="L3" s="5" t="s">
        <v>124</v>
      </c>
      <c r="M3" s="5" t="s">
        <v>39</v>
      </c>
      <c r="N3" s="5" t="s">
        <v>121</v>
      </c>
      <c r="O3" s="5" t="s">
        <v>121</v>
      </c>
      <c r="P3" s="5" t="s">
        <v>39</v>
      </c>
      <c r="Q3" s="5" t="s">
        <v>39</v>
      </c>
      <c r="R3" s="5" t="s">
        <v>39</v>
      </c>
      <c r="S3" s="5" t="s">
        <v>39</v>
      </c>
      <c r="T3" s="5" t="s">
        <v>39</v>
      </c>
      <c r="U3" s="5" t="s">
        <v>39</v>
      </c>
      <c r="V3" s="5" t="s">
        <v>39</v>
      </c>
      <c r="W3" s="5" t="s">
        <v>39</v>
      </c>
      <c r="X3" s="5" t="s">
        <v>48</v>
      </c>
      <c r="Y3" s="5"/>
      <c r="Z3" s="5"/>
      <c r="AA3" s="5"/>
      <c r="AB3" s="5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7"/>
      <c r="Z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2">
      <c r="A5" s="2">
        <v>10</v>
      </c>
      <c r="B5" s="1" t="s">
        <v>49</v>
      </c>
      <c r="C5" s="2">
        <v>918404274</v>
      </c>
      <c r="D5" s="2">
        <v>1</v>
      </c>
      <c r="E5" s="2">
        <v>1</v>
      </c>
      <c r="F5" s="2">
        <v>0</v>
      </c>
      <c r="G5" s="2">
        <v>0</v>
      </c>
      <c r="H5" s="2">
        <v>0.9</v>
      </c>
      <c r="I5" s="2">
        <v>1</v>
      </c>
      <c r="J5" s="2">
        <v>55</v>
      </c>
      <c r="K5" s="2">
        <v>50</v>
      </c>
      <c r="L5" s="2">
        <v>0</v>
      </c>
      <c r="M5" s="2">
        <v>0</v>
      </c>
      <c r="N5" s="2">
        <v>0</v>
      </c>
      <c r="O5" s="2">
        <v>0</v>
      </c>
      <c r="P5" s="2">
        <v>10</v>
      </c>
      <c r="Q5" s="2">
        <v>10</v>
      </c>
      <c r="R5" s="2">
        <v>8</v>
      </c>
      <c r="S5" s="2">
        <v>10</v>
      </c>
      <c r="T5" s="2">
        <v>10</v>
      </c>
      <c r="U5" s="2">
        <v>8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70</v>
      </c>
      <c r="AJ5" s="2">
        <v>70</v>
      </c>
      <c r="AK5" s="2">
        <v>0</v>
      </c>
      <c r="AL5" s="2">
        <v>80</v>
      </c>
      <c r="AM5" s="2">
        <v>70</v>
      </c>
      <c r="AN5" s="2">
        <v>120</v>
      </c>
      <c r="AO5" s="2">
        <v>80</v>
      </c>
      <c r="AP5" s="2">
        <v>130</v>
      </c>
      <c r="AQ5" s="2">
        <v>180</v>
      </c>
      <c r="AR5" s="2">
        <v>90</v>
      </c>
      <c r="AS5" s="2">
        <v>90</v>
      </c>
      <c r="AT5" s="2">
        <v>90</v>
      </c>
      <c r="AU5" s="2">
        <v>20</v>
      </c>
      <c r="AV5" s="2">
        <v>20</v>
      </c>
    </row>
    <row r="6" spans="1:48" x14ac:dyDescent="0.2">
      <c r="A6" s="2">
        <v>9</v>
      </c>
      <c r="B6" s="1" t="s">
        <v>50</v>
      </c>
      <c r="C6" s="2">
        <v>1062382860</v>
      </c>
      <c r="D6" s="2">
        <v>1</v>
      </c>
      <c r="E6" s="2">
        <v>2</v>
      </c>
      <c r="F6" s="2">
        <v>0.1</v>
      </c>
      <c r="G6" s="2">
        <v>1</v>
      </c>
      <c r="H6" s="2">
        <v>0</v>
      </c>
      <c r="I6" s="2">
        <v>0</v>
      </c>
      <c r="J6" s="2">
        <v>55</v>
      </c>
      <c r="K6" s="2">
        <v>50</v>
      </c>
      <c r="L6" s="2">
        <v>0</v>
      </c>
      <c r="M6" s="2">
        <v>0</v>
      </c>
      <c r="N6" s="2">
        <v>0</v>
      </c>
      <c r="O6" s="2">
        <v>0</v>
      </c>
      <c r="P6" s="2">
        <v>4</v>
      </c>
      <c r="Q6" s="2">
        <v>12</v>
      </c>
      <c r="R6" s="2">
        <v>3</v>
      </c>
      <c r="S6" s="2">
        <v>14</v>
      </c>
      <c r="T6" s="2">
        <v>14</v>
      </c>
      <c r="U6" s="2">
        <v>11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100</v>
      </c>
      <c r="AJ6" s="2">
        <v>120</v>
      </c>
      <c r="AK6" s="2">
        <v>0</v>
      </c>
      <c r="AL6" s="2">
        <v>0</v>
      </c>
      <c r="AM6" s="2">
        <v>40</v>
      </c>
      <c r="AN6" s="2">
        <v>10</v>
      </c>
      <c r="AO6" s="2">
        <v>10</v>
      </c>
      <c r="AP6" s="2">
        <v>10</v>
      </c>
      <c r="AQ6" s="2">
        <v>10</v>
      </c>
      <c r="AR6" s="2">
        <v>130</v>
      </c>
      <c r="AS6" s="2">
        <v>120</v>
      </c>
      <c r="AT6" s="2">
        <v>120</v>
      </c>
      <c r="AU6" s="2">
        <v>40</v>
      </c>
      <c r="AV6" s="2">
        <v>40</v>
      </c>
    </row>
    <row r="7" spans="1:48" x14ac:dyDescent="0.2">
      <c r="A7" s="2">
        <v>12</v>
      </c>
      <c r="B7" s="1" t="s">
        <v>51</v>
      </c>
      <c r="C7" s="2">
        <v>1135924797</v>
      </c>
      <c r="D7" s="2">
        <v>1</v>
      </c>
      <c r="E7" s="2">
        <v>1</v>
      </c>
      <c r="F7" s="2">
        <v>0</v>
      </c>
      <c r="G7" s="2">
        <v>0</v>
      </c>
      <c r="H7" s="2">
        <v>0.35</v>
      </c>
      <c r="I7" s="2">
        <v>4</v>
      </c>
      <c r="J7" s="2">
        <v>55</v>
      </c>
      <c r="K7" s="2">
        <v>50</v>
      </c>
      <c r="L7" s="2">
        <v>0</v>
      </c>
      <c r="M7" s="2">
        <v>0</v>
      </c>
      <c r="N7" s="2">
        <v>0</v>
      </c>
      <c r="O7" s="2">
        <v>0</v>
      </c>
      <c r="P7" s="2">
        <v>5</v>
      </c>
      <c r="Q7" s="2">
        <v>5</v>
      </c>
      <c r="R7" s="2">
        <v>4</v>
      </c>
      <c r="S7" s="2">
        <v>12</v>
      </c>
      <c r="T7" s="2">
        <v>3</v>
      </c>
      <c r="U7" s="2">
        <v>2</v>
      </c>
      <c r="V7" s="2">
        <v>2</v>
      </c>
      <c r="W7" s="2">
        <v>9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50</v>
      </c>
      <c r="AJ7" s="2">
        <v>30</v>
      </c>
      <c r="AK7" s="2">
        <v>0</v>
      </c>
      <c r="AL7" s="2">
        <v>320</v>
      </c>
      <c r="AM7" s="2">
        <v>70</v>
      </c>
      <c r="AN7" s="2">
        <v>80</v>
      </c>
      <c r="AO7" s="2">
        <v>60</v>
      </c>
      <c r="AP7" s="2">
        <v>30</v>
      </c>
      <c r="AQ7" s="2">
        <v>30</v>
      </c>
      <c r="AR7" s="2">
        <v>180</v>
      </c>
      <c r="AS7" s="2">
        <v>130</v>
      </c>
      <c r="AT7" s="2">
        <v>130</v>
      </c>
      <c r="AU7" s="2">
        <v>40</v>
      </c>
      <c r="AV7" s="2">
        <v>40</v>
      </c>
    </row>
    <row r="8" spans="1:48" x14ac:dyDescent="0.2">
      <c r="A8" s="8">
        <v>2</v>
      </c>
      <c r="B8" s="9" t="s">
        <v>54</v>
      </c>
      <c r="C8" s="8">
        <v>1325114940</v>
      </c>
      <c r="D8" s="8">
        <v>1</v>
      </c>
      <c r="E8" s="8">
        <v>2</v>
      </c>
      <c r="F8" s="8">
        <v>0</v>
      </c>
      <c r="G8" s="8">
        <v>0.4</v>
      </c>
      <c r="H8" s="8">
        <v>0.75</v>
      </c>
      <c r="I8" s="8">
        <v>0</v>
      </c>
      <c r="J8" s="8">
        <v>55</v>
      </c>
      <c r="K8" s="2">
        <v>50</v>
      </c>
      <c r="L8" s="2">
        <v>0</v>
      </c>
      <c r="M8" s="8">
        <v>0</v>
      </c>
      <c r="N8" s="8">
        <v>0</v>
      </c>
      <c r="O8" s="2">
        <v>0</v>
      </c>
      <c r="P8" s="8">
        <v>4</v>
      </c>
      <c r="Q8" s="8">
        <v>12</v>
      </c>
      <c r="R8" s="8">
        <v>3</v>
      </c>
      <c r="S8" s="8">
        <v>13</v>
      </c>
      <c r="T8" s="8">
        <v>12</v>
      </c>
      <c r="U8" s="8">
        <v>11</v>
      </c>
      <c r="V8" s="8">
        <v>2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100</v>
      </c>
      <c r="AJ8" s="8">
        <v>120</v>
      </c>
      <c r="AK8" s="8">
        <v>0</v>
      </c>
      <c r="AL8" s="8">
        <v>80</v>
      </c>
      <c r="AM8" s="8">
        <v>40</v>
      </c>
      <c r="AN8" s="8">
        <v>180</v>
      </c>
      <c r="AO8" s="8">
        <v>10</v>
      </c>
      <c r="AP8" s="8">
        <v>120</v>
      </c>
      <c r="AQ8" s="8">
        <v>10</v>
      </c>
      <c r="AR8" s="8">
        <v>130</v>
      </c>
      <c r="AS8" s="8">
        <v>130</v>
      </c>
      <c r="AT8" s="8">
        <v>130</v>
      </c>
      <c r="AU8" s="8">
        <v>40</v>
      </c>
      <c r="AV8" s="8">
        <v>40</v>
      </c>
    </row>
    <row r="9" spans="1:48" x14ac:dyDescent="0.2">
      <c r="A9" s="2">
        <v>11</v>
      </c>
      <c r="B9" s="2" t="s">
        <v>56</v>
      </c>
      <c r="C9" s="2">
        <v>1819798421</v>
      </c>
      <c r="D9" s="2">
        <v>1</v>
      </c>
      <c r="E9" s="2">
        <v>1</v>
      </c>
      <c r="F9" s="2">
        <v>0</v>
      </c>
      <c r="G9" s="2">
        <v>0.4</v>
      </c>
      <c r="H9" s="2">
        <v>0.75</v>
      </c>
      <c r="I9" s="2">
        <v>0</v>
      </c>
      <c r="J9" s="2">
        <v>55</v>
      </c>
      <c r="K9" s="2">
        <v>50</v>
      </c>
      <c r="L9" s="2">
        <v>0</v>
      </c>
      <c r="M9" s="2">
        <v>0</v>
      </c>
      <c r="N9" s="2">
        <v>0</v>
      </c>
      <c r="O9" s="2">
        <v>0</v>
      </c>
      <c r="P9" s="2">
        <v>4</v>
      </c>
      <c r="Q9" s="2">
        <v>12</v>
      </c>
      <c r="R9" s="2">
        <v>3</v>
      </c>
      <c r="S9" s="2">
        <v>8</v>
      </c>
      <c r="T9" s="2">
        <v>14</v>
      </c>
      <c r="U9" s="2">
        <v>11</v>
      </c>
      <c r="V9" s="2">
        <v>5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70</v>
      </c>
      <c r="AJ9" s="2">
        <v>460</v>
      </c>
      <c r="AK9" s="2">
        <v>0</v>
      </c>
      <c r="AL9" s="2">
        <v>0</v>
      </c>
      <c r="AM9" s="2">
        <v>120</v>
      </c>
      <c r="AN9" s="2">
        <v>10</v>
      </c>
      <c r="AO9" s="2">
        <v>10</v>
      </c>
      <c r="AP9" s="2">
        <v>10</v>
      </c>
      <c r="AQ9" s="2">
        <v>10</v>
      </c>
      <c r="AR9" s="2">
        <v>190</v>
      </c>
      <c r="AS9" s="2">
        <v>160</v>
      </c>
      <c r="AT9" s="2">
        <v>160</v>
      </c>
      <c r="AU9" s="2">
        <v>60</v>
      </c>
      <c r="AV9" s="2">
        <v>100</v>
      </c>
    </row>
    <row r="10" spans="1:48" x14ac:dyDescent="0.2">
      <c r="A10" s="8">
        <v>3</v>
      </c>
      <c r="B10" s="8" t="s">
        <v>57</v>
      </c>
      <c r="C10" s="8">
        <v>1932694748</v>
      </c>
      <c r="D10" s="8">
        <v>1</v>
      </c>
      <c r="E10" s="8">
        <v>1</v>
      </c>
      <c r="F10" s="8">
        <v>0</v>
      </c>
      <c r="G10" s="2">
        <v>0.3</v>
      </c>
      <c r="H10" s="2">
        <v>0.5</v>
      </c>
      <c r="I10" s="8">
        <v>3</v>
      </c>
      <c r="J10" s="8">
        <v>55</v>
      </c>
      <c r="K10" s="2">
        <v>50</v>
      </c>
      <c r="L10" s="2">
        <v>0</v>
      </c>
      <c r="M10" s="8">
        <v>0</v>
      </c>
      <c r="N10" s="8">
        <v>0</v>
      </c>
      <c r="O10" s="2">
        <v>0</v>
      </c>
      <c r="P10" s="8">
        <v>4</v>
      </c>
      <c r="Q10" s="2">
        <v>12</v>
      </c>
      <c r="R10" s="2">
        <v>3</v>
      </c>
      <c r="S10" s="2">
        <v>14</v>
      </c>
      <c r="T10" s="2">
        <v>14</v>
      </c>
      <c r="U10" s="2">
        <v>11</v>
      </c>
      <c r="V10" s="8">
        <v>1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320</v>
      </c>
      <c r="AJ10" s="8">
        <v>80</v>
      </c>
      <c r="AK10" s="8">
        <v>0</v>
      </c>
      <c r="AL10" s="8">
        <v>50</v>
      </c>
      <c r="AM10" s="8">
        <v>100</v>
      </c>
      <c r="AN10" s="8">
        <v>150</v>
      </c>
      <c r="AO10" s="8">
        <v>30</v>
      </c>
      <c r="AP10" s="8">
        <v>30</v>
      </c>
      <c r="AQ10" s="8">
        <v>30</v>
      </c>
      <c r="AR10" s="8">
        <v>90</v>
      </c>
      <c r="AS10" s="8">
        <v>90</v>
      </c>
      <c r="AT10" s="8">
        <v>90</v>
      </c>
      <c r="AU10" s="8">
        <v>30</v>
      </c>
      <c r="AV10" s="8">
        <v>30</v>
      </c>
    </row>
    <row r="11" spans="1:48" x14ac:dyDescent="0.2">
      <c r="A11" s="8">
        <v>4</v>
      </c>
      <c r="B11" s="8" t="s">
        <v>58</v>
      </c>
      <c r="C11" s="8">
        <v>2278861141</v>
      </c>
      <c r="D11" s="8">
        <v>1</v>
      </c>
      <c r="E11" s="8">
        <v>1</v>
      </c>
      <c r="F11" s="8">
        <v>0.1</v>
      </c>
      <c r="G11" s="8">
        <v>0</v>
      </c>
      <c r="H11" s="8">
        <v>0.2</v>
      </c>
      <c r="I11" s="8">
        <v>7</v>
      </c>
      <c r="J11" s="8">
        <v>55</v>
      </c>
      <c r="K11" s="2">
        <v>50</v>
      </c>
      <c r="L11" s="2">
        <v>0</v>
      </c>
      <c r="M11" s="8">
        <v>0</v>
      </c>
      <c r="N11" s="8">
        <v>0</v>
      </c>
      <c r="O11" s="2">
        <v>0</v>
      </c>
      <c r="P11" s="8">
        <v>6</v>
      </c>
      <c r="Q11" s="8">
        <v>3</v>
      </c>
      <c r="R11" s="8">
        <v>4.5</v>
      </c>
      <c r="S11" s="8">
        <v>20</v>
      </c>
      <c r="T11" s="8">
        <v>1</v>
      </c>
      <c r="U11" s="8">
        <v>1</v>
      </c>
      <c r="V11" s="8">
        <v>2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70</v>
      </c>
      <c r="AJ11" s="8">
        <v>50</v>
      </c>
      <c r="AK11" s="8">
        <v>0</v>
      </c>
      <c r="AL11" s="8">
        <v>150</v>
      </c>
      <c r="AM11" s="8">
        <v>40</v>
      </c>
      <c r="AN11" s="8">
        <v>100</v>
      </c>
      <c r="AO11" s="8">
        <v>30</v>
      </c>
      <c r="AP11" s="8">
        <v>10</v>
      </c>
      <c r="AQ11" s="8">
        <v>10</v>
      </c>
      <c r="AR11" s="8">
        <v>40</v>
      </c>
      <c r="AS11" s="8">
        <v>40</v>
      </c>
      <c r="AT11" s="8">
        <v>40</v>
      </c>
      <c r="AU11" s="8">
        <v>30</v>
      </c>
      <c r="AV11" s="8">
        <v>30</v>
      </c>
    </row>
    <row r="12" spans="1:48" x14ac:dyDescent="0.2">
      <c r="A12" s="2">
        <v>36</v>
      </c>
      <c r="B12" s="2" t="s">
        <v>59</v>
      </c>
      <c r="C12" s="2">
        <v>2519661094</v>
      </c>
      <c r="D12" s="2">
        <v>1</v>
      </c>
      <c r="E12" s="2">
        <v>3</v>
      </c>
      <c r="F12" s="2">
        <v>0</v>
      </c>
      <c r="G12" s="2">
        <v>0</v>
      </c>
      <c r="H12" s="2">
        <v>0.65</v>
      </c>
      <c r="I12" s="2">
        <v>2.5</v>
      </c>
      <c r="J12" s="2">
        <v>55</v>
      </c>
      <c r="K12" s="2">
        <v>50</v>
      </c>
      <c r="L12" s="2">
        <v>0</v>
      </c>
      <c r="M12" s="2">
        <v>0</v>
      </c>
      <c r="N12" s="2">
        <v>0</v>
      </c>
      <c r="O12" s="2">
        <v>2</v>
      </c>
      <c r="P12" s="2">
        <v>14</v>
      </c>
      <c r="Q12" s="2">
        <v>3</v>
      </c>
      <c r="R12" s="2">
        <v>8</v>
      </c>
      <c r="S12" s="2">
        <v>14</v>
      </c>
      <c r="T12" s="2">
        <v>8</v>
      </c>
      <c r="U12" s="2">
        <v>5</v>
      </c>
      <c r="V12" s="2">
        <v>5</v>
      </c>
      <c r="W12" s="2">
        <v>4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200</v>
      </c>
      <c r="AJ12" s="2">
        <v>30</v>
      </c>
      <c r="AK12" s="2">
        <v>0</v>
      </c>
      <c r="AL12" s="2">
        <v>100</v>
      </c>
      <c r="AM12" s="2">
        <v>60</v>
      </c>
      <c r="AN12" s="2">
        <v>150</v>
      </c>
      <c r="AO12" s="2">
        <v>120</v>
      </c>
      <c r="AP12" s="2">
        <v>120</v>
      </c>
      <c r="AQ12" s="2">
        <v>100</v>
      </c>
      <c r="AR12" s="2">
        <v>90</v>
      </c>
      <c r="AS12" s="2">
        <v>90</v>
      </c>
      <c r="AT12" s="2">
        <v>90</v>
      </c>
      <c r="AU12" s="2">
        <v>30</v>
      </c>
      <c r="AV12" s="2">
        <v>30</v>
      </c>
    </row>
    <row r="13" spans="1:48" x14ac:dyDescent="0.2">
      <c r="A13" s="2">
        <v>24</v>
      </c>
      <c r="B13" s="2" t="s">
        <v>60</v>
      </c>
      <c r="C13" s="2">
        <v>1035294639</v>
      </c>
      <c r="D13" s="2">
        <v>1</v>
      </c>
      <c r="E13" s="2">
        <v>1</v>
      </c>
      <c r="F13" s="2">
        <v>0.4</v>
      </c>
      <c r="G13" s="2">
        <v>0.05</v>
      </c>
      <c r="H13" s="2">
        <v>0</v>
      </c>
      <c r="I13" s="2">
        <v>4</v>
      </c>
      <c r="J13" s="2">
        <v>80</v>
      </c>
      <c r="K13" s="2">
        <v>50</v>
      </c>
      <c r="L13" s="2">
        <v>0</v>
      </c>
      <c r="M13" s="2">
        <v>0</v>
      </c>
      <c r="N13" s="2">
        <v>0</v>
      </c>
      <c r="O13" s="2">
        <v>0</v>
      </c>
      <c r="P13" s="2">
        <v>10</v>
      </c>
      <c r="Q13" s="2">
        <v>1</v>
      </c>
      <c r="R13" s="2">
        <v>8</v>
      </c>
      <c r="S13" s="2">
        <v>14</v>
      </c>
      <c r="T13" s="2">
        <v>1</v>
      </c>
      <c r="U13" s="2">
        <v>1</v>
      </c>
      <c r="V13" s="2">
        <v>1</v>
      </c>
      <c r="W13" s="2">
        <v>9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300</v>
      </c>
      <c r="AJ13" s="2">
        <v>30</v>
      </c>
      <c r="AK13" s="2">
        <v>0</v>
      </c>
      <c r="AL13" s="2">
        <v>260</v>
      </c>
      <c r="AM13" s="2">
        <v>10</v>
      </c>
      <c r="AN13" s="2">
        <v>10</v>
      </c>
      <c r="AO13" s="2">
        <v>10</v>
      </c>
      <c r="AP13" s="2">
        <v>10</v>
      </c>
      <c r="AQ13" s="2">
        <v>10</v>
      </c>
      <c r="AR13" s="2">
        <v>30</v>
      </c>
      <c r="AS13" s="2">
        <v>120</v>
      </c>
      <c r="AT13" s="2">
        <v>120</v>
      </c>
      <c r="AU13" s="2">
        <v>120</v>
      </c>
      <c r="AV13" s="2">
        <v>10</v>
      </c>
    </row>
    <row r="14" spans="1:48" x14ac:dyDescent="0.2">
      <c r="A14" s="2">
        <v>20</v>
      </c>
      <c r="B14" s="2" t="s">
        <v>61</v>
      </c>
      <c r="C14" s="2">
        <v>1111200034</v>
      </c>
      <c r="D14" s="2">
        <v>1</v>
      </c>
      <c r="E14" s="2">
        <v>5</v>
      </c>
      <c r="F14" s="2">
        <v>0.3</v>
      </c>
      <c r="G14" s="2">
        <v>0.4</v>
      </c>
      <c r="H14" s="2">
        <v>0</v>
      </c>
      <c r="I14" s="2">
        <v>4</v>
      </c>
      <c r="J14" s="2">
        <v>80</v>
      </c>
      <c r="K14" s="2">
        <v>50</v>
      </c>
      <c r="L14" s="2">
        <v>0</v>
      </c>
      <c r="M14" s="2">
        <v>0</v>
      </c>
      <c r="N14" s="2">
        <v>0</v>
      </c>
      <c r="O14" s="2">
        <v>0</v>
      </c>
      <c r="P14" s="2">
        <v>7</v>
      </c>
      <c r="Q14" s="2">
        <v>3</v>
      </c>
      <c r="R14" s="2">
        <v>4.5</v>
      </c>
      <c r="S14" s="2">
        <v>14</v>
      </c>
      <c r="T14" s="2">
        <v>10</v>
      </c>
      <c r="U14" s="2">
        <v>8</v>
      </c>
      <c r="V14" s="2">
        <v>1</v>
      </c>
      <c r="W14" s="2">
        <v>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20</v>
      </c>
      <c r="AJ14" s="2">
        <v>50</v>
      </c>
      <c r="AK14" s="2">
        <v>0</v>
      </c>
      <c r="AL14" s="2">
        <v>50</v>
      </c>
      <c r="AM14" s="2">
        <v>30</v>
      </c>
      <c r="AN14" s="2">
        <v>10</v>
      </c>
      <c r="AO14" s="2">
        <v>10</v>
      </c>
      <c r="AP14" s="2">
        <v>10</v>
      </c>
      <c r="AQ14" s="2">
        <v>10</v>
      </c>
      <c r="AR14" s="2">
        <v>30</v>
      </c>
      <c r="AS14" s="2">
        <v>120</v>
      </c>
      <c r="AT14" s="2">
        <v>120</v>
      </c>
      <c r="AU14" s="2">
        <v>120</v>
      </c>
      <c r="AV14" s="2">
        <v>10</v>
      </c>
    </row>
    <row r="15" spans="1:48" x14ac:dyDescent="0.2">
      <c r="A15" s="2">
        <v>43</v>
      </c>
      <c r="B15" s="2" t="s">
        <v>62</v>
      </c>
      <c r="C15" s="2">
        <v>1181560653</v>
      </c>
      <c r="D15" s="2">
        <v>1</v>
      </c>
      <c r="E15" s="2">
        <v>1</v>
      </c>
      <c r="F15" s="2">
        <v>0.4</v>
      </c>
      <c r="G15" s="2">
        <v>0.05</v>
      </c>
      <c r="H15" s="2">
        <v>0</v>
      </c>
      <c r="I15" s="2">
        <v>5</v>
      </c>
      <c r="J15" s="2">
        <v>55</v>
      </c>
      <c r="K15" s="2">
        <v>50</v>
      </c>
      <c r="L15" s="2">
        <v>0</v>
      </c>
      <c r="M15" s="2">
        <v>0</v>
      </c>
      <c r="N15" s="2">
        <v>0</v>
      </c>
      <c r="O15" s="2">
        <v>0</v>
      </c>
      <c r="P15" s="2">
        <v>10</v>
      </c>
      <c r="Q15" s="2">
        <v>2</v>
      </c>
      <c r="R15" s="2">
        <v>8</v>
      </c>
      <c r="S15" s="2">
        <v>16</v>
      </c>
      <c r="T15" s="2">
        <v>1</v>
      </c>
      <c r="U15" s="2">
        <v>1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30</v>
      </c>
      <c r="AJ15" s="2">
        <v>20</v>
      </c>
      <c r="AK15" s="2">
        <v>0</v>
      </c>
      <c r="AL15" s="2">
        <v>50</v>
      </c>
      <c r="AM15" s="2">
        <v>30</v>
      </c>
      <c r="AN15" s="2">
        <v>150</v>
      </c>
      <c r="AO15" s="2">
        <v>80</v>
      </c>
      <c r="AP15" s="2">
        <v>10</v>
      </c>
      <c r="AQ15" s="2">
        <v>40</v>
      </c>
      <c r="AR15" s="2">
        <v>60</v>
      </c>
      <c r="AS15" s="2">
        <v>60</v>
      </c>
      <c r="AT15" s="2">
        <v>60</v>
      </c>
      <c r="AU15" s="2">
        <v>20</v>
      </c>
      <c r="AV15" s="2">
        <v>30</v>
      </c>
    </row>
    <row r="16" spans="1:48" x14ac:dyDescent="0.2">
      <c r="A16" s="2">
        <v>39</v>
      </c>
      <c r="B16" s="2" t="s">
        <v>63</v>
      </c>
      <c r="C16" s="2">
        <v>1237436136</v>
      </c>
      <c r="D16" s="2">
        <v>1</v>
      </c>
      <c r="E16" s="2">
        <v>1</v>
      </c>
      <c r="F16" s="2">
        <v>0.3</v>
      </c>
      <c r="G16" s="2">
        <v>0</v>
      </c>
      <c r="H16" s="2">
        <v>0.2</v>
      </c>
      <c r="I16" s="2">
        <v>5</v>
      </c>
      <c r="J16" s="2">
        <v>55</v>
      </c>
      <c r="K16" s="2">
        <v>50</v>
      </c>
      <c r="L16" s="2">
        <v>0</v>
      </c>
      <c r="M16" s="2">
        <v>0</v>
      </c>
      <c r="N16" s="2">
        <v>0</v>
      </c>
      <c r="O16" s="2">
        <v>0</v>
      </c>
      <c r="P16" s="2">
        <v>9</v>
      </c>
      <c r="Q16" s="2">
        <v>3</v>
      </c>
      <c r="R16" s="2">
        <v>7</v>
      </c>
      <c r="S16" s="2">
        <v>15</v>
      </c>
      <c r="T16" s="2">
        <v>1</v>
      </c>
      <c r="U16" s="2">
        <v>1</v>
      </c>
      <c r="V16" s="2">
        <v>3</v>
      </c>
      <c r="W16" s="2">
        <v>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30</v>
      </c>
      <c r="AJ16" s="2">
        <v>30</v>
      </c>
      <c r="AK16" s="2">
        <v>0</v>
      </c>
      <c r="AL16" s="2">
        <v>260</v>
      </c>
      <c r="AM16" s="2">
        <v>60</v>
      </c>
      <c r="AN16" s="2">
        <v>20</v>
      </c>
      <c r="AO16" s="2">
        <v>40</v>
      </c>
      <c r="AP16" s="2">
        <v>10</v>
      </c>
      <c r="AQ16" s="2">
        <v>10</v>
      </c>
      <c r="AR16" s="2">
        <v>60</v>
      </c>
      <c r="AS16" s="2">
        <v>60</v>
      </c>
      <c r="AT16" s="2">
        <v>60</v>
      </c>
      <c r="AU16" s="2">
        <v>20</v>
      </c>
      <c r="AV16" s="2">
        <v>30</v>
      </c>
    </row>
    <row r="17" spans="1:48" x14ac:dyDescent="0.2">
      <c r="A17" s="2">
        <v>17</v>
      </c>
      <c r="B17" s="2" t="s">
        <v>64</v>
      </c>
      <c r="C17" s="2">
        <v>1240045742</v>
      </c>
      <c r="D17" s="2">
        <v>1</v>
      </c>
      <c r="E17" s="2">
        <v>1</v>
      </c>
      <c r="F17" s="2">
        <v>0</v>
      </c>
      <c r="G17" s="2">
        <v>0</v>
      </c>
      <c r="H17" s="2">
        <v>0.65</v>
      </c>
      <c r="I17" s="2">
        <v>0</v>
      </c>
      <c r="J17" s="2">
        <v>55</v>
      </c>
      <c r="K17" s="2">
        <v>50</v>
      </c>
      <c r="L17" s="2">
        <v>0</v>
      </c>
      <c r="M17" s="2">
        <v>0</v>
      </c>
      <c r="N17" s="2">
        <v>0</v>
      </c>
      <c r="O17" s="2">
        <v>9</v>
      </c>
      <c r="P17" s="2">
        <v>8</v>
      </c>
      <c r="Q17" s="2">
        <v>8</v>
      </c>
      <c r="R17" s="2">
        <v>6</v>
      </c>
      <c r="S17" s="2">
        <v>0</v>
      </c>
      <c r="T17" s="2">
        <v>12</v>
      </c>
      <c r="U17" s="2">
        <v>8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20</v>
      </c>
      <c r="AJ17" s="2">
        <v>20</v>
      </c>
      <c r="AK17" s="2">
        <v>0</v>
      </c>
      <c r="AL17" s="2">
        <v>260</v>
      </c>
      <c r="AM17" s="2">
        <v>30</v>
      </c>
      <c r="AN17" s="2">
        <v>10</v>
      </c>
      <c r="AO17" s="2">
        <v>10</v>
      </c>
      <c r="AP17" s="2">
        <v>100</v>
      </c>
      <c r="AQ17" s="2">
        <v>10</v>
      </c>
      <c r="AR17" s="2">
        <v>190</v>
      </c>
      <c r="AS17" s="2">
        <v>100</v>
      </c>
      <c r="AT17" s="2">
        <v>100</v>
      </c>
      <c r="AU17" s="2">
        <v>20</v>
      </c>
      <c r="AV17" s="2">
        <v>20</v>
      </c>
    </row>
    <row r="18" spans="1:48" x14ac:dyDescent="0.2">
      <c r="A18" s="2">
        <v>18</v>
      </c>
      <c r="B18" s="2" t="s">
        <v>65</v>
      </c>
      <c r="C18" s="2">
        <v>1307101692</v>
      </c>
      <c r="D18" s="2">
        <v>1</v>
      </c>
      <c r="E18" s="2">
        <v>1</v>
      </c>
      <c r="F18" s="2">
        <v>0</v>
      </c>
      <c r="G18" s="2">
        <v>0</v>
      </c>
      <c r="H18" s="2">
        <v>0.25</v>
      </c>
      <c r="I18" s="2">
        <v>3.5</v>
      </c>
      <c r="J18" s="2">
        <v>55</v>
      </c>
      <c r="K18" s="2">
        <v>50</v>
      </c>
      <c r="L18" s="2">
        <v>0</v>
      </c>
      <c r="M18" s="2">
        <v>0.4</v>
      </c>
      <c r="N18" s="2">
        <v>0</v>
      </c>
      <c r="O18" s="2">
        <v>0</v>
      </c>
      <c r="P18" s="2">
        <v>5</v>
      </c>
      <c r="Q18" s="2">
        <v>14</v>
      </c>
      <c r="R18" s="2">
        <v>4</v>
      </c>
      <c r="S18" s="2">
        <v>10</v>
      </c>
      <c r="T18" s="2">
        <v>3</v>
      </c>
      <c r="U18" s="2">
        <v>2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100</v>
      </c>
      <c r="AJ18" s="2">
        <v>20</v>
      </c>
      <c r="AK18" s="2">
        <v>0</v>
      </c>
      <c r="AL18" s="2">
        <v>260</v>
      </c>
      <c r="AM18" s="2">
        <v>120</v>
      </c>
      <c r="AN18" s="2">
        <v>10</v>
      </c>
      <c r="AO18" s="2">
        <v>10</v>
      </c>
      <c r="AP18" s="2">
        <v>10</v>
      </c>
      <c r="AQ18" s="2">
        <v>10</v>
      </c>
      <c r="AR18" s="2">
        <v>160</v>
      </c>
      <c r="AS18" s="2">
        <v>120</v>
      </c>
      <c r="AT18" s="2">
        <v>120</v>
      </c>
      <c r="AU18" s="2">
        <v>20</v>
      </c>
      <c r="AV18" s="2">
        <v>20</v>
      </c>
    </row>
    <row r="19" spans="1:48" x14ac:dyDescent="0.2">
      <c r="A19" s="2">
        <v>27</v>
      </c>
      <c r="B19" s="2" t="s">
        <v>66</v>
      </c>
      <c r="C19" s="2">
        <v>1357116794</v>
      </c>
      <c r="D19" s="2">
        <v>1</v>
      </c>
      <c r="E19" s="2">
        <v>1</v>
      </c>
      <c r="F19" s="2">
        <v>0.4</v>
      </c>
      <c r="G19" s="2">
        <v>0.05</v>
      </c>
      <c r="H19" s="2">
        <v>0</v>
      </c>
      <c r="I19" s="2">
        <v>4</v>
      </c>
      <c r="J19" s="2">
        <v>55</v>
      </c>
      <c r="K19" s="2">
        <v>50</v>
      </c>
      <c r="L19" s="2">
        <v>0</v>
      </c>
      <c r="M19" s="2">
        <v>0</v>
      </c>
      <c r="N19" s="2">
        <v>0</v>
      </c>
      <c r="O19" s="2">
        <v>0</v>
      </c>
      <c r="P19" s="2">
        <v>8</v>
      </c>
      <c r="Q19" s="2">
        <v>1</v>
      </c>
      <c r="R19" s="2">
        <v>6</v>
      </c>
      <c r="S19" s="2">
        <v>12</v>
      </c>
      <c r="T19" s="2">
        <v>0.5</v>
      </c>
      <c r="U19" s="2">
        <v>0.1</v>
      </c>
      <c r="V19" s="2">
        <v>6</v>
      </c>
      <c r="W19" s="2">
        <v>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20</v>
      </c>
      <c r="AJ19" s="2">
        <v>10</v>
      </c>
      <c r="AK19" s="2">
        <v>0</v>
      </c>
      <c r="AL19" s="2">
        <v>120</v>
      </c>
      <c r="AM19" s="2">
        <v>90</v>
      </c>
      <c r="AN19" s="2">
        <v>10</v>
      </c>
      <c r="AO19" s="2">
        <v>10</v>
      </c>
      <c r="AP19" s="2">
        <v>180</v>
      </c>
      <c r="AQ19" s="2">
        <v>10</v>
      </c>
      <c r="AR19" s="2">
        <v>120</v>
      </c>
      <c r="AS19" s="2">
        <v>120</v>
      </c>
      <c r="AT19" s="2">
        <v>120</v>
      </c>
      <c r="AU19" s="2">
        <v>80</v>
      </c>
      <c r="AV19" s="2">
        <v>150</v>
      </c>
    </row>
    <row r="20" spans="1:48" x14ac:dyDescent="0.2">
      <c r="A20" s="2">
        <v>5</v>
      </c>
      <c r="B20" s="2" t="s">
        <v>67</v>
      </c>
      <c r="C20" s="2">
        <v>1384644876</v>
      </c>
      <c r="D20" s="2">
        <v>1</v>
      </c>
      <c r="E20" s="2">
        <v>1</v>
      </c>
      <c r="F20" s="2">
        <v>0</v>
      </c>
      <c r="G20" s="2">
        <v>0.4</v>
      </c>
      <c r="H20" s="2">
        <v>0.75</v>
      </c>
      <c r="I20" s="2">
        <v>0</v>
      </c>
      <c r="J20" s="2">
        <v>55</v>
      </c>
      <c r="K20" s="2">
        <v>50</v>
      </c>
      <c r="L20" s="2">
        <v>0</v>
      </c>
      <c r="M20" s="2">
        <v>0</v>
      </c>
      <c r="N20" s="2">
        <v>0</v>
      </c>
      <c r="O20" s="2">
        <v>1</v>
      </c>
      <c r="P20" s="2">
        <v>4</v>
      </c>
      <c r="Q20" s="2">
        <v>12</v>
      </c>
      <c r="R20" s="2">
        <v>3</v>
      </c>
      <c r="S20" s="2">
        <v>8</v>
      </c>
      <c r="T20" s="2">
        <v>14</v>
      </c>
      <c r="U20" s="2">
        <v>11</v>
      </c>
      <c r="V20" s="2">
        <v>5</v>
      </c>
      <c r="W20" s="2">
        <v>2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70</v>
      </c>
      <c r="AJ20" s="2">
        <v>400</v>
      </c>
      <c r="AK20" s="2">
        <v>0</v>
      </c>
      <c r="AL20" s="2">
        <v>0</v>
      </c>
      <c r="AM20" s="2">
        <v>50</v>
      </c>
      <c r="AN20" s="2">
        <v>150</v>
      </c>
      <c r="AO20" s="2">
        <v>20</v>
      </c>
      <c r="AP20" s="2">
        <v>0</v>
      </c>
      <c r="AQ20" s="2">
        <v>10</v>
      </c>
      <c r="AR20" s="2">
        <v>60</v>
      </c>
      <c r="AS20" s="2">
        <v>60</v>
      </c>
      <c r="AT20" s="2">
        <v>60</v>
      </c>
      <c r="AU20" s="2">
        <v>10</v>
      </c>
      <c r="AV20" s="2">
        <v>10</v>
      </c>
    </row>
    <row r="21" spans="1:48" x14ac:dyDescent="0.2">
      <c r="A21" s="2">
        <v>28</v>
      </c>
      <c r="B21" s="2" t="s">
        <v>68</v>
      </c>
      <c r="C21" s="2">
        <v>1599219954</v>
      </c>
      <c r="D21" s="2">
        <v>1</v>
      </c>
      <c r="E21" s="2">
        <v>2</v>
      </c>
      <c r="F21" s="2">
        <v>0</v>
      </c>
      <c r="G21" s="2">
        <v>0.25</v>
      </c>
      <c r="H21" s="2">
        <v>0.9</v>
      </c>
      <c r="I21" s="2">
        <v>0</v>
      </c>
      <c r="J21" s="2">
        <v>55</v>
      </c>
      <c r="K21" s="2">
        <v>50</v>
      </c>
      <c r="L21" s="2">
        <v>0</v>
      </c>
      <c r="M21" s="2">
        <v>0</v>
      </c>
      <c r="N21" s="2">
        <v>0</v>
      </c>
      <c r="O21" s="2">
        <v>0</v>
      </c>
      <c r="P21" s="8">
        <v>7</v>
      </c>
      <c r="Q21" s="8">
        <v>10</v>
      </c>
      <c r="R21" s="8">
        <v>4.5</v>
      </c>
      <c r="S21" s="8">
        <v>11</v>
      </c>
      <c r="T21" s="8">
        <v>9</v>
      </c>
      <c r="U21" s="8">
        <v>8</v>
      </c>
      <c r="V21" s="8">
        <v>2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100</v>
      </c>
      <c r="AJ21" s="8">
        <v>120</v>
      </c>
      <c r="AK21" s="8">
        <v>0</v>
      </c>
      <c r="AL21" s="8">
        <v>80</v>
      </c>
      <c r="AM21" s="8">
        <v>40</v>
      </c>
      <c r="AN21" s="8">
        <v>10</v>
      </c>
      <c r="AO21" s="8">
        <v>10</v>
      </c>
      <c r="AP21" s="8">
        <v>70</v>
      </c>
      <c r="AQ21" s="8">
        <v>10</v>
      </c>
      <c r="AR21" s="8">
        <v>60</v>
      </c>
      <c r="AS21" s="8">
        <v>60</v>
      </c>
      <c r="AT21" s="8">
        <v>60</v>
      </c>
      <c r="AU21" s="8">
        <v>20</v>
      </c>
      <c r="AV21" s="8">
        <v>20</v>
      </c>
    </row>
    <row r="22" spans="1:48" x14ac:dyDescent="0.2">
      <c r="A22" s="2">
        <v>14</v>
      </c>
      <c r="B22" s="2" t="s">
        <v>69</v>
      </c>
      <c r="C22" s="2">
        <v>1663731268</v>
      </c>
      <c r="D22" s="2">
        <v>1</v>
      </c>
      <c r="E22" s="2">
        <v>4</v>
      </c>
      <c r="F22" s="2">
        <v>0.2</v>
      </c>
      <c r="G22" s="2">
        <v>0</v>
      </c>
      <c r="H22" s="2">
        <v>0.2</v>
      </c>
      <c r="I22" s="2">
        <v>5</v>
      </c>
      <c r="J22" s="2">
        <v>55</v>
      </c>
      <c r="K22" s="2">
        <v>50</v>
      </c>
      <c r="L22" s="2">
        <v>0</v>
      </c>
      <c r="M22" s="2">
        <v>0</v>
      </c>
      <c r="N22" s="2">
        <v>0</v>
      </c>
      <c r="O22" s="2">
        <v>0</v>
      </c>
      <c r="P22" s="2">
        <v>8</v>
      </c>
      <c r="Q22" s="2">
        <v>3</v>
      </c>
      <c r="R22" s="2">
        <v>11</v>
      </c>
      <c r="S22" s="2">
        <v>15</v>
      </c>
      <c r="T22" s="2">
        <v>2</v>
      </c>
      <c r="U22" s="2">
        <v>1.5</v>
      </c>
      <c r="V22" s="2">
        <v>2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50</v>
      </c>
      <c r="AJ22" s="2">
        <v>30</v>
      </c>
      <c r="AK22" s="2">
        <v>0</v>
      </c>
      <c r="AL22" s="2">
        <v>200</v>
      </c>
      <c r="AM22" s="2">
        <v>60</v>
      </c>
      <c r="AN22" s="2">
        <v>180</v>
      </c>
      <c r="AO22" s="2">
        <v>90</v>
      </c>
      <c r="AP22" s="2">
        <v>10</v>
      </c>
      <c r="AQ22" s="2">
        <v>10</v>
      </c>
      <c r="AR22" s="2">
        <v>60</v>
      </c>
      <c r="AS22" s="2">
        <v>60</v>
      </c>
      <c r="AT22" s="2">
        <v>60</v>
      </c>
      <c r="AU22" s="2">
        <v>10</v>
      </c>
      <c r="AV22" s="2">
        <v>10</v>
      </c>
    </row>
    <row r="23" spans="1:48" x14ac:dyDescent="0.2">
      <c r="A23" s="2">
        <v>16</v>
      </c>
      <c r="B23" s="2" t="s">
        <v>70</v>
      </c>
      <c r="C23" s="2">
        <v>1679589225</v>
      </c>
      <c r="D23" s="2">
        <v>1</v>
      </c>
      <c r="E23" s="2">
        <v>2</v>
      </c>
      <c r="F23" s="2">
        <v>0</v>
      </c>
      <c r="G23" s="2">
        <v>0</v>
      </c>
      <c r="H23" s="2">
        <v>0.75</v>
      </c>
      <c r="I23" s="2">
        <v>2</v>
      </c>
      <c r="J23" s="2">
        <v>55</v>
      </c>
      <c r="K23" s="2">
        <v>50</v>
      </c>
      <c r="L23" s="2">
        <v>0</v>
      </c>
      <c r="M23" s="2">
        <v>0</v>
      </c>
      <c r="N23" s="2">
        <v>0</v>
      </c>
      <c r="O23" s="2">
        <v>0</v>
      </c>
      <c r="P23" s="2">
        <v>8</v>
      </c>
      <c r="Q23" s="2">
        <v>8</v>
      </c>
      <c r="R23" s="2">
        <v>6</v>
      </c>
      <c r="S23" s="2">
        <v>11</v>
      </c>
      <c r="T23" s="2">
        <v>8</v>
      </c>
      <c r="U23" s="2">
        <v>6</v>
      </c>
      <c r="V23" s="2">
        <v>4</v>
      </c>
      <c r="W23" s="2">
        <v>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30</v>
      </c>
      <c r="AJ23" s="2">
        <v>10</v>
      </c>
      <c r="AK23" s="2">
        <v>0</v>
      </c>
      <c r="AL23" s="2">
        <v>100</v>
      </c>
      <c r="AM23" s="2">
        <v>30</v>
      </c>
      <c r="AN23" s="2">
        <v>30</v>
      </c>
      <c r="AO23" s="2">
        <v>10</v>
      </c>
      <c r="AP23" s="2">
        <v>90</v>
      </c>
      <c r="AQ23" s="2">
        <v>10</v>
      </c>
      <c r="AR23" s="2">
        <v>120</v>
      </c>
      <c r="AS23" s="2">
        <v>120</v>
      </c>
      <c r="AT23" s="2">
        <v>120</v>
      </c>
      <c r="AU23" s="2">
        <v>40</v>
      </c>
      <c r="AV23" s="2">
        <v>30</v>
      </c>
    </row>
    <row r="24" spans="1:48" x14ac:dyDescent="0.2">
      <c r="A24" s="2">
        <v>19</v>
      </c>
      <c r="B24" s="2" t="s">
        <v>71</v>
      </c>
      <c r="C24" s="2">
        <v>1679608308</v>
      </c>
      <c r="D24" s="2">
        <v>1</v>
      </c>
      <c r="E24" s="2">
        <v>4</v>
      </c>
      <c r="F24" s="2">
        <v>0</v>
      </c>
      <c r="G24" s="2">
        <v>0</v>
      </c>
      <c r="H24" s="2">
        <v>0.4</v>
      </c>
      <c r="I24" s="2">
        <v>1</v>
      </c>
      <c r="J24" s="2">
        <v>55</v>
      </c>
      <c r="K24" s="2">
        <v>50</v>
      </c>
      <c r="L24" s="2">
        <v>0</v>
      </c>
      <c r="M24" s="2">
        <v>0</v>
      </c>
      <c r="N24" s="2">
        <v>0.3</v>
      </c>
      <c r="O24" s="2">
        <v>0</v>
      </c>
      <c r="P24" s="2">
        <v>5</v>
      </c>
      <c r="Q24" s="2">
        <v>2</v>
      </c>
      <c r="R24" s="2">
        <v>10</v>
      </c>
      <c r="S24" s="2">
        <v>10</v>
      </c>
      <c r="T24" s="2">
        <v>6</v>
      </c>
      <c r="U24" s="2">
        <v>5</v>
      </c>
      <c r="V24" s="2">
        <v>4</v>
      </c>
      <c r="W24" s="2">
        <v>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30</v>
      </c>
      <c r="AJ24" s="2">
        <v>30</v>
      </c>
      <c r="AK24" s="2">
        <v>0</v>
      </c>
      <c r="AL24" s="2">
        <v>160</v>
      </c>
      <c r="AM24" s="2">
        <v>30</v>
      </c>
      <c r="AN24" s="2">
        <v>20</v>
      </c>
      <c r="AO24" s="2">
        <v>40</v>
      </c>
      <c r="AP24" s="2">
        <v>10</v>
      </c>
      <c r="AQ24" s="2">
        <v>40</v>
      </c>
      <c r="AR24" s="2">
        <v>180</v>
      </c>
      <c r="AS24" s="2">
        <v>120</v>
      </c>
      <c r="AT24" s="2">
        <v>120</v>
      </c>
      <c r="AU24" s="2">
        <v>40</v>
      </c>
      <c r="AV24" s="2">
        <v>60</v>
      </c>
    </row>
    <row r="25" spans="1:48" x14ac:dyDescent="0.2">
      <c r="A25" s="2">
        <v>8</v>
      </c>
      <c r="B25" s="2" t="s">
        <v>72</v>
      </c>
      <c r="C25" s="2">
        <v>1950401450</v>
      </c>
      <c r="D25" s="2">
        <v>1</v>
      </c>
      <c r="E25" s="2">
        <v>2</v>
      </c>
      <c r="F25" s="2">
        <v>0.1</v>
      </c>
      <c r="G25" s="2">
        <v>0.9</v>
      </c>
      <c r="H25" s="2">
        <v>0</v>
      </c>
      <c r="I25" s="2">
        <v>1</v>
      </c>
      <c r="J25" s="2">
        <v>55</v>
      </c>
      <c r="K25" s="2">
        <v>50</v>
      </c>
      <c r="L25" s="2">
        <v>0</v>
      </c>
      <c r="M25" s="2">
        <v>0</v>
      </c>
      <c r="N25" s="2">
        <v>0</v>
      </c>
      <c r="O25" s="2">
        <v>0</v>
      </c>
      <c r="P25" s="2">
        <v>4</v>
      </c>
      <c r="Q25" s="2">
        <v>10</v>
      </c>
      <c r="R25" s="2">
        <v>3</v>
      </c>
      <c r="S25" s="2">
        <v>14</v>
      </c>
      <c r="T25" s="2">
        <v>12</v>
      </c>
      <c r="U25" s="2">
        <v>10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100</v>
      </c>
      <c r="AJ25" s="2">
        <v>120</v>
      </c>
      <c r="AK25" s="2">
        <v>0</v>
      </c>
      <c r="AL25" s="2">
        <v>0</v>
      </c>
      <c r="AM25" s="2">
        <v>40</v>
      </c>
      <c r="AN25" s="2">
        <v>10</v>
      </c>
      <c r="AO25" s="2">
        <v>10</v>
      </c>
      <c r="AP25" s="2">
        <v>10</v>
      </c>
      <c r="AQ25" s="2">
        <v>10</v>
      </c>
      <c r="AR25" s="2">
        <v>150</v>
      </c>
      <c r="AS25" s="2">
        <v>120</v>
      </c>
      <c r="AT25" s="2">
        <v>120</v>
      </c>
      <c r="AU25" s="2">
        <v>40</v>
      </c>
      <c r="AV25" s="2">
        <v>40</v>
      </c>
    </row>
    <row r="26" spans="1:48" x14ac:dyDescent="0.2">
      <c r="A26" s="2">
        <v>13</v>
      </c>
      <c r="B26" s="2" t="s">
        <v>73</v>
      </c>
      <c r="C26" s="2">
        <v>2173485759</v>
      </c>
      <c r="D26" s="2">
        <v>1</v>
      </c>
      <c r="E26" s="2">
        <v>3</v>
      </c>
      <c r="F26" s="2">
        <v>0</v>
      </c>
      <c r="G26" s="2">
        <v>0</v>
      </c>
      <c r="H26" s="2">
        <v>0.2</v>
      </c>
      <c r="I26" s="2">
        <v>4</v>
      </c>
      <c r="J26" s="2">
        <v>55</v>
      </c>
      <c r="K26" s="2">
        <v>50</v>
      </c>
      <c r="L26" s="2">
        <v>2.5000000000000001E-2</v>
      </c>
      <c r="M26" s="2">
        <v>0</v>
      </c>
      <c r="N26" s="2">
        <v>0</v>
      </c>
      <c r="O26" s="2">
        <v>0</v>
      </c>
      <c r="P26" s="2">
        <v>12</v>
      </c>
      <c r="Q26" s="2">
        <v>2</v>
      </c>
      <c r="R26" s="2">
        <v>7</v>
      </c>
      <c r="S26" s="2">
        <v>12</v>
      </c>
      <c r="T26" s="2">
        <v>4</v>
      </c>
      <c r="U26" s="2">
        <v>3</v>
      </c>
      <c r="V26" s="2">
        <v>4</v>
      </c>
      <c r="W26" s="2">
        <v>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100</v>
      </c>
      <c r="AJ26" s="2">
        <v>30</v>
      </c>
      <c r="AK26" s="2">
        <v>0</v>
      </c>
      <c r="AL26" s="2">
        <v>0</v>
      </c>
      <c r="AM26" s="2">
        <v>20</v>
      </c>
      <c r="AN26" s="2">
        <v>120</v>
      </c>
      <c r="AO26" s="2">
        <v>140</v>
      </c>
      <c r="AP26" s="2">
        <v>140</v>
      </c>
      <c r="AQ26" s="2">
        <v>120</v>
      </c>
      <c r="AR26" s="2">
        <v>60</v>
      </c>
      <c r="AS26" s="2">
        <v>60</v>
      </c>
      <c r="AT26" s="2">
        <v>60</v>
      </c>
      <c r="AU26" s="2">
        <v>30</v>
      </c>
      <c r="AV26" s="2">
        <v>30</v>
      </c>
    </row>
    <row r="27" spans="1:48" x14ac:dyDescent="0.2">
      <c r="A27" s="2">
        <v>25</v>
      </c>
      <c r="B27" s="2" t="s">
        <v>74</v>
      </c>
      <c r="C27" s="2">
        <v>927214883</v>
      </c>
      <c r="D27" s="2">
        <v>1</v>
      </c>
      <c r="E27" s="2">
        <v>1</v>
      </c>
      <c r="F27" s="2">
        <v>0.1</v>
      </c>
      <c r="G27" s="2">
        <v>1</v>
      </c>
      <c r="H27" s="2">
        <v>0</v>
      </c>
      <c r="I27" s="2">
        <v>0</v>
      </c>
      <c r="J27" s="2">
        <v>55</v>
      </c>
      <c r="K27" s="2">
        <v>50</v>
      </c>
      <c r="L27" s="2">
        <v>0</v>
      </c>
      <c r="M27" s="2">
        <v>0</v>
      </c>
      <c r="N27" s="2">
        <v>0</v>
      </c>
      <c r="O27" s="2">
        <v>0</v>
      </c>
      <c r="P27" s="2">
        <v>4</v>
      </c>
      <c r="Q27" s="2">
        <v>12</v>
      </c>
      <c r="R27" s="2">
        <v>3</v>
      </c>
      <c r="S27" s="2">
        <v>7</v>
      </c>
      <c r="T27" s="2">
        <v>14</v>
      </c>
      <c r="U27" s="2">
        <v>11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100</v>
      </c>
      <c r="AJ27" s="2">
        <v>120</v>
      </c>
      <c r="AK27" s="2">
        <v>0</v>
      </c>
      <c r="AL27" s="2">
        <v>0</v>
      </c>
      <c r="AM27" s="2">
        <v>30</v>
      </c>
      <c r="AN27" s="2">
        <v>10</v>
      </c>
      <c r="AO27" s="2">
        <v>10</v>
      </c>
      <c r="AP27" s="2">
        <v>10</v>
      </c>
      <c r="AQ27" s="2">
        <v>10</v>
      </c>
      <c r="AR27" s="2">
        <v>160</v>
      </c>
      <c r="AS27" s="2">
        <v>90</v>
      </c>
      <c r="AT27" s="2">
        <v>90</v>
      </c>
      <c r="AU27" s="2">
        <v>20</v>
      </c>
      <c r="AV27" s="2">
        <v>20</v>
      </c>
    </row>
    <row r="28" spans="1:48" x14ac:dyDescent="0.2">
      <c r="A28" s="2">
        <v>29</v>
      </c>
      <c r="B28" s="2" t="s">
        <v>76</v>
      </c>
      <c r="C28" s="2">
        <v>961518960</v>
      </c>
      <c r="D28" s="2">
        <v>1</v>
      </c>
      <c r="E28" s="2">
        <v>2</v>
      </c>
      <c r="F28" s="2">
        <v>0.15</v>
      </c>
      <c r="G28" s="2">
        <v>0</v>
      </c>
      <c r="H28" s="2">
        <v>0.05</v>
      </c>
      <c r="I28" s="2">
        <v>7</v>
      </c>
      <c r="J28" s="2">
        <v>55</v>
      </c>
      <c r="K28" s="2">
        <v>50</v>
      </c>
      <c r="L28" s="2">
        <v>0</v>
      </c>
      <c r="M28" s="2">
        <v>0</v>
      </c>
      <c r="N28" s="2">
        <v>0</v>
      </c>
      <c r="O28" s="2">
        <v>0</v>
      </c>
      <c r="P28" s="8">
        <v>6</v>
      </c>
      <c r="Q28" s="8">
        <v>2</v>
      </c>
      <c r="R28" s="8">
        <v>4.5</v>
      </c>
      <c r="S28" s="8">
        <v>16</v>
      </c>
      <c r="T28" s="8">
        <v>1</v>
      </c>
      <c r="U28" s="8">
        <v>1</v>
      </c>
      <c r="V28" s="8">
        <v>1</v>
      </c>
      <c r="W28" s="8">
        <v>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8">
        <v>70</v>
      </c>
      <c r="AJ28" s="8">
        <v>50</v>
      </c>
      <c r="AK28" s="8">
        <v>0</v>
      </c>
      <c r="AL28" s="8">
        <v>70</v>
      </c>
      <c r="AM28" s="8">
        <v>40</v>
      </c>
      <c r="AN28" s="8">
        <v>100</v>
      </c>
      <c r="AO28" s="8">
        <v>30</v>
      </c>
      <c r="AP28" s="8">
        <v>10</v>
      </c>
      <c r="AQ28" s="8">
        <v>10</v>
      </c>
      <c r="AR28" s="8">
        <v>130</v>
      </c>
      <c r="AS28" s="8">
        <v>90</v>
      </c>
      <c r="AT28" s="8">
        <v>90</v>
      </c>
      <c r="AU28" s="8">
        <v>40</v>
      </c>
      <c r="AV28" s="8">
        <v>30</v>
      </c>
    </row>
    <row r="29" spans="1:48" x14ac:dyDescent="0.2">
      <c r="A29" s="2">
        <v>6</v>
      </c>
      <c r="B29" s="2" t="s">
        <v>77</v>
      </c>
      <c r="C29" s="2">
        <v>974506093</v>
      </c>
      <c r="D29" s="2">
        <v>1</v>
      </c>
      <c r="E29" s="2">
        <v>1</v>
      </c>
      <c r="F29" s="2">
        <v>0.2</v>
      </c>
      <c r="G29" s="2">
        <v>0</v>
      </c>
      <c r="H29" s="2">
        <v>0.05</v>
      </c>
      <c r="I29" s="2">
        <v>3</v>
      </c>
      <c r="J29" s="2">
        <v>55</v>
      </c>
      <c r="K29" s="2">
        <v>50</v>
      </c>
      <c r="L29" s="2">
        <v>0.03</v>
      </c>
      <c r="M29" s="2">
        <v>0</v>
      </c>
      <c r="N29" s="2">
        <v>0</v>
      </c>
      <c r="O29" s="2">
        <v>0</v>
      </c>
      <c r="P29" s="2">
        <v>12</v>
      </c>
      <c r="Q29" s="2">
        <v>1</v>
      </c>
      <c r="R29" s="2">
        <v>7</v>
      </c>
      <c r="S29" s="2">
        <v>12</v>
      </c>
      <c r="T29" s="2">
        <v>1</v>
      </c>
      <c r="U29" s="2">
        <v>1</v>
      </c>
      <c r="V29" s="2">
        <v>5</v>
      </c>
      <c r="W29" s="2">
        <v>2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30</v>
      </c>
      <c r="AJ29" s="2">
        <v>30</v>
      </c>
      <c r="AK29" s="2">
        <v>0</v>
      </c>
      <c r="AL29" s="2">
        <v>0</v>
      </c>
      <c r="AM29" s="2">
        <v>100</v>
      </c>
      <c r="AN29" s="2">
        <v>60</v>
      </c>
      <c r="AO29" s="2">
        <v>140</v>
      </c>
      <c r="AP29" s="2">
        <v>20</v>
      </c>
      <c r="AQ29" s="2">
        <v>10</v>
      </c>
      <c r="AR29" s="2">
        <v>120</v>
      </c>
      <c r="AS29" s="2">
        <v>100</v>
      </c>
      <c r="AT29" s="2">
        <v>100</v>
      </c>
      <c r="AU29" s="2">
        <v>30</v>
      </c>
      <c r="AV29" s="2">
        <v>30</v>
      </c>
    </row>
    <row r="30" spans="1:48" x14ac:dyDescent="0.2">
      <c r="A30" s="2">
        <v>26</v>
      </c>
      <c r="B30" s="2" t="s">
        <v>78</v>
      </c>
      <c r="C30" s="2">
        <v>1067924459</v>
      </c>
      <c r="D30" s="2">
        <v>1</v>
      </c>
      <c r="E30" s="2">
        <v>1</v>
      </c>
      <c r="F30" s="2">
        <v>0.1</v>
      </c>
      <c r="G30" s="2">
        <v>1</v>
      </c>
      <c r="H30" s="2">
        <v>0</v>
      </c>
      <c r="I30" s="2">
        <v>0</v>
      </c>
      <c r="J30" s="2">
        <v>55</v>
      </c>
      <c r="K30" s="2">
        <v>50</v>
      </c>
      <c r="L30" s="2">
        <v>0</v>
      </c>
      <c r="M30" s="2">
        <v>0</v>
      </c>
      <c r="N30" s="2">
        <v>0</v>
      </c>
      <c r="O30" s="2">
        <v>0</v>
      </c>
      <c r="P30" s="2">
        <v>4</v>
      </c>
      <c r="Q30" s="2">
        <v>12</v>
      </c>
      <c r="R30" s="2">
        <v>3</v>
      </c>
      <c r="S30" s="2">
        <v>7</v>
      </c>
      <c r="T30" s="2">
        <v>14</v>
      </c>
      <c r="U30" s="2">
        <v>11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100</v>
      </c>
      <c r="AJ30" s="2">
        <v>120</v>
      </c>
      <c r="AK30" s="2">
        <v>0</v>
      </c>
      <c r="AL30" s="2">
        <v>0</v>
      </c>
      <c r="AM30" s="2">
        <v>30</v>
      </c>
      <c r="AN30" s="2">
        <v>10</v>
      </c>
      <c r="AO30" s="2">
        <v>10</v>
      </c>
      <c r="AP30" s="2">
        <v>10</v>
      </c>
      <c r="AQ30" s="2">
        <v>10</v>
      </c>
      <c r="AR30" s="2">
        <v>160</v>
      </c>
      <c r="AS30" s="2">
        <v>90</v>
      </c>
      <c r="AT30" s="2">
        <v>90</v>
      </c>
      <c r="AU30" s="2">
        <v>20</v>
      </c>
      <c r="AV30" s="2">
        <v>20</v>
      </c>
    </row>
    <row r="31" spans="1:48" x14ac:dyDescent="0.2">
      <c r="A31" s="2">
        <v>7</v>
      </c>
      <c r="B31" s="1" t="s">
        <v>31</v>
      </c>
      <c r="C31" s="2">
        <v>1078572878</v>
      </c>
      <c r="D31" s="2">
        <v>1</v>
      </c>
      <c r="E31" s="2">
        <v>1</v>
      </c>
      <c r="F31" s="2">
        <v>0</v>
      </c>
      <c r="G31" s="2">
        <v>0</v>
      </c>
      <c r="H31" s="2">
        <v>0.8</v>
      </c>
      <c r="I31" s="2">
        <v>2</v>
      </c>
      <c r="J31" s="2">
        <v>55</v>
      </c>
      <c r="K31" s="2">
        <v>50</v>
      </c>
      <c r="L31" s="2">
        <v>0</v>
      </c>
      <c r="M31" s="2">
        <v>0</v>
      </c>
      <c r="N31" s="2">
        <v>0</v>
      </c>
      <c r="O31" s="2">
        <v>0</v>
      </c>
      <c r="P31" s="2">
        <v>10</v>
      </c>
      <c r="Q31" s="2">
        <v>7</v>
      </c>
      <c r="R31" s="1">
        <v>8</v>
      </c>
      <c r="S31" s="1">
        <v>10</v>
      </c>
      <c r="T31" s="1">
        <v>5</v>
      </c>
      <c r="U31" s="1">
        <v>4</v>
      </c>
      <c r="V31" s="1">
        <v>3</v>
      </c>
      <c r="W31" s="1">
        <v>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200</v>
      </c>
      <c r="AJ31" s="2">
        <v>60</v>
      </c>
      <c r="AK31" s="2">
        <v>0</v>
      </c>
      <c r="AL31" s="2">
        <v>100</v>
      </c>
      <c r="AM31" s="2">
        <v>40</v>
      </c>
      <c r="AN31" s="2">
        <v>150</v>
      </c>
      <c r="AO31" s="2">
        <v>100</v>
      </c>
      <c r="AP31" s="2">
        <v>150</v>
      </c>
      <c r="AQ31" s="2">
        <v>150</v>
      </c>
      <c r="AR31" s="2">
        <v>70</v>
      </c>
      <c r="AS31" s="2">
        <v>70</v>
      </c>
      <c r="AT31" s="2">
        <v>70</v>
      </c>
      <c r="AU31" s="2">
        <v>40</v>
      </c>
      <c r="AV31" s="2">
        <v>40</v>
      </c>
    </row>
    <row r="32" spans="1:48" x14ac:dyDescent="0.2">
      <c r="A32" s="2">
        <v>30</v>
      </c>
      <c r="B32" s="2" t="s">
        <v>79</v>
      </c>
      <c r="C32" s="2">
        <v>1101638879</v>
      </c>
      <c r="D32" s="2">
        <v>1</v>
      </c>
      <c r="E32" s="2">
        <v>1</v>
      </c>
      <c r="F32" s="2">
        <v>0.1</v>
      </c>
      <c r="G32" s="2">
        <v>1</v>
      </c>
      <c r="H32" s="2">
        <v>0</v>
      </c>
      <c r="I32" s="2">
        <v>2</v>
      </c>
      <c r="J32" s="2">
        <v>55</v>
      </c>
      <c r="K32" s="2">
        <v>50</v>
      </c>
      <c r="L32" s="2">
        <v>0</v>
      </c>
      <c r="M32" s="2">
        <v>0</v>
      </c>
      <c r="N32" s="2">
        <v>0</v>
      </c>
      <c r="O32" s="2">
        <v>0</v>
      </c>
      <c r="P32" s="2">
        <v>4</v>
      </c>
      <c r="Q32" s="2">
        <v>12</v>
      </c>
      <c r="R32" s="2">
        <v>3</v>
      </c>
      <c r="S32" s="2">
        <v>8</v>
      </c>
      <c r="T32" s="2">
        <v>14</v>
      </c>
      <c r="U32" s="2">
        <v>11</v>
      </c>
      <c r="V32" s="2">
        <v>1</v>
      </c>
      <c r="W32" s="2">
        <v>3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30</v>
      </c>
      <c r="AJ32" s="2">
        <v>30</v>
      </c>
      <c r="AK32" s="2">
        <v>0</v>
      </c>
      <c r="AL32" s="2">
        <v>200</v>
      </c>
      <c r="AM32" s="2">
        <v>30</v>
      </c>
      <c r="AN32" s="2">
        <v>10</v>
      </c>
      <c r="AO32" s="2">
        <v>10</v>
      </c>
      <c r="AP32" s="2">
        <v>140</v>
      </c>
      <c r="AQ32" s="2">
        <v>10</v>
      </c>
      <c r="AR32" s="2">
        <v>160</v>
      </c>
      <c r="AS32" s="2">
        <v>90</v>
      </c>
      <c r="AT32" s="2">
        <v>90</v>
      </c>
      <c r="AU32" s="2">
        <v>30</v>
      </c>
      <c r="AV32" s="2">
        <v>30</v>
      </c>
    </row>
    <row r="33" spans="1:48" x14ac:dyDescent="0.2">
      <c r="A33" s="2">
        <v>15</v>
      </c>
      <c r="B33" s="2" t="s">
        <v>80</v>
      </c>
      <c r="C33" s="2">
        <v>1154594723</v>
      </c>
      <c r="D33" s="2">
        <v>1</v>
      </c>
      <c r="E33" s="2">
        <v>4</v>
      </c>
      <c r="F33" s="2">
        <v>0.65</v>
      </c>
      <c r="G33" s="2">
        <v>0.05</v>
      </c>
      <c r="H33" s="2">
        <v>0</v>
      </c>
      <c r="I33" s="2">
        <v>3</v>
      </c>
      <c r="J33" s="2">
        <v>55</v>
      </c>
      <c r="K33" s="2">
        <v>50</v>
      </c>
      <c r="L33" s="2">
        <v>0</v>
      </c>
      <c r="M33" s="2">
        <v>0</v>
      </c>
      <c r="N33" s="2">
        <v>0</v>
      </c>
      <c r="O33" s="2">
        <v>0</v>
      </c>
      <c r="P33" s="2">
        <v>10</v>
      </c>
      <c r="Q33" s="2">
        <v>1</v>
      </c>
      <c r="R33" s="2">
        <v>10</v>
      </c>
      <c r="S33" s="2">
        <v>9</v>
      </c>
      <c r="T33" s="2">
        <v>1</v>
      </c>
      <c r="U33" s="2">
        <v>1</v>
      </c>
      <c r="V33" s="2">
        <v>5</v>
      </c>
      <c r="W33" s="2">
        <v>3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30</v>
      </c>
      <c r="AJ33" s="2">
        <v>30</v>
      </c>
      <c r="AK33" s="2">
        <v>0</v>
      </c>
      <c r="AL33" s="2">
        <v>260</v>
      </c>
      <c r="AM33" s="2">
        <v>60</v>
      </c>
      <c r="AN33" s="2">
        <v>150</v>
      </c>
      <c r="AO33" s="2">
        <v>50</v>
      </c>
      <c r="AP33" s="2">
        <v>10</v>
      </c>
      <c r="AQ33" s="2">
        <v>50</v>
      </c>
      <c r="AR33" s="2">
        <v>60</v>
      </c>
      <c r="AS33" s="2">
        <v>60</v>
      </c>
      <c r="AT33" s="2">
        <v>60</v>
      </c>
      <c r="AU33" s="2">
        <v>30</v>
      </c>
      <c r="AV33" s="2">
        <v>50</v>
      </c>
    </row>
    <row r="34" spans="1:48" x14ac:dyDescent="0.2">
      <c r="A34" s="2">
        <v>31</v>
      </c>
      <c r="B34" s="2" t="s">
        <v>81</v>
      </c>
      <c r="C34" s="2">
        <v>1493239978</v>
      </c>
      <c r="D34" s="2">
        <v>1</v>
      </c>
      <c r="E34" s="2">
        <v>1</v>
      </c>
      <c r="F34" s="2">
        <v>0.5</v>
      </c>
      <c r="G34" s="2">
        <v>0</v>
      </c>
      <c r="H34" s="2">
        <v>0</v>
      </c>
      <c r="I34" s="2">
        <v>4</v>
      </c>
      <c r="J34" s="2">
        <v>55</v>
      </c>
      <c r="K34" s="2">
        <v>50</v>
      </c>
      <c r="L34" s="2">
        <v>0</v>
      </c>
      <c r="M34" s="2">
        <v>0</v>
      </c>
      <c r="N34" s="2">
        <v>0</v>
      </c>
      <c r="O34" s="2">
        <v>0</v>
      </c>
      <c r="P34" s="2">
        <v>12</v>
      </c>
      <c r="Q34" s="2">
        <v>2</v>
      </c>
      <c r="R34" s="2">
        <v>10</v>
      </c>
      <c r="S34" s="2">
        <v>12</v>
      </c>
      <c r="T34" s="2">
        <v>1</v>
      </c>
      <c r="U34" s="2">
        <v>1</v>
      </c>
      <c r="V34" s="2">
        <v>1</v>
      </c>
      <c r="W34" s="2">
        <v>7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30</v>
      </c>
      <c r="AJ34" s="2">
        <v>30</v>
      </c>
      <c r="AK34" s="2">
        <v>0</v>
      </c>
      <c r="AL34" s="2">
        <v>260</v>
      </c>
      <c r="AM34" s="2">
        <v>30</v>
      </c>
      <c r="AN34" s="2">
        <v>10</v>
      </c>
      <c r="AO34" s="2">
        <v>10</v>
      </c>
      <c r="AP34" s="2">
        <v>10</v>
      </c>
      <c r="AQ34" s="2">
        <v>10</v>
      </c>
      <c r="AR34" s="2">
        <v>40</v>
      </c>
      <c r="AS34" s="2">
        <v>90</v>
      </c>
      <c r="AT34" s="2">
        <v>90</v>
      </c>
      <c r="AU34" s="2">
        <v>60</v>
      </c>
      <c r="AV34" s="2">
        <v>20</v>
      </c>
    </row>
    <row r="35" spans="1:48" x14ac:dyDescent="0.2">
      <c r="A35" s="2">
        <v>32</v>
      </c>
      <c r="B35" s="2" t="s">
        <v>82</v>
      </c>
      <c r="C35" s="2">
        <v>1590408755</v>
      </c>
      <c r="D35" s="2">
        <v>1</v>
      </c>
      <c r="E35" s="2">
        <v>1</v>
      </c>
      <c r="F35" s="2">
        <v>0.3</v>
      </c>
      <c r="G35" s="2">
        <v>0</v>
      </c>
      <c r="H35" s="2">
        <v>0.05</v>
      </c>
      <c r="I35" s="2">
        <v>0</v>
      </c>
      <c r="J35" s="2">
        <v>55</v>
      </c>
      <c r="K35" s="2">
        <v>50</v>
      </c>
      <c r="L35" s="2">
        <v>0</v>
      </c>
      <c r="M35" s="2">
        <v>0</v>
      </c>
      <c r="N35" s="2">
        <v>0.3</v>
      </c>
      <c r="O35" s="2">
        <v>0</v>
      </c>
      <c r="P35" s="2">
        <v>8</v>
      </c>
      <c r="Q35" s="2">
        <v>1</v>
      </c>
      <c r="R35" s="2">
        <v>14</v>
      </c>
      <c r="S35" s="2">
        <v>10</v>
      </c>
      <c r="T35" s="2">
        <v>1</v>
      </c>
      <c r="U35" s="2">
        <v>1</v>
      </c>
      <c r="V35" s="2">
        <v>6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30</v>
      </c>
      <c r="AJ35" s="2">
        <v>30</v>
      </c>
      <c r="AK35" s="2">
        <v>0</v>
      </c>
      <c r="AL35" s="2">
        <v>50</v>
      </c>
      <c r="AM35" s="2">
        <v>30</v>
      </c>
      <c r="AN35" s="2">
        <v>10</v>
      </c>
      <c r="AO35" s="2">
        <v>40</v>
      </c>
      <c r="AP35" s="2">
        <v>140</v>
      </c>
      <c r="AQ35" s="2">
        <v>10</v>
      </c>
      <c r="AR35" s="2">
        <v>60</v>
      </c>
      <c r="AS35" s="2">
        <v>60</v>
      </c>
      <c r="AT35" s="2">
        <v>60</v>
      </c>
      <c r="AU35" s="2">
        <v>30</v>
      </c>
      <c r="AV35" s="2">
        <v>150</v>
      </c>
    </row>
    <row r="36" spans="1:48" x14ac:dyDescent="0.2">
      <c r="A36" s="8">
        <v>1</v>
      </c>
      <c r="B36" s="8" t="s">
        <v>83</v>
      </c>
      <c r="C36" s="8">
        <v>1998233295</v>
      </c>
      <c r="D36" s="8">
        <v>1</v>
      </c>
      <c r="E36" s="8">
        <v>3</v>
      </c>
      <c r="F36" s="8">
        <v>0</v>
      </c>
      <c r="G36" s="8">
        <v>0</v>
      </c>
      <c r="H36" s="8">
        <v>0.8</v>
      </c>
      <c r="I36" s="8">
        <v>2</v>
      </c>
      <c r="J36" s="8">
        <v>55</v>
      </c>
      <c r="K36" s="2">
        <v>50</v>
      </c>
      <c r="L36" s="2">
        <v>0</v>
      </c>
      <c r="M36" s="8">
        <v>0</v>
      </c>
      <c r="N36" s="8">
        <v>0</v>
      </c>
      <c r="O36" s="2">
        <v>2</v>
      </c>
      <c r="P36" s="2">
        <v>14</v>
      </c>
      <c r="Q36" s="2">
        <v>3</v>
      </c>
      <c r="R36" s="2">
        <v>8</v>
      </c>
      <c r="S36" s="2">
        <v>14</v>
      </c>
      <c r="T36" s="2">
        <v>8</v>
      </c>
      <c r="U36" s="2">
        <v>5</v>
      </c>
      <c r="V36" s="2">
        <v>5</v>
      </c>
      <c r="W36" s="2">
        <v>4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150</v>
      </c>
      <c r="AJ36" s="2">
        <v>30</v>
      </c>
      <c r="AK36" s="2">
        <v>0</v>
      </c>
      <c r="AL36" s="2">
        <v>120</v>
      </c>
      <c r="AM36" s="2">
        <v>60</v>
      </c>
      <c r="AN36" s="2">
        <v>150</v>
      </c>
      <c r="AO36" s="2">
        <v>120</v>
      </c>
      <c r="AP36" s="2">
        <v>120</v>
      </c>
      <c r="AQ36" s="2">
        <v>80</v>
      </c>
      <c r="AR36" s="2">
        <v>90</v>
      </c>
      <c r="AS36" s="2">
        <v>90</v>
      </c>
      <c r="AT36" s="2">
        <v>90</v>
      </c>
      <c r="AU36" s="2">
        <v>30</v>
      </c>
      <c r="AV36" s="2">
        <v>30</v>
      </c>
    </row>
    <row r="37" spans="1:48" x14ac:dyDescent="0.2">
      <c r="A37" s="2">
        <v>34</v>
      </c>
      <c r="B37" s="2" t="s">
        <v>84</v>
      </c>
      <c r="C37" s="2">
        <v>2350714359</v>
      </c>
      <c r="D37" s="2">
        <v>1</v>
      </c>
      <c r="E37" s="2">
        <v>6</v>
      </c>
      <c r="F37" s="2">
        <v>0</v>
      </c>
      <c r="G37" s="2">
        <v>0</v>
      </c>
      <c r="H37" s="2">
        <v>1</v>
      </c>
      <c r="I37" s="2">
        <v>0</v>
      </c>
      <c r="J37" s="2">
        <v>55</v>
      </c>
      <c r="K37" s="2">
        <v>50</v>
      </c>
      <c r="L37" s="2">
        <v>0</v>
      </c>
      <c r="M37" s="2">
        <v>0</v>
      </c>
      <c r="N37" s="2">
        <v>0</v>
      </c>
      <c r="O37" s="2">
        <v>1</v>
      </c>
      <c r="P37" s="2">
        <v>10</v>
      </c>
      <c r="Q37" s="2">
        <v>10</v>
      </c>
      <c r="R37" s="2">
        <v>8</v>
      </c>
      <c r="S37" s="2">
        <v>0</v>
      </c>
      <c r="T37" s="2">
        <v>4</v>
      </c>
      <c r="U37" s="2">
        <v>3</v>
      </c>
      <c r="V37" s="2">
        <v>3</v>
      </c>
      <c r="W37" s="2">
        <v>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40</v>
      </c>
      <c r="AJ37" s="2">
        <v>40</v>
      </c>
      <c r="AK37" s="2">
        <v>0</v>
      </c>
      <c r="AL37" s="2">
        <v>40</v>
      </c>
      <c r="AM37" s="2">
        <v>40</v>
      </c>
      <c r="AN37" s="2">
        <v>120</v>
      </c>
      <c r="AO37" s="2">
        <v>60</v>
      </c>
      <c r="AP37" s="2">
        <v>60</v>
      </c>
      <c r="AQ37" s="2">
        <v>40</v>
      </c>
      <c r="AR37" s="2">
        <v>120</v>
      </c>
      <c r="AS37" s="2">
        <v>120</v>
      </c>
      <c r="AT37" s="2">
        <v>120</v>
      </c>
      <c r="AU37" s="2">
        <v>40</v>
      </c>
      <c r="AV37" s="2">
        <v>40</v>
      </c>
    </row>
    <row r="38" spans="1:48" x14ac:dyDescent="0.2">
      <c r="A38" s="2">
        <v>21</v>
      </c>
      <c r="B38" s="2" t="s">
        <v>86</v>
      </c>
      <c r="C38" s="2">
        <v>2466320041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55</v>
      </c>
      <c r="K38" s="2">
        <v>50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x14ac:dyDescent="0.2">
      <c r="A39" s="2">
        <v>33</v>
      </c>
      <c r="B39" s="2" t="s">
        <v>87</v>
      </c>
      <c r="C39" s="2">
        <v>1013954585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55</v>
      </c>
      <c r="K39" s="2">
        <v>50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x14ac:dyDescent="0.2">
      <c r="A40" s="2">
        <v>22</v>
      </c>
      <c r="B40" s="2" t="s">
        <v>88</v>
      </c>
      <c r="C40" s="2">
        <v>1493233944</v>
      </c>
      <c r="D40" s="2">
        <v>1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55</v>
      </c>
      <c r="K40" s="2">
        <v>50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</row>
    <row r="41" spans="1:48" x14ac:dyDescent="0.2">
      <c r="A41" s="2">
        <v>23</v>
      </c>
      <c r="B41" s="2" t="s">
        <v>89</v>
      </c>
      <c r="C41" s="2">
        <v>1515436657</v>
      </c>
      <c r="D41" s="2">
        <v>1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55</v>
      </c>
      <c r="K41" s="2">
        <v>50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</row>
    <row r="42" spans="1:48" x14ac:dyDescent="0.2">
      <c r="A42" s="2">
        <v>35</v>
      </c>
      <c r="B42" s="2" t="s">
        <v>90</v>
      </c>
      <c r="C42" s="2">
        <v>1830649078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55</v>
      </c>
      <c r="K42" s="2">
        <v>50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</row>
    <row r="43" spans="1:48" x14ac:dyDescent="0.2">
      <c r="A43" s="2">
        <v>41</v>
      </c>
      <c r="B43" s="2" t="s">
        <v>91</v>
      </c>
      <c r="C43" s="2">
        <v>2478730187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55</v>
      </c>
      <c r="K43" s="2">
        <v>50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x14ac:dyDescent="0.2">
      <c r="A44" s="2">
        <v>42</v>
      </c>
      <c r="B44" s="2" t="s">
        <v>92</v>
      </c>
      <c r="C44" s="2">
        <v>929498411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55</v>
      </c>
      <c r="K44" s="2">
        <v>50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</row>
    <row r="45" spans="1:48" x14ac:dyDescent="0.2">
      <c r="A45" s="2">
        <v>38</v>
      </c>
      <c r="B45" s="2" t="s">
        <v>93</v>
      </c>
      <c r="C45" s="2">
        <v>2478730055</v>
      </c>
      <c r="D45" s="2">
        <v>1</v>
      </c>
      <c r="E45" s="2">
        <v>2</v>
      </c>
      <c r="F45" s="2">
        <v>0</v>
      </c>
      <c r="G45" s="8">
        <v>0.35</v>
      </c>
      <c r="H45" s="8">
        <v>0.7</v>
      </c>
      <c r="I45" s="2">
        <v>2</v>
      </c>
      <c r="J45" s="8">
        <v>55</v>
      </c>
      <c r="K45" s="2">
        <v>50</v>
      </c>
      <c r="L45" s="2">
        <v>0</v>
      </c>
      <c r="M45" s="8">
        <v>0</v>
      </c>
      <c r="N45" s="8">
        <v>0</v>
      </c>
      <c r="O45" s="2">
        <v>0</v>
      </c>
      <c r="P45" s="8">
        <v>4</v>
      </c>
      <c r="Q45" s="8">
        <v>12</v>
      </c>
      <c r="R45" s="8">
        <v>3</v>
      </c>
      <c r="S45" s="8">
        <v>13</v>
      </c>
      <c r="T45" s="8">
        <v>12</v>
      </c>
      <c r="U45" s="8">
        <v>11</v>
      </c>
      <c r="V45" s="8">
        <v>2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40</v>
      </c>
      <c r="AJ45" s="8">
        <v>100</v>
      </c>
      <c r="AK45" s="8">
        <v>0</v>
      </c>
      <c r="AL45" s="8">
        <v>0</v>
      </c>
      <c r="AM45" s="8">
        <v>40</v>
      </c>
      <c r="AN45" s="8">
        <v>30</v>
      </c>
      <c r="AO45" s="8">
        <v>10</v>
      </c>
      <c r="AP45" s="8">
        <v>20</v>
      </c>
      <c r="AQ45" s="8">
        <v>10</v>
      </c>
      <c r="AR45" s="8">
        <v>120</v>
      </c>
      <c r="AS45" s="8">
        <v>90</v>
      </c>
      <c r="AT45" s="8">
        <v>90</v>
      </c>
      <c r="AU45" s="8">
        <v>40</v>
      </c>
      <c r="AV45" s="8">
        <v>40</v>
      </c>
    </row>
    <row r="46" spans="1:48" x14ac:dyDescent="0.2">
      <c r="A46" s="2">
        <v>37</v>
      </c>
      <c r="B46" s="2" t="s">
        <v>94</v>
      </c>
      <c r="C46" s="2">
        <v>2250799209</v>
      </c>
      <c r="D46" s="2">
        <v>1</v>
      </c>
      <c r="E46" s="2">
        <v>4</v>
      </c>
      <c r="F46" s="2">
        <v>0</v>
      </c>
      <c r="G46" s="2">
        <v>0</v>
      </c>
      <c r="H46" s="2">
        <v>0</v>
      </c>
      <c r="I46" s="2">
        <v>0</v>
      </c>
      <c r="J46" s="2">
        <v>55</v>
      </c>
      <c r="K46" s="2">
        <v>50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</row>
    <row r="47" spans="1:48" x14ac:dyDescent="0.2">
      <c r="A47" s="2">
        <v>40</v>
      </c>
      <c r="B47" s="2" t="s">
        <v>96</v>
      </c>
      <c r="C47" s="2">
        <v>1633085506</v>
      </c>
      <c r="D47" s="2">
        <v>1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55</v>
      </c>
      <c r="K47" s="2">
        <v>50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FA45-F533-41C0-A329-7AEA02C7272B}">
  <dimension ref="A1:AT39"/>
  <sheetViews>
    <sheetView topLeftCell="F7" workbookViewId="0">
      <selection activeCell="V38" sqref="V38:V39"/>
    </sheetView>
  </sheetViews>
  <sheetFormatPr defaultColWidth="9.125" defaultRowHeight="14.25" x14ac:dyDescent="0.2"/>
  <cols>
    <col min="1" max="1" width="11.625" style="2" bestFit="1" customWidth="1"/>
    <col min="2" max="2" width="9.125" style="2"/>
    <col min="3" max="3" width="11.625" style="2" bestFit="1" customWidth="1"/>
    <col min="4" max="5" width="9.125" style="2"/>
    <col min="6" max="6" width="13.125" style="2" bestFit="1" customWidth="1"/>
    <col min="7" max="16384" width="9.125" style="2"/>
  </cols>
  <sheetData>
    <row r="1" spans="1:46" x14ac:dyDescent="0.2">
      <c r="A1" s="2">
        <v>44</v>
      </c>
      <c r="B1" s="2" t="s">
        <v>75</v>
      </c>
      <c r="C1" s="2">
        <v>928164310</v>
      </c>
      <c r="D1" s="2">
        <v>1</v>
      </c>
      <c r="E1" s="2">
        <v>1</v>
      </c>
      <c r="F1" s="2">
        <v>0</v>
      </c>
      <c r="G1" s="2">
        <v>0</v>
      </c>
      <c r="H1" s="2">
        <v>0</v>
      </c>
      <c r="I1" s="2">
        <v>0</v>
      </c>
      <c r="J1" s="2">
        <v>55</v>
      </c>
      <c r="K1" s="2">
        <v>100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</row>
    <row r="2" spans="1:46" x14ac:dyDescent="0.2">
      <c r="A2" s="2">
        <v>45</v>
      </c>
      <c r="B2" s="2" t="s">
        <v>55</v>
      </c>
      <c r="C2" s="2">
        <v>1385694758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55</v>
      </c>
      <c r="K2" s="2">
        <v>100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x14ac:dyDescent="0.2">
      <c r="A3" s="2">
        <v>46</v>
      </c>
      <c r="B3" s="1" t="s">
        <v>52</v>
      </c>
      <c r="C3" s="2">
        <v>1152447011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55</v>
      </c>
      <c r="K3" s="2">
        <v>100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 x14ac:dyDescent="0.2">
      <c r="A4" s="2">
        <v>47</v>
      </c>
      <c r="B4" s="1" t="s">
        <v>53</v>
      </c>
      <c r="C4" s="2">
        <v>1295677693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55</v>
      </c>
      <c r="K4" s="2">
        <v>100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2">
      <c r="A5" s="2">
        <v>48</v>
      </c>
      <c r="B5" s="2" t="s">
        <v>85</v>
      </c>
      <c r="C5" s="2">
        <v>942802627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55</v>
      </c>
      <c r="K5" s="2">
        <v>100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</row>
    <row r="6" spans="1:46" x14ac:dyDescent="0.2">
      <c r="B6" s="1"/>
    </row>
    <row r="7" spans="1:46" x14ac:dyDescent="0.2">
      <c r="B7" s="1"/>
    </row>
    <row r="8" spans="1:46" x14ac:dyDescent="0.2">
      <c r="C8" s="1"/>
      <c r="D8" s="1"/>
      <c r="E8" s="1"/>
      <c r="F8" s="1"/>
      <c r="G8" s="1">
        <f>63/G10</f>
        <v>9.6923076923076916</v>
      </c>
      <c r="H8" s="3"/>
      <c r="J8" s="1">
        <f>42/J10</f>
        <v>8.4</v>
      </c>
      <c r="K8" s="1">
        <f>58/K10</f>
        <v>11.6</v>
      </c>
      <c r="L8" s="1">
        <f>80/L10</f>
        <v>14.545454545454545</v>
      </c>
      <c r="M8" s="1"/>
      <c r="N8" s="1"/>
      <c r="O8" s="1"/>
      <c r="P8" s="1"/>
    </row>
    <row r="9" spans="1:46" x14ac:dyDescent="0.2">
      <c r="C9" s="1"/>
      <c r="D9" s="1"/>
      <c r="E9" s="1"/>
      <c r="F9" s="1"/>
      <c r="G9" s="1">
        <v>12</v>
      </c>
      <c r="H9" s="2">
        <v>34</v>
      </c>
      <c r="I9" s="2">
        <v>56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</v>
      </c>
      <c r="P9" s="1">
        <v>2</v>
      </c>
      <c r="Q9" s="2">
        <v>3</v>
      </c>
      <c r="R9" s="2">
        <v>4</v>
      </c>
      <c r="S9" s="2">
        <v>5</v>
      </c>
      <c r="T9" s="2">
        <v>6</v>
      </c>
      <c r="U9" s="2">
        <v>7</v>
      </c>
      <c r="V9" s="2">
        <v>8</v>
      </c>
      <c r="W9" s="2">
        <v>10</v>
      </c>
      <c r="X9" s="2">
        <v>11</v>
      </c>
      <c r="Y9" s="2">
        <v>13</v>
      </c>
      <c r="Z9" s="2">
        <v>14</v>
      </c>
      <c r="AA9" s="2">
        <v>15</v>
      </c>
      <c r="AB9" s="2">
        <v>16</v>
      </c>
      <c r="AC9" s="2">
        <v>17</v>
      </c>
      <c r="AD9" s="2">
        <v>18</v>
      </c>
      <c r="AE9" s="2">
        <v>19</v>
      </c>
      <c r="AF9" s="2">
        <v>20</v>
      </c>
      <c r="AG9" s="2">
        <v>21</v>
      </c>
      <c r="AH9" s="2">
        <v>22</v>
      </c>
      <c r="AI9" s="2">
        <v>23</v>
      </c>
    </row>
    <row r="10" spans="1:46" x14ac:dyDescent="0.2">
      <c r="C10" s="1"/>
      <c r="D10" s="1"/>
      <c r="E10" s="1"/>
      <c r="F10" s="1"/>
      <c r="G10" s="1">
        <v>6.5</v>
      </c>
      <c r="H10" s="2">
        <v>6.5</v>
      </c>
      <c r="I10" s="2">
        <v>6.5</v>
      </c>
      <c r="J10" s="1">
        <v>5</v>
      </c>
      <c r="K10" s="1">
        <v>5</v>
      </c>
      <c r="L10" s="1">
        <v>5.5</v>
      </c>
      <c r="M10" s="1">
        <v>6</v>
      </c>
      <c r="N10" s="1">
        <v>6</v>
      </c>
      <c r="O10" s="1"/>
      <c r="P10" s="1"/>
    </row>
    <row r="11" spans="1:46" x14ac:dyDescent="0.2">
      <c r="C11" s="2" t="s">
        <v>8</v>
      </c>
      <c r="D11" s="2" t="s">
        <v>32</v>
      </c>
      <c r="E11" s="2" t="s">
        <v>33</v>
      </c>
      <c r="F11" s="2" t="s">
        <v>34</v>
      </c>
      <c r="G11" s="1" t="s">
        <v>2</v>
      </c>
      <c r="H11" s="1" t="s">
        <v>0</v>
      </c>
      <c r="I11" s="1" t="s">
        <v>1</v>
      </c>
      <c r="J11" s="1" t="s">
        <v>5</v>
      </c>
      <c r="K11" s="1" t="s">
        <v>3</v>
      </c>
      <c r="L11" s="1" t="s">
        <v>4</v>
      </c>
      <c r="M11" s="1" t="s">
        <v>7</v>
      </c>
      <c r="N11" s="1" t="s">
        <v>6</v>
      </c>
      <c r="O11" s="2" t="s">
        <v>13</v>
      </c>
      <c r="P11" s="2" t="s">
        <v>17</v>
      </c>
      <c r="Q11" s="2" t="s">
        <v>21</v>
      </c>
      <c r="R11" s="2" t="s">
        <v>18</v>
      </c>
      <c r="S11" s="2" t="s">
        <v>15</v>
      </c>
      <c r="T11" s="2" t="s">
        <v>20</v>
      </c>
      <c r="U11" s="2" t="s">
        <v>22</v>
      </c>
      <c r="V11" s="2" t="s">
        <v>14</v>
      </c>
      <c r="W11" s="2" t="s">
        <v>26</v>
      </c>
      <c r="X11" s="2" t="s">
        <v>30</v>
      </c>
      <c r="Y11" s="2" t="s">
        <v>11</v>
      </c>
      <c r="Z11" s="2" t="s">
        <v>27</v>
      </c>
      <c r="AA11" s="2" t="s">
        <v>25</v>
      </c>
      <c r="AB11" s="2" t="s">
        <v>16</v>
      </c>
      <c r="AC11" s="2" t="s">
        <v>28</v>
      </c>
      <c r="AD11" s="2" t="s">
        <v>19</v>
      </c>
      <c r="AE11" s="2" t="s">
        <v>24</v>
      </c>
      <c r="AF11" s="2" t="s">
        <v>12</v>
      </c>
      <c r="AG11" s="2" t="s">
        <v>29</v>
      </c>
      <c r="AH11" s="2" t="s">
        <v>9</v>
      </c>
      <c r="AI11" s="2" t="s">
        <v>23</v>
      </c>
    </row>
    <row r="12" spans="1:46" x14ac:dyDescent="0.2">
      <c r="A12" s="2">
        <v>13811</v>
      </c>
      <c r="B12" s="1" t="s">
        <v>10</v>
      </c>
      <c r="C12" s="2">
        <v>8.8000000000000007</v>
      </c>
      <c r="G12" s="1">
        <v>10</v>
      </c>
      <c r="H12" s="1"/>
      <c r="I12" s="1"/>
      <c r="J12" s="1">
        <v>9</v>
      </c>
      <c r="K12" s="1"/>
      <c r="L12" s="1"/>
      <c r="M12" s="1">
        <v>2</v>
      </c>
      <c r="N12" s="1">
        <v>3</v>
      </c>
      <c r="O12" s="2">
        <f>G12*15</f>
        <v>150</v>
      </c>
      <c r="P12" s="2">
        <f>I12*15</f>
        <v>0</v>
      </c>
      <c r="Q12" s="2">
        <f>J12*25</f>
        <v>225</v>
      </c>
      <c r="R12" s="2">
        <f>K12*12</f>
        <v>0</v>
      </c>
      <c r="S12" s="2">
        <f>L12*40</f>
        <v>0</v>
      </c>
      <c r="T12" s="2">
        <f>N12*20</f>
        <v>60</v>
      </c>
      <c r="U12" s="2">
        <f>M12*20</f>
        <v>40</v>
      </c>
      <c r="V12" s="2">
        <f>H12*35</f>
        <v>0</v>
      </c>
      <c r="W12" s="2">
        <v>100</v>
      </c>
      <c r="X12" s="2">
        <v>160</v>
      </c>
      <c r="Y12" s="2">
        <v>500</v>
      </c>
      <c r="Z12" s="2">
        <v>100</v>
      </c>
      <c r="AA12" s="2">
        <v>160</v>
      </c>
      <c r="AB12" s="2">
        <v>120</v>
      </c>
      <c r="AC12" s="2">
        <v>170</v>
      </c>
      <c r="AD12" s="2">
        <v>250</v>
      </c>
      <c r="AE12" s="2">
        <v>100</v>
      </c>
      <c r="AF12" s="2">
        <v>100</v>
      </c>
      <c r="AG12" s="2">
        <v>100</v>
      </c>
      <c r="AH12" s="2">
        <v>20</v>
      </c>
      <c r="AI12" s="2">
        <v>20</v>
      </c>
    </row>
    <row r="13" spans="1:46" x14ac:dyDescent="0.2">
      <c r="A13" s="2">
        <v>1078572878</v>
      </c>
      <c r="B13" s="1" t="s">
        <v>31</v>
      </c>
      <c r="C13" s="2">
        <v>9.4</v>
      </c>
      <c r="O13" s="2">
        <f t="shared" ref="O13:O21" si="0">G13*15</f>
        <v>0</v>
      </c>
      <c r="P13" s="2">
        <f t="shared" ref="P13:P21" si="1">I13*15</f>
        <v>0</v>
      </c>
      <c r="Q13" s="2">
        <f t="shared" ref="Q13:Q21" si="2">J13*25</f>
        <v>0</v>
      </c>
      <c r="R13" s="2">
        <f t="shared" ref="R13:R21" si="3">K13*12</f>
        <v>0</v>
      </c>
      <c r="S13" s="2">
        <f t="shared" ref="S13:S21" si="4">L13*40</f>
        <v>0</v>
      </c>
      <c r="T13" s="2">
        <f t="shared" ref="T13:T21" si="5">N13*20</f>
        <v>0</v>
      </c>
      <c r="U13" s="2">
        <f t="shared" ref="U13:U21" si="6">M13*20</f>
        <v>0</v>
      </c>
      <c r="V13" s="2">
        <f t="shared" ref="V13:V21" si="7">H13*35</f>
        <v>0</v>
      </c>
    </row>
    <row r="14" spans="1:46" x14ac:dyDescent="0.2">
      <c r="B14" s="1"/>
      <c r="O14" s="2">
        <f t="shared" si="0"/>
        <v>0</v>
      </c>
      <c r="P14" s="2">
        <f t="shared" si="1"/>
        <v>0</v>
      </c>
      <c r="Q14" s="2">
        <f t="shared" si="2"/>
        <v>0</v>
      </c>
      <c r="R14" s="2">
        <f t="shared" si="3"/>
        <v>0</v>
      </c>
      <c r="S14" s="2">
        <f t="shared" si="4"/>
        <v>0</v>
      </c>
      <c r="T14" s="2">
        <f t="shared" si="5"/>
        <v>0</v>
      </c>
      <c r="U14" s="2">
        <f t="shared" si="6"/>
        <v>0</v>
      </c>
      <c r="V14" s="2">
        <f t="shared" si="7"/>
        <v>0</v>
      </c>
    </row>
    <row r="15" spans="1:46" x14ac:dyDescent="0.2">
      <c r="B15" s="1"/>
      <c r="O15" s="2">
        <f t="shared" si="0"/>
        <v>0</v>
      </c>
      <c r="P15" s="2">
        <f t="shared" si="1"/>
        <v>0</v>
      </c>
      <c r="Q15" s="2">
        <f t="shared" si="2"/>
        <v>0</v>
      </c>
      <c r="R15" s="2">
        <f t="shared" si="3"/>
        <v>0</v>
      </c>
      <c r="S15" s="2">
        <f t="shared" si="4"/>
        <v>0</v>
      </c>
      <c r="T15" s="2">
        <f t="shared" si="5"/>
        <v>0</v>
      </c>
      <c r="U15" s="2">
        <f t="shared" si="6"/>
        <v>0</v>
      </c>
      <c r="V15" s="2">
        <f t="shared" si="7"/>
        <v>0</v>
      </c>
    </row>
    <row r="16" spans="1:46" x14ac:dyDescent="0.2">
      <c r="B16" s="1"/>
      <c r="O16" s="2">
        <f t="shared" si="0"/>
        <v>0</v>
      </c>
      <c r="P16" s="2">
        <f t="shared" si="1"/>
        <v>0</v>
      </c>
      <c r="Q16" s="2">
        <f t="shared" si="2"/>
        <v>0</v>
      </c>
      <c r="R16" s="2">
        <f t="shared" si="3"/>
        <v>0</v>
      </c>
      <c r="S16" s="2">
        <f t="shared" si="4"/>
        <v>0</v>
      </c>
      <c r="T16" s="2">
        <f t="shared" si="5"/>
        <v>0</v>
      </c>
      <c r="U16" s="2">
        <f t="shared" si="6"/>
        <v>0</v>
      </c>
      <c r="V16" s="2">
        <f t="shared" si="7"/>
        <v>0</v>
      </c>
    </row>
    <row r="17" spans="2:22" x14ac:dyDescent="0.2">
      <c r="B17" s="1"/>
      <c r="O17" s="2">
        <f t="shared" si="0"/>
        <v>0</v>
      </c>
      <c r="P17" s="2">
        <f t="shared" si="1"/>
        <v>0</v>
      </c>
      <c r="Q17" s="2">
        <f t="shared" si="2"/>
        <v>0</v>
      </c>
      <c r="R17" s="2">
        <f t="shared" si="3"/>
        <v>0</v>
      </c>
      <c r="S17" s="2">
        <f t="shared" si="4"/>
        <v>0</v>
      </c>
      <c r="T17" s="2">
        <f t="shared" si="5"/>
        <v>0</v>
      </c>
      <c r="U17" s="2">
        <f t="shared" si="6"/>
        <v>0</v>
      </c>
      <c r="V17" s="2">
        <f t="shared" si="7"/>
        <v>0</v>
      </c>
    </row>
    <row r="18" spans="2:22" x14ac:dyDescent="0.2">
      <c r="B18" s="1"/>
      <c r="O18" s="2">
        <f t="shared" si="0"/>
        <v>0</v>
      </c>
      <c r="P18" s="2">
        <f t="shared" si="1"/>
        <v>0</v>
      </c>
      <c r="Q18" s="2">
        <f t="shared" si="2"/>
        <v>0</v>
      </c>
      <c r="R18" s="2">
        <f t="shared" si="3"/>
        <v>0</v>
      </c>
      <c r="S18" s="2">
        <f t="shared" si="4"/>
        <v>0</v>
      </c>
      <c r="T18" s="2">
        <f t="shared" si="5"/>
        <v>0</v>
      </c>
      <c r="U18" s="2">
        <f t="shared" si="6"/>
        <v>0</v>
      </c>
      <c r="V18" s="2">
        <f t="shared" si="7"/>
        <v>0</v>
      </c>
    </row>
    <row r="19" spans="2:22" x14ac:dyDescent="0.2">
      <c r="B19" s="1"/>
      <c r="O19" s="2">
        <f t="shared" si="0"/>
        <v>0</v>
      </c>
      <c r="P19" s="2">
        <f t="shared" si="1"/>
        <v>0</v>
      </c>
      <c r="Q19" s="2">
        <f t="shared" si="2"/>
        <v>0</v>
      </c>
      <c r="R19" s="2">
        <f t="shared" si="3"/>
        <v>0</v>
      </c>
      <c r="S19" s="2">
        <f t="shared" si="4"/>
        <v>0</v>
      </c>
      <c r="T19" s="2">
        <f t="shared" si="5"/>
        <v>0</v>
      </c>
      <c r="U19" s="2">
        <f t="shared" si="6"/>
        <v>0</v>
      </c>
      <c r="V19" s="2">
        <f t="shared" si="7"/>
        <v>0</v>
      </c>
    </row>
    <row r="20" spans="2:22" x14ac:dyDescent="0.2">
      <c r="O20" s="2">
        <f t="shared" si="0"/>
        <v>0</v>
      </c>
      <c r="P20" s="2">
        <f t="shared" si="1"/>
        <v>0</v>
      </c>
      <c r="Q20" s="2">
        <f t="shared" si="2"/>
        <v>0</v>
      </c>
      <c r="R20" s="2">
        <f t="shared" si="3"/>
        <v>0</v>
      </c>
      <c r="S20" s="2">
        <f t="shared" si="4"/>
        <v>0</v>
      </c>
      <c r="T20" s="2">
        <f t="shared" si="5"/>
        <v>0</v>
      </c>
      <c r="U20" s="2">
        <f t="shared" si="6"/>
        <v>0</v>
      </c>
      <c r="V20" s="2">
        <f t="shared" si="7"/>
        <v>0</v>
      </c>
    </row>
    <row r="21" spans="2:22" x14ac:dyDescent="0.2">
      <c r="O21" s="2">
        <f t="shared" si="0"/>
        <v>0</v>
      </c>
      <c r="P21" s="2">
        <f t="shared" si="1"/>
        <v>0</v>
      </c>
      <c r="Q21" s="2">
        <f t="shared" si="2"/>
        <v>0</v>
      </c>
      <c r="R21" s="2">
        <f t="shared" si="3"/>
        <v>0</v>
      </c>
      <c r="S21" s="2">
        <f t="shared" si="4"/>
        <v>0</v>
      </c>
      <c r="T21" s="2">
        <f t="shared" si="5"/>
        <v>0</v>
      </c>
      <c r="U21" s="2">
        <f t="shared" si="6"/>
        <v>0</v>
      </c>
      <c r="V21" s="2">
        <f t="shared" si="7"/>
        <v>0</v>
      </c>
    </row>
    <row r="28" spans="2:22" x14ac:dyDescent="0.2">
      <c r="E28" s="2" t="s">
        <v>109</v>
      </c>
      <c r="F28" s="2">
        <v>12015</v>
      </c>
      <c r="G28" s="2">
        <v>8730</v>
      </c>
      <c r="H28" s="2">
        <v>10875</v>
      </c>
      <c r="I28" s="2">
        <v>13500</v>
      </c>
      <c r="M28" s="2" t="s">
        <v>113</v>
      </c>
      <c r="N28" s="2" t="s">
        <v>114</v>
      </c>
      <c r="O28" s="2" t="s">
        <v>117</v>
      </c>
      <c r="Q28" s="2" t="s">
        <v>119</v>
      </c>
    </row>
    <row r="29" spans="2:22" x14ac:dyDescent="0.2">
      <c r="E29" s="2" t="s">
        <v>100</v>
      </c>
      <c r="F29" s="2">
        <v>714</v>
      </c>
      <c r="G29" s="2">
        <v>736</v>
      </c>
      <c r="H29" s="2">
        <v>823</v>
      </c>
      <c r="I29" s="2">
        <v>637</v>
      </c>
      <c r="M29" s="2" t="s">
        <v>115</v>
      </c>
      <c r="N29" s="2" t="s">
        <v>116</v>
      </c>
      <c r="O29" s="2" t="s">
        <v>118</v>
      </c>
    </row>
    <row r="30" spans="2:22" x14ac:dyDescent="0.2">
      <c r="E30" s="2" t="s">
        <v>110</v>
      </c>
      <c r="F30" s="2">
        <v>626</v>
      </c>
      <c r="G30" s="2">
        <v>659</v>
      </c>
      <c r="H30" s="2">
        <v>593</v>
      </c>
      <c r="I30" s="2">
        <v>604</v>
      </c>
    </row>
    <row r="31" spans="2:22" x14ac:dyDescent="0.2">
      <c r="E31" s="2" t="s">
        <v>104</v>
      </c>
      <c r="F31" s="2">
        <v>101</v>
      </c>
      <c r="G31" s="2">
        <v>102</v>
      </c>
      <c r="H31" s="2">
        <v>100</v>
      </c>
      <c r="I31" s="2">
        <v>96</v>
      </c>
      <c r="M31" s="2">
        <v>1</v>
      </c>
      <c r="N31" s="2">
        <v>1</v>
      </c>
    </row>
    <row r="32" spans="2:22" x14ac:dyDescent="0.2">
      <c r="E32" s="2" t="s">
        <v>111</v>
      </c>
      <c r="F32" s="2">
        <v>30</v>
      </c>
      <c r="G32" s="2">
        <v>15</v>
      </c>
      <c r="H32" s="2">
        <v>30</v>
      </c>
      <c r="I32" s="2">
        <v>15</v>
      </c>
      <c r="M32" s="2">
        <v>1</v>
      </c>
      <c r="N32" s="2">
        <v>1</v>
      </c>
    </row>
    <row r="33" spans="5:28" x14ac:dyDescent="0.2">
      <c r="E33" s="2" t="s">
        <v>112</v>
      </c>
      <c r="F33" s="2">
        <v>50</v>
      </c>
      <c r="G33" s="2">
        <v>50</v>
      </c>
      <c r="H33" s="2">
        <v>50</v>
      </c>
      <c r="I33" s="2">
        <v>50</v>
      </c>
      <c r="M33" s="2">
        <v>0.5</v>
      </c>
      <c r="N33" s="2">
        <f>M33</f>
        <v>0.5</v>
      </c>
      <c r="Q33" s="2">
        <f>(M33+M31)*(N33+N31)</f>
        <v>2.25</v>
      </c>
    </row>
    <row r="34" spans="5:28" x14ac:dyDescent="0.2">
      <c r="E34" s="2" t="s">
        <v>99</v>
      </c>
      <c r="F34" s="2">
        <f>F28*(333+F30)/287/15/10/3.5</f>
        <v>76.47177700348432</v>
      </c>
      <c r="G34" s="2">
        <f t="shared" ref="G34:I34" si="8">G28*(333+G30)/287/15/10/3.5</f>
        <v>57.475759084121442</v>
      </c>
      <c r="H34" s="2">
        <f t="shared" si="8"/>
        <v>66.834245893479334</v>
      </c>
      <c r="I34" s="2">
        <f t="shared" si="8"/>
        <v>83.952215032354388</v>
      </c>
      <c r="J34" s="2">
        <f t="shared" ref="J34:K34" si="9">J28*(333+J30)/287/15</f>
        <v>0</v>
      </c>
      <c r="K34" s="2">
        <f t="shared" si="9"/>
        <v>0</v>
      </c>
      <c r="M34" s="2">
        <f>2-M33</f>
        <v>1.5</v>
      </c>
      <c r="N34" s="2">
        <f>2-N33</f>
        <v>1.5</v>
      </c>
      <c r="Q34" s="2">
        <f>(M34+M32)*(N34+N32)</f>
        <v>6.25</v>
      </c>
      <c r="R34" s="2">
        <f>SQRT(Q33*Q34)*2.2</f>
        <v>8.25</v>
      </c>
    </row>
    <row r="35" spans="5:28" x14ac:dyDescent="0.2">
      <c r="E35" s="2" t="s">
        <v>101</v>
      </c>
      <c r="F35" s="2">
        <f>F29*(1+F32/100*F33/100)*F31/110/10</f>
        <v>75.391909090909081</v>
      </c>
      <c r="G35" s="2">
        <f t="shared" ref="G35:I35" si="10">G29*(1+G32/100*G33/100)*G31/110/10</f>
        <v>73.365818181818184</v>
      </c>
      <c r="H35" s="2">
        <f t="shared" si="10"/>
        <v>86.040909090909082</v>
      </c>
      <c r="I35" s="2">
        <f t="shared" si="10"/>
        <v>59.762181818181816</v>
      </c>
      <c r="J35" s="2">
        <f t="shared" ref="J35:K35" si="11">J29*(1+J32/100*J33/100)*J31/110</f>
        <v>0</v>
      </c>
      <c r="K35" s="2">
        <f t="shared" si="11"/>
        <v>0</v>
      </c>
      <c r="U35" s="2">
        <v>0.65</v>
      </c>
      <c r="V35" s="2">
        <v>0.65</v>
      </c>
      <c r="X35" s="2">
        <v>0.5</v>
      </c>
      <c r="Y35" s="2">
        <f>X35</f>
        <v>0.5</v>
      </c>
      <c r="AA35" s="2">
        <v>0.25</v>
      </c>
      <c r="AB35" s="2">
        <f>AA35</f>
        <v>0.25</v>
      </c>
    </row>
    <row r="36" spans="5:28" x14ac:dyDescent="0.2">
      <c r="F36" s="2">
        <f>F34/F35</f>
        <v>1.0143233925973822</v>
      </c>
      <c r="G36" s="2">
        <f t="shared" ref="G36:K36" si="12">G34/G35</f>
        <v>0.78341331847049878</v>
      </c>
      <c r="H36" s="2">
        <f t="shared" si="12"/>
        <v>0.77677289326247845</v>
      </c>
      <c r="I36" s="2">
        <f t="shared" si="12"/>
        <v>1.4047715876198665</v>
      </c>
      <c r="J36" s="2" t="e">
        <f t="shared" si="12"/>
        <v>#DIV/0!</v>
      </c>
      <c r="K36" s="2" t="e">
        <f t="shared" si="12"/>
        <v>#DIV/0!</v>
      </c>
      <c r="U36" s="2">
        <v>1.35</v>
      </c>
      <c r="V36" s="2">
        <v>1.35</v>
      </c>
      <c r="X36" s="2">
        <f>2-X35</f>
        <v>1.5</v>
      </c>
      <c r="Y36" s="2">
        <f>2-Y35</f>
        <v>1.5</v>
      </c>
      <c r="AA36" s="2">
        <f>2-AA35</f>
        <v>1.75</v>
      </c>
      <c r="AB36" s="2">
        <f>2-AB35</f>
        <v>1.75</v>
      </c>
    </row>
    <row r="37" spans="5:28" x14ac:dyDescent="0.2">
      <c r="P37" s="2">
        <v>1</v>
      </c>
      <c r="Q37" s="2">
        <v>9.1</v>
      </c>
      <c r="S37" s="2">
        <v>0</v>
      </c>
      <c r="T37" s="2">
        <v>8.8000000000000007</v>
      </c>
      <c r="V37" s="2">
        <v>0</v>
      </c>
      <c r="W37" s="2">
        <f>V38*$Q$34+V39*$R$34</f>
        <v>8.9875000000000007</v>
      </c>
      <c r="X37" s="2">
        <v>0</v>
      </c>
      <c r="Y37" s="2">
        <f>X38*$Q$34+X39*$R$34</f>
        <v>8.6875</v>
      </c>
      <c r="AA37" s="2">
        <v>0</v>
      </c>
      <c r="AB37" s="2">
        <f>AA38*$Q$34+AA39*$R$34</f>
        <v>9</v>
      </c>
    </row>
    <row r="38" spans="5:28" x14ac:dyDescent="0.2">
      <c r="P38" s="2">
        <v>0.1</v>
      </c>
      <c r="S38" s="2">
        <v>0</v>
      </c>
      <c r="V38" s="2">
        <v>0.25</v>
      </c>
      <c r="X38" s="2">
        <v>0.4</v>
      </c>
      <c r="AA38" s="2">
        <v>0.45</v>
      </c>
    </row>
    <row r="39" spans="5:28" x14ac:dyDescent="0.2">
      <c r="P39" s="2">
        <v>0</v>
      </c>
      <c r="S39" s="2">
        <v>1</v>
      </c>
      <c r="V39" s="2">
        <v>0.9</v>
      </c>
      <c r="X39" s="2">
        <v>0.75</v>
      </c>
      <c r="AA39" s="2">
        <v>0.75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2018-06-07T23:20:04Z</dcterms:modified>
</cp:coreProperties>
</file>