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iadev-my.sharepoint.com/personal/carl_laurier_studia_fr/Documents/Planification/"/>
    </mc:Choice>
  </mc:AlternateContent>
  <xr:revisionPtr revIDLastSave="0" documentId="13_ncr:1_{AC93FD9E-6CFD-470C-9E70-E226A41C2217}" xr6:coauthVersionLast="45" xr6:coauthVersionMax="45" xr10:uidLastSave="{00000000-0000-0000-0000-000000000000}"/>
  <bookViews>
    <workbookView xWindow="-108" yWindow="-108" windowWidth="23256" windowHeight="12576" tabRatio="771" activeTab="1" xr2:uid="{4DBD1D23-B474-44AD-9E97-9CCA2E216208}"/>
  </bookViews>
  <sheets>
    <sheet name="RECAPITULATIF" sheetId="13" r:id="rId1"/>
    <sheet name="BACKLOG" sheetId="1" r:id="rId2"/>
    <sheet name="INFRASTUCTURE" sheetId="11" r:id="rId3"/>
    <sheet name="DOCUMENTATION" sheetId="15" r:id="rId4"/>
    <sheet name="DEPLOIEMENT USINE" sheetId="14" r:id="rId5"/>
    <sheet name="MODELISATION BILAN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9" i="13" l="1"/>
  <c r="A58" i="13"/>
  <c r="B58" i="13"/>
  <c r="C57" i="13"/>
  <c r="A57" i="13"/>
  <c r="A56" i="13"/>
  <c r="P4" i="13" l="1"/>
  <c r="O4" i="13"/>
  <c r="M3" i="1"/>
  <c r="D4" i="13" s="1"/>
  <c r="J146" i="1"/>
  <c r="J145" i="1"/>
  <c r="J134" i="1"/>
  <c r="J135" i="1"/>
  <c r="J136" i="1"/>
  <c r="J137" i="1"/>
  <c r="J138" i="1"/>
  <c r="J133" i="1"/>
  <c r="J130" i="1"/>
  <c r="J131" i="1"/>
  <c r="J129" i="1"/>
  <c r="J120" i="1"/>
  <c r="J121" i="1"/>
  <c r="J122" i="1"/>
  <c r="J123" i="1"/>
  <c r="J124" i="1"/>
  <c r="J125" i="1"/>
  <c r="J126" i="1"/>
  <c r="J127" i="1"/>
  <c r="J119" i="1"/>
  <c r="J109" i="1"/>
  <c r="J110" i="1"/>
  <c r="J111" i="1"/>
  <c r="J112" i="1"/>
  <c r="J113" i="1"/>
  <c r="J114" i="1"/>
  <c r="J115" i="1"/>
  <c r="J116" i="1"/>
  <c r="J117" i="1"/>
  <c r="J108" i="1"/>
  <c r="J101" i="1"/>
  <c r="J102" i="1"/>
  <c r="J103" i="1"/>
  <c r="J104" i="1"/>
  <c r="J105" i="1"/>
  <c r="J106" i="1"/>
  <c r="J100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73" i="1"/>
  <c r="J67" i="1"/>
  <c r="J68" i="1"/>
  <c r="J69" i="1"/>
  <c r="J70" i="1"/>
  <c r="J71" i="1"/>
  <c r="J66" i="1"/>
  <c r="J63" i="1"/>
  <c r="J64" i="1"/>
  <c r="J62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47" i="1"/>
  <c r="J143" i="1"/>
  <c r="J144" i="1"/>
  <c r="K139" i="1"/>
  <c r="L139" i="1"/>
  <c r="M139" i="1"/>
  <c r="N139" i="1"/>
  <c r="P139" i="1"/>
  <c r="Q139" i="1"/>
  <c r="R139" i="1"/>
  <c r="S139" i="1"/>
  <c r="T139" i="1"/>
  <c r="U139" i="1"/>
  <c r="V139" i="1"/>
  <c r="W139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Q128" i="1"/>
  <c r="R128" i="1"/>
  <c r="S128" i="1"/>
  <c r="T128" i="1"/>
  <c r="U128" i="1"/>
  <c r="V128" i="1"/>
  <c r="W128" i="1"/>
  <c r="K128" i="1"/>
  <c r="L128" i="1"/>
  <c r="M128" i="1"/>
  <c r="N128" i="1"/>
  <c r="O128" i="1"/>
  <c r="K118" i="1"/>
  <c r="L118" i="1"/>
  <c r="M118" i="1"/>
  <c r="N118" i="1"/>
  <c r="O118" i="1"/>
  <c r="Q118" i="1"/>
  <c r="R118" i="1"/>
  <c r="S118" i="1"/>
  <c r="T118" i="1"/>
  <c r="U118" i="1"/>
  <c r="V118" i="1"/>
  <c r="W118" i="1"/>
  <c r="K107" i="1"/>
  <c r="L107" i="1"/>
  <c r="M107" i="1"/>
  <c r="N107" i="1"/>
  <c r="O107" i="1"/>
  <c r="Q107" i="1"/>
  <c r="R107" i="1"/>
  <c r="S107" i="1"/>
  <c r="T107" i="1"/>
  <c r="U107" i="1"/>
  <c r="V107" i="1"/>
  <c r="W107" i="1"/>
  <c r="P107" i="1"/>
  <c r="K99" i="1"/>
  <c r="L99" i="1"/>
  <c r="M99" i="1"/>
  <c r="N99" i="1"/>
  <c r="O99" i="1"/>
  <c r="Q99" i="1"/>
  <c r="R99" i="1"/>
  <c r="S99" i="1"/>
  <c r="T99" i="1"/>
  <c r="U99" i="1"/>
  <c r="V99" i="1"/>
  <c r="W99" i="1"/>
  <c r="K72" i="1"/>
  <c r="L72" i="1"/>
  <c r="M72" i="1"/>
  <c r="N72" i="1"/>
  <c r="O72" i="1"/>
  <c r="Q72" i="1"/>
  <c r="R72" i="1"/>
  <c r="S72" i="1"/>
  <c r="T72" i="1"/>
  <c r="U72" i="1"/>
  <c r="V72" i="1"/>
  <c r="W72" i="1"/>
  <c r="Q65" i="1"/>
  <c r="R65" i="1"/>
  <c r="S65" i="1"/>
  <c r="T65" i="1"/>
  <c r="U65" i="1"/>
  <c r="V65" i="1"/>
  <c r="W65" i="1"/>
  <c r="K65" i="1"/>
  <c r="J65" i="1" s="1"/>
  <c r="L65" i="1"/>
  <c r="M65" i="1"/>
  <c r="N65" i="1"/>
  <c r="O65" i="1"/>
  <c r="P65" i="1"/>
  <c r="K46" i="1"/>
  <c r="L46" i="1"/>
  <c r="M46" i="1"/>
  <c r="N46" i="1"/>
  <c r="P46" i="1"/>
  <c r="Q46" i="1"/>
  <c r="R46" i="1"/>
  <c r="S46" i="1"/>
  <c r="T46" i="1"/>
  <c r="U46" i="1"/>
  <c r="V46" i="1"/>
  <c r="W46" i="1"/>
  <c r="N42" i="1"/>
  <c r="O42" i="1"/>
  <c r="P42" i="1"/>
  <c r="Q42" i="1"/>
  <c r="R42" i="1"/>
  <c r="S42" i="1"/>
  <c r="T42" i="1"/>
  <c r="U42" i="1"/>
  <c r="V42" i="1"/>
  <c r="W42" i="1"/>
  <c r="K42" i="1"/>
  <c r="L42" i="1"/>
  <c r="L36" i="1"/>
  <c r="M36" i="1"/>
  <c r="N36" i="1"/>
  <c r="O36" i="1"/>
  <c r="P36" i="1"/>
  <c r="Q36" i="1"/>
  <c r="R36" i="1"/>
  <c r="S36" i="1"/>
  <c r="T36" i="1"/>
  <c r="U36" i="1"/>
  <c r="V36" i="1"/>
  <c r="W36" i="1"/>
  <c r="J142" i="1"/>
  <c r="J141" i="1"/>
  <c r="J140" i="1"/>
  <c r="O139" i="1"/>
  <c r="P128" i="1"/>
  <c r="P118" i="1"/>
  <c r="P99" i="1"/>
  <c r="P72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 s="1"/>
  <c r="O46" i="1"/>
  <c r="J45" i="1"/>
  <c r="J44" i="1"/>
  <c r="J43" i="1"/>
  <c r="J42" i="1" s="1"/>
  <c r="M42" i="1"/>
  <c r="J41" i="1"/>
  <c r="J40" i="1"/>
  <c r="J39" i="1"/>
  <c r="J38" i="1"/>
  <c r="J37" i="1"/>
  <c r="K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W6" i="1"/>
  <c r="W3" i="1" s="1"/>
  <c r="N4" i="13" s="1"/>
  <c r="V6" i="1"/>
  <c r="V3" i="1" s="1"/>
  <c r="M4" i="13" s="1"/>
  <c r="U6" i="1"/>
  <c r="U3" i="1" s="1"/>
  <c r="L4" i="13" s="1"/>
  <c r="T6" i="1"/>
  <c r="T3" i="1" s="1"/>
  <c r="K4" i="13" s="1"/>
  <c r="S6" i="1"/>
  <c r="S3" i="1" s="1"/>
  <c r="J4" i="13" s="1"/>
  <c r="R6" i="1"/>
  <c r="R3" i="1" s="1"/>
  <c r="I4" i="13" s="1"/>
  <c r="Q6" i="1"/>
  <c r="Q3" i="1" s="1"/>
  <c r="H4" i="13" s="1"/>
  <c r="P6" i="1"/>
  <c r="P3" i="1" s="1"/>
  <c r="G4" i="13" s="1"/>
  <c r="O6" i="1"/>
  <c r="O3" i="1" s="1"/>
  <c r="F4" i="13" s="1"/>
  <c r="N6" i="1"/>
  <c r="N3" i="1" s="1"/>
  <c r="E4" i="13" s="1"/>
  <c r="M6" i="1"/>
  <c r="L6" i="1"/>
  <c r="L3" i="1" s="1"/>
  <c r="C4" i="13" s="1"/>
  <c r="K6" i="1"/>
  <c r="K3" i="1" s="1"/>
  <c r="J3" i="1" l="1"/>
  <c r="B4" i="13"/>
  <c r="J6" i="1"/>
  <c r="J21" i="1"/>
  <c r="J132" i="1"/>
  <c r="J139" i="1"/>
  <c r="J128" i="1"/>
  <c r="J118" i="1"/>
  <c r="J107" i="1"/>
  <c r="J99" i="1"/>
  <c r="J72" i="1"/>
  <c r="J46" i="1"/>
  <c r="L6" i="13"/>
  <c r="J36" i="1"/>
  <c r="A45" i="13"/>
  <c r="A44" i="13"/>
  <c r="A55" i="13" s="1"/>
  <c r="A43" i="13"/>
  <c r="A54" i="13" s="1"/>
  <c r="A42" i="13"/>
  <c r="C26" i="13"/>
  <c r="D26" i="13"/>
  <c r="E26" i="13"/>
  <c r="F26" i="13"/>
  <c r="G26" i="13"/>
  <c r="H26" i="13"/>
  <c r="I26" i="13"/>
  <c r="J26" i="13"/>
  <c r="C27" i="13"/>
  <c r="D27" i="13"/>
  <c r="E27" i="13"/>
  <c r="F27" i="13"/>
  <c r="G27" i="13"/>
  <c r="H27" i="13"/>
  <c r="I27" i="13"/>
  <c r="J27" i="13"/>
  <c r="C28" i="13"/>
  <c r="D28" i="13"/>
  <c r="E28" i="13"/>
  <c r="F28" i="13"/>
  <c r="G28" i="13"/>
  <c r="H28" i="13"/>
  <c r="I28" i="13"/>
  <c r="J28" i="13"/>
  <c r="C29" i="13"/>
  <c r="D29" i="13"/>
  <c r="E29" i="13"/>
  <c r="F29" i="13"/>
  <c r="G29" i="13"/>
  <c r="H29" i="13"/>
  <c r="I29" i="13"/>
  <c r="J29" i="13"/>
  <c r="C30" i="13"/>
  <c r="D30" i="13"/>
  <c r="E30" i="13"/>
  <c r="F30" i="13"/>
  <c r="G30" i="13"/>
  <c r="H30" i="13"/>
  <c r="I30" i="13"/>
  <c r="J30" i="13"/>
  <c r="C25" i="13"/>
  <c r="D25" i="13"/>
  <c r="E25" i="13"/>
  <c r="F25" i="13"/>
  <c r="G25" i="13"/>
  <c r="H25" i="13"/>
  <c r="I25" i="13"/>
  <c r="J25" i="13"/>
  <c r="C24" i="13"/>
  <c r="D24" i="13"/>
  <c r="E24" i="13"/>
  <c r="F24" i="13"/>
  <c r="G24" i="13"/>
  <c r="H24" i="13"/>
  <c r="I24" i="13"/>
  <c r="J24" i="13"/>
  <c r="C23" i="13"/>
  <c r="D23" i="13"/>
  <c r="E23" i="13"/>
  <c r="F23" i="13"/>
  <c r="G23" i="13"/>
  <c r="H23" i="13"/>
  <c r="I23" i="13"/>
  <c r="J23" i="13"/>
  <c r="C22" i="13"/>
  <c r="D22" i="13"/>
  <c r="E22" i="13"/>
  <c r="F22" i="13"/>
  <c r="G22" i="13"/>
  <c r="H22" i="13"/>
  <c r="I22" i="13"/>
  <c r="J22" i="13"/>
  <c r="C21" i="13"/>
  <c r="D21" i="13"/>
  <c r="E21" i="13"/>
  <c r="F21" i="13"/>
  <c r="G21" i="13"/>
  <c r="H21" i="13"/>
  <c r="I21" i="13"/>
  <c r="J21" i="13"/>
  <c r="B24" i="13"/>
  <c r="A30" i="13"/>
  <c r="A29" i="13"/>
  <c r="A28" i="13"/>
  <c r="A27" i="13"/>
  <c r="A26" i="13"/>
  <c r="A25" i="13"/>
  <c r="A24" i="13"/>
  <c r="A23" i="13"/>
  <c r="A22" i="13"/>
  <c r="A21" i="13"/>
  <c r="E20" i="13"/>
  <c r="A20" i="13"/>
  <c r="G40" i="14"/>
  <c r="H40" i="14"/>
  <c r="I40" i="14"/>
  <c r="J40" i="14"/>
  <c r="K40" i="14"/>
  <c r="L40" i="14"/>
  <c r="M40" i="14"/>
  <c r="G38" i="14"/>
  <c r="H38" i="14"/>
  <c r="I38" i="14"/>
  <c r="J38" i="14"/>
  <c r="K38" i="14"/>
  <c r="L38" i="14"/>
  <c r="M38" i="14"/>
  <c r="F38" i="14"/>
  <c r="B29" i="13" s="1"/>
  <c r="F40" i="14"/>
  <c r="B30" i="13" s="1"/>
  <c r="G35" i="14"/>
  <c r="H35" i="14"/>
  <c r="I35" i="14"/>
  <c r="J35" i="14"/>
  <c r="K35" i="14"/>
  <c r="L35" i="14"/>
  <c r="M35" i="14"/>
  <c r="F35" i="14"/>
  <c r="B28" i="13" s="1"/>
  <c r="G33" i="14"/>
  <c r="H33" i="14"/>
  <c r="I33" i="14"/>
  <c r="J33" i="14"/>
  <c r="K33" i="14"/>
  <c r="L33" i="14"/>
  <c r="M33" i="14"/>
  <c r="F33" i="14"/>
  <c r="B27" i="13" s="1"/>
  <c r="G30" i="14"/>
  <c r="H30" i="14"/>
  <c r="I30" i="14"/>
  <c r="J30" i="14"/>
  <c r="K30" i="14"/>
  <c r="L30" i="14"/>
  <c r="M30" i="14"/>
  <c r="F30" i="14"/>
  <c r="B26" i="13" s="1"/>
  <c r="G27" i="14"/>
  <c r="H27" i="14"/>
  <c r="I27" i="14"/>
  <c r="J27" i="14"/>
  <c r="K27" i="14"/>
  <c r="L27" i="14"/>
  <c r="M27" i="14"/>
  <c r="F27" i="14"/>
  <c r="B25" i="13" s="1"/>
  <c r="G23" i="14"/>
  <c r="H23" i="14"/>
  <c r="I23" i="14"/>
  <c r="J23" i="14"/>
  <c r="K23" i="14"/>
  <c r="L23" i="14"/>
  <c r="M23" i="14"/>
  <c r="F23" i="14"/>
  <c r="G20" i="14"/>
  <c r="H20" i="14"/>
  <c r="I20" i="14"/>
  <c r="J20" i="14"/>
  <c r="K20" i="14"/>
  <c r="L20" i="14"/>
  <c r="M20" i="14"/>
  <c r="F20" i="14"/>
  <c r="B23" i="13" s="1"/>
  <c r="G14" i="14"/>
  <c r="H14" i="14"/>
  <c r="I14" i="14"/>
  <c r="J14" i="14"/>
  <c r="K14" i="14"/>
  <c r="L14" i="14"/>
  <c r="L2" i="14" s="1"/>
  <c r="M14" i="14"/>
  <c r="F14" i="14"/>
  <c r="B22" i="13" s="1"/>
  <c r="G9" i="14"/>
  <c r="H9" i="14"/>
  <c r="I9" i="14"/>
  <c r="J9" i="14"/>
  <c r="K9" i="14"/>
  <c r="L9" i="14"/>
  <c r="M9" i="14"/>
  <c r="F9" i="14"/>
  <c r="B21" i="13" s="1"/>
  <c r="G3" i="14"/>
  <c r="H3" i="14"/>
  <c r="H2" i="14" s="1"/>
  <c r="I3" i="14"/>
  <c r="I2" i="14" s="1"/>
  <c r="J3" i="14"/>
  <c r="J2" i="14" s="1"/>
  <c r="K3" i="14"/>
  <c r="G20" i="13" s="1"/>
  <c r="L3" i="14"/>
  <c r="H20" i="13" s="1"/>
  <c r="M3" i="14"/>
  <c r="I20" i="13" s="1"/>
  <c r="F3" i="14"/>
  <c r="B20" i="13" s="1"/>
  <c r="N37" i="14"/>
  <c r="N36" i="14"/>
  <c r="N35" i="14" s="1"/>
  <c r="P5" i="13"/>
  <c r="Q5" i="13" s="1"/>
  <c r="B35" i="13"/>
  <c r="C56" i="13" s="1"/>
  <c r="B8" i="11"/>
  <c r="H31" i="13" l="1"/>
  <c r="E31" i="13"/>
  <c r="N6" i="13"/>
  <c r="I31" i="13"/>
  <c r="G31" i="13"/>
  <c r="G2" i="14"/>
  <c r="F2" i="14"/>
  <c r="F20" i="13"/>
  <c r="F31" i="13" s="1"/>
  <c r="K2" i="14"/>
  <c r="D20" i="13"/>
  <c r="D31" i="13" s="1"/>
  <c r="C20" i="13"/>
  <c r="C31" i="13" s="1"/>
  <c r="B31" i="13"/>
  <c r="M2" i="14"/>
  <c r="N5" i="14" l="1"/>
  <c r="N6" i="14"/>
  <c r="N7" i="14"/>
  <c r="N8" i="14"/>
  <c r="N4" i="14"/>
  <c r="N41" i="14"/>
  <c r="N40" i="14" s="1"/>
  <c r="N39" i="14"/>
  <c r="N38" i="14" s="1"/>
  <c r="N34" i="14"/>
  <c r="N33" i="14" s="1"/>
  <c r="N32" i="14"/>
  <c r="N31" i="14"/>
  <c r="N30" i="14" s="1"/>
  <c r="N29" i="14"/>
  <c r="N28" i="14"/>
  <c r="N27" i="14" s="1"/>
  <c r="N26" i="14"/>
  <c r="N25" i="14"/>
  <c r="N24" i="14"/>
  <c r="N23" i="14" s="1"/>
  <c r="N22" i="14"/>
  <c r="N21" i="14"/>
  <c r="N19" i="14"/>
  <c r="N18" i="14"/>
  <c r="N17" i="14"/>
  <c r="N16" i="14"/>
  <c r="N15" i="14"/>
  <c r="N11" i="14"/>
  <c r="N12" i="14"/>
  <c r="N13" i="14"/>
  <c r="N10" i="14"/>
  <c r="H13" i="13"/>
  <c r="I13" i="13"/>
  <c r="G13" i="13"/>
  <c r="F13" i="13"/>
  <c r="E13" i="13"/>
  <c r="D13" i="13"/>
  <c r="C13" i="13"/>
  <c r="B13" i="13"/>
  <c r="I12" i="13"/>
  <c r="H12" i="13"/>
  <c r="G12" i="13"/>
  <c r="F12" i="13"/>
  <c r="E12" i="13"/>
  <c r="D12" i="13"/>
  <c r="C12" i="13"/>
  <c r="B12" i="13"/>
  <c r="A13" i="13"/>
  <c r="A12" i="13"/>
  <c r="W13" i="12"/>
  <c r="T13" i="12"/>
  <c r="R13" i="12"/>
  <c r="N13" i="12"/>
  <c r="K13" i="12"/>
  <c r="J13" i="12"/>
  <c r="F13" i="12"/>
  <c r="B13" i="12"/>
  <c r="Y12" i="12"/>
  <c r="Y8" i="12"/>
  <c r="X8" i="12"/>
  <c r="V8" i="12"/>
  <c r="U8" i="12"/>
  <c r="S8" i="12"/>
  <c r="R8" i="12"/>
  <c r="Q8" i="12"/>
  <c r="Q13" i="12" s="1"/>
  <c r="P8" i="12"/>
  <c r="O8" i="12"/>
  <c r="N8" i="12"/>
  <c r="M8" i="12"/>
  <c r="L8" i="12"/>
  <c r="K8" i="12"/>
  <c r="J8" i="12"/>
  <c r="I8" i="12"/>
  <c r="H8" i="12"/>
  <c r="H13" i="12" s="1"/>
  <c r="G8" i="12"/>
  <c r="F8" i="12"/>
  <c r="E8" i="12"/>
  <c r="E13" i="12" s="1"/>
  <c r="D8" i="12"/>
  <c r="C8" i="12"/>
  <c r="B8" i="12"/>
  <c r="Y7" i="12"/>
  <c r="V7" i="12"/>
  <c r="S7" i="12"/>
  <c r="P7" i="12"/>
  <c r="M7" i="12"/>
  <c r="J7" i="12"/>
  <c r="G7" i="12"/>
  <c r="D7" i="12"/>
  <c r="Y6" i="12"/>
  <c r="V6" i="12"/>
  <c r="S6" i="12"/>
  <c r="P6" i="12"/>
  <c r="M6" i="12"/>
  <c r="J6" i="12"/>
  <c r="G6" i="12"/>
  <c r="D6" i="12"/>
  <c r="Y5" i="12"/>
  <c r="V5" i="12"/>
  <c r="S5" i="12"/>
  <c r="P5" i="12"/>
  <c r="M5" i="12"/>
  <c r="J5" i="12"/>
  <c r="G5" i="12"/>
  <c r="D5" i="12"/>
  <c r="Y4" i="12"/>
  <c r="V4" i="12"/>
  <c r="S4" i="12"/>
  <c r="P4" i="12"/>
  <c r="P3" i="12" s="1"/>
  <c r="P13" i="12" s="1"/>
  <c r="M4" i="12"/>
  <c r="J4" i="12"/>
  <c r="G4" i="12"/>
  <c r="D4" i="12"/>
  <c r="D3" i="12" s="1"/>
  <c r="D13" i="12" s="1"/>
  <c r="Y3" i="12"/>
  <c r="Y13" i="12" s="1"/>
  <c r="X3" i="12"/>
  <c r="X13" i="12" s="1"/>
  <c r="U3" i="12"/>
  <c r="U13" i="12" s="1"/>
  <c r="S3" i="12"/>
  <c r="S13" i="12" s="1"/>
  <c r="R3" i="12"/>
  <c r="O3" i="12"/>
  <c r="O13" i="12" s="1"/>
  <c r="M3" i="12"/>
  <c r="M13" i="12" s="1"/>
  <c r="L3" i="12"/>
  <c r="L13" i="12" s="1"/>
  <c r="J3" i="12"/>
  <c r="I3" i="12"/>
  <c r="I13" i="12" s="1"/>
  <c r="G3" i="12"/>
  <c r="G13" i="12" s="1"/>
  <c r="F3" i="12"/>
  <c r="C3" i="12"/>
  <c r="C13" i="12" s="1"/>
  <c r="C6" i="13"/>
  <c r="D6" i="13"/>
  <c r="E6" i="13"/>
  <c r="H6" i="13"/>
  <c r="I6" i="13"/>
  <c r="J6" i="13"/>
  <c r="K6" i="13"/>
  <c r="M6" i="13"/>
  <c r="O6" i="13"/>
  <c r="P6" i="13"/>
  <c r="G6" i="13" l="1"/>
  <c r="F6" i="13"/>
  <c r="N20" i="14"/>
  <c r="N14" i="14"/>
  <c r="N9" i="14"/>
  <c r="N3" i="14"/>
  <c r="J20" i="13" s="1"/>
  <c r="J31" i="13" s="1"/>
  <c r="B44" i="13" s="1"/>
  <c r="C55" i="13" s="1"/>
  <c r="B6" i="13"/>
  <c r="E14" i="13"/>
  <c r="G14" i="13"/>
  <c r="F14" i="13"/>
  <c r="C14" i="13"/>
  <c r="J13" i="13"/>
  <c r="B14" i="13"/>
  <c r="I14" i="13"/>
  <c r="H14" i="13"/>
  <c r="D14" i="13"/>
  <c r="J12" i="13"/>
  <c r="V3" i="12"/>
  <c r="V13" i="12" s="1"/>
  <c r="A2" i="12" s="1"/>
  <c r="Q4" i="13" l="1"/>
  <c r="Q6" i="13" s="1"/>
  <c r="N2" i="14"/>
  <c r="J14" i="13"/>
  <c r="B43" i="13" s="1"/>
  <c r="C54" i="13" s="1"/>
  <c r="B42" i="13" l="1"/>
  <c r="C50" i="13" s="1"/>
  <c r="B37" i="13"/>
  <c r="B38" i="13" s="1"/>
  <c r="B45" i="13" s="1"/>
  <c r="C51" i="13" l="1"/>
  <c r="B46" i="13"/>
  <c r="C53" i="13" l="1"/>
  <c r="C49" i="13"/>
  <c r="C52" i="13"/>
  <c r="C58" i="13" s="1"/>
  <c r="C59" i="13" l="1"/>
</calcChain>
</file>

<file path=xl/sharedStrings.xml><?xml version="1.0" encoding="utf-8"?>
<sst xmlns="http://schemas.openxmlformats.org/spreadsheetml/2006/main" count="667" uniqueCount="369">
  <si>
    <t>ID</t>
  </si>
  <si>
    <t>SPECIFICATION</t>
  </si>
  <si>
    <t>MAQUETTE UX/UI</t>
  </si>
  <si>
    <t>ANALYSE TECHNIQUE</t>
  </si>
  <si>
    <t>CONCEPTION TECHNIQUE</t>
  </si>
  <si>
    <t>DEV FRONTEND</t>
  </si>
  <si>
    <t>DEV BACKEND</t>
  </si>
  <si>
    <t>TEST FONCTIONNEL</t>
  </si>
  <si>
    <t>TEST TECHNIQUE</t>
  </si>
  <si>
    <t>TEST INTEGRATION</t>
  </si>
  <si>
    <t>PARAMETRAGE DE LA SOLUTION</t>
  </si>
  <si>
    <t>DEPLOIEMENT</t>
  </si>
  <si>
    <t>TOTAL</t>
  </si>
  <si>
    <t>VERSION CIBLE</t>
  </si>
  <si>
    <t>GB01-07</t>
  </si>
  <si>
    <t>INT01-04</t>
  </si>
  <si>
    <t>GEN01-013</t>
  </si>
  <si>
    <t>L'application doit permettre d'archiver" des données. La notion d'archivage signifie que les données ne sont plus visibles dans la base active. Il peut s'agir d'un simple masquage des données et/ou d'un archivage au sens propre. Le candidat précisera son approche.</t>
  </si>
  <si>
    <t>GB01-03</t>
  </si>
  <si>
    <t>Mise en ordre de marche de Tableau Software</t>
  </si>
  <si>
    <t>Améliorer la gestion de l'unité de mesure d'une variable</t>
  </si>
  <si>
    <t>GEN01-03</t>
  </si>
  <si>
    <t xml:space="preserve">L’accès au système doit pouvoir se faire via le compte LDAP de l’utilisateur et par  authentification unique (SSO) </t>
  </si>
  <si>
    <t>GB01-017</t>
  </si>
  <si>
    <t>GB01-021</t>
  </si>
  <si>
    <t>La modification d’un modèle de bilan doit être possible depuis l'application</t>
  </si>
  <si>
    <t>CONS01-02</t>
  </si>
  <si>
    <t>L'application doit permettre de visualiser un état d'avancement des validations</t>
  </si>
  <si>
    <t>VERSION NOV 19</t>
  </si>
  <si>
    <t>1.7.0</t>
  </si>
  <si>
    <t>CCTP</t>
  </si>
  <si>
    <t>OUI</t>
  </si>
  <si>
    <t>NON</t>
  </si>
  <si>
    <t>COMMENTAIRE</t>
  </si>
  <si>
    <t>SPEC</t>
  </si>
  <si>
    <t>MAQUETTE</t>
  </si>
  <si>
    <t>Tâche terminée pour les modèles et rapports
Cette informations est absente de la partie "Bilan SANDRE".</t>
  </si>
  <si>
    <t>1.8.0</t>
  </si>
  <si>
    <t>Pas de specs (Sylvain et Nicolas vont nous décrire oralement les specs)</t>
  </si>
  <si>
    <t>Tâche principalement Infra mais Backend également pour la mise en oeuvre des MAJ de tableau.
Pas de specs (Sylvain et Nicolas vont nous décrire oralement les specs)</t>
  </si>
  <si>
    <t>Résolution du bug lié à la génération des bilans volumineux </t>
  </si>
  <si>
    <t>BUG</t>
  </si>
  <si>
    <t>Résolution du bug lié à la conservation des images lors de la génération des bilans</t>
  </si>
  <si>
    <t>Résolution du bug import de zéros lors de la génération d'un bilan avec onglets</t>
  </si>
  <si>
    <t>Tâche BackEnd et FrontEnd
Elle inclue des onglets spécifiques, un bouton de suppression à chaque onglet et une meilleure remontée des erreurs
Chiffrage à définir par tous. Pas de specs nécessaires</t>
  </si>
  <si>
    <t>N.C.</t>
  </si>
  <si>
    <t>NC</t>
  </si>
  <si>
    <t>SOUS-TACHE</t>
  </si>
  <si>
    <t>Formulaire date</t>
  </si>
  <si>
    <t>Affichage état d’avancement des validations dans un camembert, dans la modale</t>
  </si>
  <si>
    <t>Menu de sélection (date début/fin, bouton exporter et graphique, bouton pour filtrer les status)</t>
  </si>
  <si>
    <t>Formattage des données issues du nouveaux WS</t>
  </si>
  <si>
    <t>Modification des méthodes de création ou d’update d’une donnée pour qu’elles fonctionnent avec les nouveaux pas de temps</t>
  </si>
  <si>
    <t>Menu contextuel clic droit avec les bonnes options en fonction du type de cellule cliquée (selon que la données cliquée soit validée,..les options du menu changent)</t>
  </si>
  <si>
    <t xml:space="preserve">Mécanisme pour griser les colonnes quand le type de sortie de la variable ne correspond pas au pas de temps affiché </t>
  </si>
  <si>
    <t xml:space="preserve">Gestion des modification multiple (mise en place des cases à cocher CF maquette d’alpha </t>
  </si>
  <si>
    <t>Amélioration CSS de la grille de manière générale</t>
  </si>
  <si>
    <t>Test /recette / débug</t>
  </si>
  <si>
    <t>Affichage des données de supervision au clic sur les entêtes (création d’une modale dédiée et mise en un forme d’un tableau non éditable) </t>
  </si>
  <si>
    <t>??</t>
  </si>
  <si>
    <t>Maj de l’API WS de lecture des données</t>
  </si>
  <si>
    <t>Maj du WS de modification des données</t>
  </si>
  <si>
    <t>Mise en place des calculs  pour utiliser un pas de temps différent</t>
  </si>
  <si>
    <t>Déveleoppement des méthode de gestion d'arborescence,</t>
  </si>
  <si>
    <t>Extraction des informations d'un fichier Binaire</t>
  </si>
  <si>
    <t>Reporting (création des rapports d'import)</t>
  </si>
  <si>
    <t>Gestion des erreurs applicatifs</t>
  </si>
  <si>
    <t>Gestion des alarmes pour les nouveau type d'import (sandre 3,0 et binaire) </t>
  </si>
  <si>
    <t>Gestion des droits utilisateurs</t>
  </si>
  <si>
    <t>Intégration des imports (sandre 3,0 et binaire) dans l'écran</t>
  </si>
  <si>
    <t>Développement d'un batch import configurable via un fichier
properties (détecter la présence d’un fichier binaire pour une usine donnée).</t>
  </si>
  <si>
    <t>Extraction des informations d'un fichier sandre version 3.0. Réaliser un parseur de fichier xml sandre 3.0</t>
  </si>
  <si>
    <t>Evolution de l'écran détails d'import
(Données de supervision, Données LIMS et Données Binaire)</t>
  </si>
  <si>
    <t>Creation d'un nouvel onglet Import BIN / SANDRE qui contient un slick grid et toute la partie UI ( preferences utilisateurs etc….)</t>
  </si>
  <si>
    <t>Creation d'un formulaire d'import</t>
  </si>
  <si>
    <t>Evolutions diverses de l'écran suivi des imports</t>
  </si>
  <si>
    <t>Evolution de la Pop-in de détail d'un import</t>
  </si>
  <si>
    <t>Mise en place sur bilan sandre</t>
  </si>
  <si>
    <t>Test et syncho avec Mathieu</t>
  </si>
  <si>
    <t>TACHE</t>
  </si>
  <si>
    <t>PROFIL</t>
  </si>
  <si>
    <t>Ergonome</t>
  </si>
  <si>
    <t>IMPORT FICHIER BINAIRE ET SANDRE 3.0</t>
  </si>
  <si>
    <t>Mise en place sur modele et rapport</t>
  </si>
  <si>
    <t>Evolution du WS permettant de selectionner les données en fonction d'un nu</t>
  </si>
  <si>
    <t>Test technique dev</t>
  </si>
  <si>
    <t>Architecte</t>
  </si>
  <si>
    <t>Dev backend</t>
  </si>
  <si>
    <t>Dev Frontend</t>
  </si>
  <si>
    <t>Admin Syst.  / Dev</t>
  </si>
  <si>
    <t>Dev</t>
  </si>
  <si>
    <t>Architecte / Dev Front / Dev Back</t>
  </si>
  <si>
    <t>Equipe Tunisie</t>
  </si>
  <si>
    <t>Equipe Dev</t>
  </si>
  <si>
    <t>Architecte / CP</t>
  </si>
  <si>
    <t>DOC TECHNIQUE</t>
  </si>
  <si>
    <t>DOC FONCTIONNELLE</t>
  </si>
  <si>
    <t>Consultant / CP / Dev</t>
  </si>
  <si>
    <t>Fonctionnalité du CCTP "INT01-02 - L'application doit permettre d'importer des données depuis des fichiers SANDRE 1.5, 2.0 et 3.0" et "Intégration fichier binaire"</t>
  </si>
  <si>
    <t>Réserve de temps</t>
  </si>
  <si>
    <t>CORRECTION ANOMALIE</t>
  </si>
  <si>
    <t>NN</t>
  </si>
  <si>
    <t>1.6.0</t>
  </si>
  <si>
    <t>GENERATION DES BILANS SELON LE NIVEAU DE CONTRÔLE DES DONNEES (VERIFIE, VALIDE, CERTIFIE)</t>
  </si>
  <si>
    <t>EVOLUTION ECRAN EDITION ET VALIDATION - AFFICHAGE DES DONNEES SUR DIFFERENT PAS DE TEMPS</t>
  </si>
  <si>
    <t>EVOLUTION ECRAN AFFICHAGE DES DONNEES SOUS FORME DE GRPHIQUE - GESTION DES PAS DE TEMPS</t>
  </si>
  <si>
    <t>REFONTE ET SUIVI DES IMPORTS</t>
  </si>
  <si>
    <t>TOTAL BILAN</t>
  </si>
  <si>
    <t>MAV</t>
  </si>
  <si>
    <t>POMPAGE</t>
  </si>
  <si>
    <t>SEM</t>
  </si>
  <si>
    <t>SEC</t>
  </si>
  <si>
    <t>SEG</t>
  </si>
  <si>
    <t>DIE</t>
  </si>
  <si>
    <t>DSAR</t>
  </si>
  <si>
    <t>SAV</t>
  </si>
  <si>
    <t>NB</t>
  </si>
  <si>
    <r>
      <t xml:space="preserve">CHARGE UNITAIRE </t>
    </r>
    <r>
      <rPr>
        <b/>
        <i/>
        <sz val="11"/>
        <color theme="1"/>
        <rFont val="Calibri"/>
        <family val="2"/>
        <scheme val="minor"/>
      </rPr>
      <t>jh</t>
    </r>
  </si>
  <si>
    <r>
      <t xml:space="preserve">TOTAL </t>
    </r>
    <r>
      <rPr>
        <b/>
        <i/>
        <sz val="11"/>
        <color theme="1"/>
        <rFont val="Calibri"/>
        <family val="2"/>
        <scheme val="minor"/>
      </rPr>
      <t>jh</t>
    </r>
  </si>
  <si>
    <t>CHARGE UNITAIRE</t>
  </si>
  <si>
    <t>MODELISATION BILAN</t>
  </si>
  <si>
    <t>Cartographie des variables</t>
  </si>
  <si>
    <t>Modélisation</t>
  </si>
  <si>
    <t>Test unitaire</t>
  </si>
  <si>
    <t>Intégration évolution</t>
  </si>
  <si>
    <t>MODELISATION FORMULAIRE</t>
  </si>
  <si>
    <t>SOUS TOTAL</t>
  </si>
  <si>
    <t>Initialialement 18 dans le marché. Suite à la réunion de décembre, seulement 6 bilans ont été validés.</t>
  </si>
  <si>
    <t>Service en cours de division. Aucune information au 26/02/20 sur l'impact des bilans</t>
  </si>
  <si>
    <t>Livré en préproduction</t>
  </si>
  <si>
    <t>Livré en production</t>
  </si>
  <si>
    <t>En cours</t>
  </si>
  <si>
    <t>A faire</t>
  </si>
  <si>
    <t>OBLIGATOIRE MARCHE</t>
  </si>
  <si>
    <t>Atelier de lancement de projet</t>
  </si>
  <si>
    <t>Atelier(s) de validation de la solution AQUEDI</t>
  </si>
  <si>
    <t>Atelier(s) technico-fonctionnel(s)</t>
  </si>
  <si>
    <t>Atelier(s) de suivi de VA</t>
  </si>
  <si>
    <t>Atelier(s) de suivi de VSR</t>
  </si>
  <si>
    <t>Formation utilisateur</t>
  </si>
  <si>
    <t>Formation administrateur</t>
  </si>
  <si>
    <t>CHANTIER</t>
  </si>
  <si>
    <t>ACTION</t>
  </si>
  <si>
    <t>ACTEUR</t>
  </si>
  <si>
    <t>DUREE</t>
  </si>
  <si>
    <t>REPRISE ET INTEGRATION DES VARIABLES DE L’OUTIL BILAN EXISTANT</t>
  </si>
  <si>
    <t>Constitution de la cartographie des variables</t>
  </si>
  <si>
    <t>SIAAP</t>
  </si>
  <si>
    <t>A définir</t>
  </si>
  <si>
    <t>Etude et vérification</t>
  </si>
  <si>
    <t>Studia</t>
  </si>
  <si>
    <t>5 jrs</t>
  </si>
  <si>
    <t>Validation cartographie</t>
  </si>
  <si>
    <t>SIAAP + Studia</t>
  </si>
  <si>
    <t>Import de la cartographie des variables dans Aquedi</t>
  </si>
  <si>
    <t>2 jrs</t>
  </si>
  <si>
    <t>Recette interne bilan</t>
  </si>
  <si>
    <t>FORMULES DE CALCUL</t>
  </si>
  <si>
    <t xml:space="preserve">Référencement et extraction des formules de calcul </t>
  </si>
  <si>
    <t>Clarification des formules de calcul</t>
  </si>
  <si>
    <t>Validation des formules de calcul</t>
  </si>
  <si>
    <t>Conversion et intégration des formules de calcul</t>
  </si>
  <si>
    <t>CONNECTION AUX SYSTEMES EXISTANTS</t>
  </si>
  <si>
    <t>Interconnexion avec LIMS</t>
  </si>
  <si>
    <t>Interconnexion avec la supervision</t>
  </si>
  <si>
    <t>REPRISE CONFIGURATION OUTIL EXISTANT</t>
  </si>
  <si>
    <t>Transmettre la liste des utilisateurs</t>
  </si>
  <si>
    <t>Valider les droits utilisateurs</t>
  </si>
  <si>
    <t>Configurer les utilisateurs et les droits de chaque utilisateur dans Aquedi</t>
  </si>
  <si>
    <t>FORMATION</t>
  </si>
  <si>
    <t>1 jrs / groupe de 10 utilisateurs</t>
  </si>
  <si>
    <t>REPRISE DE L’HISTORIQUE DES DONNEES</t>
  </si>
  <si>
    <t>Communiquer une extraction des données de supervision dans le format "Aquedi"</t>
  </si>
  <si>
    <t>Import de l'historique des données</t>
  </si>
  <si>
    <t>RECETTE</t>
  </si>
  <si>
    <t>SIAAP + Eras</t>
  </si>
  <si>
    <t>VA</t>
  </si>
  <si>
    <t>3 sem</t>
  </si>
  <si>
    <t>VSR</t>
  </si>
  <si>
    <t>5 sem</t>
  </si>
  <si>
    <t>Architecte / Equipe Bilan</t>
  </si>
  <si>
    <t>Architecte / Equipe Bilan / CP</t>
  </si>
  <si>
    <t>Architecte / Dev backend</t>
  </si>
  <si>
    <t>CP</t>
  </si>
  <si>
    <t>Formateur</t>
  </si>
  <si>
    <t>Support / Equipe Bilan / Architecte / Dev Backend</t>
  </si>
  <si>
    <t>Formation + Préparation</t>
  </si>
  <si>
    <t>Atelier pilotage projet</t>
  </si>
  <si>
    <t>ATELIER SUIVI</t>
  </si>
  <si>
    <t>Architecte / Equipe bilan / Formateur / CP</t>
  </si>
  <si>
    <t>Architecte / Equipe bilan / CP</t>
  </si>
  <si>
    <t>CP / Equipe bilan</t>
  </si>
  <si>
    <r>
      <t xml:space="preserve">CHARGE
</t>
    </r>
    <r>
      <rPr>
        <b/>
        <i/>
        <sz val="11"/>
        <color theme="0"/>
        <rFont val="Calibri"/>
        <family val="2"/>
        <scheme val="minor"/>
      </rPr>
      <t>en jh</t>
    </r>
  </si>
  <si>
    <t>Atelier usine</t>
  </si>
  <si>
    <t>Accompagnement mise en place SSO</t>
  </si>
  <si>
    <t>Accompagnement intégration des données</t>
  </si>
  <si>
    <t>Dimensionnement infrastructure</t>
  </si>
  <si>
    <t>Documentation</t>
  </si>
  <si>
    <t>Gestion usine logiciel</t>
  </si>
  <si>
    <t>TRANSVERSE</t>
  </si>
  <si>
    <t>jh</t>
  </si>
  <si>
    <t>Infrastructure</t>
  </si>
  <si>
    <t>Recette</t>
  </si>
  <si>
    <t>Gestion de projet</t>
  </si>
  <si>
    <t>Equipe Bilan FR</t>
  </si>
  <si>
    <t>Equipe Infra</t>
  </si>
  <si>
    <t>Qualification de l’outil ; Vérifier que le rendu est correct sur les rapports qu’on a</t>
  </si>
  <si>
    <t>Déploiement de la dernière version de Tableau Software</t>
  </si>
  <si>
    <t>Intégration Tableau Software Avec SSO</t>
  </si>
  <si>
    <t>Maj de la source de donnée de Tableau Software pour l’adapter à la dernière version d’AQUEDI</t>
  </si>
  <si>
    <t>REFERENCE CCTP</t>
  </si>
  <si>
    <t>MODULE</t>
  </si>
  <si>
    <t>FONCTIONNALITE</t>
  </si>
  <si>
    <t>EXIGENCE DU CCTP</t>
  </si>
  <si>
    <t>ID JIRA</t>
  </si>
  <si>
    <t>STATUT</t>
  </si>
  <si>
    <t>DOCUMENTATION</t>
  </si>
  <si>
    <t>Document de formation TS</t>
  </si>
  <si>
    <t>A sous traiter</t>
  </si>
  <si>
    <t>Guide utilisateur TS</t>
  </si>
  <si>
    <t>FAQ</t>
  </si>
  <si>
    <t>Doc utilisateur</t>
  </si>
  <si>
    <t>Manuel utilisateur</t>
  </si>
  <si>
    <t>Document de formation utilisateur Aquedi</t>
  </si>
  <si>
    <t>Document de formation administrateur Aquedi</t>
  </si>
  <si>
    <t>Document d'exploitation</t>
  </si>
  <si>
    <t>Doc technique</t>
  </si>
  <si>
    <t>DEVELOPPEMENT OUTIL BILAN</t>
  </si>
  <si>
    <t>Fonctionnalité du CCTP</t>
  </si>
  <si>
    <r>
      <t xml:space="preserve">MAV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</si>
  <si>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POMPAGE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</si>
  <si>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SEM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</si>
  <si>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SEC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</si>
  <si>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SEG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</si>
  <si>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DIE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</si>
  <si>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DSAR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</si>
  <si>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SAV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</si>
  <si>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TOTAL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</si>
  <si>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SPECIFICATION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</si>
  <si>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MAQUETTE UX/UI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</si>
  <si>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ANALYSE TECHNIQUE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</si>
  <si>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CONCEPTION TECHNIQUE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</si>
  <si>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DEV BACKEND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</si>
  <si>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DEV FRONTEND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</si>
  <si>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TEST FONCTIONNEL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</si>
  <si>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TEST TECHNIQUE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</si>
  <si>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TEST INTEGRATION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</si>
  <si>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PARAMETRAGE DE LA SOLUTION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</si>
  <si>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IMPACT BILAN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</si>
  <si>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DEPLOIEMENT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</si>
  <si>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INFRASTRUCTURE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</si>
  <si>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DOC TECHNIQUE
</t>
    </r>
    <r>
      <rPr>
        <b/>
        <i/>
        <sz val="9"/>
        <color theme="1"/>
        <rFont val="Calibri"/>
        <family val="2"/>
        <scheme val="minor"/>
      </rPr>
      <t>jh</t>
    </r>
  </si>
  <si>
    <r>
      <t xml:space="preserve">DOC FONCTIONNELLE
</t>
    </r>
    <r>
      <rPr>
        <b/>
        <i/>
        <sz val="9"/>
        <color theme="1"/>
        <rFont val="Calibri"/>
        <family val="2"/>
        <scheme val="minor"/>
      </rPr>
      <t>jh</t>
    </r>
  </si>
  <si>
    <t>DEPLOIEMENT USINE</t>
  </si>
  <si>
    <t>Recette interne Formulaire</t>
  </si>
  <si>
    <t>Equipe Bilan</t>
  </si>
  <si>
    <t>RECETTE BILAN &amp; FORMULAIRE</t>
  </si>
  <si>
    <t>RECETTE FORMULAIRE</t>
  </si>
  <si>
    <t>RECETTE BILAN</t>
  </si>
  <si>
    <t>RECAPITULATIF</t>
  </si>
  <si>
    <t>MODALE POUR ACCEDER A L'ECRAN EDITION ET VALIDATION V2</t>
  </si>
  <si>
    <t>ECRAN EDITION ET VALIDATION</t>
  </si>
  <si>
    <t>INT01-02</t>
  </si>
  <si>
    <t>IMPORT FICHIER BINAIRE</t>
  </si>
  <si>
    <t>EVOLUTION MODULE IMPORT</t>
  </si>
  <si>
    <t>IMPORT FICHIER SANDRE</t>
  </si>
  <si>
    <t xml:space="preserve">CONFIGURATION D'UN IMPORT </t>
  </si>
  <si>
    <t>SUIVI DES IMPORTS</t>
  </si>
  <si>
    <t xml:space="preserve">GENERATION DES BILANS SELON LE NIVEAU DE CONTRÔLE DES DONNEES </t>
  </si>
  <si>
    <t>L'APPLICATION DOIT PERMETTRE AUX UTILISATEURS HABILITES DE METTRE A JOUR FACILEMENT ET RAPIDEMENT LES CHANGEMENTS DE CODIFICATION IMPOSES PAR SANDRE</t>
  </si>
  <si>
    <t>Configuration d'alarme</t>
  </si>
  <si>
    <t>Mise en place des notifications</t>
  </si>
  <si>
    <t>Rechercher une mise à jour</t>
  </si>
  <si>
    <t>Mise en place écran de recherche d'une mise à jour</t>
  </si>
  <si>
    <t>Ajout du loader et MAJ date vérification</t>
  </si>
  <si>
    <t>IHM représentant le cas "Une mise à jour est disponible »</t>
  </si>
  <si>
    <t>Indication impact de la mise à jour</t>
  </si>
  <si>
    <t>Indiquer le détail de l’ensemble des modifications impliquées par cette ou ces mises à jour pour chacun des référentiels SANDRE</t>
  </si>
  <si>
    <t>Indiquer la liste des variables impactées par cette mise à jour</t>
  </si>
  <si>
    <t>Indiquer la liste des bilans impactés par cette mise à jour</t>
  </si>
  <si>
    <t>Deploiement de la mise à jour</t>
  </si>
  <si>
    <t>Demande de confirmation avant déploiement</t>
  </si>
  <si>
    <t>Mises à jour réalisées avec succès + IHM "Erreur lors du déploiement des mises à jour des référentiels</t>
  </si>
  <si>
    <t>Historique</t>
  </si>
  <si>
    <t>Consulter l'historique des mises à jour des référentiels SANDRE</t>
  </si>
  <si>
    <t>Consulter le détail d'une mise à jour</t>
  </si>
  <si>
    <t>Impact infrastructure</t>
  </si>
  <si>
    <t>Liaison avec le proxy du SIMT</t>
  </si>
  <si>
    <t>UN ECRAN DOIT PERMETTRE DE CONNAITRE LES NOMS DES VARIABLES UTILISEES DANS LE BILAN</t>
  </si>
  <si>
    <t>Implémenter une persistance des données pour le cas des modèles Excel </t>
  </si>
  <si>
    <t>Implémentation pour les bilans Sandre</t>
  </si>
  <si>
    <t>Empêcher la suppression d’une variable si utilisée dans un fichier Modèle Excel (on notifie le nom du premier modèle Excel concerné) </t>
  </si>
  <si>
    <t xml:space="preserve">Tache : Formulaire Integrer les pas de temps ainsi qu'une zone de commentaire </t>
  </si>
  <si>
    <t>Mise en place d une liste deroulante permettant de selectionner le pas de temps desiré</t>
  </si>
  <si>
    <t>Ajout de boutons permettant d'acceder  à la donnée suivante ou precedente selon le pas de temps (ex: passer à la journee suivante si le pas de temps est quotidien)</t>
  </si>
  <si>
    <t>Adapter le DatePickr selon le pas de temps selectionné</t>
  </si>
  <si>
    <t>Desactiver ledtion des donnees lorsque lon consulte les donnees dans un pas de temps qui n'est pas l'original</t>
  </si>
  <si>
    <t>Integrer un champs de type richtextbox / Gras , police, taille du texte etc....</t>
  </si>
  <si>
    <t>Verifier la compatibilité avec les formulaires precedent apporté un correctif si necessaire</t>
  </si>
  <si>
    <t>L'APPLICATION DOIT PERMETTRE A UN UTILISATEUR AVANCE DE CRÉER LA MISE EN PAGE D'UN BILAN OU D'UN FORMULAIRE DEPUIS L'APPLICATION</t>
  </si>
  <si>
    <t>Definir le un model de données exploitable par les devs back</t>
  </si>
  <si>
    <t>fusion des cellules</t>
  </si>
  <si>
    <t>Insertion d'images</t>
  </si>
  <si>
    <t>Insertion d'une entete ou pied de page</t>
  </si>
  <si>
    <t>Insertion de graphiques</t>
  </si>
  <si>
    <t>Modifier la couleur du texte sur les cellules selectionnées</t>
  </si>
  <si>
    <t>Modifier la couleur de l'arriere plan sur les cellules selectionnées</t>
  </si>
  <si>
    <t>integrer la fonctionnalité : Scroll automatique lors d'une selection</t>
  </si>
  <si>
    <t>Creation d'un menu de navigation laterale retractable</t>
  </si>
  <si>
    <t>Afficher la liste des variables dans le side-nav</t>
  </si>
  <si>
    <t>Implementer un mecanisme de drag n drop qui permet d'inserer les variables</t>
  </si>
  <si>
    <t>Implementer un mecanisme de drag n drop qui permet d'inserer des champs textes</t>
  </si>
  <si>
    <t>Permettre la supression de tout type de champs des cellules selectionnées</t>
  </si>
  <si>
    <t xml:space="preserve">Concevoir et implementer un mecanisme qui permettra de definir sur quelle plage de date les variables doivent etre affichées </t>
  </si>
  <si>
    <t xml:space="preserve">Creation d'un point d'entré pour acceder a l'ecran créer la mise en page d'un bilan </t>
  </si>
  <si>
    <t>Mise en place du routing</t>
  </si>
  <si>
    <t>Creation dun formulaire pour ajouter des Bilans</t>
  </si>
  <si>
    <t>Creation dun ecran de listing des mises en pages de bilans</t>
  </si>
  <si>
    <t>Creation dun ecran de listing des versions mises en pages de bilans</t>
  </si>
  <si>
    <t>Preferences utilisateurs sur ces listings</t>
  </si>
  <si>
    <t>Implentation des droits</t>
  </si>
  <si>
    <t>Gestion des contrôles nécessaires avant la génération du modèle rapport + Message d'erreurs</t>
  </si>
  <si>
    <t>Développement d'un web Service qui génére un modèle rapport (Entête, pied de page, feuilles, lignes, colonnes ,,, )</t>
  </si>
  <si>
    <t>Développement des méthodes necessaires pour l'enregistrement de modèle de rapport suite à la prévisualisation et/ou génération</t>
  </si>
  <si>
    <t>Gestion de versionning des modèle rapport</t>
  </si>
  <si>
    <t>Upload d'une image lors de la création d'un site + adaptation (redimensionnement) + Intégration dans le modèle</t>
  </si>
  <si>
    <t>Regrouper l'enssemble des imports dans un onglet</t>
  </si>
  <si>
    <t>Regrouper l'enssemble des exports dans un onglet</t>
  </si>
  <si>
    <t>Ajout d'une colonne indiquant le type d'export ou import selon l'onglet (Supervision / Binaire / Sandre)</t>
  </si>
  <si>
    <t>Refonte de la fenetre detail d'un import, ajouter une rubrique dedié au niveau de criticité de l'erreur, rapport d'erreur plus lisible</t>
  </si>
  <si>
    <t>Split des onglets</t>
  </si>
  <si>
    <t>Gestion des erreurs</t>
  </si>
  <si>
    <t>Ajouter une nouvelle fonctionalité de purge</t>
  </si>
  <si>
    <t>TACHE : CONSULTER UN BILAN SANDRE</t>
  </si>
  <si>
    <t>Creation de la page de recap</t>
  </si>
  <si>
    <t>Ajouter un point d'acces depuis la liste des bilans et des drafts</t>
  </si>
  <si>
    <t>Tache : INT01-04: Maj du referentiel Sandre</t>
  </si>
  <si>
    <t xml:space="preserve">Creation du routing associé au composant </t>
  </si>
  <si>
    <t>Creation du composant parent (le container)</t>
  </si>
  <si>
    <t>Creation du composant Rechercher et appliquer les mises à jours</t>
  </si>
  <si>
    <t>Creation du composant Historique des mises à jours</t>
  </si>
  <si>
    <t xml:space="preserve">Creation du composant arborescence </t>
  </si>
  <si>
    <t>Creation du composant filtres</t>
  </si>
  <si>
    <t>Creation des animations</t>
  </si>
  <si>
    <t>Adapter le web service pour prendre en compte le pas de temps</t>
  </si>
  <si>
    <t>Revoir le formatage des données necessaire au bon fonctionnement des graphiques</t>
  </si>
  <si>
    <t>Inserer les valeurs null entre la plage de dates défini par l'utilisateur avec le pas de temps spécifié</t>
  </si>
  <si>
    <t>Désactiver l'edtion  des données lorsqu'elles ne sont pas afficher sous leur pas de temps original</t>
  </si>
  <si>
    <t>Adapter toutes les fonctionnalitées existantes aux differents pas de temps si besoin</t>
  </si>
  <si>
    <t>Développement d'un web Service qui permet le regroupement des données par pas de temps</t>
  </si>
  <si>
    <t>Ajout des pas de temps lors de la création d'une définition variable (mise à jour de l'énumération Type)</t>
  </si>
  <si>
    <t>Développement d'un web service qui fournit la nouvelle structure au Front</t>
  </si>
  <si>
    <t>Mise à jour des données transmises par le web service de l'écran détails (définition variable)</t>
  </si>
  <si>
    <t>Tâche Infra mais aussi frontend + backend pour intégrer un SSO sur AQUEDI.
Pas de specs (Sylvain et Nicolas vont nous décrire oralement les specs)
Décorreler la partie SSO entre AQUEDI et TABLEAU</t>
  </si>
  <si>
    <t>Mettre en place un mecanisme pour savoir si on utlise le sso ou la connexion</t>
  </si>
  <si>
    <t>Modifier l'interface de connexion pour rediriger l'utilisateurs vers le portail SSO</t>
  </si>
  <si>
    <t>Recuperer le token depuis une url definit à l'avance</t>
  </si>
  <si>
    <t>Synchronisation des utilisateurs AQUEDI et Tableau Software : Maj avec la dernière version de l’API Tableau </t>
  </si>
  <si>
    <t>Tests</t>
  </si>
  <si>
    <t>L'application doit permettre de générer un bilan au format pdf</t>
  </si>
  <si>
    <t>Recherche d’un outil de conversion fichier excel vers PDF pouvant fonctionner sous LINUX et interfacable avec Java</t>
  </si>
  <si>
    <t>Intégration dans AQUEDI</t>
  </si>
  <si>
    <t>Test</t>
  </si>
  <si>
    <t>Provision pour risque</t>
  </si>
  <si>
    <t>CHARGE DOCUMENTATION</t>
  </si>
  <si>
    <t>CHARGE TEST</t>
  </si>
  <si>
    <t>ESTIMATION RAF</t>
  </si>
  <si>
    <t>Chiffrage équipe dev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</si>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</sst>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4" xfId="0" applyFill="1" applyBorder="1"/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/>
    <xf numFmtId="0" fontId="0" fillId="8" borderId="4" xfId="0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6" fillId="8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0" fillId="0" borderId="3" xfId="0" applyBorder="1"/>
    <xf numFmtId="0" fontId="2" fillId="2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9" borderId="4" xfId="0" applyFont="1" applyFill="1" applyBorder="1"/>
    <xf numFmtId="0" fontId="2" fillId="9" borderId="4" xfId="0" applyFont="1" applyFill="1" applyBorder="1" applyAlignment="1">
      <alignment horizontal="center" wrapText="1"/>
    </xf>
    <xf numFmtId="0" fontId="2" fillId="9" borderId="7" xfId="0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8" borderId="4" xfId="0" applyFont="1" applyFill="1" applyBorder="1"/>
    <xf numFmtId="0" fontId="2" fillId="8" borderId="8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8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 indent="2"/>
    </xf>
    <xf numFmtId="0" fontId="7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1" fillId="11" borderId="0" xfId="0" applyFont="1" applyFill="1" applyAlignment="1">
      <alignment horizontal="left" vertical="center" wrapText="1"/>
    </xf>
    <xf numFmtId="0" fontId="1" fillId="11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 readingOrder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" fontId="10" fillId="11" borderId="4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 indent="2"/>
    </xf>
    <xf numFmtId="1" fontId="8" fillId="0" borderId="0" xfId="0" applyNumberFormat="1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 readingOrder="1"/>
    </xf>
    <xf numFmtId="0" fontId="4" fillId="8" borderId="4" xfId="0" applyFont="1" applyFill="1" applyBorder="1" applyAlignment="1">
      <alignment horizontal="center" vertical="center" wrapText="1" readingOrder="1"/>
    </xf>
    <xf numFmtId="0" fontId="4" fillId="8" borderId="4" xfId="0" applyFont="1" applyFill="1" applyBorder="1" applyAlignment="1">
      <alignment horizontal="left" vertical="center" wrapText="1" readingOrder="1"/>
    </xf>
    <xf numFmtId="0" fontId="4" fillId="8" borderId="4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/>
    <xf numFmtId="0" fontId="12" fillId="6" borderId="4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2" fillId="0" borderId="0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1" fillId="6" borderId="4" xfId="0" applyFont="1" applyFill="1" applyBorder="1"/>
    <xf numFmtId="0" fontId="8" fillId="0" borderId="0" xfId="0" applyFont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15" fillId="12" borderId="4" xfId="0" applyFont="1" applyFill="1" applyBorder="1" applyAlignment="1">
      <alignment horizontal="left" vertical="center" wrapText="1" readingOrder="1"/>
    </xf>
    <xf numFmtId="0" fontId="15" fillId="12" borderId="4" xfId="0" applyFont="1" applyFill="1" applyBorder="1" applyAlignment="1">
      <alignment horizontal="center" vertical="center" wrapText="1" readingOrder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4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 readingOrder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 readingOrder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 readingOrder="1"/>
    </xf>
    <xf numFmtId="0" fontId="8" fillId="0" borderId="3" xfId="0" applyFont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 readingOrder="1"/>
    </xf>
    <xf numFmtId="0" fontId="7" fillId="0" borderId="4" xfId="0" applyFont="1" applyFill="1" applyBorder="1" applyAlignment="1">
      <alignment horizontal="center" vertical="center" wrapText="1" readingOrder="1"/>
    </xf>
    <xf numFmtId="0" fontId="9" fillId="0" borderId="4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 readingOrder="1"/>
    </xf>
    <xf numFmtId="0" fontId="8" fillId="0" borderId="0" xfId="0" applyFont="1" applyAlignment="1">
      <alignment horizontal="left" wrapText="1" indent="1"/>
    </xf>
    <xf numFmtId="0" fontId="8" fillId="0" borderId="0" xfId="0" applyFont="1" applyAlignment="1">
      <alignment horizontal="left" indent="1"/>
    </xf>
    <xf numFmtId="1" fontId="8" fillId="0" borderId="0" xfId="0" applyNumberFormat="1" applyFont="1"/>
    <xf numFmtId="0" fontId="1" fillId="13" borderId="0" xfId="0" applyFont="1" applyFill="1" applyAlignment="1">
      <alignment horizontal="left" vertical="center" wrapText="1"/>
    </xf>
    <xf numFmtId="1" fontId="10" fillId="13" borderId="2" xfId="0" applyNumberFormat="1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/>
    <xf numFmtId="0" fontId="7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/>
    <xf numFmtId="0" fontId="4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8" borderId="4" xfId="0" applyFill="1" applyBorder="1" applyAlignment="1">
      <alignment vertical="center" wrapText="1"/>
    </xf>
    <xf numFmtId="0" fontId="4" fillId="0" borderId="0" xfId="0" applyFont="1" applyAlignment="1">
      <alignment horizontal="left" wrapText="1" readingOrder="1"/>
    </xf>
    <xf numFmtId="0" fontId="0" fillId="0" borderId="3" xfId="0" applyBorder="1" applyAlignment="1">
      <alignment horizontal="center" vertical="center"/>
    </xf>
    <xf numFmtId="0" fontId="3" fillId="8" borderId="4" xfId="0" applyFont="1" applyFill="1" applyBorder="1" applyAlignment="1">
      <alignment wrapText="1"/>
    </xf>
    <xf numFmtId="0" fontId="3" fillId="0" borderId="0" xfId="0" applyFont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4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9" fontId="0" fillId="0" borderId="0" xfId="0" applyNumberFormat="1"/>
    <xf numFmtId="1" fontId="0" fillId="0" borderId="0" xfId="0" applyNumberFormat="1"/>
    <xf numFmtId="0" fontId="0" fillId="8" borderId="3" xfId="0" applyFill="1" applyBorder="1"/>
    <xf numFmtId="9" fontId="0" fillId="0" borderId="3" xfId="0" applyNumberFormat="1" applyBorder="1"/>
    <xf numFmtId="1" fontId="0" fillId="0" borderId="3" xfId="0" applyNumberFormat="1" applyBorder="1"/>
    <xf numFmtId="0" fontId="2" fillId="0" borderId="0" xfId="0" applyFont="1"/>
    <xf numFmtId="1" fontId="2" fillId="0" borderId="0" xfId="0" applyNumberFormat="1" applyFont="1"/>
    <xf numFmtId="0" fontId="0" fillId="0" borderId="0" xfId="0" applyFill="1" applyBorder="1"/>
    <xf numFmtId="0" fontId="0" fillId="0" borderId="0" xfId="0" applyFill="1"/>
    <xf numFmtId="9" fontId="8" fillId="0" borderId="0" xfId="0" applyNumberFormat="1" applyFont="1"/>
    <xf numFmtId="0" fontId="9" fillId="8" borderId="3" xfId="0" applyFont="1" applyFill="1" applyBorder="1" applyAlignment="1">
      <alignment horizontal="right"/>
    </xf>
    <xf numFmtId="1" fontId="0" fillId="0" borderId="0" xfId="0" applyNumberFormat="1" applyFill="1" applyBorder="1"/>
    <xf numFmtId="0" fontId="1" fillId="11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0" fontId="8" fillId="10" borderId="0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196D-F66D-40B9-AD63-95B6232F742B}">
  <dimension ref="A1:Q59"/>
  <sheetViews>
    <sheetView topLeftCell="A40" workbookViewId="0">
      <selection activeCell="C59" sqref="C59"/>
    </sheetView>
  </sheetViews>
  <sheetFormatPr baseColWidth="10" defaultRowHeight="14.4" outlineLevelRow="1" x14ac:dyDescent="0.3"/>
  <cols>
    <col min="1" max="1" width="34" customWidth="1"/>
    <col min="2" max="2" width="14.6640625" customWidth="1"/>
    <col min="5" max="5" width="14.88671875" customWidth="1"/>
    <col min="8" max="8" width="13.5546875" customWidth="1"/>
    <col min="10" max="10" width="13.44140625" customWidth="1"/>
    <col min="11" max="11" width="16" customWidth="1"/>
    <col min="13" max="13" width="14.109375" customWidth="1"/>
    <col min="14" max="14" width="16.88671875" customWidth="1"/>
    <col min="15" max="15" width="15.44140625" customWidth="1"/>
    <col min="16" max="16" width="16.88671875" customWidth="1"/>
  </cols>
  <sheetData>
    <row r="1" spans="1:17" s="7" customFormat="1" x14ac:dyDescent="0.3">
      <c r="A1" s="60" t="s">
        <v>227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90"/>
      <c r="O1" s="90"/>
      <c r="P1" s="90"/>
      <c r="Q1" s="90"/>
    </row>
    <row r="2" spans="1:17" ht="40.5" customHeight="1" x14ac:dyDescent="0.3">
      <c r="A2" s="53" t="s">
        <v>79</v>
      </c>
      <c r="B2" s="93" t="s">
        <v>238</v>
      </c>
      <c r="C2" s="93" t="s">
        <v>239</v>
      </c>
      <c r="D2" s="93" t="s">
        <v>240</v>
      </c>
      <c r="E2" s="93" t="s">
        <v>241</v>
      </c>
      <c r="F2" s="93" t="s">
        <v>242</v>
      </c>
      <c r="G2" s="93" t="s">
        <v>243</v>
      </c>
      <c r="H2" s="93" t="s">
        <v>244</v>
      </c>
      <c r="I2" s="93" t="s">
        <v>245</v>
      </c>
      <c r="J2" s="93" t="s">
        <v>246</v>
      </c>
      <c r="K2" s="93" t="s">
        <v>247</v>
      </c>
      <c r="L2" s="93" t="s">
        <v>248</v>
      </c>
      <c r="M2" s="93" t="s">
        <v>249</v>
      </c>
      <c r="N2" s="93" t="s">
        <v>250</v>
      </c>
      <c r="O2" s="93" t="s">
        <v>251</v>
      </c>
      <c r="P2" s="93" t="s">
        <v>252</v>
      </c>
      <c r="Q2" s="93" t="s">
        <v>237</v>
      </c>
    </row>
    <row r="3" spans="1:17" s="88" customFormat="1" ht="24" x14ac:dyDescent="0.25">
      <c r="A3" s="54" t="s">
        <v>133</v>
      </c>
      <c r="B3" s="89" t="s">
        <v>94</v>
      </c>
      <c r="C3" s="89" t="s">
        <v>81</v>
      </c>
      <c r="D3" s="89" t="s">
        <v>86</v>
      </c>
      <c r="E3" s="89" t="s">
        <v>91</v>
      </c>
      <c r="F3" s="89" t="s">
        <v>87</v>
      </c>
      <c r="G3" s="89" t="s">
        <v>88</v>
      </c>
      <c r="H3" s="89" t="s">
        <v>92</v>
      </c>
      <c r="I3" s="89" t="s">
        <v>93</v>
      </c>
      <c r="J3" s="89" t="s">
        <v>90</v>
      </c>
      <c r="K3" s="89" t="s">
        <v>89</v>
      </c>
      <c r="L3" s="89" t="s">
        <v>204</v>
      </c>
      <c r="M3" s="89" t="s">
        <v>89</v>
      </c>
      <c r="N3" s="89" t="s">
        <v>205</v>
      </c>
      <c r="O3" s="89" t="s">
        <v>86</v>
      </c>
      <c r="P3" s="89" t="s">
        <v>97</v>
      </c>
      <c r="Q3" s="96"/>
    </row>
    <row r="4" spans="1:17" outlineLevel="1" x14ac:dyDescent="0.3">
      <c r="A4" s="75" t="s">
        <v>228</v>
      </c>
      <c r="B4" s="87">
        <f>BACKLOG!K3</f>
        <v>0</v>
      </c>
      <c r="C4" s="87">
        <f>BACKLOG!L3</f>
        <v>0</v>
      </c>
      <c r="D4" s="87">
        <f>BACKLOG!M3</f>
        <v>9</v>
      </c>
      <c r="E4" s="87">
        <f>BACKLOG!N3</f>
        <v>3</v>
      </c>
      <c r="F4" s="87">
        <f>BACKLOG!O3</f>
        <v>185.5</v>
      </c>
      <c r="G4" s="87">
        <f>BACKLOG!P3</f>
        <v>130</v>
      </c>
      <c r="H4" s="87">
        <f>BACKLOG!Q3</f>
        <v>0</v>
      </c>
      <c r="I4" s="87">
        <f>BACKLOG!R3</f>
        <v>11.5</v>
      </c>
      <c r="J4" s="87">
        <f>BACKLOG!S3</f>
        <v>3.5</v>
      </c>
      <c r="K4" s="87">
        <f>BACKLOG!T3</f>
        <v>0</v>
      </c>
      <c r="L4" s="87">
        <f>BACKLOG!U3</f>
        <v>0</v>
      </c>
      <c r="M4" s="87">
        <f>BACKLOG!V3</f>
        <v>0.5</v>
      </c>
      <c r="N4" s="87">
        <f>BACKLOG!W3</f>
        <v>0.5</v>
      </c>
      <c r="O4" s="87">
        <f>BACKLOG!X3</f>
        <v>0</v>
      </c>
      <c r="P4" s="87">
        <f>BACKLOG!Y3</f>
        <v>0</v>
      </c>
      <c r="Q4" s="97">
        <f>SUM(B4:P4)</f>
        <v>343.5</v>
      </c>
    </row>
    <row r="5" spans="1:17" outlineLevel="1" x14ac:dyDescent="0.3">
      <c r="A5" s="75" t="s">
        <v>197</v>
      </c>
      <c r="B5" s="87">
        <v>0</v>
      </c>
      <c r="C5" s="87">
        <v>0</v>
      </c>
      <c r="D5" s="87">
        <v>0</v>
      </c>
      <c r="E5" s="87">
        <v>0</v>
      </c>
      <c r="F5" s="87">
        <v>0</v>
      </c>
      <c r="G5" s="87">
        <v>0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  <c r="P5" s="87">
        <f>SUM(DOCUMENTATION!G:G)</f>
        <v>20</v>
      </c>
      <c r="Q5" s="97">
        <f>SUM(B5:P5)</f>
        <v>20</v>
      </c>
    </row>
    <row r="6" spans="1:17" x14ac:dyDescent="0.3">
      <c r="A6" s="58" t="s">
        <v>12</v>
      </c>
      <c r="B6" s="59">
        <f>SUM(B4:B5)</f>
        <v>0</v>
      </c>
      <c r="C6" s="59">
        <f t="shared" ref="C6:Q6" si="0">SUM(C4:C5)</f>
        <v>0</v>
      </c>
      <c r="D6" s="59">
        <f t="shared" si="0"/>
        <v>9</v>
      </c>
      <c r="E6" s="59">
        <f t="shared" si="0"/>
        <v>3</v>
      </c>
      <c r="F6" s="59">
        <f t="shared" si="0"/>
        <v>185.5</v>
      </c>
      <c r="G6" s="59">
        <f t="shared" si="0"/>
        <v>130</v>
      </c>
      <c r="H6" s="59">
        <f t="shared" si="0"/>
        <v>0</v>
      </c>
      <c r="I6" s="59">
        <f t="shared" si="0"/>
        <v>11.5</v>
      </c>
      <c r="J6" s="59">
        <f t="shared" si="0"/>
        <v>3.5</v>
      </c>
      <c r="K6" s="59">
        <f t="shared" si="0"/>
        <v>0</v>
      </c>
      <c r="L6" s="59">
        <f t="shared" si="0"/>
        <v>0</v>
      </c>
      <c r="M6" s="59">
        <f t="shared" si="0"/>
        <v>0.5</v>
      </c>
      <c r="N6" s="59">
        <f t="shared" si="0"/>
        <v>0.5</v>
      </c>
      <c r="O6" s="59">
        <f t="shared" si="0"/>
        <v>0</v>
      </c>
      <c r="P6" s="59">
        <f t="shared" si="0"/>
        <v>20</v>
      </c>
      <c r="Q6" s="59">
        <f t="shared" si="0"/>
        <v>363.5</v>
      </c>
    </row>
    <row r="7" spans="1:17" s="10" customFormat="1" x14ac:dyDescent="0.3">
      <c r="A7" s="150"/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</row>
    <row r="9" spans="1:17" x14ac:dyDescent="0.3">
      <c r="A9" s="167" t="s">
        <v>120</v>
      </c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91"/>
      <c r="O9" s="91"/>
      <c r="P9" s="91"/>
      <c r="Q9" s="91"/>
    </row>
    <row r="10" spans="1:17" ht="24" x14ac:dyDescent="0.3">
      <c r="A10" s="92" t="s">
        <v>79</v>
      </c>
      <c r="B10" s="94" t="s">
        <v>229</v>
      </c>
      <c r="C10" s="94" t="s">
        <v>230</v>
      </c>
      <c r="D10" s="94" t="s">
        <v>231</v>
      </c>
      <c r="E10" s="94" t="s">
        <v>232</v>
      </c>
      <c r="F10" s="94" t="s">
        <v>233</v>
      </c>
      <c r="G10" s="94" t="s">
        <v>234</v>
      </c>
      <c r="H10" s="94" t="s">
        <v>235</v>
      </c>
      <c r="I10" s="94" t="s">
        <v>236</v>
      </c>
      <c r="J10" s="95" t="s">
        <v>237</v>
      </c>
      <c r="K10" s="7"/>
      <c r="L10" s="7"/>
      <c r="M10" s="7"/>
    </row>
    <row r="11" spans="1:17" x14ac:dyDescent="0.3">
      <c r="A11" s="54" t="s">
        <v>133</v>
      </c>
      <c r="B11" s="55"/>
      <c r="C11" s="55"/>
      <c r="D11" s="55"/>
      <c r="E11" s="55"/>
      <c r="F11" s="55"/>
      <c r="G11" s="55"/>
      <c r="H11" s="55"/>
      <c r="I11" s="55"/>
      <c r="J11" s="55"/>
      <c r="K11" s="98"/>
      <c r="L11" s="98"/>
      <c r="M11" s="98"/>
      <c r="N11" s="99"/>
      <c r="O11" s="99"/>
      <c r="P11" s="99"/>
      <c r="Q11" s="99"/>
    </row>
    <row r="12" spans="1:17" hidden="1" outlineLevel="1" x14ac:dyDescent="0.3">
      <c r="A12" s="56" t="str">
        <f>'MODELISATION BILAN'!A3</f>
        <v>MODELISATION BILAN</v>
      </c>
      <c r="B12" s="57">
        <f>'MODELISATION BILAN'!D3</f>
        <v>0</v>
      </c>
      <c r="C12" s="57">
        <f>'MODELISATION BILAN'!G3</f>
        <v>0</v>
      </c>
      <c r="D12" s="57">
        <f>'MODELISATION BILAN'!J3</f>
        <v>0</v>
      </c>
      <c r="E12" s="57">
        <f>'MODELISATION BILAN'!M3</f>
        <v>0</v>
      </c>
      <c r="F12" s="57">
        <f>'MODELISATION BILAN'!P3</f>
        <v>22.5</v>
      </c>
      <c r="G12" s="57">
        <f>'MODELISATION BILAN'!S3</f>
        <v>8</v>
      </c>
      <c r="H12" s="57">
        <f>'MODELISATION BILAN'!V3</f>
        <v>24</v>
      </c>
      <c r="I12" s="57">
        <f>'MODELISATION BILAN'!Y3</f>
        <v>50</v>
      </c>
      <c r="J12" s="57">
        <f>SUM(B12:I12)</f>
        <v>104.5</v>
      </c>
      <c r="K12" s="7"/>
      <c r="L12" s="7"/>
      <c r="M12" s="7"/>
    </row>
    <row r="13" spans="1:17" hidden="1" outlineLevel="1" x14ac:dyDescent="0.3">
      <c r="A13" s="56" t="str">
        <f>'MODELISATION BILAN'!A8</f>
        <v>MODELISATION FORMULAIRE</v>
      </c>
      <c r="B13" s="57">
        <f>'MODELISATION BILAN'!D8</f>
        <v>0</v>
      </c>
      <c r="C13" s="57">
        <f>'MODELISATION BILAN'!G8</f>
        <v>0</v>
      </c>
      <c r="D13" s="57">
        <f>'MODELISATION BILAN'!J8</f>
        <v>0</v>
      </c>
      <c r="E13" s="57">
        <f>'MODELISATION BILAN'!M8</f>
        <v>0</v>
      </c>
      <c r="F13" s="57">
        <f>'MODELISATION BILAN'!P8</f>
        <v>0</v>
      </c>
      <c r="G13" s="57">
        <f>'MODELISATION BILAN'!S8</f>
        <v>0</v>
      </c>
      <c r="H13" s="57">
        <f>'MODELISATION BILAN'!V8</f>
        <v>0</v>
      </c>
      <c r="I13" s="57">
        <f>'MODELISATION BILAN'!Y8</f>
        <v>41.25</v>
      </c>
      <c r="J13" s="57">
        <f>SUM(B13:I13)</f>
        <v>41.25</v>
      </c>
      <c r="K13" s="7"/>
      <c r="L13" s="7"/>
      <c r="M13" s="7"/>
    </row>
    <row r="14" spans="1:17" collapsed="1" x14ac:dyDescent="0.3">
      <c r="A14" s="58" t="s">
        <v>12</v>
      </c>
      <c r="B14" s="59">
        <f>SUM(B12:B13)</f>
        <v>0</v>
      </c>
      <c r="C14" s="59">
        <f t="shared" ref="C14:J14" si="1">SUM(C12:C13)</f>
        <v>0</v>
      </c>
      <c r="D14" s="59">
        <f t="shared" si="1"/>
        <v>0</v>
      </c>
      <c r="E14" s="59">
        <f t="shared" si="1"/>
        <v>0</v>
      </c>
      <c r="F14" s="59">
        <f t="shared" si="1"/>
        <v>22.5</v>
      </c>
      <c r="G14" s="59">
        <f t="shared" si="1"/>
        <v>8</v>
      </c>
      <c r="H14" s="59">
        <f t="shared" si="1"/>
        <v>24</v>
      </c>
      <c r="I14" s="59">
        <f t="shared" si="1"/>
        <v>91.25</v>
      </c>
      <c r="J14" s="59">
        <f t="shared" si="1"/>
        <v>145.75</v>
      </c>
      <c r="K14" s="62"/>
      <c r="L14" s="62"/>
      <c r="M14" s="62"/>
      <c r="N14" s="23"/>
      <c r="O14" s="23"/>
      <c r="P14" s="23"/>
      <c r="Q14" s="23"/>
    </row>
    <row r="15" spans="1:17" s="10" customFormat="1" x14ac:dyDescent="0.3">
      <c r="A15" s="150"/>
      <c r="B15" s="151"/>
      <c r="C15" s="151"/>
      <c r="D15" s="151"/>
      <c r="E15" s="151"/>
      <c r="F15" s="151"/>
      <c r="G15" s="151"/>
      <c r="H15" s="151"/>
      <c r="I15" s="151"/>
      <c r="J15" s="151"/>
      <c r="K15" s="8"/>
      <c r="L15" s="8"/>
      <c r="M15" s="8"/>
      <c r="N15" s="152"/>
      <c r="O15" s="152"/>
      <c r="P15" s="152"/>
      <c r="Q15" s="152"/>
    </row>
    <row r="17" spans="1:17" x14ac:dyDescent="0.3">
      <c r="A17" s="167" t="s">
        <v>253</v>
      </c>
      <c r="B17" s="167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91"/>
      <c r="O17" s="91"/>
      <c r="P17" s="91"/>
      <c r="Q17" s="91"/>
    </row>
    <row r="18" spans="1:17" ht="24" x14ac:dyDescent="0.3">
      <c r="A18" s="92" t="s">
        <v>79</v>
      </c>
      <c r="B18" s="94" t="s">
        <v>229</v>
      </c>
      <c r="C18" s="94" t="s">
        <v>230</v>
      </c>
      <c r="D18" s="94" t="s">
        <v>231</v>
      </c>
      <c r="E18" s="94" t="s">
        <v>232</v>
      </c>
      <c r="F18" s="94" t="s">
        <v>233</v>
      </c>
      <c r="G18" s="94" t="s">
        <v>234</v>
      </c>
      <c r="H18" s="94" t="s">
        <v>235</v>
      </c>
      <c r="I18" s="94" t="s">
        <v>236</v>
      </c>
      <c r="J18" s="95" t="s">
        <v>237</v>
      </c>
    </row>
    <row r="19" spans="1:17" x14ac:dyDescent="0.3">
      <c r="A19" s="54" t="s">
        <v>133</v>
      </c>
      <c r="B19" s="55"/>
      <c r="C19" s="55"/>
      <c r="D19" s="55"/>
      <c r="E19" s="55"/>
      <c r="F19" s="55"/>
      <c r="G19" s="55"/>
      <c r="H19" s="55"/>
      <c r="I19" s="55"/>
      <c r="J19" s="55"/>
      <c r="K19" s="98"/>
      <c r="L19" s="98"/>
      <c r="M19" s="98"/>
      <c r="N19" s="99"/>
      <c r="O19" s="99"/>
      <c r="P19" s="99"/>
      <c r="Q19" s="99"/>
    </row>
    <row r="20" spans="1:17" hidden="1" outlineLevel="1" x14ac:dyDescent="0.3">
      <c r="A20" s="131" t="str">
        <f>'DEPLOIEMENT USINE'!A3</f>
        <v>ATELIER SUIVI</v>
      </c>
      <c r="B20" s="87">
        <f>'DEPLOIEMENT USINE'!F3</f>
        <v>0</v>
      </c>
      <c r="C20" s="87">
        <f>'DEPLOIEMENT USINE'!G3</f>
        <v>0</v>
      </c>
      <c r="D20" s="87">
        <f>'DEPLOIEMENT USINE'!H3</f>
        <v>4</v>
      </c>
      <c r="E20" s="87">
        <f>'DEPLOIEMENT USINE'!I3</f>
        <v>10</v>
      </c>
      <c r="F20" s="87">
        <f>'DEPLOIEMENT USINE'!J3</f>
        <v>12</v>
      </c>
      <c r="G20" s="87">
        <f>'DEPLOIEMENT USINE'!K3</f>
        <v>11</v>
      </c>
      <c r="H20" s="87">
        <f>'DEPLOIEMENT USINE'!L3</f>
        <v>15</v>
      </c>
      <c r="I20" s="87">
        <f>'DEPLOIEMENT USINE'!M3</f>
        <v>17</v>
      </c>
      <c r="J20" s="87">
        <f>'DEPLOIEMENT USINE'!N3</f>
        <v>69</v>
      </c>
    </row>
    <row r="21" spans="1:17" ht="43.2" hidden="1" outlineLevel="1" x14ac:dyDescent="0.3">
      <c r="A21" s="131" t="str">
        <f>'DEPLOIEMENT USINE'!A9</f>
        <v>REPRISE ET INTEGRATION DES VARIABLES DE L’OUTIL BILAN EXISTANT</v>
      </c>
      <c r="B21" s="87">
        <f>'DEPLOIEMENT USINE'!F9</f>
        <v>0</v>
      </c>
      <c r="C21" s="87">
        <f>'DEPLOIEMENT USINE'!G9</f>
        <v>0</v>
      </c>
      <c r="D21" s="87">
        <f>'DEPLOIEMENT USINE'!H9</f>
        <v>0</v>
      </c>
      <c r="E21" s="87">
        <f>'DEPLOIEMENT USINE'!I9</f>
        <v>0</v>
      </c>
      <c r="F21" s="87">
        <f>'DEPLOIEMENT USINE'!J9</f>
        <v>12.5</v>
      </c>
      <c r="G21" s="87">
        <f>'DEPLOIEMENT USINE'!K9</f>
        <v>8.5</v>
      </c>
      <c r="H21" s="87">
        <f>'DEPLOIEMENT USINE'!L9</f>
        <v>12.5</v>
      </c>
      <c r="I21" s="87">
        <f>'DEPLOIEMENT USINE'!M9</f>
        <v>22.5</v>
      </c>
      <c r="J21" s="87">
        <f>'DEPLOIEMENT USINE'!N9</f>
        <v>56</v>
      </c>
    </row>
    <row r="22" spans="1:17" hidden="1" outlineLevel="1" x14ac:dyDescent="0.3">
      <c r="A22" s="131" t="str">
        <f>'DEPLOIEMENT USINE'!A14</f>
        <v>FORMULES DE CALCUL</v>
      </c>
      <c r="B22" s="87">
        <f>'DEPLOIEMENT USINE'!F14</f>
        <v>0</v>
      </c>
      <c r="C22" s="87">
        <f>'DEPLOIEMENT USINE'!G14</f>
        <v>0</v>
      </c>
      <c r="D22" s="87">
        <f>'DEPLOIEMENT USINE'!H14</f>
        <v>0</v>
      </c>
      <c r="E22" s="87">
        <f>'DEPLOIEMENT USINE'!I14</f>
        <v>0</v>
      </c>
      <c r="F22" s="87">
        <f>'DEPLOIEMENT USINE'!J14</f>
        <v>11.5</v>
      </c>
      <c r="G22" s="87">
        <f>'DEPLOIEMENT USINE'!K14</f>
        <v>11.25</v>
      </c>
      <c r="H22" s="87">
        <f>'DEPLOIEMENT USINE'!L14</f>
        <v>11.5</v>
      </c>
      <c r="I22" s="87">
        <f>'DEPLOIEMENT USINE'!M14</f>
        <v>26</v>
      </c>
      <c r="J22" s="87">
        <f>'DEPLOIEMENT USINE'!N14</f>
        <v>60.25</v>
      </c>
    </row>
    <row r="23" spans="1:17" ht="28.8" hidden="1" outlineLevel="1" x14ac:dyDescent="0.3">
      <c r="A23" s="131" t="str">
        <f>'DEPLOIEMENT USINE'!A20</f>
        <v>CONNECTION AUX SYSTEMES EXISTANTS</v>
      </c>
      <c r="B23" s="87">
        <f>'DEPLOIEMENT USINE'!F20</f>
        <v>0</v>
      </c>
      <c r="C23" s="87">
        <f>'DEPLOIEMENT USINE'!G20</f>
        <v>0</v>
      </c>
      <c r="D23" s="87">
        <f>'DEPLOIEMENT USINE'!H20</f>
        <v>0</v>
      </c>
      <c r="E23" s="87">
        <f>'DEPLOIEMENT USINE'!I20</f>
        <v>0</v>
      </c>
      <c r="F23" s="87">
        <f>'DEPLOIEMENT USINE'!J20</f>
        <v>10</v>
      </c>
      <c r="G23" s="87">
        <f>'DEPLOIEMENT USINE'!K20</f>
        <v>5</v>
      </c>
      <c r="H23" s="87">
        <f>'DEPLOIEMENT USINE'!L20</f>
        <v>5</v>
      </c>
      <c r="I23" s="87">
        <f>'DEPLOIEMENT USINE'!M20</f>
        <v>10</v>
      </c>
      <c r="J23" s="87">
        <f>'DEPLOIEMENT USINE'!N20</f>
        <v>30</v>
      </c>
    </row>
    <row r="24" spans="1:17" ht="28.8" hidden="1" outlineLevel="1" x14ac:dyDescent="0.3">
      <c r="A24" s="131" t="str">
        <f>'DEPLOIEMENT USINE'!A23</f>
        <v>REPRISE CONFIGURATION OUTIL EXISTANT</v>
      </c>
      <c r="B24" s="87">
        <f>'DEPLOIEMENT USINE'!F23</f>
        <v>0</v>
      </c>
      <c r="C24" s="87">
        <f>'DEPLOIEMENT USINE'!G23</f>
        <v>0</v>
      </c>
      <c r="D24" s="87">
        <f>'DEPLOIEMENT USINE'!H23</f>
        <v>0</v>
      </c>
      <c r="E24" s="87">
        <f>'DEPLOIEMENT USINE'!I23</f>
        <v>0</v>
      </c>
      <c r="F24" s="87">
        <f>'DEPLOIEMENT USINE'!J23</f>
        <v>7.25</v>
      </c>
      <c r="G24" s="87">
        <f>'DEPLOIEMENT USINE'!K23</f>
        <v>7.25</v>
      </c>
      <c r="H24" s="87">
        <f>'DEPLOIEMENT USINE'!L23</f>
        <v>7.25</v>
      </c>
      <c r="I24" s="87">
        <f>'DEPLOIEMENT USINE'!M23</f>
        <v>7.25</v>
      </c>
      <c r="J24" s="87">
        <f>'DEPLOIEMENT USINE'!N23</f>
        <v>29</v>
      </c>
    </row>
    <row r="25" spans="1:17" hidden="1" outlineLevel="1" x14ac:dyDescent="0.3">
      <c r="A25" s="131" t="str">
        <f>'DEPLOIEMENT USINE'!A27</f>
        <v>FORMATION</v>
      </c>
      <c r="B25" s="87">
        <f>'DEPLOIEMENT USINE'!F27</f>
        <v>0</v>
      </c>
      <c r="C25" s="87">
        <f>'DEPLOIEMENT USINE'!G27</f>
        <v>0</v>
      </c>
      <c r="D25" s="87">
        <f>'DEPLOIEMENT USINE'!H27</f>
        <v>0</v>
      </c>
      <c r="E25" s="87">
        <f>'DEPLOIEMENT USINE'!I27</f>
        <v>0</v>
      </c>
      <c r="F25" s="87">
        <f>'DEPLOIEMENT USINE'!J27</f>
        <v>6</v>
      </c>
      <c r="G25" s="87">
        <f>'DEPLOIEMENT USINE'!K27</f>
        <v>4</v>
      </c>
      <c r="H25" s="87">
        <f>'DEPLOIEMENT USINE'!L27</f>
        <v>6</v>
      </c>
      <c r="I25" s="87">
        <f>'DEPLOIEMENT USINE'!M27</f>
        <v>10</v>
      </c>
      <c r="J25" s="87">
        <f>'DEPLOIEMENT USINE'!N27</f>
        <v>26</v>
      </c>
    </row>
    <row r="26" spans="1:17" ht="28.8" hidden="1" outlineLevel="1" x14ac:dyDescent="0.3">
      <c r="A26" s="131" t="str">
        <f>'DEPLOIEMENT USINE'!A30</f>
        <v>REPRISE DE L’HISTORIQUE DES DONNEES</v>
      </c>
      <c r="B26" s="87">
        <f>'DEPLOIEMENT USINE'!F30</f>
        <v>0</v>
      </c>
      <c r="C26" s="87">
        <f>'DEPLOIEMENT USINE'!G30</f>
        <v>0</v>
      </c>
      <c r="D26" s="87">
        <f>'DEPLOIEMENT USINE'!H30</f>
        <v>0</v>
      </c>
      <c r="E26" s="87">
        <f>'DEPLOIEMENT USINE'!I30</f>
        <v>0</v>
      </c>
      <c r="F26" s="87">
        <f>'DEPLOIEMENT USINE'!J30</f>
        <v>4</v>
      </c>
      <c r="G26" s="87">
        <f>'DEPLOIEMENT USINE'!K30</f>
        <v>4</v>
      </c>
      <c r="H26" s="87">
        <f>'DEPLOIEMENT USINE'!L30</f>
        <v>4</v>
      </c>
      <c r="I26" s="87">
        <f>'DEPLOIEMENT USINE'!M30</f>
        <v>6</v>
      </c>
      <c r="J26" s="87">
        <f>'DEPLOIEMENT USINE'!N30</f>
        <v>18</v>
      </c>
    </row>
    <row r="27" spans="1:17" hidden="1" outlineLevel="1" x14ac:dyDescent="0.3">
      <c r="A27" s="131" t="str">
        <f>'DEPLOIEMENT USINE'!A33</f>
        <v>RECETTE</v>
      </c>
      <c r="B27" s="87">
        <f>'DEPLOIEMENT USINE'!F33</f>
        <v>0</v>
      </c>
      <c r="C27" s="87">
        <f>'DEPLOIEMENT USINE'!G33</f>
        <v>0</v>
      </c>
      <c r="D27" s="87">
        <f>'DEPLOIEMENT USINE'!H33</f>
        <v>0</v>
      </c>
      <c r="E27" s="87">
        <f>'DEPLOIEMENT USINE'!I33</f>
        <v>0</v>
      </c>
      <c r="F27" s="87">
        <f>'DEPLOIEMENT USINE'!J33</f>
        <v>3</v>
      </c>
      <c r="G27" s="87">
        <f>'DEPLOIEMENT USINE'!K33</f>
        <v>3</v>
      </c>
      <c r="H27" s="87">
        <f>'DEPLOIEMENT USINE'!L33</f>
        <v>3</v>
      </c>
      <c r="I27" s="87">
        <f>'DEPLOIEMENT USINE'!M33</f>
        <v>3</v>
      </c>
      <c r="J27" s="87">
        <f>'DEPLOIEMENT USINE'!N33</f>
        <v>12</v>
      </c>
    </row>
    <row r="28" spans="1:17" hidden="1" outlineLevel="1" x14ac:dyDescent="0.3">
      <c r="A28" s="131" t="str">
        <f>'DEPLOIEMENT USINE'!A35</f>
        <v>RECETTE BILAN &amp; FORMULAIRE</v>
      </c>
      <c r="B28" s="87">
        <f>'DEPLOIEMENT USINE'!F35</f>
        <v>0</v>
      </c>
      <c r="C28" s="87">
        <f>'DEPLOIEMENT USINE'!G35</f>
        <v>0</v>
      </c>
      <c r="D28" s="87">
        <f>'DEPLOIEMENT USINE'!H35</f>
        <v>0</v>
      </c>
      <c r="E28" s="87">
        <f>'DEPLOIEMENT USINE'!I35</f>
        <v>0</v>
      </c>
      <c r="F28" s="87">
        <f>'DEPLOIEMENT USINE'!J35</f>
        <v>3</v>
      </c>
      <c r="G28" s="87">
        <f>'DEPLOIEMENT USINE'!K35</f>
        <v>1</v>
      </c>
      <c r="H28" s="87">
        <f>'DEPLOIEMENT USINE'!L35</f>
        <v>3</v>
      </c>
      <c r="I28" s="87">
        <f>'DEPLOIEMENT USINE'!M35</f>
        <v>50</v>
      </c>
      <c r="J28" s="87">
        <f>'DEPLOIEMENT USINE'!N35</f>
        <v>57</v>
      </c>
    </row>
    <row r="29" spans="1:17" s="10" customFormat="1" hidden="1" outlineLevel="1" x14ac:dyDescent="0.3">
      <c r="A29" s="131" t="str">
        <f>'DEPLOIEMENT USINE'!A38</f>
        <v>VA</v>
      </c>
      <c r="B29" s="87">
        <f>'DEPLOIEMENT USINE'!F38</f>
        <v>0</v>
      </c>
      <c r="C29" s="87">
        <f>'DEPLOIEMENT USINE'!G38</f>
        <v>0</v>
      </c>
      <c r="D29" s="87">
        <f>'DEPLOIEMENT USINE'!H38</f>
        <v>0</v>
      </c>
      <c r="E29" s="87">
        <f>'DEPLOIEMENT USINE'!I38</f>
        <v>5</v>
      </c>
      <c r="F29" s="87">
        <f>'DEPLOIEMENT USINE'!J38</f>
        <v>5</v>
      </c>
      <c r="G29" s="87">
        <f>'DEPLOIEMENT USINE'!K38</f>
        <v>2</v>
      </c>
      <c r="H29" s="87">
        <f>'DEPLOIEMENT USINE'!L38</f>
        <v>5</v>
      </c>
      <c r="I29" s="87">
        <f>'DEPLOIEMENT USINE'!M38</f>
        <v>10</v>
      </c>
      <c r="J29" s="87">
        <f>'DEPLOIEMENT USINE'!N38</f>
        <v>27</v>
      </c>
    </row>
    <row r="30" spans="1:17" s="10" customFormat="1" hidden="1" outlineLevel="1" x14ac:dyDescent="0.3">
      <c r="A30" s="131" t="str">
        <f>'DEPLOIEMENT USINE'!A40</f>
        <v>VSR</v>
      </c>
      <c r="B30" s="87">
        <f>'DEPLOIEMENT USINE'!F40</f>
        <v>0</v>
      </c>
      <c r="C30" s="87">
        <f>'DEPLOIEMENT USINE'!G40</f>
        <v>0</v>
      </c>
      <c r="D30" s="87">
        <f>'DEPLOIEMENT USINE'!H40</f>
        <v>0</v>
      </c>
      <c r="E30" s="87">
        <f>'DEPLOIEMENT USINE'!I40</f>
        <v>5</v>
      </c>
      <c r="F30" s="87">
        <f>'DEPLOIEMENT USINE'!J40</f>
        <v>5</v>
      </c>
      <c r="G30" s="87">
        <f>'DEPLOIEMENT USINE'!K40</f>
        <v>2</v>
      </c>
      <c r="H30" s="87">
        <f>'DEPLOIEMENT USINE'!L40</f>
        <v>5</v>
      </c>
      <c r="I30" s="87">
        <f>'DEPLOIEMENT USINE'!M40</f>
        <v>10</v>
      </c>
      <c r="J30" s="87">
        <f>'DEPLOIEMENT USINE'!N40</f>
        <v>27</v>
      </c>
    </row>
    <row r="31" spans="1:17" s="10" customFormat="1" collapsed="1" x14ac:dyDescent="0.3">
      <c r="A31" s="58" t="s">
        <v>12</v>
      </c>
      <c r="B31" s="59">
        <f>SUM(B20:B30)</f>
        <v>0</v>
      </c>
      <c r="C31" s="59">
        <f t="shared" ref="C31:I31" si="2">SUM(C20:C30)</f>
        <v>0</v>
      </c>
      <c r="D31" s="59">
        <f t="shared" si="2"/>
        <v>4</v>
      </c>
      <c r="E31" s="59">
        <f t="shared" si="2"/>
        <v>20</v>
      </c>
      <c r="F31" s="59">
        <f t="shared" si="2"/>
        <v>79.25</v>
      </c>
      <c r="G31" s="59">
        <f t="shared" si="2"/>
        <v>59</v>
      </c>
      <c r="H31" s="59">
        <f t="shared" si="2"/>
        <v>77.25</v>
      </c>
      <c r="I31" s="59">
        <f t="shared" si="2"/>
        <v>171.75</v>
      </c>
      <c r="J31" s="59">
        <f>SUM(J20:J30)</f>
        <v>411.25</v>
      </c>
      <c r="K31" s="62"/>
      <c r="L31" s="62"/>
      <c r="M31" s="62"/>
      <c r="N31" s="23"/>
      <c r="O31" s="23"/>
      <c r="P31" s="23"/>
      <c r="Q31" s="23"/>
    </row>
    <row r="33" spans="1:17" x14ac:dyDescent="0.3">
      <c r="A33" s="60" t="s">
        <v>199</v>
      </c>
      <c r="B33" s="73" t="s">
        <v>200</v>
      </c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91"/>
      <c r="O33" s="91"/>
      <c r="P33" s="91"/>
      <c r="Q33" s="91"/>
    </row>
    <row r="34" spans="1:17" x14ac:dyDescent="0.3">
      <c r="A34" s="54" t="s">
        <v>133</v>
      </c>
      <c r="B34" s="74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7" outlineLevel="1" x14ac:dyDescent="0.3">
      <c r="A35" s="75" t="s">
        <v>201</v>
      </c>
      <c r="B35" s="76">
        <f>INFRASTUCTURE!B8</f>
        <v>50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7" outlineLevel="1" x14ac:dyDescent="0.3">
      <c r="A36" s="75" t="s">
        <v>202</v>
      </c>
      <c r="B36" s="76">
        <v>75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7" outlineLevel="1" x14ac:dyDescent="0.3">
      <c r="A37" s="75" t="s">
        <v>203</v>
      </c>
      <c r="B37" s="76">
        <f>SUM(Q6,J14,J31,B35,B36)*C37</f>
        <v>156.82499999999999</v>
      </c>
      <c r="C37" s="77">
        <v>0.15</v>
      </c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7" x14ac:dyDescent="0.3">
      <c r="A38" s="58" t="s">
        <v>12</v>
      </c>
      <c r="B38" s="78">
        <f>SUM(B35:B37)</f>
        <v>281.82499999999999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23"/>
      <c r="O38" s="23"/>
      <c r="P38" s="23"/>
      <c r="Q38" s="23"/>
    </row>
    <row r="40" spans="1:17" x14ac:dyDescent="0.3">
      <c r="A40" s="134" t="s">
        <v>259</v>
      </c>
      <c r="B40" s="135" t="s">
        <v>200</v>
      </c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7"/>
      <c r="O40" s="137"/>
      <c r="P40" s="137"/>
      <c r="Q40" s="137"/>
    </row>
    <row r="41" spans="1:17" x14ac:dyDescent="0.3">
      <c r="A41" s="54" t="s">
        <v>133</v>
      </c>
      <c r="B41" s="74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</row>
    <row r="42" spans="1:17" x14ac:dyDescent="0.3">
      <c r="A42" s="132" t="str">
        <f>A1</f>
        <v>DEVELOPPEMENT OUTIL BILAN</v>
      </c>
      <c r="B42" s="52">
        <f>Q6</f>
        <v>363.5</v>
      </c>
    </row>
    <row r="43" spans="1:17" x14ac:dyDescent="0.3">
      <c r="A43" s="132" t="str">
        <f>A9</f>
        <v>MODELISATION BILAN</v>
      </c>
      <c r="B43" s="52">
        <f>J14</f>
        <v>145.75</v>
      </c>
    </row>
    <row r="44" spans="1:17" x14ac:dyDescent="0.3">
      <c r="A44" s="132" t="str">
        <f>A17</f>
        <v>DEPLOIEMENT USINE</v>
      </c>
      <c r="B44" s="52">
        <f>J31</f>
        <v>411.25</v>
      </c>
    </row>
    <row r="45" spans="1:17" x14ac:dyDescent="0.3">
      <c r="A45" s="132" t="str">
        <f>A33</f>
        <v>TRANSVERSE</v>
      </c>
      <c r="B45" s="133">
        <f>B38</f>
        <v>281.82499999999999</v>
      </c>
    </row>
    <row r="46" spans="1:17" x14ac:dyDescent="0.3">
      <c r="A46" s="58" t="s">
        <v>12</v>
      </c>
      <c r="B46" s="23">
        <f>SUM(B42:B45)</f>
        <v>1202.325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</row>
    <row r="48" spans="1:17" s="10" customFormat="1" x14ac:dyDescent="0.3">
      <c r="A48" s="157" t="s">
        <v>366</v>
      </c>
      <c r="B48" s="157" t="s">
        <v>368</v>
      </c>
      <c r="C48" s="165" t="s">
        <v>200</v>
      </c>
    </row>
    <row r="49" spans="1:3" s="163" customFormat="1" x14ac:dyDescent="0.3">
      <c r="A49" s="162" t="str">
        <f>A1</f>
        <v>DEVELOPPEMENT OUTIL BILAN</v>
      </c>
      <c r="B49" s="162"/>
      <c r="C49" s="166">
        <f>SUM(C50:C51)</f>
        <v>508.9</v>
      </c>
    </row>
    <row r="50" spans="1:3" hidden="1" outlineLevel="1" x14ac:dyDescent="0.3">
      <c r="A50" s="132" t="s">
        <v>367</v>
      </c>
      <c r="B50" s="52"/>
      <c r="C50" s="133">
        <f>B42</f>
        <v>363.5</v>
      </c>
    </row>
    <row r="51" spans="1:3" hidden="1" outlineLevel="1" x14ac:dyDescent="0.3">
      <c r="A51" s="132" t="s">
        <v>363</v>
      </c>
      <c r="B51" s="164">
        <v>0.4</v>
      </c>
      <c r="C51" s="133">
        <f>C50*B51</f>
        <v>145.4</v>
      </c>
    </row>
    <row r="52" spans="1:3" collapsed="1" x14ac:dyDescent="0.3">
      <c r="A52" t="s">
        <v>364</v>
      </c>
      <c r="B52" s="155">
        <v>0.2</v>
      </c>
      <c r="C52" s="156">
        <f>(C50+C51)*B52</f>
        <v>101.78</v>
      </c>
    </row>
    <row r="53" spans="1:3" x14ac:dyDescent="0.3">
      <c r="A53" t="s">
        <v>365</v>
      </c>
      <c r="B53" s="155">
        <v>0.3</v>
      </c>
      <c r="C53" s="156">
        <f>(C50+C51)*B53</f>
        <v>152.66999999999999</v>
      </c>
    </row>
    <row r="54" spans="1:3" x14ac:dyDescent="0.3">
      <c r="A54" t="str">
        <f>A43</f>
        <v>MODELISATION BILAN</v>
      </c>
      <c r="C54" s="156">
        <f>B43</f>
        <v>145.75</v>
      </c>
    </row>
    <row r="55" spans="1:3" x14ac:dyDescent="0.3">
      <c r="A55" t="str">
        <f>A44</f>
        <v>DEPLOIEMENT USINE</v>
      </c>
      <c r="C55" s="156">
        <f>B44</f>
        <v>411.25</v>
      </c>
    </row>
    <row r="56" spans="1:3" x14ac:dyDescent="0.3">
      <c r="A56" t="str">
        <f>A35</f>
        <v>Infrastructure</v>
      </c>
      <c r="C56" s="156">
        <f>B35</f>
        <v>50</v>
      </c>
    </row>
    <row r="57" spans="1:3" x14ac:dyDescent="0.3">
      <c r="A57" t="str">
        <f>A36</f>
        <v>Recette</v>
      </c>
      <c r="C57" s="156">
        <f>B36</f>
        <v>75</v>
      </c>
    </row>
    <row r="58" spans="1:3" x14ac:dyDescent="0.3">
      <c r="A58" s="158" t="str">
        <f>A37</f>
        <v>Gestion de projet</v>
      </c>
      <c r="B58" s="158">
        <f>C37</f>
        <v>0.15</v>
      </c>
      <c r="C58" s="159">
        <f>SUM(C50:C57)*B58</f>
        <v>216.80249999999998</v>
      </c>
    </row>
    <row r="59" spans="1:3" x14ac:dyDescent="0.3">
      <c r="A59" s="160" t="s">
        <v>12</v>
      </c>
      <c r="B59" s="160"/>
      <c r="C59" s="161">
        <f>SUM(C50:C58)</f>
        <v>1662.1524999999999</v>
      </c>
    </row>
  </sheetData>
  <mergeCells count="2">
    <mergeCell ref="A9:M9"/>
    <mergeCell ref="A17:M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78A7-744D-4E93-97AB-4B14E1F98C20}">
  <dimension ref="A1:W146"/>
  <sheetViews>
    <sheetView tabSelected="1" zoomScale="90" zoomScaleNormal="90" workbookViewId="0">
      <pane ySplit="1" topLeftCell="A2" activePane="bottomLeft" state="frozen"/>
      <selection pane="bottomLeft" activeCell="C46" sqref="C46"/>
    </sheetView>
  </sheetViews>
  <sheetFormatPr baseColWidth="10" defaultColWidth="11.5546875" defaultRowHeight="14.4" outlineLevelRow="1" x14ac:dyDescent="0.3"/>
  <cols>
    <col min="1" max="1" width="13.5546875" style="7" customWidth="1"/>
    <col min="2" max="2" width="63.6640625" style="11" customWidth="1"/>
    <col min="3" max="3" width="47.5546875" style="11" customWidth="1"/>
    <col min="4" max="4" width="5.33203125" style="7" bestFit="1" customWidth="1"/>
    <col min="5" max="5" width="5.33203125" style="7" customWidth="1"/>
    <col min="6" max="6" width="10.44140625" style="7" bestFit="1" customWidth="1"/>
    <col min="7" max="7" width="42.33203125" style="10" customWidth="1"/>
    <col min="8" max="8" width="16.109375" style="6" customWidth="1"/>
    <col min="9" max="9" width="13.44140625" style="6" bestFit="1" customWidth="1"/>
    <col min="10" max="10" width="11.5546875" style="6"/>
    <col min="11" max="11" width="14.6640625" style="6" customWidth="1"/>
    <col min="12" max="12" width="11.5546875" style="6"/>
    <col min="13" max="13" width="16.5546875" style="6" customWidth="1"/>
    <col min="14" max="14" width="21.109375" style="6" customWidth="1"/>
    <col min="15" max="16" width="11.5546875" style="6"/>
    <col min="17" max="17" width="14.33203125" style="6" customWidth="1"/>
    <col min="18" max="18" width="12.5546875" style="6" customWidth="1"/>
    <col min="19" max="19" width="13.33203125" style="6" customWidth="1"/>
    <col min="20" max="20" width="17.6640625" style="6" customWidth="1"/>
    <col min="21" max="21" width="16.6640625" style="6" customWidth="1"/>
    <col min="22" max="22" width="13.33203125" style="6" customWidth="1"/>
    <col min="23" max="23" width="15.88671875" style="6" customWidth="1"/>
    <col min="24" max="16384" width="11.5546875" style="10"/>
  </cols>
  <sheetData>
    <row r="1" spans="1:23" s="23" customFormat="1" ht="28.8" x14ac:dyDescent="0.3">
      <c r="A1" s="24" t="s">
        <v>0</v>
      </c>
      <c r="B1" s="25" t="s">
        <v>79</v>
      </c>
      <c r="C1" s="25" t="s">
        <v>47</v>
      </c>
      <c r="D1" s="24" t="s">
        <v>30</v>
      </c>
      <c r="E1" s="24" t="s">
        <v>34</v>
      </c>
      <c r="F1" s="24" t="s">
        <v>35</v>
      </c>
      <c r="G1" s="24" t="s">
        <v>33</v>
      </c>
      <c r="H1" s="25" t="s">
        <v>28</v>
      </c>
      <c r="I1" s="22" t="s">
        <v>13</v>
      </c>
      <c r="J1" s="22" t="s">
        <v>12</v>
      </c>
      <c r="K1" s="22" t="s">
        <v>1</v>
      </c>
      <c r="L1" s="22" t="s">
        <v>2</v>
      </c>
      <c r="M1" s="22" t="s">
        <v>3</v>
      </c>
      <c r="N1" s="22" t="s">
        <v>4</v>
      </c>
      <c r="O1" s="22" t="s">
        <v>6</v>
      </c>
      <c r="P1" s="22" t="s">
        <v>5</v>
      </c>
      <c r="Q1" s="22" t="s">
        <v>7</v>
      </c>
      <c r="R1" s="22" t="s">
        <v>8</v>
      </c>
      <c r="S1" s="22" t="s">
        <v>9</v>
      </c>
      <c r="T1" s="22" t="s">
        <v>10</v>
      </c>
      <c r="U1" s="22" t="s">
        <v>11</v>
      </c>
      <c r="V1" s="22" t="s">
        <v>95</v>
      </c>
      <c r="W1" s="22" t="s">
        <v>96</v>
      </c>
    </row>
    <row r="2" spans="1:23" s="29" customFormat="1" ht="28.8" x14ac:dyDescent="0.3">
      <c r="A2" s="26" t="s">
        <v>80</v>
      </c>
      <c r="B2" s="27"/>
      <c r="C2" s="27"/>
      <c r="D2" s="26"/>
      <c r="E2" s="26"/>
      <c r="F2" s="26"/>
      <c r="G2" s="26"/>
      <c r="H2" s="27"/>
      <c r="I2" s="28"/>
      <c r="J2" s="28"/>
      <c r="K2" s="28" t="s">
        <v>94</v>
      </c>
      <c r="L2" s="28" t="s">
        <v>81</v>
      </c>
      <c r="M2" s="28" t="s">
        <v>86</v>
      </c>
      <c r="N2" s="28" t="s">
        <v>91</v>
      </c>
      <c r="O2" s="28" t="s">
        <v>87</v>
      </c>
      <c r="P2" s="28" t="s">
        <v>88</v>
      </c>
      <c r="Q2" s="28" t="s">
        <v>92</v>
      </c>
      <c r="R2" s="28" t="s">
        <v>93</v>
      </c>
      <c r="S2" s="28" t="s">
        <v>90</v>
      </c>
      <c r="T2" s="28" t="s">
        <v>89</v>
      </c>
      <c r="U2" s="28" t="s">
        <v>89</v>
      </c>
      <c r="V2" s="28" t="s">
        <v>86</v>
      </c>
      <c r="W2" s="28" t="s">
        <v>97</v>
      </c>
    </row>
    <row r="3" spans="1:23" s="141" customFormat="1" x14ac:dyDescent="0.3">
      <c r="A3" s="138"/>
      <c r="B3" s="139"/>
      <c r="C3" s="139"/>
      <c r="D3" s="138"/>
      <c r="E3" s="138"/>
      <c r="F3" s="138"/>
      <c r="G3" s="138"/>
      <c r="H3" s="139"/>
      <c r="I3" s="140"/>
      <c r="J3" s="140">
        <f>SUM(K3:W3)</f>
        <v>343.5</v>
      </c>
      <c r="K3" s="140">
        <f>SUM(K6,K21,K36,K42,K46,K61,K65,K72,K99,K107,K118,K128,K132,K139,K145,K146)</f>
        <v>0</v>
      </c>
      <c r="L3" s="140">
        <f t="shared" ref="L3:W3" si="0">SUM(L6,L21,L36,L42,L46,L61,L65,L72,L99,L107,L118,L128,L132,L139,L145,L146)</f>
        <v>0</v>
      </c>
      <c r="M3" s="140">
        <f t="shared" si="0"/>
        <v>9</v>
      </c>
      <c r="N3" s="140">
        <f t="shared" si="0"/>
        <v>3</v>
      </c>
      <c r="O3" s="140">
        <f t="shared" si="0"/>
        <v>185.5</v>
      </c>
      <c r="P3" s="140">
        <f t="shared" si="0"/>
        <v>130</v>
      </c>
      <c r="Q3" s="140">
        <f t="shared" si="0"/>
        <v>0</v>
      </c>
      <c r="R3" s="140">
        <f t="shared" si="0"/>
        <v>11.5</v>
      </c>
      <c r="S3" s="140">
        <f t="shared" si="0"/>
        <v>3.5</v>
      </c>
      <c r="T3" s="140">
        <f t="shared" si="0"/>
        <v>0</v>
      </c>
      <c r="U3" s="140">
        <f t="shared" si="0"/>
        <v>0</v>
      </c>
      <c r="V3" s="140">
        <f t="shared" si="0"/>
        <v>0.5</v>
      </c>
      <c r="W3" s="140">
        <f t="shared" si="0"/>
        <v>0.5</v>
      </c>
    </row>
    <row r="4" spans="1:23" s="23" customFormat="1" ht="94.2" customHeight="1" x14ac:dyDescent="0.3">
      <c r="A4" s="79" t="s">
        <v>16</v>
      </c>
      <c r="B4" s="153" t="s">
        <v>17</v>
      </c>
      <c r="C4" s="153"/>
      <c r="D4" s="154" t="s">
        <v>31</v>
      </c>
      <c r="E4" s="154" t="s">
        <v>32</v>
      </c>
      <c r="F4" s="154" t="s">
        <v>32</v>
      </c>
      <c r="G4" s="153"/>
      <c r="H4" s="25" t="s">
        <v>29</v>
      </c>
      <c r="I4" s="22" t="s">
        <v>37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spans="1:23" s="23" customFormat="1" ht="30" customHeight="1" x14ac:dyDescent="0.3">
      <c r="A5" s="79" t="s">
        <v>24</v>
      </c>
      <c r="B5" s="153" t="s">
        <v>25</v>
      </c>
      <c r="C5" s="153"/>
      <c r="D5" s="154" t="s">
        <v>31</v>
      </c>
      <c r="E5" s="154"/>
      <c r="F5" s="154"/>
      <c r="G5" s="153"/>
      <c r="H5" s="25" t="s">
        <v>29</v>
      </c>
      <c r="I5" s="22" t="s">
        <v>37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spans="1:23" s="20" customFormat="1" ht="28.8" x14ac:dyDescent="0.3">
      <c r="A6" s="144"/>
      <c r="B6" s="145" t="s">
        <v>104</v>
      </c>
      <c r="C6" s="145"/>
      <c r="D6" s="144"/>
      <c r="E6" s="144"/>
      <c r="F6" s="144"/>
      <c r="H6" s="19"/>
      <c r="I6" s="19" t="s">
        <v>29</v>
      </c>
      <c r="J6" s="19">
        <f t="shared" ref="J6:J41" si="1">SUM(K6:W6)</f>
        <v>40</v>
      </c>
      <c r="K6" s="19">
        <f t="shared" ref="K6:N6" si="2">SUM(K7:K20)</f>
        <v>0</v>
      </c>
      <c r="L6" s="19">
        <f t="shared" si="2"/>
        <v>0</v>
      </c>
      <c r="M6" s="19">
        <f t="shared" si="2"/>
        <v>0</v>
      </c>
      <c r="N6" s="19">
        <f t="shared" si="2"/>
        <v>0</v>
      </c>
      <c r="O6" s="19">
        <f>SUM(O7:O20)</f>
        <v>24</v>
      </c>
      <c r="P6" s="19">
        <f>SUM(P7:P20)</f>
        <v>16</v>
      </c>
      <c r="Q6" s="19">
        <f t="shared" ref="Q6:W6" si="3">SUM(Q7:Q20)</f>
        <v>0</v>
      </c>
      <c r="R6" s="19">
        <f t="shared" si="3"/>
        <v>0</v>
      </c>
      <c r="S6" s="19">
        <f t="shared" si="3"/>
        <v>0</v>
      </c>
      <c r="T6" s="19">
        <f t="shared" si="3"/>
        <v>0</v>
      </c>
      <c r="U6" s="19">
        <f t="shared" si="3"/>
        <v>0</v>
      </c>
      <c r="V6" s="19">
        <f t="shared" si="3"/>
        <v>0</v>
      </c>
      <c r="W6" s="19">
        <f t="shared" si="3"/>
        <v>0</v>
      </c>
    </row>
    <row r="7" spans="1:23" hidden="1" outlineLevel="1" x14ac:dyDescent="0.3">
      <c r="B7" s="12" t="s">
        <v>260</v>
      </c>
      <c r="C7" s="12" t="s">
        <v>48</v>
      </c>
      <c r="J7" s="6">
        <f t="shared" si="1"/>
        <v>1</v>
      </c>
      <c r="O7" s="13">
        <v>0</v>
      </c>
      <c r="P7" s="7">
        <v>1</v>
      </c>
    </row>
    <row r="8" spans="1:23" ht="28.8" hidden="1" outlineLevel="1" x14ac:dyDescent="0.3">
      <c r="B8" s="12" t="s">
        <v>260</v>
      </c>
      <c r="C8" s="12" t="s">
        <v>49</v>
      </c>
      <c r="J8" s="6">
        <f t="shared" si="1"/>
        <v>2</v>
      </c>
      <c r="O8" s="7" t="s">
        <v>59</v>
      </c>
      <c r="P8" s="7">
        <v>2</v>
      </c>
    </row>
    <row r="9" spans="1:23" ht="28.8" hidden="1" outlineLevel="1" x14ac:dyDescent="0.3">
      <c r="B9" s="14" t="s">
        <v>261</v>
      </c>
      <c r="C9" s="12" t="s">
        <v>50</v>
      </c>
      <c r="J9" s="6">
        <f t="shared" si="1"/>
        <v>2</v>
      </c>
      <c r="O9" s="7" t="s">
        <v>59</v>
      </c>
      <c r="P9" s="7">
        <v>2</v>
      </c>
    </row>
    <row r="10" spans="1:23" hidden="1" outlineLevel="1" x14ac:dyDescent="0.3">
      <c r="A10" s="142"/>
      <c r="B10" s="14" t="s">
        <v>261</v>
      </c>
      <c r="C10" s="12" t="s">
        <v>51</v>
      </c>
      <c r="D10" s="142"/>
      <c r="E10" s="142"/>
      <c r="F10" s="142"/>
      <c r="G10" s="146"/>
      <c r="H10" s="143"/>
      <c r="J10" s="6">
        <f t="shared" si="1"/>
        <v>3</v>
      </c>
      <c r="O10" s="7">
        <v>2</v>
      </c>
      <c r="P10" s="7">
        <v>1</v>
      </c>
    </row>
    <row r="11" spans="1:23" ht="43.2" hidden="1" outlineLevel="1" x14ac:dyDescent="0.3">
      <c r="A11" s="142"/>
      <c r="B11" s="14" t="s">
        <v>261</v>
      </c>
      <c r="C11" s="12" t="s">
        <v>52</v>
      </c>
      <c r="D11" s="142"/>
      <c r="E11" s="142"/>
      <c r="F11" s="142"/>
      <c r="G11" s="146"/>
      <c r="H11" s="143"/>
      <c r="J11" s="6">
        <f t="shared" si="1"/>
        <v>3</v>
      </c>
      <c r="O11" s="7">
        <v>2</v>
      </c>
      <c r="P11" s="7">
        <v>1</v>
      </c>
    </row>
    <row r="12" spans="1:23" ht="43.2" hidden="1" outlineLevel="1" x14ac:dyDescent="0.3">
      <c r="B12" s="14" t="s">
        <v>261</v>
      </c>
      <c r="C12" s="12" t="s">
        <v>53</v>
      </c>
      <c r="J12" s="6">
        <f t="shared" si="1"/>
        <v>1</v>
      </c>
      <c r="O12" s="13">
        <v>0</v>
      </c>
      <c r="P12" s="15">
        <v>1</v>
      </c>
    </row>
    <row r="13" spans="1:23" ht="43.2" hidden="1" outlineLevel="1" x14ac:dyDescent="0.3">
      <c r="B13" s="14" t="s">
        <v>261</v>
      </c>
      <c r="C13" s="12" t="s">
        <v>54</v>
      </c>
      <c r="J13" s="6">
        <f t="shared" si="1"/>
        <v>1</v>
      </c>
      <c r="O13" s="7" t="s">
        <v>59</v>
      </c>
      <c r="P13" s="7">
        <v>1</v>
      </c>
    </row>
    <row r="14" spans="1:23" ht="28.8" hidden="1" outlineLevel="1" x14ac:dyDescent="0.3">
      <c r="B14" s="14" t="s">
        <v>261</v>
      </c>
      <c r="C14" s="12" t="s">
        <v>55</v>
      </c>
      <c r="J14" s="6">
        <f t="shared" si="1"/>
        <v>2</v>
      </c>
      <c r="O14" s="7" t="s">
        <v>59</v>
      </c>
      <c r="P14" s="7">
        <v>2</v>
      </c>
    </row>
    <row r="15" spans="1:23" hidden="1" outlineLevel="1" x14ac:dyDescent="0.3">
      <c r="B15" s="14" t="s">
        <v>261</v>
      </c>
      <c r="C15" s="31" t="s">
        <v>56</v>
      </c>
      <c r="J15" s="6">
        <f t="shared" si="1"/>
        <v>1</v>
      </c>
      <c r="O15" s="13">
        <v>0</v>
      </c>
      <c r="P15" s="15">
        <v>1</v>
      </c>
    </row>
    <row r="16" spans="1:23" ht="41.4" hidden="1" outlineLevel="1" x14ac:dyDescent="0.3">
      <c r="B16" s="14" t="s">
        <v>261</v>
      </c>
      <c r="C16" s="31" t="s">
        <v>58</v>
      </c>
      <c r="J16" s="6">
        <f t="shared" si="1"/>
        <v>2</v>
      </c>
      <c r="O16" s="7" t="s">
        <v>59</v>
      </c>
      <c r="P16" s="7">
        <v>2</v>
      </c>
    </row>
    <row r="17" spans="1:23" hidden="1" outlineLevel="1" x14ac:dyDescent="0.3">
      <c r="B17" s="14" t="s">
        <v>261</v>
      </c>
      <c r="C17" s="12" t="s">
        <v>60</v>
      </c>
      <c r="J17" s="6">
        <f t="shared" si="1"/>
        <v>5</v>
      </c>
      <c r="O17" s="7">
        <v>5</v>
      </c>
      <c r="P17" s="13">
        <v>0</v>
      </c>
    </row>
    <row r="18" spans="1:23" hidden="1" outlineLevel="1" x14ac:dyDescent="0.3">
      <c r="B18" s="14" t="s">
        <v>261</v>
      </c>
      <c r="C18" s="3" t="s">
        <v>61</v>
      </c>
      <c r="J18" s="6">
        <f t="shared" si="1"/>
        <v>5</v>
      </c>
      <c r="O18" s="7">
        <v>5</v>
      </c>
      <c r="P18" s="13">
        <v>0</v>
      </c>
    </row>
    <row r="19" spans="1:23" ht="28.8" hidden="1" outlineLevel="1" x14ac:dyDescent="0.3">
      <c r="B19" s="14" t="s">
        <v>261</v>
      </c>
      <c r="C19" s="3" t="s">
        <v>62</v>
      </c>
      <c r="J19" s="6">
        <f t="shared" si="1"/>
        <v>7</v>
      </c>
      <c r="O19" s="7">
        <v>7</v>
      </c>
      <c r="P19" s="13">
        <v>0</v>
      </c>
    </row>
    <row r="20" spans="1:23" hidden="1" outlineLevel="1" x14ac:dyDescent="0.3">
      <c r="B20" s="14" t="s">
        <v>261</v>
      </c>
      <c r="C20" s="12" t="s">
        <v>57</v>
      </c>
      <c r="J20" s="6">
        <f t="shared" si="1"/>
        <v>5</v>
      </c>
      <c r="O20" s="7">
        <v>3</v>
      </c>
      <c r="P20" s="13">
        <v>2</v>
      </c>
    </row>
    <row r="21" spans="1:23" s="20" customFormat="1" ht="43.2" collapsed="1" x14ac:dyDescent="0.3">
      <c r="A21" s="144" t="s">
        <v>262</v>
      </c>
      <c r="B21" s="145" t="s">
        <v>82</v>
      </c>
      <c r="C21" s="145" t="s">
        <v>98</v>
      </c>
      <c r="D21" s="144" t="s">
        <v>31</v>
      </c>
      <c r="E21" s="144" t="s">
        <v>31</v>
      </c>
      <c r="F21" s="144" t="s">
        <v>32</v>
      </c>
      <c r="H21" s="19" t="s">
        <v>29</v>
      </c>
      <c r="I21" s="19" t="s">
        <v>37</v>
      </c>
      <c r="J21" s="19">
        <f t="shared" si="1"/>
        <v>38.5</v>
      </c>
      <c r="K21" s="19">
        <f t="shared" ref="K21:N21" si="4">SUM(K22:K35)</f>
        <v>0</v>
      </c>
      <c r="L21" s="19">
        <f t="shared" si="4"/>
        <v>0</v>
      </c>
      <c r="M21" s="19">
        <f t="shared" si="4"/>
        <v>0</v>
      </c>
      <c r="N21" s="19">
        <f t="shared" si="4"/>
        <v>0</v>
      </c>
      <c r="O21" s="19">
        <f>SUM(O22:O35)</f>
        <v>34.5</v>
      </c>
      <c r="P21" s="19">
        <f t="shared" ref="P21:W21" si="5">SUM(P22:P35)</f>
        <v>4</v>
      </c>
      <c r="Q21" s="19">
        <f t="shared" si="5"/>
        <v>0</v>
      </c>
      <c r="R21" s="19">
        <f t="shared" si="5"/>
        <v>0</v>
      </c>
      <c r="S21" s="19">
        <f t="shared" si="5"/>
        <v>0</v>
      </c>
      <c r="T21" s="19">
        <f t="shared" si="5"/>
        <v>0</v>
      </c>
      <c r="U21" s="19">
        <f t="shared" si="5"/>
        <v>0</v>
      </c>
      <c r="V21" s="19">
        <f t="shared" si="5"/>
        <v>0</v>
      </c>
      <c r="W21" s="19">
        <f t="shared" si="5"/>
        <v>0</v>
      </c>
    </row>
    <row r="22" spans="1:23" ht="57.6" hidden="1" outlineLevel="1" x14ac:dyDescent="0.3">
      <c r="B22" s="12" t="s">
        <v>263</v>
      </c>
      <c r="C22" s="12" t="s">
        <v>70</v>
      </c>
      <c r="J22" s="6">
        <f t="shared" si="1"/>
        <v>6</v>
      </c>
      <c r="O22" s="7">
        <v>6</v>
      </c>
      <c r="P22" s="7"/>
    </row>
    <row r="23" spans="1:23" ht="28.8" hidden="1" outlineLevel="1" x14ac:dyDescent="0.3">
      <c r="B23" s="12" t="s">
        <v>264</v>
      </c>
      <c r="C23" s="14" t="s">
        <v>63</v>
      </c>
      <c r="J23" s="6">
        <f t="shared" si="1"/>
        <v>3</v>
      </c>
      <c r="O23" s="7">
        <v>3</v>
      </c>
      <c r="P23" s="7"/>
    </row>
    <row r="24" spans="1:23" hidden="1" outlineLevel="1" x14ac:dyDescent="0.3">
      <c r="B24" s="12" t="s">
        <v>263</v>
      </c>
      <c r="C24" s="14" t="s">
        <v>64</v>
      </c>
      <c r="J24" s="6">
        <f t="shared" si="1"/>
        <v>5</v>
      </c>
      <c r="O24" s="7">
        <v>5</v>
      </c>
      <c r="P24" s="7"/>
    </row>
    <row r="25" spans="1:23" ht="28.8" hidden="1" outlineLevel="1" x14ac:dyDescent="0.3">
      <c r="B25" s="12" t="s">
        <v>265</v>
      </c>
      <c r="C25" s="14" t="s">
        <v>71</v>
      </c>
      <c r="J25" s="6">
        <f t="shared" si="1"/>
        <v>5</v>
      </c>
      <c r="O25" s="7">
        <v>5</v>
      </c>
      <c r="P25" s="7"/>
    </row>
    <row r="26" spans="1:23" hidden="1" outlineLevel="1" x14ac:dyDescent="0.3">
      <c r="B26" s="12" t="s">
        <v>264</v>
      </c>
      <c r="C26" s="14" t="s">
        <v>65</v>
      </c>
      <c r="J26" s="6">
        <f t="shared" si="1"/>
        <v>2</v>
      </c>
      <c r="O26" s="7">
        <v>2</v>
      </c>
      <c r="P26" s="7"/>
    </row>
    <row r="27" spans="1:23" hidden="1" outlineLevel="1" x14ac:dyDescent="0.3">
      <c r="B27" s="12" t="s">
        <v>264</v>
      </c>
      <c r="C27" s="14" t="s">
        <v>66</v>
      </c>
      <c r="J27" s="6">
        <f t="shared" si="1"/>
        <v>1.5</v>
      </c>
      <c r="O27" s="7">
        <v>1.5</v>
      </c>
      <c r="P27" s="7"/>
    </row>
    <row r="28" spans="1:23" ht="28.8" hidden="1" outlineLevel="1" x14ac:dyDescent="0.3">
      <c r="B28" s="12" t="s">
        <v>264</v>
      </c>
      <c r="C28" s="14" t="s">
        <v>67</v>
      </c>
      <c r="J28" s="6">
        <f t="shared" si="1"/>
        <v>5</v>
      </c>
      <c r="O28" s="7">
        <v>5</v>
      </c>
      <c r="P28" s="7"/>
    </row>
    <row r="29" spans="1:23" hidden="1" outlineLevel="1" x14ac:dyDescent="0.3">
      <c r="B29" s="12" t="s">
        <v>264</v>
      </c>
      <c r="C29" s="14" t="s">
        <v>68</v>
      </c>
      <c r="J29" s="6">
        <f t="shared" si="1"/>
        <v>2</v>
      </c>
      <c r="O29" s="7">
        <v>2</v>
      </c>
      <c r="P29" s="7"/>
    </row>
    <row r="30" spans="1:23" ht="28.8" hidden="1" outlineLevel="1" x14ac:dyDescent="0.3">
      <c r="B30" s="12" t="s">
        <v>264</v>
      </c>
      <c r="C30" s="14" t="s">
        <v>69</v>
      </c>
      <c r="J30" s="6">
        <f t="shared" si="1"/>
        <v>3</v>
      </c>
      <c r="O30" s="7">
        <v>3</v>
      </c>
      <c r="P30" s="7"/>
    </row>
    <row r="31" spans="1:23" ht="43.2" hidden="1" outlineLevel="1" x14ac:dyDescent="0.3">
      <c r="B31" s="12" t="s">
        <v>264</v>
      </c>
      <c r="C31" s="14" t="s">
        <v>72</v>
      </c>
      <c r="J31" s="6">
        <f t="shared" si="1"/>
        <v>2</v>
      </c>
      <c r="O31" s="7">
        <v>2</v>
      </c>
      <c r="P31" s="7"/>
    </row>
    <row r="32" spans="1:23" ht="43.2" hidden="1" outlineLevel="1" x14ac:dyDescent="0.3">
      <c r="B32" s="12" t="s">
        <v>266</v>
      </c>
      <c r="C32" s="14" t="s">
        <v>73</v>
      </c>
      <c r="J32" s="6">
        <f t="shared" si="1"/>
        <v>1</v>
      </c>
      <c r="O32" s="7">
        <v>0</v>
      </c>
      <c r="P32" s="7">
        <v>1</v>
      </c>
    </row>
    <row r="33" spans="1:23" hidden="1" outlineLevel="1" x14ac:dyDescent="0.3">
      <c r="B33" s="12" t="s">
        <v>266</v>
      </c>
      <c r="C33" s="14" t="s">
        <v>74</v>
      </c>
      <c r="J33" s="6">
        <f t="shared" si="1"/>
        <v>1.5</v>
      </c>
      <c r="O33" s="7">
        <v>0</v>
      </c>
      <c r="P33" s="7">
        <v>1.5</v>
      </c>
    </row>
    <row r="34" spans="1:23" hidden="1" outlineLevel="1" x14ac:dyDescent="0.3">
      <c r="B34" s="12" t="s">
        <v>267</v>
      </c>
      <c r="C34" s="14" t="s">
        <v>75</v>
      </c>
      <c r="J34" s="6">
        <f t="shared" si="1"/>
        <v>1</v>
      </c>
      <c r="O34" s="7">
        <v>0</v>
      </c>
      <c r="P34" s="7">
        <v>1</v>
      </c>
    </row>
    <row r="35" spans="1:23" hidden="1" outlineLevel="1" x14ac:dyDescent="0.3">
      <c r="B35" s="12" t="s">
        <v>267</v>
      </c>
      <c r="C35" s="14" t="s">
        <v>76</v>
      </c>
      <c r="J35" s="6">
        <f t="shared" si="1"/>
        <v>0.5</v>
      </c>
      <c r="O35" s="7">
        <v>0</v>
      </c>
      <c r="P35" s="7">
        <v>0.5</v>
      </c>
    </row>
    <row r="36" spans="1:23" s="20" customFormat="1" ht="28.8" collapsed="1" x14ac:dyDescent="0.3">
      <c r="A36" s="144"/>
      <c r="B36" s="32" t="s">
        <v>103</v>
      </c>
      <c r="C36" s="32"/>
      <c r="D36" s="19" t="s">
        <v>31</v>
      </c>
      <c r="E36" s="19" t="s">
        <v>31</v>
      </c>
      <c r="F36" s="19" t="s">
        <v>32</v>
      </c>
      <c r="H36" s="19"/>
      <c r="I36" s="19" t="s">
        <v>29</v>
      </c>
      <c r="J36" s="19">
        <f t="shared" si="1"/>
        <v>4.5</v>
      </c>
      <c r="K36" s="19">
        <f t="shared" ref="K36" si="6">SUM(K37:K41)</f>
        <v>0</v>
      </c>
      <c r="L36" s="19">
        <f t="shared" ref="L36" si="7">SUM(L37:L41)</f>
        <v>0</v>
      </c>
      <c r="M36" s="19">
        <f t="shared" ref="M36" si="8">SUM(M37:M41)</f>
        <v>0</v>
      </c>
      <c r="N36" s="19">
        <f t="shared" ref="N36" si="9">SUM(N37:N41)</f>
        <v>0</v>
      </c>
      <c r="O36" s="19">
        <f t="shared" ref="O36" si="10">SUM(O37:O41)</f>
        <v>1.5</v>
      </c>
      <c r="P36" s="19">
        <f t="shared" ref="P36" si="11">SUM(P37:P41)</f>
        <v>3</v>
      </c>
      <c r="Q36" s="19">
        <f t="shared" ref="Q36" si="12">SUM(Q37:Q41)</f>
        <v>0</v>
      </c>
      <c r="R36" s="19">
        <f t="shared" ref="R36" si="13">SUM(R37:R41)</f>
        <v>0</v>
      </c>
      <c r="S36" s="19">
        <f t="shared" ref="S36" si="14">SUM(S37:S41)</f>
        <v>0</v>
      </c>
      <c r="T36" s="19">
        <f t="shared" ref="T36" si="15">SUM(T37:T41)</f>
        <v>0</v>
      </c>
      <c r="U36" s="19">
        <f t="shared" ref="U36" si="16">SUM(U37:U41)</f>
        <v>0</v>
      </c>
      <c r="V36" s="19">
        <f t="shared" ref="V36" si="17">SUM(V37:V41)</f>
        <v>0</v>
      </c>
      <c r="W36" s="19">
        <f t="shared" ref="W36" si="18">SUM(W37:W41)</f>
        <v>0</v>
      </c>
    </row>
    <row r="37" spans="1:23" hidden="1" outlineLevel="1" x14ac:dyDescent="0.3">
      <c r="B37" s="11" t="s">
        <v>268</v>
      </c>
      <c r="C37" s="17" t="s">
        <v>83</v>
      </c>
      <c r="J37" s="6">
        <f t="shared" si="1"/>
        <v>0.75</v>
      </c>
      <c r="O37" s="1">
        <v>0</v>
      </c>
      <c r="P37" s="1">
        <v>0.75</v>
      </c>
    </row>
    <row r="38" spans="1:23" hidden="1" outlineLevel="1" x14ac:dyDescent="0.3">
      <c r="B38" s="11" t="s">
        <v>268</v>
      </c>
      <c r="C38" s="17" t="s">
        <v>77</v>
      </c>
      <c r="J38" s="6">
        <f t="shared" si="1"/>
        <v>0.75</v>
      </c>
      <c r="O38" s="1">
        <v>0</v>
      </c>
      <c r="P38" s="1">
        <v>0.75</v>
      </c>
    </row>
    <row r="39" spans="1:23" hidden="1" outlineLevel="1" x14ac:dyDescent="0.3">
      <c r="B39" s="11" t="s">
        <v>268</v>
      </c>
      <c r="C39" s="17" t="s">
        <v>78</v>
      </c>
      <c r="J39" s="6">
        <f t="shared" si="1"/>
        <v>1.5</v>
      </c>
      <c r="O39" s="1">
        <v>0.5</v>
      </c>
      <c r="P39" s="1">
        <v>1</v>
      </c>
    </row>
    <row r="40" spans="1:23" ht="28.8" hidden="1" outlineLevel="1" x14ac:dyDescent="0.3">
      <c r="B40" s="11" t="s">
        <v>268</v>
      </c>
      <c r="C40" s="17" t="s">
        <v>84</v>
      </c>
      <c r="J40" s="6">
        <f t="shared" si="1"/>
        <v>0.5</v>
      </c>
      <c r="O40" s="1">
        <v>0.5</v>
      </c>
      <c r="P40" s="1">
        <v>0</v>
      </c>
    </row>
    <row r="41" spans="1:23" hidden="1" outlineLevel="1" x14ac:dyDescent="0.3">
      <c r="B41" s="11" t="s">
        <v>268</v>
      </c>
      <c r="C41" s="17" t="s">
        <v>85</v>
      </c>
      <c r="J41" s="6">
        <f t="shared" si="1"/>
        <v>1</v>
      </c>
      <c r="O41" s="1">
        <v>0.5</v>
      </c>
      <c r="P41" s="1">
        <v>0.5</v>
      </c>
    </row>
    <row r="42" spans="1:23" s="20" customFormat="1" collapsed="1" x14ac:dyDescent="0.3">
      <c r="A42" s="144" t="s">
        <v>41</v>
      </c>
      <c r="B42" s="30" t="s">
        <v>100</v>
      </c>
      <c r="C42" s="33"/>
      <c r="D42" s="144"/>
      <c r="E42" s="144"/>
      <c r="F42" s="144"/>
      <c r="H42" s="19"/>
      <c r="I42" s="19"/>
      <c r="J42" s="19">
        <f>SUM(J43:J45)</f>
        <v>30</v>
      </c>
      <c r="K42" s="19">
        <f t="shared" ref="K42:W42" si="19">SUM(K43:K45)</f>
        <v>0</v>
      </c>
      <c r="L42" s="19">
        <f t="shared" si="19"/>
        <v>0</v>
      </c>
      <c r="M42" s="19">
        <f t="shared" si="19"/>
        <v>6</v>
      </c>
      <c r="N42" s="19">
        <f t="shared" si="19"/>
        <v>3</v>
      </c>
      <c r="O42" s="19">
        <f t="shared" si="19"/>
        <v>15</v>
      </c>
      <c r="P42" s="19">
        <f t="shared" si="19"/>
        <v>0</v>
      </c>
      <c r="Q42" s="19">
        <f t="shared" si="19"/>
        <v>0</v>
      </c>
      <c r="R42" s="19">
        <f t="shared" si="19"/>
        <v>3</v>
      </c>
      <c r="S42" s="19">
        <f t="shared" si="19"/>
        <v>3</v>
      </c>
      <c r="T42" s="19">
        <f t="shared" si="19"/>
        <v>0</v>
      </c>
      <c r="U42" s="19">
        <f t="shared" si="19"/>
        <v>0</v>
      </c>
      <c r="V42" s="19">
        <f t="shared" si="19"/>
        <v>0</v>
      </c>
      <c r="W42" s="19">
        <f t="shared" si="19"/>
        <v>0</v>
      </c>
    </row>
    <row r="43" spans="1:23" hidden="1" outlineLevel="1" x14ac:dyDescent="0.3">
      <c r="A43" s="7" t="s">
        <v>41</v>
      </c>
      <c r="B43" s="2" t="s">
        <v>40</v>
      </c>
      <c r="C43" s="2"/>
      <c r="D43" s="6"/>
      <c r="E43" s="6" t="s">
        <v>101</v>
      </c>
      <c r="F43" s="6" t="s">
        <v>101</v>
      </c>
      <c r="G43" s="6" t="s">
        <v>99</v>
      </c>
      <c r="I43" s="6" t="s">
        <v>102</v>
      </c>
      <c r="J43" s="6">
        <f>SUM(K43:W43)</f>
        <v>10</v>
      </c>
      <c r="K43" s="6">
        <v>0</v>
      </c>
      <c r="L43" s="6">
        <v>0</v>
      </c>
      <c r="M43" s="6">
        <v>2</v>
      </c>
      <c r="N43" s="6">
        <v>1</v>
      </c>
      <c r="O43" s="6">
        <v>5</v>
      </c>
      <c r="P43" s="6">
        <v>0</v>
      </c>
      <c r="Q43" s="6">
        <v>0</v>
      </c>
      <c r="R43" s="6">
        <v>1</v>
      </c>
      <c r="S43" s="6">
        <v>1</v>
      </c>
      <c r="T43" s="6">
        <v>0</v>
      </c>
      <c r="U43" s="6">
        <v>0</v>
      </c>
      <c r="V43" s="6">
        <v>0</v>
      </c>
      <c r="W43" s="6">
        <v>0</v>
      </c>
    </row>
    <row r="44" spans="1:23" ht="28.8" hidden="1" outlineLevel="1" x14ac:dyDescent="0.3">
      <c r="A44" s="7" t="s">
        <v>41</v>
      </c>
      <c r="B44" s="2" t="s">
        <v>42</v>
      </c>
      <c r="C44" s="2"/>
      <c r="D44" s="6"/>
      <c r="E44" s="6" t="s">
        <v>101</v>
      </c>
      <c r="F44" s="6" t="s">
        <v>101</v>
      </c>
      <c r="G44" s="6" t="s">
        <v>99</v>
      </c>
      <c r="I44" s="6" t="s">
        <v>102</v>
      </c>
      <c r="J44" s="6">
        <f>SUM(K44:W44)</f>
        <v>10</v>
      </c>
      <c r="K44" s="6">
        <v>0</v>
      </c>
      <c r="L44" s="6">
        <v>0</v>
      </c>
      <c r="M44" s="6">
        <v>2</v>
      </c>
      <c r="N44" s="6">
        <v>1</v>
      </c>
      <c r="O44" s="6">
        <v>5</v>
      </c>
      <c r="P44" s="6">
        <v>0</v>
      </c>
      <c r="Q44" s="6">
        <v>0</v>
      </c>
      <c r="R44" s="6">
        <v>1</v>
      </c>
      <c r="S44" s="6">
        <v>1</v>
      </c>
      <c r="T44" s="6">
        <v>0</v>
      </c>
      <c r="U44" s="6">
        <v>0</v>
      </c>
      <c r="V44" s="6">
        <v>0</v>
      </c>
      <c r="W44" s="6">
        <v>0</v>
      </c>
    </row>
    <row r="45" spans="1:23" s="36" customFormat="1" ht="28.8" hidden="1" outlineLevel="1" x14ac:dyDescent="0.3">
      <c r="A45" s="147" t="s">
        <v>41</v>
      </c>
      <c r="B45" s="35" t="s">
        <v>43</v>
      </c>
      <c r="C45" s="35"/>
      <c r="D45" s="16"/>
      <c r="E45" s="16" t="s">
        <v>101</v>
      </c>
      <c r="F45" s="16" t="s">
        <v>101</v>
      </c>
      <c r="G45" s="16" t="s">
        <v>99</v>
      </c>
      <c r="H45" s="16"/>
      <c r="I45" s="16" t="s">
        <v>102</v>
      </c>
      <c r="J45" s="16">
        <f>SUM(K45:W45)</f>
        <v>10</v>
      </c>
      <c r="K45" s="16">
        <v>0</v>
      </c>
      <c r="L45" s="16">
        <v>0</v>
      </c>
      <c r="M45" s="16">
        <v>2</v>
      </c>
      <c r="N45" s="16">
        <v>1</v>
      </c>
      <c r="O45" s="16">
        <v>5</v>
      </c>
      <c r="P45" s="16">
        <v>0</v>
      </c>
      <c r="Q45" s="16">
        <v>0</v>
      </c>
      <c r="R45" s="16">
        <v>1</v>
      </c>
      <c r="S45" s="16">
        <v>1</v>
      </c>
      <c r="T45" s="16">
        <v>0</v>
      </c>
      <c r="U45" s="16">
        <v>0</v>
      </c>
      <c r="V45" s="16">
        <v>0</v>
      </c>
      <c r="W45" s="16">
        <v>0</v>
      </c>
    </row>
    <row r="46" spans="1:23" s="20" customFormat="1" ht="43.2" collapsed="1" x14ac:dyDescent="0.3">
      <c r="A46" s="80" t="s">
        <v>15</v>
      </c>
      <c r="B46" s="81" t="s">
        <v>269</v>
      </c>
      <c r="C46" s="81"/>
      <c r="D46" s="80" t="s">
        <v>31</v>
      </c>
      <c r="E46" s="80" t="s">
        <v>31</v>
      </c>
      <c r="F46" s="80" t="s">
        <v>31</v>
      </c>
      <c r="G46" s="81"/>
      <c r="H46" s="82" t="s">
        <v>29</v>
      </c>
      <c r="I46" s="19" t="s">
        <v>37</v>
      </c>
      <c r="J46" s="19">
        <f>SUM(K46:W46)</f>
        <v>37</v>
      </c>
      <c r="K46" s="19">
        <f t="shared" ref="K46:N46" si="20">SUM(K47:K60)</f>
        <v>0</v>
      </c>
      <c r="L46" s="19">
        <f t="shared" si="20"/>
        <v>0</v>
      </c>
      <c r="M46" s="19">
        <f t="shared" si="20"/>
        <v>0</v>
      </c>
      <c r="N46" s="19">
        <f t="shared" si="20"/>
        <v>0</v>
      </c>
      <c r="O46" s="19">
        <f>SUM(O47:O60)</f>
        <v>17.5</v>
      </c>
      <c r="P46" s="19">
        <f t="shared" ref="P46:W46" si="21">SUM(P47:P60)</f>
        <v>12.5</v>
      </c>
      <c r="Q46" s="19">
        <f t="shared" si="21"/>
        <v>0</v>
      </c>
      <c r="R46" s="19">
        <f t="shared" si="21"/>
        <v>7</v>
      </c>
      <c r="S46" s="19">
        <f t="shared" si="21"/>
        <v>0</v>
      </c>
      <c r="T46" s="19">
        <f t="shared" si="21"/>
        <v>0</v>
      </c>
      <c r="U46" s="19">
        <f t="shared" si="21"/>
        <v>0</v>
      </c>
      <c r="V46" s="19">
        <f t="shared" si="21"/>
        <v>0</v>
      </c>
      <c r="W46" s="19">
        <f t="shared" si="21"/>
        <v>0</v>
      </c>
    </row>
    <row r="47" spans="1:23" hidden="1" outlineLevel="1" x14ac:dyDescent="0.3">
      <c r="C47" s="11" t="s">
        <v>270</v>
      </c>
      <c r="J47" s="6">
        <f>SUM(K47:W47)</f>
        <v>5</v>
      </c>
      <c r="O47" s="6">
        <v>3</v>
      </c>
      <c r="P47" s="6">
        <v>1</v>
      </c>
      <c r="R47" s="6">
        <v>1</v>
      </c>
    </row>
    <row r="48" spans="1:23" hidden="1" outlineLevel="1" x14ac:dyDescent="0.3">
      <c r="C48" s="11" t="s">
        <v>68</v>
      </c>
      <c r="J48" s="6">
        <f t="shared" ref="J48:J60" si="22">SUM(K48:W48)</f>
        <v>1.5</v>
      </c>
      <c r="O48" s="6">
        <v>1</v>
      </c>
      <c r="P48" s="6">
        <v>0</v>
      </c>
      <c r="R48" s="6">
        <v>0.5</v>
      </c>
    </row>
    <row r="49" spans="1:23" hidden="1" outlineLevel="1" x14ac:dyDescent="0.3">
      <c r="C49" s="11" t="s">
        <v>271</v>
      </c>
      <c r="J49" s="6">
        <f t="shared" si="22"/>
        <v>1</v>
      </c>
      <c r="O49" s="6">
        <v>0.5</v>
      </c>
      <c r="P49" s="6">
        <v>0.5</v>
      </c>
    </row>
    <row r="50" spans="1:23" hidden="1" outlineLevel="1" x14ac:dyDescent="0.3">
      <c r="B50" s="11" t="s">
        <v>272</v>
      </c>
      <c r="C50" s="11" t="s">
        <v>273</v>
      </c>
      <c r="J50" s="6">
        <f t="shared" si="22"/>
        <v>1.5</v>
      </c>
      <c r="O50" s="6">
        <v>0.5</v>
      </c>
      <c r="P50" s="6">
        <v>0.5</v>
      </c>
      <c r="R50" s="6">
        <v>0.5</v>
      </c>
    </row>
    <row r="51" spans="1:23" hidden="1" outlineLevel="1" x14ac:dyDescent="0.3">
      <c r="C51" s="11" t="s">
        <v>274</v>
      </c>
      <c r="J51" s="6">
        <f t="shared" si="22"/>
        <v>0.5</v>
      </c>
      <c r="O51" s="6">
        <v>0.5</v>
      </c>
    </row>
    <row r="52" spans="1:23" hidden="1" outlineLevel="1" x14ac:dyDescent="0.3">
      <c r="C52" s="10" t="s">
        <v>275</v>
      </c>
      <c r="J52" s="6">
        <f t="shared" si="22"/>
        <v>3</v>
      </c>
      <c r="P52" s="6">
        <v>2.5</v>
      </c>
      <c r="R52" s="6">
        <v>0.5</v>
      </c>
    </row>
    <row r="53" spans="1:23" ht="43.2" hidden="1" outlineLevel="1" x14ac:dyDescent="0.3">
      <c r="B53" s="11" t="s">
        <v>276</v>
      </c>
      <c r="C53" s="11" t="s">
        <v>277</v>
      </c>
      <c r="J53" s="6">
        <f t="shared" si="22"/>
        <v>3</v>
      </c>
      <c r="O53" s="6">
        <v>2.5</v>
      </c>
      <c r="R53" s="6">
        <v>0.5</v>
      </c>
    </row>
    <row r="54" spans="1:23" ht="28.8" hidden="1" outlineLevel="1" x14ac:dyDescent="0.3">
      <c r="C54" s="11" t="s">
        <v>278</v>
      </c>
      <c r="J54" s="6">
        <f t="shared" si="22"/>
        <v>3.5</v>
      </c>
      <c r="O54" s="6">
        <v>2.5</v>
      </c>
      <c r="P54" s="6">
        <v>0.5</v>
      </c>
      <c r="R54" s="6">
        <v>0.5</v>
      </c>
    </row>
    <row r="55" spans="1:23" hidden="1" outlineLevel="1" x14ac:dyDescent="0.3">
      <c r="C55" s="10" t="s">
        <v>279</v>
      </c>
      <c r="J55" s="6">
        <f t="shared" si="22"/>
        <v>1</v>
      </c>
      <c r="O55" s="6">
        <v>0.5</v>
      </c>
      <c r="P55" s="6">
        <v>0.5</v>
      </c>
    </row>
    <row r="56" spans="1:23" hidden="1" outlineLevel="1" x14ac:dyDescent="0.3">
      <c r="B56" s="11" t="s">
        <v>280</v>
      </c>
      <c r="C56" s="10" t="s">
        <v>281</v>
      </c>
      <c r="J56" s="6">
        <f t="shared" si="22"/>
        <v>3</v>
      </c>
      <c r="P56" s="6">
        <v>2.5</v>
      </c>
      <c r="R56" s="6">
        <v>0.5</v>
      </c>
    </row>
    <row r="57" spans="1:23" hidden="1" outlineLevel="1" x14ac:dyDescent="0.3">
      <c r="C57" s="10" t="s">
        <v>282</v>
      </c>
      <c r="J57" s="6">
        <f t="shared" si="22"/>
        <v>1.5</v>
      </c>
      <c r="O57" s="6">
        <v>0.5</v>
      </c>
      <c r="P57" s="6">
        <v>0.5</v>
      </c>
      <c r="R57" s="6">
        <v>0.5</v>
      </c>
    </row>
    <row r="58" spans="1:23" hidden="1" outlineLevel="1" x14ac:dyDescent="0.3">
      <c r="B58" s="11" t="s">
        <v>283</v>
      </c>
      <c r="C58" s="10" t="s">
        <v>284</v>
      </c>
      <c r="J58" s="6">
        <f t="shared" si="22"/>
        <v>6</v>
      </c>
      <c r="O58" s="6">
        <v>2.5</v>
      </c>
      <c r="P58" s="6">
        <v>2.5</v>
      </c>
      <c r="R58" s="6">
        <v>1</v>
      </c>
    </row>
    <row r="59" spans="1:23" hidden="1" outlineLevel="1" x14ac:dyDescent="0.3">
      <c r="C59" s="11" t="s">
        <v>285</v>
      </c>
      <c r="J59" s="6">
        <f t="shared" si="22"/>
        <v>4</v>
      </c>
      <c r="O59" s="6">
        <v>1.5</v>
      </c>
      <c r="P59" s="6">
        <v>1.5</v>
      </c>
      <c r="R59" s="6">
        <v>1</v>
      </c>
    </row>
    <row r="60" spans="1:23" hidden="1" outlineLevel="1" x14ac:dyDescent="0.3">
      <c r="B60" s="11" t="s">
        <v>286</v>
      </c>
      <c r="C60" s="11" t="s">
        <v>287</v>
      </c>
      <c r="J60" s="6">
        <f t="shared" si="22"/>
        <v>2.5</v>
      </c>
      <c r="O60" s="6">
        <v>2</v>
      </c>
      <c r="R60" s="6">
        <v>0.5</v>
      </c>
    </row>
    <row r="61" spans="1:23" s="20" customFormat="1" ht="43.2" collapsed="1" x14ac:dyDescent="0.3">
      <c r="A61" s="80" t="s">
        <v>23</v>
      </c>
      <c r="B61" s="81" t="s">
        <v>288</v>
      </c>
      <c r="C61" s="81"/>
      <c r="D61" s="80" t="s">
        <v>31</v>
      </c>
      <c r="E61" s="80" t="s">
        <v>32</v>
      </c>
      <c r="F61" s="80" t="s">
        <v>32</v>
      </c>
      <c r="G61" s="30" t="s">
        <v>36</v>
      </c>
      <c r="H61" s="82" t="s">
        <v>29</v>
      </c>
      <c r="I61" s="82" t="s">
        <v>29</v>
      </c>
      <c r="J61" s="19">
        <f>SUM(K61:W61)</f>
        <v>5</v>
      </c>
      <c r="K61" s="19">
        <f t="shared" ref="K61:N61" si="23">SUM(K62:K64)</f>
        <v>0</v>
      </c>
      <c r="L61" s="19">
        <f t="shared" si="23"/>
        <v>0</v>
      </c>
      <c r="M61" s="19">
        <f t="shared" si="23"/>
        <v>0</v>
      </c>
      <c r="N61" s="19">
        <f t="shared" si="23"/>
        <v>0</v>
      </c>
      <c r="O61" s="19">
        <f>SUM(O62:O64)</f>
        <v>3.5</v>
      </c>
      <c r="P61" s="19">
        <f t="shared" ref="P61:W61" si="24">SUM(P62:P64)</f>
        <v>1.5</v>
      </c>
      <c r="Q61" s="19">
        <f t="shared" si="24"/>
        <v>0</v>
      </c>
      <c r="R61" s="19">
        <f t="shared" si="24"/>
        <v>0</v>
      </c>
      <c r="S61" s="19">
        <f t="shared" si="24"/>
        <v>0</v>
      </c>
      <c r="T61" s="19">
        <f t="shared" si="24"/>
        <v>0</v>
      </c>
      <c r="U61" s="19">
        <f t="shared" si="24"/>
        <v>0</v>
      </c>
      <c r="V61" s="19">
        <f t="shared" si="24"/>
        <v>0</v>
      </c>
      <c r="W61" s="19">
        <f t="shared" si="24"/>
        <v>0</v>
      </c>
    </row>
    <row r="62" spans="1:23" ht="28.8" hidden="1" outlineLevel="1" x14ac:dyDescent="0.3">
      <c r="C62" s="11" t="s">
        <v>289</v>
      </c>
      <c r="J62" s="6">
        <f>SUM(K62:W62)</f>
        <v>2</v>
      </c>
      <c r="O62" s="6">
        <v>2</v>
      </c>
    </row>
    <row r="63" spans="1:23" hidden="1" outlineLevel="1" x14ac:dyDescent="0.3">
      <c r="C63" s="11" t="s">
        <v>290</v>
      </c>
      <c r="J63" s="6">
        <f t="shared" ref="J63:J64" si="25">SUM(K63:W63)</f>
        <v>2</v>
      </c>
      <c r="O63" s="6">
        <v>1</v>
      </c>
      <c r="P63" s="6">
        <v>1</v>
      </c>
    </row>
    <row r="64" spans="1:23" ht="43.2" hidden="1" outlineLevel="1" x14ac:dyDescent="0.3">
      <c r="C64" s="11" t="s">
        <v>291</v>
      </c>
      <c r="J64" s="6">
        <f t="shared" si="25"/>
        <v>1</v>
      </c>
      <c r="O64" s="6">
        <v>0.5</v>
      </c>
      <c r="P64" s="6">
        <v>0.5</v>
      </c>
    </row>
    <row r="65" spans="1:23" s="20" customFormat="1" ht="28.8" collapsed="1" x14ac:dyDescent="0.3">
      <c r="A65" s="144"/>
      <c r="B65" s="30" t="s">
        <v>292</v>
      </c>
      <c r="C65" s="30"/>
      <c r="D65" s="144"/>
      <c r="E65" s="144" t="s">
        <v>32</v>
      </c>
      <c r="F65" s="144" t="s">
        <v>32</v>
      </c>
      <c r="H65" s="19"/>
      <c r="I65" s="19"/>
      <c r="J65" s="19">
        <f>SUM(K65:W65)</f>
        <v>7.5</v>
      </c>
      <c r="K65" s="19">
        <f t="shared" ref="K65:O65" si="26">SUM(K66:K71)</f>
        <v>0</v>
      </c>
      <c r="L65" s="19">
        <f t="shared" si="26"/>
        <v>0</v>
      </c>
      <c r="M65" s="19">
        <f t="shared" si="26"/>
        <v>0</v>
      </c>
      <c r="N65" s="19">
        <f t="shared" si="26"/>
        <v>0</v>
      </c>
      <c r="O65" s="19">
        <f t="shared" si="26"/>
        <v>0</v>
      </c>
      <c r="P65" s="19">
        <f>SUM(P66:P71)</f>
        <v>7.5</v>
      </c>
      <c r="Q65" s="19">
        <f t="shared" ref="Q65" si="27">SUM(Q66:Q71)</f>
        <v>0</v>
      </c>
      <c r="R65" s="19">
        <f t="shared" ref="R65" si="28">SUM(R66:R71)</f>
        <v>0</v>
      </c>
      <c r="S65" s="19">
        <f t="shared" ref="S65" si="29">SUM(S66:S71)</f>
        <v>0</v>
      </c>
      <c r="T65" s="19">
        <f t="shared" ref="T65" si="30">SUM(T66:T71)</f>
        <v>0</v>
      </c>
      <c r="U65" s="19">
        <f t="shared" ref="U65:V65" si="31">SUM(U66:U71)</f>
        <v>0</v>
      </c>
      <c r="V65" s="19">
        <f t="shared" si="31"/>
        <v>0</v>
      </c>
      <c r="W65" s="19">
        <f t="shared" ref="W65" si="32">SUM(W66:W71)</f>
        <v>0</v>
      </c>
    </row>
    <row r="66" spans="1:23" ht="28.8" hidden="1" outlineLevel="1" x14ac:dyDescent="0.3">
      <c r="C66" s="11" t="s">
        <v>293</v>
      </c>
      <c r="J66" s="6">
        <f>SUM(K66:W66)</f>
        <v>0.5</v>
      </c>
      <c r="P66" s="6">
        <v>0.5</v>
      </c>
    </row>
    <row r="67" spans="1:23" ht="57.6" hidden="1" outlineLevel="1" x14ac:dyDescent="0.3">
      <c r="C67" s="11" t="s">
        <v>294</v>
      </c>
      <c r="J67" s="6">
        <f t="shared" ref="J67:J71" si="33">SUM(K67:W67)</f>
        <v>1</v>
      </c>
      <c r="P67" s="6">
        <v>1</v>
      </c>
    </row>
    <row r="68" spans="1:23" hidden="1" outlineLevel="1" x14ac:dyDescent="0.3">
      <c r="C68" s="11" t="s">
        <v>295</v>
      </c>
      <c r="J68" s="6">
        <f t="shared" si="33"/>
        <v>0.5</v>
      </c>
      <c r="P68" s="6">
        <v>0.5</v>
      </c>
    </row>
    <row r="69" spans="1:23" ht="28.8" hidden="1" outlineLevel="1" x14ac:dyDescent="0.3">
      <c r="C69" s="11" t="s">
        <v>296</v>
      </c>
      <c r="J69" s="6">
        <f t="shared" si="33"/>
        <v>1.5</v>
      </c>
      <c r="P69" s="6">
        <v>1.5</v>
      </c>
    </row>
    <row r="70" spans="1:23" ht="28.8" hidden="1" outlineLevel="1" x14ac:dyDescent="0.3">
      <c r="C70" s="11" t="s">
        <v>297</v>
      </c>
      <c r="J70" s="6">
        <f t="shared" si="33"/>
        <v>2</v>
      </c>
      <c r="P70" s="6">
        <v>2</v>
      </c>
    </row>
    <row r="71" spans="1:23" ht="28.8" hidden="1" outlineLevel="1" x14ac:dyDescent="0.3">
      <c r="C71" s="11" t="s">
        <v>298</v>
      </c>
      <c r="J71" s="6">
        <f t="shared" si="33"/>
        <v>2</v>
      </c>
      <c r="P71" s="6">
        <v>2</v>
      </c>
    </row>
    <row r="72" spans="1:23" s="20" customFormat="1" ht="28.8" collapsed="1" x14ac:dyDescent="0.3">
      <c r="A72" s="80" t="s">
        <v>14</v>
      </c>
      <c r="B72" s="81" t="s">
        <v>299</v>
      </c>
      <c r="C72" s="81"/>
      <c r="D72" s="80" t="s">
        <v>31</v>
      </c>
      <c r="E72" s="80" t="s">
        <v>31</v>
      </c>
      <c r="F72" s="80" t="s">
        <v>31</v>
      </c>
      <c r="G72" s="81"/>
      <c r="H72" s="82" t="s">
        <v>29</v>
      </c>
      <c r="I72" s="19" t="s">
        <v>37</v>
      </c>
      <c r="J72" s="19">
        <f>SUM(K72:W72)</f>
        <v>102</v>
      </c>
      <c r="K72" s="19">
        <f t="shared" ref="K72" si="34">SUM(K73:K98)</f>
        <v>0</v>
      </c>
      <c r="L72" s="19">
        <f t="shared" ref="L72" si="35">SUM(L73:L98)</f>
        <v>0</v>
      </c>
      <c r="M72" s="19">
        <f t="shared" ref="M72" si="36">SUM(M73:M98)</f>
        <v>0</v>
      </c>
      <c r="N72" s="19">
        <f t="shared" ref="N72" si="37">SUM(N73:N98)</f>
        <v>0</v>
      </c>
      <c r="O72" s="19">
        <f t="shared" ref="O72" si="38">SUM(O73:O98)</f>
        <v>53</v>
      </c>
      <c r="P72" s="19">
        <f t="shared" ref="P72" si="39">SUM(P73:P98)</f>
        <v>49</v>
      </c>
      <c r="Q72" s="19">
        <f t="shared" ref="Q72" si="40">SUM(Q73:Q98)</f>
        <v>0</v>
      </c>
      <c r="R72" s="19">
        <f t="shared" ref="R72" si="41">SUM(R73:R98)</f>
        <v>0</v>
      </c>
      <c r="S72" s="19">
        <f t="shared" ref="S72" si="42">SUM(S73:S98)</f>
        <v>0</v>
      </c>
      <c r="T72" s="19">
        <f t="shared" ref="T72" si="43">SUM(T73:T98)</f>
        <v>0</v>
      </c>
      <c r="U72" s="19">
        <f t="shared" ref="U72" si="44">SUM(U73:U98)</f>
        <v>0</v>
      </c>
      <c r="V72" s="19">
        <f t="shared" ref="V72" si="45">SUM(V73:V98)</f>
        <v>0</v>
      </c>
      <c r="W72" s="19">
        <f t="shared" ref="W72" si="46">SUM(W73:W98)</f>
        <v>0</v>
      </c>
    </row>
    <row r="73" spans="1:23" ht="28.8" hidden="1" outlineLevel="1" x14ac:dyDescent="0.3">
      <c r="C73" s="11" t="s">
        <v>300</v>
      </c>
      <c r="J73" s="6">
        <f>SUM(K73:W73)</f>
        <v>3</v>
      </c>
      <c r="P73" s="6">
        <v>3</v>
      </c>
    </row>
    <row r="74" spans="1:23" hidden="1" outlineLevel="1" x14ac:dyDescent="0.3">
      <c r="C74" s="11" t="s">
        <v>301</v>
      </c>
      <c r="J74" s="6">
        <f t="shared" ref="J74:J98" si="47">SUM(K74:W74)</f>
        <v>4</v>
      </c>
      <c r="P74" s="6">
        <v>4</v>
      </c>
    </row>
    <row r="75" spans="1:23" hidden="1" outlineLevel="1" x14ac:dyDescent="0.3">
      <c r="C75" s="11" t="s">
        <v>302</v>
      </c>
      <c r="J75" s="6">
        <f t="shared" si="47"/>
        <v>4</v>
      </c>
      <c r="P75" s="6">
        <v>4</v>
      </c>
    </row>
    <row r="76" spans="1:23" hidden="1" outlineLevel="1" x14ac:dyDescent="0.3">
      <c r="C76" s="11" t="s">
        <v>303</v>
      </c>
      <c r="J76" s="6">
        <f t="shared" si="47"/>
        <v>4</v>
      </c>
      <c r="P76" s="6">
        <v>4</v>
      </c>
    </row>
    <row r="77" spans="1:23" hidden="1" outlineLevel="1" x14ac:dyDescent="0.3">
      <c r="C77" s="11" t="s">
        <v>304</v>
      </c>
      <c r="J77" s="6">
        <f t="shared" si="47"/>
        <v>6</v>
      </c>
      <c r="P77" s="6">
        <v>6</v>
      </c>
    </row>
    <row r="78" spans="1:23" ht="28.8" hidden="1" outlineLevel="1" x14ac:dyDescent="0.3">
      <c r="C78" s="11" t="s">
        <v>305</v>
      </c>
      <c r="J78" s="6">
        <f t="shared" si="47"/>
        <v>1</v>
      </c>
      <c r="P78" s="6">
        <v>1</v>
      </c>
    </row>
    <row r="79" spans="1:23" ht="28.8" hidden="1" outlineLevel="1" x14ac:dyDescent="0.3">
      <c r="C79" s="11" t="s">
        <v>306</v>
      </c>
      <c r="J79" s="6">
        <f t="shared" si="47"/>
        <v>1</v>
      </c>
      <c r="P79" s="6">
        <v>1</v>
      </c>
    </row>
    <row r="80" spans="1:23" ht="28.8" hidden="1" outlineLevel="1" x14ac:dyDescent="0.3">
      <c r="C80" s="11" t="s">
        <v>307</v>
      </c>
      <c r="J80" s="6">
        <f t="shared" si="47"/>
        <v>2</v>
      </c>
      <c r="P80" s="6">
        <v>2</v>
      </c>
    </row>
    <row r="81" spans="3:16" hidden="1" outlineLevel="1" x14ac:dyDescent="0.3">
      <c r="C81" s="11" t="s">
        <v>308</v>
      </c>
      <c r="J81" s="6">
        <f t="shared" si="47"/>
        <v>1</v>
      </c>
      <c r="P81" s="6">
        <v>1</v>
      </c>
    </row>
    <row r="82" spans="3:16" hidden="1" outlineLevel="1" x14ac:dyDescent="0.3">
      <c r="C82" s="11" t="s">
        <v>309</v>
      </c>
      <c r="J82" s="6">
        <f t="shared" si="47"/>
        <v>1</v>
      </c>
      <c r="P82" s="6">
        <v>1</v>
      </c>
    </row>
    <row r="83" spans="3:16" ht="28.8" hidden="1" outlineLevel="1" x14ac:dyDescent="0.3">
      <c r="C83" s="11" t="s">
        <v>310</v>
      </c>
      <c r="J83" s="6">
        <f t="shared" si="47"/>
        <v>2</v>
      </c>
      <c r="P83" s="6">
        <v>2</v>
      </c>
    </row>
    <row r="84" spans="3:16" ht="28.8" hidden="1" outlineLevel="1" x14ac:dyDescent="0.3">
      <c r="C84" s="11" t="s">
        <v>311</v>
      </c>
      <c r="J84" s="6">
        <f t="shared" si="47"/>
        <v>1</v>
      </c>
      <c r="P84" s="6">
        <v>1</v>
      </c>
    </row>
    <row r="85" spans="3:16" ht="28.8" hidden="1" outlineLevel="1" x14ac:dyDescent="0.3">
      <c r="C85" s="11" t="s">
        <v>312</v>
      </c>
      <c r="J85" s="6">
        <f t="shared" si="47"/>
        <v>1.5</v>
      </c>
      <c r="P85" s="6">
        <v>1.5</v>
      </c>
    </row>
    <row r="86" spans="3:16" ht="43.2" hidden="1" outlineLevel="1" x14ac:dyDescent="0.3">
      <c r="C86" s="11" t="s">
        <v>313</v>
      </c>
      <c r="J86" s="6">
        <f t="shared" si="47"/>
        <v>10</v>
      </c>
      <c r="P86" s="6">
        <v>10</v>
      </c>
    </row>
    <row r="87" spans="3:16" ht="28.8" hidden="1" outlineLevel="1" x14ac:dyDescent="0.3">
      <c r="C87" s="11" t="s">
        <v>314</v>
      </c>
      <c r="J87" s="6">
        <f t="shared" si="47"/>
        <v>0.5</v>
      </c>
      <c r="P87" s="6">
        <v>0.5</v>
      </c>
    </row>
    <row r="88" spans="3:16" hidden="1" outlineLevel="1" x14ac:dyDescent="0.3">
      <c r="C88" s="11" t="s">
        <v>315</v>
      </c>
      <c r="J88" s="6">
        <f t="shared" si="47"/>
        <v>0.5</v>
      </c>
      <c r="P88" s="6">
        <v>0.5</v>
      </c>
    </row>
    <row r="89" spans="3:16" hidden="1" outlineLevel="1" x14ac:dyDescent="0.3">
      <c r="C89" s="11" t="s">
        <v>316</v>
      </c>
      <c r="J89" s="6">
        <f t="shared" si="47"/>
        <v>1</v>
      </c>
      <c r="P89" s="6">
        <v>1</v>
      </c>
    </row>
    <row r="90" spans="3:16" ht="28.8" hidden="1" outlineLevel="1" x14ac:dyDescent="0.3">
      <c r="C90" s="11" t="s">
        <v>317</v>
      </c>
      <c r="J90" s="6">
        <f t="shared" si="47"/>
        <v>2</v>
      </c>
      <c r="P90" s="6">
        <v>2</v>
      </c>
    </row>
    <row r="91" spans="3:16" ht="28.8" hidden="1" outlineLevel="1" x14ac:dyDescent="0.3">
      <c r="C91" s="11" t="s">
        <v>318</v>
      </c>
      <c r="J91" s="6">
        <f t="shared" si="47"/>
        <v>2</v>
      </c>
      <c r="P91" s="6">
        <v>2</v>
      </c>
    </row>
    <row r="92" spans="3:16" hidden="1" outlineLevel="1" x14ac:dyDescent="0.3">
      <c r="C92" s="11" t="s">
        <v>319</v>
      </c>
      <c r="J92" s="6">
        <f t="shared" si="47"/>
        <v>1</v>
      </c>
      <c r="P92" s="6">
        <v>1</v>
      </c>
    </row>
    <row r="93" spans="3:16" hidden="1" outlineLevel="1" x14ac:dyDescent="0.3">
      <c r="C93" s="11" t="s">
        <v>320</v>
      </c>
      <c r="J93" s="6">
        <f t="shared" si="47"/>
        <v>0.5</v>
      </c>
      <c r="P93" s="6">
        <v>0.5</v>
      </c>
    </row>
    <row r="94" spans="3:16" ht="28.8" hidden="1" outlineLevel="1" x14ac:dyDescent="0.3">
      <c r="C94" s="11" t="s">
        <v>321</v>
      </c>
      <c r="J94" s="6">
        <f t="shared" si="47"/>
        <v>10</v>
      </c>
      <c r="O94" s="6">
        <v>10</v>
      </c>
    </row>
    <row r="95" spans="3:16" ht="30.6" hidden="1" customHeight="1" outlineLevel="1" x14ac:dyDescent="0.3">
      <c r="C95" s="11" t="s">
        <v>322</v>
      </c>
      <c r="J95" s="6">
        <f t="shared" si="47"/>
        <v>15</v>
      </c>
      <c r="O95" s="6">
        <v>15</v>
      </c>
    </row>
    <row r="96" spans="3:16" ht="43.2" hidden="1" outlineLevel="1" x14ac:dyDescent="0.3">
      <c r="C96" s="11" t="s">
        <v>323</v>
      </c>
      <c r="J96" s="6">
        <f t="shared" si="47"/>
        <v>13</v>
      </c>
      <c r="O96" s="6">
        <v>13</v>
      </c>
    </row>
    <row r="97" spans="1:23" hidden="1" outlineLevel="1" x14ac:dyDescent="0.3">
      <c r="C97" s="11" t="s">
        <v>324</v>
      </c>
      <c r="J97" s="6">
        <f t="shared" si="47"/>
        <v>5</v>
      </c>
      <c r="O97" s="6">
        <v>5</v>
      </c>
    </row>
    <row r="98" spans="1:23" ht="43.2" hidden="1" outlineLevel="1" x14ac:dyDescent="0.3">
      <c r="C98" s="11" t="s">
        <v>325</v>
      </c>
      <c r="J98" s="6">
        <f t="shared" si="47"/>
        <v>10</v>
      </c>
      <c r="O98" s="6">
        <v>10</v>
      </c>
    </row>
    <row r="99" spans="1:23" s="20" customFormat="1" ht="86.4" collapsed="1" x14ac:dyDescent="0.3">
      <c r="A99" s="144"/>
      <c r="B99" s="32" t="s">
        <v>106</v>
      </c>
      <c r="C99" s="32"/>
      <c r="D99" s="19" t="s">
        <v>32</v>
      </c>
      <c r="E99" s="19" t="s">
        <v>32</v>
      </c>
      <c r="F99" s="19" t="s">
        <v>32</v>
      </c>
      <c r="G99" s="30" t="s">
        <v>44</v>
      </c>
      <c r="H99" s="19"/>
      <c r="I99" s="19"/>
      <c r="J99" s="19">
        <f>SUM(K99:W99)</f>
        <v>6.5</v>
      </c>
      <c r="K99" s="19">
        <f t="shared" ref="K99:O99" si="48">SUM(K100:K106)</f>
        <v>0</v>
      </c>
      <c r="L99" s="19">
        <f t="shared" si="48"/>
        <v>0</v>
      </c>
      <c r="M99" s="19">
        <f t="shared" si="48"/>
        <v>0</v>
      </c>
      <c r="N99" s="19">
        <f t="shared" si="48"/>
        <v>0</v>
      </c>
      <c r="O99" s="19">
        <f t="shared" si="48"/>
        <v>4.5</v>
      </c>
      <c r="P99" s="19">
        <f>SUM(P100:P106)</f>
        <v>2</v>
      </c>
      <c r="Q99" s="19">
        <f t="shared" ref="Q99:W99" si="49">SUM(Q100:Q106)</f>
        <v>0</v>
      </c>
      <c r="R99" s="19">
        <f t="shared" si="49"/>
        <v>0</v>
      </c>
      <c r="S99" s="19">
        <f t="shared" si="49"/>
        <v>0</v>
      </c>
      <c r="T99" s="19">
        <f t="shared" si="49"/>
        <v>0</v>
      </c>
      <c r="U99" s="19">
        <f t="shared" si="49"/>
        <v>0</v>
      </c>
      <c r="V99" s="19">
        <f t="shared" si="49"/>
        <v>0</v>
      </c>
      <c r="W99" s="19">
        <f t="shared" si="49"/>
        <v>0</v>
      </c>
    </row>
    <row r="100" spans="1:23" ht="14.4" hidden="1" customHeight="1" outlineLevel="1" x14ac:dyDescent="0.3">
      <c r="C100" s="11" t="s">
        <v>326</v>
      </c>
      <c r="J100" s="6">
        <f>SUM(K100:W100)</f>
        <v>0.5</v>
      </c>
      <c r="P100" s="6">
        <v>0.5</v>
      </c>
    </row>
    <row r="101" spans="1:23" ht="14.4" hidden="1" customHeight="1" outlineLevel="1" x14ac:dyDescent="0.3">
      <c r="C101" s="11" t="s">
        <v>327</v>
      </c>
      <c r="J101" s="6">
        <f t="shared" ref="J101:J106" si="50">SUM(K101:W101)</f>
        <v>0.5</v>
      </c>
      <c r="P101" s="6">
        <v>0.5</v>
      </c>
    </row>
    <row r="102" spans="1:23" ht="28.95" hidden="1" customHeight="1" outlineLevel="1" x14ac:dyDescent="0.3">
      <c r="C102" s="11" t="s">
        <v>328</v>
      </c>
      <c r="J102" s="6">
        <f t="shared" si="50"/>
        <v>0.5</v>
      </c>
      <c r="P102" s="6">
        <v>0.5</v>
      </c>
    </row>
    <row r="103" spans="1:23" ht="43.2" hidden="1" customHeight="1" outlineLevel="1" x14ac:dyDescent="0.3">
      <c r="C103" s="11" t="s">
        <v>329</v>
      </c>
      <c r="J103" s="6">
        <f t="shared" si="50"/>
        <v>0.5</v>
      </c>
      <c r="P103" s="6">
        <v>0.5</v>
      </c>
    </row>
    <row r="104" spans="1:23" ht="14.4" hidden="1" customHeight="1" outlineLevel="1" x14ac:dyDescent="0.3">
      <c r="C104" s="11" t="s">
        <v>330</v>
      </c>
      <c r="J104" s="6">
        <f t="shared" si="50"/>
        <v>1.5</v>
      </c>
      <c r="O104" s="6">
        <v>1.5</v>
      </c>
    </row>
    <row r="105" spans="1:23" hidden="1" outlineLevel="1" x14ac:dyDescent="0.3">
      <c r="C105" s="11" t="s">
        <v>331</v>
      </c>
      <c r="J105" s="6">
        <f t="shared" si="50"/>
        <v>1</v>
      </c>
      <c r="O105" s="6">
        <v>1</v>
      </c>
    </row>
    <row r="106" spans="1:23" hidden="1" outlineLevel="1" x14ac:dyDescent="0.3">
      <c r="C106" s="11" t="s">
        <v>332</v>
      </c>
      <c r="J106" s="6">
        <f t="shared" si="50"/>
        <v>2</v>
      </c>
      <c r="O106" s="6">
        <v>2</v>
      </c>
    </row>
    <row r="107" spans="1:23" s="20" customFormat="1" collapsed="1" x14ac:dyDescent="0.3">
      <c r="A107" s="144"/>
      <c r="B107" s="30" t="s">
        <v>333</v>
      </c>
      <c r="C107" s="30"/>
      <c r="D107" s="144"/>
      <c r="E107" s="144"/>
      <c r="F107" s="144"/>
      <c r="H107" s="19"/>
      <c r="I107" s="19"/>
      <c r="J107" s="19">
        <f>SUM(K107:W107)</f>
        <v>19.5</v>
      </c>
      <c r="K107" s="19">
        <f t="shared" ref="K107:O107" si="51">SUM(K108:K117)</f>
        <v>0</v>
      </c>
      <c r="L107" s="19">
        <f t="shared" si="51"/>
        <v>0</v>
      </c>
      <c r="M107" s="19">
        <f t="shared" si="51"/>
        <v>0</v>
      </c>
      <c r="N107" s="19">
        <f t="shared" si="51"/>
        <v>0</v>
      </c>
      <c r="O107" s="19">
        <f t="shared" si="51"/>
        <v>0</v>
      </c>
      <c r="P107" s="19">
        <f>SUM(P108:P117)</f>
        <v>19.5</v>
      </c>
      <c r="Q107" s="19">
        <f t="shared" ref="Q107:W107" si="52">SUM(Q108:Q117)</f>
        <v>0</v>
      </c>
      <c r="R107" s="19">
        <f t="shared" si="52"/>
        <v>0</v>
      </c>
      <c r="S107" s="19">
        <f t="shared" si="52"/>
        <v>0</v>
      </c>
      <c r="T107" s="19">
        <f t="shared" si="52"/>
        <v>0</v>
      </c>
      <c r="U107" s="19">
        <f t="shared" si="52"/>
        <v>0</v>
      </c>
      <c r="V107" s="19">
        <f t="shared" si="52"/>
        <v>0</v>
      </c>
      <c r="W107" s="19">
        <f t="shared" si="52"/>
        <v>0</v>
      </c>
    </row>
    <row r="108" spans="1:23" hidden="1" outlineLevel="1" x14ac:dyDescent="0.3">
      <c r="C108" s="11" t="s">
        <v>334</v>
      </c>
      <c r="J108" s="6">
        <f>SUM(K108:W108)</f>
        <v>1.5</v>
      </c>
      <c r="P108" s="6">
        <v>1.5</v>
      </c>
    </row>
    <row r="109" spans="1:23" ht="28.8" hidden="1" outlineLevel="1" x14ac:dyDescent="0.3">
      <c r="C109" s="11" t="s">
        <v>335</v>
      </c>
      <c r="J109" s="6">
        <f t="shared" ref="J109:J117" si="53">SUM(K109:W109)</f>
        <v>0.5</v>
      </c>
      <c r="P109" s="6">
        <v>0.5</v>
      </c>
    </row>
    <row r="110" spans="1:23" hidden="1" outlineLevel="1" x14ac:dyDescent="0.3">
      <c r="B110" s="11" t="s">
        <v>336</v>
      </c>
      <c r="J110" s="6">
        <f t="shared" si="53"/>
        <v>0</v>
      </c>
    </row>
    <row r="111" spans="1:23" hidden="1" outlineLevel="1" x14ac:dyDescent="0.3">
      <c r="C111" s="11" t="s">
        <v>337</v>
      </c>
      <c r="J111" s="6">
        <f t="shared" si="53"/>
        <v>0.5</v>
      </c>
      <c r="P111" s="6">
        <v>0.5</v>
      </c>
    </row>
    <row r="112" spans="1:23" hidden="1" outlineLevel="1" x14ac:dyDescent="0.3">
      <c r="C112" s="11" t="s">
        <v>338</v>
      </c>
      <c r="J112" s="6">
        <f t="shared" si="53"/>
        <v>2</v>
      </c>
      <c r="P112" s="6">
        <v>2</v>
      </c>
    </row>
    <row r="113" spans="1:23" ht="28.8" hidden="1" outlineLevel="1" x14ac:dyDescent="0.3">
      <c r="C113" s="11" t="s">
        <v>339</v>
      </c>
      <c r="J113" s="6">
        <f t="shared" si="53"/>
        <v>2</v>
      </c>
      <c r="P113" s="6">
        <v>2</v>
      </c>
    </row>
    <row r="114" spans="1:23" hidden="1" outlineLevel="1" x14ac:dyDescent="0.3">
      <c r="C114" s="11" t="s">
        <v>340</v>
      </c>
      <c r="J114" s="6">
        <f t="shared" si="53"/>
        <v>3</v>
      </c>
      <c r="P114" s="6">
        <v>3</v>
      </c>
    </row>
    <row r="115" spans="1:23" hidden="1" outlineLevel="1" x14ac:dyDescent="0.3">
      <c r="C115" s="11" t="s">
        <v>341</v>
      </c>
      <c r="J115" s="6">
        <f t="shared" si="53"/>
        <v>3</v>
      </c>
      <c r="P115" s="6">
        <v>3</v>
      </c>
    </row>
    <row r="116" spans="1:23" hidden="1" outlineLevel="1" x14ac:dyDescent="0.3">
      <c r="C116" s="11" t="s">
        <v>342</v>
      </c>
      <c r="J116" s="6">
        <f t="shared" si="53"/>
        <v>5</v>
      </c>
      <c r="P116" s="6">
        <v>5</v>
      </c>
    </row>
    <row r="117" spans="1:23" hidden="1" outlineLevel="1" x14ac:dyDescent="0.3">
      <c r="C117" s="11" t="s">
        <v>343</v>
      </c>
      <c r="J117" s="6">
        <f t="shared" si="53"/>
        <v>2</v>
      </c>
      <c r="P117" s="6">
        <v>2</v>
      </c>
    </row>
    <row r="118" spans="1:23" s="20" customFormat="1" ht="28.8" collapsed="1" x14ac:dyDescent="0.3">
      <c r="A118" s="144"/>
      <c r="B118" s="148" t="s">
        <v>105</v>
      </c>
      <c r="C118" s="148"/>
      <c r="D118" s="144"/>
      <c r="E118" s="144"/>
      <c r="F118" s="144"/>
      <c r="I118" s="19"/>
      <c r="J118" s="19">
        <f>SUM(K118:W118)</f>
        <v>22</v>
      </c>
      <c r="K118" s="19">
        <f t="shared" ref="K118" si="54">SUM(K119:K127)</f>
        <v>0</v>
      </c>
      <c r="L118" s="19">
        <f t="shared" ref="L118" si="55">SUM(L119:L127)</f>
        <v>0</v>
      </c>
      <c r="M118" s="19">
        <f t="shared" ref="M118" si="56">SUM(M119:M127)</f>
        <v>0</v>
      </c>
      <c r="N118" s="19">
        <f t="shared" ref="N118" si="57">SUM(N119:N127)</f>
        <v>0</v>
      </c>
      <c r="O118" s="19">
        <f t="shared" ref="O118" si="58">SUM(O119:O127)</f>
        <v>12</v>
      </c>
      <c r="P118" s="19">
        <f t="shared" ref="P118" si="59">SUM(P119:P127)</f>
        <v>10</v>
      </c>
      <c r="Q118" s="19">
        <f t="shared" ref="Q118" si="60">SUM(Q119:Q127)</f>
        <v>0</v>
      </c>
      <c r="R118" s="19">
        <f t="shared" ref="R118" si="61">SUM(R119:R127)</f>
        <v>0</v>
      </c>
      <c r="S118" s="19">
        <f t="shared" ref="S118" si="62">SUM(S119:S127)</f>
        <v>0</v>
      </c>
      <c r="T118" s="19">
        <f t="shared" ref="T118" si="63">SUM(T119:T127)</f>
        <v>0</v>
      </c>
      <c r="U118" s="19">
        <f t="shared" ref="U118" si="64">SUM(U119:U127)</f>
        <v>0</v>
      </c>
      <c r="V118" s="19">
        <f t="shared" ref="V118" si="65">SUM(V119:V127)</f>
        <v>0</v>
      </c>
      <c r="W118" s="19">
        <f t="shared" ref="W118" si="66">SUM(W119:W127)</f>
        <v>0</v>
      </c>
    </row>
    <row r="119" spans="1:23" ht="28.8" hidden="1" outlineLevel="1" x14ac:dyDescent="0.3">
      <c r="C119" s="11" t="s">
        <v>344</v>
      </c>
      <c r="J119" s="6">
        <f>SUM(K119:W119)</f>
        <v>1</v>
      </c>
      <c r="O119" s="6">
        <v>0</v>
      </c>
      <c r="P119" s="6">
        <v>1</v>
      </c>
    </row>
    <row r="120" spans="1:23" ht="28.8" hidden="1" outlineLevel="1" x14ac:dyDescent="0.3">
      <c r="C120" s="11" t="s">
        <v>345</v>
      </c>
      <c r="J120" s="6">
        <f t="shared" ref="J120:J127" si="67">SUM(K120:W120)</f>
        <v>2</v>
      </c>
      <c r="O120" s="6">
        <v>0</v>
      </c>
      <c r="P120" s="6">
        <v>2</v>
      </c>
    </row>
    <row r="121" spans="1:23" ht="28.8" hidden="1" outlineLevel="1" x14ac:dyDescent="0.3">
      <c r="C121" s="11" t="s">
        <v>346</v>
      </c>
      <c r="J121" s="6">
        <f t="shared" si="67"/>
        <v>2</v>
      </c>
      <c r="O121" s="6">
        <v>0</v>
      </c>
      <c r="P121" s="6">
        <v>2</v>
      </c>
    </row>
    <row r="122" spans="1:23" ht="28.8" hidden="1" outlineLevel="1" x14ac:dyDescent="0.3">
      <c r="C122" s="11" t="s">
        <v>347</v>
      </c>
      <c r="J122" s="6">
        <f t="shared" si="67"/>
        <v>1</v>
      </c>
      <c r="O122" s="6">
        <v>0</v>
      </c>
      <c r="P122" s="6">
        <v>1</v>
      </c>
    </row>
    <row r="123" spans="1:23" ht="28.8" hidden="1" outlineLevel="1" x14ac:dyDescent="0.3">
      <c r="C123" s="11" t="s">
        <v>348</v>
      </c>
      <c r="J123" s="6">
        <f t="shared" si="67"/>
        <v>4</v>
      </c>
      <c r="O123" s="6">
        <v>0</v>
      </c>
      <c r="P123" s="6">
        <v>4</v>
      </c>
    </row>
    <row r="124" spans="1:23" ht="28.8" hidden="1" outlineLevel="1" x14ac:dyDescent="0.3">
      <c r="C124" s="11" t="s">
        <v>349</v>
      </c>
      <c r="J124" s="6">
        <f t="shared" si="67"/>
        <v>5</v>
      </c>
      <c r="O124" s="6">
        <v>5</v>
      </c>
      <c r="P124" s="6">
        <v>0</v>
      </c>
    </row>
    <row r="125" spans="1:23" ht="28.8" hidden="1" outlineLevel="1" x14ac:dyDescent="0.3">
      <c r="C125" s="11" t="s">
        <v>350</v>
      </c>
      <c r="J125" s="6">
        <f t="shared" si="67"/>
        <v>1</v>
      </c>
      <c r="O125" s="6">
        <v>1</v>
      </c>
      <c r="P125" s="6">
        <v>0</v>
      </c>
    </row>
    <row r="126" spans="1:23" ht="28.8" hidden="1" outlineLevel="1" x14ac:dyDescent="0.3">
      <c r="C126" s="11" t="s">
        <v>351</v>
      </c>
      <c r="J126" s="6">
        <f t="shared" si="67"/>
        <v>4</v>
      </c>
      <c r="O126" s="6">
        <v>4</v>
      </c>
      <c r="P126" s="6">
        <v>0</v>
      </c>
    </row>
    <row r="127" spans="1:23" ht="28.8" hidden="1" outlineLevel="1" x14ac:dyDescent="0.3">
      <c r="C127" s="11" t="s">
        <v>352</v>
      </c>
      <c r="J127" s="6">
        <f t="shared" si="67"/>
        <v>2</v>
      </c>
      <c r="O127" s="6">
        <v>2</v>
      </c>
      <c r="P127" s="6">
        <v>0</v>
      </c>
    </row>
    <row r="128" spans="1:23" s="20" customFormat="1" ht="86.4" collapsed="1" x14ac:dyDescent="0.3">
      <c r="A128" s="80" t="s">
        <v>21</v>
      </c>
      <c r="B128" s="81" t="s">
        <v>22</v>
      </c>
      <c r="C128" s="81"/>
      <c r="D128" s="80" t="s">
        <v>31</v>
      </c>
      <c r="E128" s="80" t="s">
        <v>32</v>
      </c>
      <c r="F128" s="80" t="s">
        <v>32</v>
      </c>
      <c r="G128" s="81" t="s">
        <v>353</v>
      </c>
      <c r="H128" s="82" t="s">
        <v>29</v>
      </c>
      <c r="I128" s="19" t="s">
        <v>37</v>
      </c>
      <c r="J128" s="19">
        <f>SUM(K128:W128)</f>
        <v>3</v>
      </c>
      <c r="K128" s="19">
        <f t="shared" ref="K128:O128" si="68">SUM(K129:K131)</f>
        <v>0</v>
      </c>
      <c r="L128" s="19">
        <f t="shared" si="68"/>
        <v>0</v>
      </c>
      <c r="M128" s="19">
        <f t="shared" si="68"/>
        <v>0</v>
      </c>
      <c r="N128" s="19">
        <f t="shared" si="68"/>
        <v>0</v>
      </c>
      <c r="O128" s="19">
        <f t="shared" si="68"/>
        <v>0</v>
      </c>
      <c r="P128" s="19">
        <f>SUM(P129:P131)</f>
        <v>3</v>
      </c>
      <c r="Q128" s="19">
        <f t="shared" ref="Q128:W128" si="69">SUM(Q129:Q131)</f>
        <v>0</v>
      </c>
      <c r="R128" s="19">
        <f t="shared" si="69"/>
        <v>0</v>
      </c>
      <c r="S128" s="19">
        <f t="shared" si="69"/>
        <v>0</v>
      </c>
      <c r="T128" s="19">
        <f t="shared" si="69"/>
        <v>0</v>
      </c>
      <c r="U128" s="19">
        <f t="shared" si="69"/>
        <v>0</v>
      </c>
      <c r="V128" s="19">
        <f t="shared" si="69"/>
        <v>0</v>
      </c>
      <c r="W128" s="19">
        <f t="shared" si="69"/>
        <v>0</v>
      </c>
    </row>
    <row r="129" spans="1:23" ht="28.8" hidden="1" outlineLevel="1" x14ac:dyDescent="0.3">
      <c r="C129" s="11" t="s">
        <v>354</v>
      </c>
      <c r="J129" s="6">
        <f>SUM(K129:W129)</f>
        <v>1</v>
      </c>
      <c r="P129" s="6">
        <v>1</v>
      </c>
    </row>
    <row r="130" spans="1:23" ht="28.8" hidden="1" outlineLevel="1" x14ac:dyDescent="0.3">
      <c r="C130" s="11" t="s">
        <v>355</v>
      </c>
      <c r="J130" s="6">
        <f t="shared" ref="J130:J131" si="70">SUM(K130:W130)</f>
        <v>1</v>
      </c>
      <c r="P130" s="6">
        <v>1</v>
      </c>
    </row>
    <row r="131" spans="1:23" hidden="1" outlineLevel="1" x14ac:dyDescent="0.3">
      <c r="C131" s="11" t="s">
        <v>356</v>
      </c>
      <c r="J131" s="6">
        <f t="shared" si="70"/>
        <v>1</v>
      </c>
      <c r="P131" s="6">
        <v>1</v>
      </c>
    </row>
    <row r="132" spans="1:23" s="20" customFormat="1" ht="72" collapsed="1" x14ac:dyDescent="0.3">
      <c r="A132" s="82" t="s">
        <v>45</v>
      </c>
      <c r="B132" s="81" t="s">
        <v>19</v>
      </c>
      <c r="C132" s="81"/>
      <c r="D132" s="80" t="s">
        <v>31</v>
      </c>
      <c r="E132" s="80" t="s">
        <v>32</v>
      </c>
      <c r="F132" s="80" t="s">
        <v>32</v>
      </c>
      <c r="G132" s="81" t="s">
        <v>39</v>
      </c>
      <c r="H132" s="82" t="s">
        <v>29</v>
      </c>
      <c r="I132" s="19" t="s">
        <v>37</v>
      </c>
      <c r="J132" s="19">
        <f>SUM(K132:W132)</f>
        <v>6.5</v>
      </c>
      <c r="K132" s="19">
        <f t="shared" ref="K132:V132" si="71">SUM(K133:K138)</f>
        <v>0</v>
      </c>
      <c r="L132" s="19">
        <f t="shared" si="71"/>
        <v>0</v>
      </c>
      <c r="M132" s="19">
        <f t="shared" si="71"/>
        <v>0</v>
      </c>
      <c r="N132" s="19">
        <f t="shared" si="71"/>
        <v>0</v>
      </c>
      <c r="O132" s="19">
        <f t="shared" si="71"/>
        <v>5</v>
      </c>
      <c r="P132" s="19">
        <f t="shared" si="71"/>
        <v>0</v>
      </c>
      <c r="Q132" s="19">
        <f t="shared" si="71"/>
        <v>0</v>
      </c>
      <c r="R132" s="19">
        <f t="shared" si="71"/>
        <v>0.5</v>
      </c>
      <c r="S132" s="19">
        <f t="shared" si="71"/>
        <v>0.5</v>
      </c>
      <c r="T132" s="19">
        <f t="shared" si="71"/>
        <v>0</v>
      </c>
      <c r="U132" s="19">
        <f t="shared" si="71"/>
        <v>0</v>
      </c>
      <c r="V132" s="19">
        <f t="shared" si="71"/>
        <v>0.5</v>
      </c>
      <c r="W132" s="19">
        <f>SUM(W133:W138)</f>
        <v>0</v>
      </c>
    </row>
    <row r="133" spans="1:23" hidden="1" outlineLevel="1" x14ac:dyDescent="0.3">
      <c r="C133" s="149" t="s">
        <v>207</v>
      </c>
      <c r="J133" s="6">
        <f>SUM(K133:W133)</f>
        <v>0</v>
      </c>
    </row>
    <row r="134" spans="1:23" hidden="1" outlineLevel="1" x14ac:dyDescent="0.3">
      <c r="C134" s="11" t="s">
        <v>208</v>
      </c>
      <c r="J134" s="6">
        <f t="shared" ref="J134:J138" si="72">SUM(K134:W134)</f>
        <v>0</v>
      </c>
    </row>
    <row r="135" spans="1:23" ht="28.8" hidden="1" outlineLevel="1" x14ac:dyDescent="0.3">
      <c r="C135" s="11" t="s">
        <v>209</v>
      </c>
      <c r="J135" s="6">
        <f t="shared" si="72"/>
        <v>2</v>
      </c>
      <c r="O135" s="6">
        <v>2</v>
      </c>
    </row>
    <row r="136" spans="1:23" ht="28.8" hidden="1" outlineLevel="1" x14ac:dyDescent="0.3">
      <c r="C136" s="11" t="s">
        <v>357</v>
      </c>
      <c r="J136" s="6">
        <f t="shared" si="72"/>
        <v>3</v>
      </c>
      <c r="O136" s="6">
        <v>3</v>
      </c>
    </row>
    <row r="137" spans="1:23" hidden="1" outlineLevel="1" x14ac:dyDescent="0.3">
      <c r="C137" s="11" t="s">
        <v>358</v>
      </c>
      <c r="J137" s="6">
        <f t="shared" si="72"/>
        <v>1</v>
      </c>
      <c r="R137" s="6">
        <v>0.5</v>
      </c>
      <c r="S137" s="6">
        <v>0.5</v>
      </c>
    </row>
    <row r="138" spans="1:23" hidden="1" outlineLevel="1" x14ac:dyDescent="0.3">
      <c r="C138" s="11" t="s">
        <v>197</v>
      </c>
      <c r="J138" s="6">
        <f t="shared" si="72"/>
        <v>0.5</v>
      </c>
      <c r="V138" s="6">
        <v>0.5</v>
      </c>
    </row>
    <row r="139" spans="1:23" s="20" customFormat="1" ht="28.8" collapsed="1" x14ac:dyDescent="0.3">
      <c r="A139" s="80" t="s">
        <v>18</v>
      </c>
      <c r="B139" s="81" t="s">
        <v>359</v>
      </c>
      <c r="C139" s="81"/>
      <c r="D139" s="80" t="s">
        <v>31</v>
      </c>
      <c r="E139" s="80" t="s">
        <v>32</v>
      </c>
      <c r="F139" s="80" t="s">
        <v>32</v>
      </c>
      <c r="G139" s="81" t="s">
        <v>38</v>
      </c>
      <c r="H139" s="82" t="s">
        <v>29</v>
      </c>
      <c r="I139" s="19" t="s">
        <v>37</v>
      </c>
      <c r="J139" s="19">
        <f>SUM(K139:W139)</f>
        <v>14.5</v>
      </c>
      <c r="K139" s="19">
        <f t="shared" ref="K139" si="73">SUM(K140:K144)</f>
        <v>0</v>
      </c>
      <c r="L139" s="19">
        <f t="shared" ref="L139" si="74">SUM(L140:L144)</f>
        <v>0</v>
      </c>
      <c r="M139" s="19">
        <f t="shared" ref="M139" si="75">SUM(M140:M144)</f>
        <v>3</v>
      </c>
      <c r="N139" s="19">
        <f t="shared" ref="N139" si="76">SUM(N140:N144)</f>
        <v>0</v>
      </c>
      <c r="O139" s="19">
        <f t="shared" ref="O139" si="77">SUM(O140:O144)</f>
        <v>10</v>
      </c>
      <c r="P139" s="19">
        <f t="shared" ref="P139" si="78">SUM(P140:P144)</f>
        <v>0</v>
      </c>
      <c r="Q139" s="19">
        <f t="shared" ref="Q139" si="79">SUM(Q140:Q144)</f>
        <v>0</v>
      </c>
      <c r="R139" s="19">
        <f t="shared" ref="R139" si="80">SUM(R140:R144)</f>
        <v>1</v>
      </c>
      <c r="S139" s="19">
        <f t="shared" ref="S139" si="81">SUM(S140:S144)</f>
        <v>0</v>
      </c>
      <c r="T139" s="19">
        <f t="shared" ref="T139" si="82">SUM(T140:T144)</f>
        <v>0</v>
      </c>
      <c r="U139" s="19">
        <f t="shared" ref="U139" si="83">SUM(U140:U144)</f>
        <v>0</v>
      </c>
      <c r="V139" s="19">
        <f t="shared" ref="V139" si="84">SUM(V140:V144)</f>
        <v>0</v>
      </c>
      <c r="W139" s="19">
        <f t="shared" ref="W139" si="85">SUM(W140:W144)</f>
        <v>0.5</v>
      </c>
    </row>
    <row r="140" spans="1:23" ht="43.2" hidden="1" outlineLevel="1" x14ac:dyDescent="0.3">
      <c r="C140" s="11" t="s">
        <v>360</v>
      </c>
      <c r="J140" s="6">
        <f>SUM(K140:W140)</f>
        <v>3</v>
      </c>
      <c r="M140" s="6">
        <v>3</v>
      </c>
    </row>
    <row r="141" spans="1:23" ht="28.8" hidden="1" outlineLevel="1" x14ac:dyDescent="0.3">
      <c r="C141" s="11" t="s">
        <v>206</v>
      </c>
      <c r="J141" s="6">
        <f>SUM(K141:W141)</f>
        <v>6</v>
      </c>
      <c r="O141" s="6">
        <v>6</v>
      </c>
    </row>
    <row r="142" spans="1:23" hidden="1" outlineLevel="1" x14ac:dyDescent="0.3">
      <c r="C142" s="11" t="s">
        <v>361</v>
      </c>
      <c r="J142" s="6">
        <f>SUM(K142:W142)</f>
        <v>4</v>
      </c>
      <c r="O142" s="6">
        <v>4</v>
      </c>
    </row>
    <row r="143" spans="1:23" hidden="1" outlineLevel="1" x14ac:dyDescent="0.3">
      <c r="C143" s="11" t="s">
        <v>362</v>
      </c>
      <c r="J143" s="6">
        <f t="shared" ref="J143:J144" si="86">SUM(K143:W143)</f>
        <v>0.5</v>
      </c>
      <c r="W143" s="6">
        <v>0.5</v>
      </c>
    </row>
    <row r="144" spans="1:23" hidden="1" outlineLevel="1" x14ac:dyDescent="0.3">
      <c r="C144" s="11" t="s">
        <v>197</v>
      </c>
      <c r="J144" s="6">
        <f t="shared" si="86"/>
        <v>1</v>
      </c>
      <c r="R144" s="6">
        <v>1</v>
      </c>
    </row>
    <row r="145" spans="1:23" s="20" customFormat="1" ht="28.8" collapsed="1" x14ac:dyDescent="0.3">
      <c r="A145" s="80" t="s">
        <v>26</v>
      </c>
      <c r="B145" s="81" t="s">
        <v>27</v>
      </c>
      <c r="C145" s="81"/>
      <c r="D145" s="80" t="s">
        <v>31</v>
      </c>
      <c r="E145" s="80"/>
      <c r="F145" s="80"/>
      <c r="G145" s="81"/>
      <c r="H145" s="82" t="s">
        <v>29</v>
      </c>
      <c r="I145" s="19" t="s">
        <v>37</v>
      </c>
      <c r="J145" s="19">
        <f>SUM(K145:W145)</f>
        <v>5</v>
      </c>
      <c r="K145" s="19"/>
      <c r="L145" s="19"/>
      <c r="M145" s="19"/>
      <c r="N145" s="19"/>
      <c r="O145" s="19">
        <v>3</v>
      </c>
      <c r="P145" s="19">
        <v>2</v>
      </c>
      <c r="Q145" s="19"/>
      <c r="R145" s="19"/>
      <c r="S145" s="19"/>
      <c r="T145" s="19"/>
      <c r="U145" s="19"/>
      <c r="V145" s="19"/>
      <c r="W145" s="19"/>
    </row>
    <row r="146" spans="1:23" s="20" customFormat="1" x14ac:dyDescent="0.3">
      <c r="A146" s="82" t="s">
        <v>45</v>
      </c>
      <c r="B146" s="81" t="s">
        <v>20</v>
      </c>
      <c r="C146" s="81"/>
      <c r="D146" s="80" t="s">
        <v>32</v>
      </c>
      <c r="E146" s="80" t="s">
        <v>31</v>
      </c>
      <c r="F146" s="80" t="s">
        <v>32</v>
      </c>
      <c r="G146" s="81"/>
      <c r="H146" s="82" t="s">
        <v>29</v>
      </c>
      <c r="I146" s="19" t="s">
        <v>37</v>
      </c>
      <c r="J146" s="19">
        <f>SUM(K146:W146)</f>
        <v>2</v>
      </c>
      <c r="K146" s="19"/>
      <c r="L146" s="19"/>
      <c r="M146" s="19"/>
      <c r="N146" s="19"/>
      <c r="O146" s="19">
        <v>2</v>
      </c>
      <c r="P146" s="19"/>
      <c r="Q146" s="19"/>
      <c r="R146" s="19"/>
      <c r="S146" s="19"/>
      <c r="T146" s="19"/>
      <c r="U146" s="19"/>
      <c r="V146" s="19"/>
      <c r="W146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C8EF-420D-4EA8-B49A-C022CDBE164D}">
  <dimension ref="A1:B8"/>
  <sheetViews>
    <sheetView workbookViewId="0">
      <selection activeCell="C27" sqref="C27"/>
    </sheetView>
  </sheetViews>
  <sheetFormatPr baseColWidth="10" defaultRowHeight="14.4" x14ac:dyDescent="0.3"/>
  <cols>
    <col min="1" max="1" width="39.6640625" bestFit="1" customWidth="1"/>
    <col min="2" max="2" width="22" customWidth="1"/>
  </cols>
  <sheetData>
    <row r="1" spans="1:2" ht="28.8" x14ac:dyDescent="0.3">
      <c r="A1" s="63" t="s">
        <v>79</v>
      </c>
      <c r="B1" s="70" t="s">
        <v>192</v>
      </c>
    </row>
    <row r="2" spans="1:2" x14ac:dyDescent="0.3">
      <c r="A2" s="10" t="s">
        <v>193</v>
      </c>
      <c r="B2" s="1">
        <v>5</v>
      </c>
    </row>
    <row r="3" spans="1:2" x14ac:dyDescent="0.3">
      <c r="A3" s="10" t="s">
        <v>194</v>
      </c>
      <c r="B3" s="1">
        <v>20</v>
      </c>
    </row>
    <row r="4" spans="1:2" x14ac:dyDescent="0.3">
      <c r="A4" s="10" t="s">
        <v>195</v>
      </c>
      <c r="B4" s="1">
        <v>5</v>
      </c>
    </row>
    <row r="5" spans="1:2" x14ac:dyDescent="0.3">
      <c r="A5" s="10" t="s">
        <v>196</v>
      </c>
      <c r="B5" s="1">
        <v>10</v>
      </c>
    </row>
    <row r="6" spans="1:2" x14ac:dyDescent="0.3">
      <c r="A6" s="10" t="s">
        <v>197</v>
      </c>
      <c r="B6" s="1">
        <v>5</v>
      </c>
    </row>
    <row r="7" spans="1:2" x14ac:dyDescent="0.3">
      <c r="A7" s="10" t="s">
        <v>198</v>
      </c>
      <c r="B7" s="1">
        <v>5</v>
      </c>
    </row>
    <row r="8" spans="1:2" x14ac:dyDescent="0.3">
      <c r="A8" s="71" t="s">
        <v>12</v>
      </c>
      <c r="B8" s="72">
        <f>SUM(B2:B7)</f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63D5-4BE0-4FA1-A404-B94A1B41B451}">
  <dimension ref="A1:G8"/>
  <sheetViews>
    <sheetView workbookViewId="0">
      <selection activeCell="D10" sqref="D10:D11"/>
    </sheetView>
  </sheetViews>
  <sheetFormatPr baseColWidth="10" defaultColWidth="11.44140625" defaultRowHeight="14.4" x14ac:dyDescent="0.3"/>
  <cols>
    <col min="1" max="1" width="16.88671875" style="8" customWidth="1"/>
    <col min="2" max="2" width="18.88671875" style="8" customWidth="1"/>
    <col min="3" max="3" width="31.33203125" style="8" customWidth="1"/>
    <col min="4" max="6" width="11.44140625" style="8"/>
    <col min="7" max="7" width="31.33203125" style="8" customWidth="1"/>
    <col min="8" max="16384" width="11.44140625" style="8"/>
  </cols>
  <sheetData>
    <row r="1" spans="1:7" s="9" customFormat="1" ht="28.8" x14ac:dyDescent="0.3">
      <c r="A1" s="83" t="s">
        <v>210</v>
      </c>
      <c r="B1" s="83" t="s">
        <v>211</v>
      </c>
      <c r="C1" s="83" t="s">
        <v>212</v>
      </c>
      <c r="D1" s="83" t="s">
        <v>213</v>
      </c>
      <c r="E1" s="83" t="s">
        <v>214</v>
      </c>
      <c r="F1" s="83" t="s">
        <v>215</v>
      </c>
      <c r="G1" s="83" t="s">
        <v>96</v>
      </c>
    </row>
    <row r="2" spans="1:7" s="9" customFormat="1" x14ac:dyDescent="0.3">
      <c r="A2" s="85" t="s">
        <v>46</v>
      </c>
      <c r="B2" s="84" t="s">
        <v>216</v>
      </c>
      <c r="C2" s="84" t="s">
        <v>217</v>
      </c>
      <c r="D2" s="84" t="s">
        <v>31</v>
      </c>
      <c r="E2" s="84"/>
      <c r="F2" s="85" t="s">
        <v>132</v>
      </c>
      <c r="G2" s="84" t="s">
        <v>218</v>
      </c>
    </row>
    <row r="3" spans="1:7" s="9" customFormat="1" x14ac:dyDescent="0.3">
      <c r="A3" s="85" t="s">
        <v>46</v>
      </c>
      <c r="B3" s="84" t="s">
        <v>216</v>
      </c>
      <c r="C3" s="84" t="s">
        <v>219</v>
      </c>
      <c r="D3" s="84" t="s">
        <v>31</v>
      </c>
      <c r="E3" s="84"/>
      <c r="F3" s="85" t="s">
        <v>132</v>
      </c>
      <c r="G3" s="84" t="s">
        <v>218</v>
      </c>
    </row>
    <row r="4" spans="1:7" s="9" customFormat="1" x14ac:dyDescent="0.3">
      <c r="A4" s="85" t="s">
        <v>46</v>
      </c>
      <c r="B4" s="84" t="s">
        <v>216</v>
      </c>
      <c r="C4" s="84" t="s">
        <v>220</v>
      </c>
      <c r="D4" s="84" t="s">
        <v>31</v>
      </c>
      <c r="E4" s="84"/>
      <c r="F4" s="85" t="s">
        <v>132</v>
      </c>
      <c r="G4" s="84" t="s">
        <v>221</v>
      </c>
    </row>
    <row r="5" spans="1:7" s="9" customFormat="1" x14ac:dyDescent="0.3">
      <c r="A5" s="85" t="s">
        <v>46</v>
      </c>
      <c r="B5" s="84" t="s">
        <v>216</v>
      </c>
      <c r="C5" s="84" t="s">
        <v>222</v>
      </c>
      <c r="D5" s="84" t="s">
        <v>31</v>
      </c>
      <c r="E5" s="84"/>
      <c r="F5" s="85" t="s">
        <v>132</v>
      </c>
      <c r="G5" s="84" t="s">
        <v>221</v>
      </c>
    </row>
    <row r="6" spans="1:7" s="9" customFormat="1" ht="28.8" x14ac:dyDescent="0.3">
      <c r="A6" s="85" t="s">
        <v>46</v>
      </c>
      <c r="B6" s="84" t="s">
        <v>216</v>
      </c>
      <c r="C6" s="84" t="s">
        <v>223</v>
      </c>
      <c r="D6" s="84" t="s">
        <v>31</v>
      </c>
      <c r="E6" s="84"/>
      <c r="F6" s="85" t="s">
        <v>132</v>
      </c>
      <c r="G6" s="84">
        <v>10</v>
      </c>
    </row>
    <row r="7" spans="1:7" s="9" customFormat="1" ht="28.8" x14ac:dyDescent="0.3">
      <c r="A7" s="84" t="s">
        <v>46</v>
      </c>
      <c r="B7" s="84" t="s">
        <v>216</v>
      </c>
      <c r="C7" s="84" t="s">
        <v>224</v>
      </c>
      <c r="D7" s="84" t="s">
        <v>31</v>
      </c>
      <c r="E7" s="84"/>
      <c r="F7" s="85" t="s">
        <v>132</v>
      </c>
      <c r="G7" s="84">
        <v>10</v>
      </c>
    </row>
    <row r="8" spans="1:7" s="9" customFormat="1" x14ac:dyDescent="0.3">
      <c r="A8" s="85" t="s">
        <v>46</v>
      </c>
      <c r="B8" s="84" t="s">
        <v>216</v>
      </c>
      <c r="C8" s="84" t="s">
        <v>225</v>
      </c>
      <c r="D8" s="84" t="s">
        <v>31</v>
      </c>
      <c r="E8" s="84"/>
      <c r="F8" s="85" t="s">
        <v>132</v>
      </c>
      <c r="G8" s="84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0BA6-BDBE-4072-AC4F-65B2DF0CA987}">
  <dimension ref="A1:O42"/>
  <sheetViews>
    <sheetView zoomScale="85" zoomScaleNormal="85" workbookViewId="0">
      <selection activeCell="B48" sqref="B48"/>
    </sheetView>
  </sheetViews>
  <sheetFormatPr baseColWidth="10" defaultColWidth="11.5546875" defaultRowHeight="14.4" outlineLevelRow="1" x14ac:dyDescent="0.3"/>
  <cols>
    <col min="1" max="2" width="34.6640625" style="5" customWidth="1"/>
    <col min="3" max="3" width="11.5546875" style="5"/>
    <col min="4" max="4" width="16" style="5" bestFit="1" customWidth="1"/>
    <col min="5" max="5" width="24.5546875" style="5" customWidth="1"/>
    <col min="6" max="13" width="11.5546875" style="5"/>
    <col min="14" max="14" width="11.5546875" style="69"/>
    <col min="15" max="15" width="21.88671875" style="5" customWidth="1"/>
    <col min="16" max="16384" width="11.5546875" style="5"/>
  </cols>
  <sheetData>
    <row r="1" spans="1:14" s="18" customFormat="1" x14ac:dyDescent="0.3">
      <c r="A1" s="66" t="s">
        <v>141</v>
      </c>
      <c r="B1" s="66" t="s">
        <v>142</v>
      </c>
      <c r="C1" s="66" t="s">
        <v>143</v>
      </c>
      <c r="D1" s="66" t="s">
        <v>144</v>
      </c>
      <c r="E1" s="66" t="s">
        <v>80</v>
      </c>
      <c r="F1" s="21" t="s">
        <v>108</v>
      </c>
      <c r="G1" s="21" t="s">
        <v>109</v>
      </c>
      <c r="H1" s="21" t="s">
        <v>110</v>
      </c>
      <c r="I1" s="21" t="s">
        <v>111</v>
      </c>
      <c r="J1" s="21" t="s">
        <v>112</v>
      </c>
      <c r="K1" s="21" t="s">
        <v>113</v>
      </c>
      <c r="L1" s="21" t="s">
        <v>114</v>
      </c>
      <c r="M1" s="21" t="s">
        <v>115</v>
      </c>
      <c r="N1" s="67" t="s">
        <v>12</v>
      </c>
    </row>
    <row r="2" spans="1:14" s="18" customFormat="1" x14ac:dyDescent="0.3">
      <c r="A2" s="130" t="s">
        <v>12</v>
      </c>
      <c r="B2" s="130"/>
      <c r="C2" s="130"/>
      <c r="D2" s="130"/>
      <c r="E2" s="130"/>
      <c r="F2" s="86">
        <f>SUM(F3,F9,F14,F20,F23,F27,F30,F33,F35,F38,F40)</f>
        <v>0</v>
      </c>
      <c r="G2" s="86">
        <f t="shared" ref="G2:M2" si="0">SUM(G3,G9,G14,G20,G23,G27,G30,G33,G35,G38,G40)</f>
        <v>0</v>
      </c>
      <c r="H2" s="86">
        <f t="shared" si="0"/>
        <v>4</v>
      </c>
      <c r="I2" s="86">
        <f t="shared" si="0"/>
        <v>20</v>
      </c>
      <c r="J2" s="86">
        <f t="shared" si="0"/>
        <v>79.25</v>
      </c>
      <c r="K2" s="86">
        <f t="shared" si="0"/>
        <v>59</v>
      </c>
      <c r="L2" s="86">
        <f t="shared" si="0"/>
        <v>77.25</v>
      </c>
      <c r="M2" s="86">
        <f t="shared" si="0"/>
        <v>171.75</v>
      </c>
      <c r="N2" s="86">
        <f>SUM(N4:N41)</f>
        <v>753.5</v>
      </c>
    </row>
    <row r="3" spans="1:14" s="18" customFormat="1" x14ac:dyDescent="0.3">
      <c r="A3" s="100" t="s">
        <v>188</v>
      </c>
      <c r="B3" s="101"/>
      <c r="C3" s="101"/>
      <c r="D3" s="101"/>
      <c r="E3" s="101"/>
      <c r="F3" s="102">
        <f>SUM(F4:F8)</f>
        <v>0</v>
      </c>
      <c r="G3" s="102">
        <f t="shared" ref="G3:N3" si="1">SUM(G4:G8)</f>
        <v>0</v>
      </c>
      <c r="H3" s="102">
        <f t="shared" si="1"/>
        <v>4</v>
      </c>
      <c r="I3" s="102">
        <f t="shared" si="1"/>
        <v>10</v>
      </c>
      <c r="J3" s="102">
        <f t="shared" si="1"/>
        <v>12</v>
      </c>
      <c r="K3" s="102">
        <f t="shared" si="1"/>
        <v>11</v>
      </c>
      <c r="L3" s="102">
        <f t="shared" si="1"/>
        <v>15</v>
      </c>
      <c r="M3" s="102">
        <f t="shared" si="1"/>
        <v>17</v>
      </c>
      <c r="N3" s="102">
        <f t="shared" si="1"/>
        <v>69</v>
      </c>
    </row>
    <row r="4" spans="1:14" s="18" customFormat="1" ht="28.8" hidden="1" outlineLevel="1" x14ac:dyDescent="0.3">
      <c r="A4" s="104" t="s">
        <v>188</v>
      </c>
      <c r="B4" s="105" t="s">
        <v>134</v>
      </c>
      <c r="C4" s="106" t="s">
        <v>153</v>
      </c>
      <c r="D4" s="106"/>
      <c r="E4" s="106" t="s">
        <v>189</v>
      </c>
      <c r="F4" s="107">
        <v>0</v>
      </c>
      <c r="G4" s="107">
        <v>0</v>
      </c>
      <c r="H4" s="107">
        <v>0</v>
      </c>
      <c r="I4" s="107">
        <v>0</v>
      </c>
      <c r="J4" s="107">
        <v>0</v>
      </c>
      <c r="K4" s="107">
        <v>3</v>
      </c>
      <c r="L4" s="107">
        <v>3</v>
      </c>
      <c r="M4" s="107">
        <v>3</v>
      </c>
      <c r="N4" s="108">
        <f>SUM(F4:M4)</f>
        <v>9</v>
      </c>
    </row>
    <row r="5" spans="1:14" s="18" customFormat="1" ht="28.8" hidden="1" outlineLevel="1" x14ac:dyDescent="0.3">
      <c r="A5" s="109" t="s">
        <v>188</v>
      </c>
      <c r="B5" s="110" t="s">
        <v>187</v>
      </c>
      <c r="C5" s="111" t="s">
        <v>153</v>
      </c>
      <c r="D5" s="111"/>
      <c r="E5" s="111" t="s">
        <v>191</v>
      </c>
      <c r="F5" s="112">
        <v>0</v>
      </c>
      <c r="G5" s="112">
        <v>0</v>
      </c>
      <c r="H5" s="112">
        <v>0</v>
      </c>
      <c r="I5" s="112">
        <v>0</v>
      </c>
      <c r="J5" s="112">
        <v>2</v>
      </c>
      <c r="K5" s="112">
        <v>2</v>
      </c>
      <c r="L5" s="112">
        <v>2</v>
      </c>
      <c r="M5" s="112">
        <v>2</v>
      </c>
      <c r="N5" s="113">
        <f t="shared" ref="N5:N8" si="2">SUM(F5:M5)</f>
        <v>8</v>
      </c>
    </row>
    <row r="6" spans="1:14" s="18" customFormat="1" ht="28.8" hidden="1" outlineLevel="1" x14ac:dyDescent="0.3">
      <c r="A6" s="109" t="s">
        <v>188</v>
      </c>
      <c r="B6" s="110" t="s">
        <v>136</v>
      </c>
      <c r="C6" s="111" t="s">
        <v>153</v>
      </c>
      <c r="D6" s="111"/>
      <c r="E6" s="111" t="s">
        <v>190</v>
      </c>
      <c r="F6" s="112">
        <v>0</v>
      </c>
      <c r="G6" s="112">
        <v>0</v>
      </c>
      <c r="H6" s="112">
        <v>0</v>
      </c>
      <c r="I6" s="112">
        <v>0</v>
      </c>
      <c r="J6" s="112">
        <v>2</v>
      </c>
      <c r="K6" s="112">
        <v>2</v>
      </c>
      <c r="L6" s="112">
        <v>2</v>
      </c>
      <c r="M6" s="112">
        <v>2</v>
      </c>
      <c r="N6" s="113">
        <f t="shared" si="2"/>
        <v>8</v>
      </c>
    </row>
    <row r="7" spans="1:14" s="18" customFormat="1" ht="28.8" hidden="1" outlineLevel="1" x14ac:dyDescent="0.3">
      <c r="A7" s="109" t="s">
        <v>188</v>
      </c>
      <c r="B7" s="110" t="s">
        <v>137</v>
      </c>
      <c r="C7" s="111" t="s">
        <v>153</v>
      </c>
      <c r="D7" s="111"/>
      <c r="E7" s="111" t="s">
        <v>191</v>
      </c>
      <c r="F7" s="112">
        <v>0</v>
      </c>
      <c r="G7" s="112">
        <v>0</v>
      </c>
      <c r="H7" s="112">
        <v>2</v>
      </c>
      <c r="I7" s="112">
        <v>5</v>
      </c>
      <c r="J7" s="112">
        <v>4</v>
      </c>
      <c r="K7" s="112">
        <v>2</v>
      </c>
      <c r="L7" s="112">
        <v>4</v>
      </c>
      <c r="M7" s="112">
        <v>5</v>
      </c>
      <c r="N7" s="113">
        <f t="shared" si="2"/>
        <v>22</v>
      </c>
    </row>
    <row r="8" spans="1:14" s="18" customFormat="1" ht="28.8" hidden="1" outlineLevel="1" x14ac:dyDescent="0.3">
      <c r="A8" s="114" t="s">
        <v>188</v>
      </c>
      <c r="B8" s="115" t="s">
        <v>138</v>
      </c>
      <c r="C8" s="116" t="s">
        <v>153</v>
      </c>
      <c r="D8" s="116"/>
      <c r="E8" s="116" t="s">
        <v>191</v>
      </c>
      <c r="F8" s="117">
        <v>0</v>
      </c>
      <c r="G8" s="117">
        <v>0</v>
      </c>
      <c r="H8" s="117">
        <v>2</v>
      </c>
      <c r="I8" s="117">
        <v>5</v>
      </c>
      <c r="J8" s="117">
        <v>4</v>
      </c>
      <c r="K8" s="117">
        <v>2</v>
      </c>
      <c r="L8" s="117">
        <v>4</v>
      </c>
      <c r="M8" s="117">
        <v>5</v>
      </c>
      <c r="N8" s="118">
        <f t="shared" si="2"/>
        <v>22</v>
      </c>
    </row>
    <row r="9" spans="1:14" s="18" customFormat="1" ht="28.8" collapsed="1" x14ac:dyDescent="0.3">
      <c r="A9" s="100" t="s">
        <v>145</v>
      </c>
      <c r="B9" s="103"/>
      <c r="C9" s="101"/>
      <c r="D9" s="101"/>
      <c r="E9" s="101"/>
      <c r="F9" s="102">
        <f>SUM(F10:F13)</f>
        <v>0</v>
      </c>
      <c r="G9" s="102">
        <f t="shared" ref="G9:N9" si="3">SUM(G10:G13)</f>
        <v>0</v>
      </c>
      <c r="H9" s="102">
        <f t="shared" si="3"/>
        <v>0</v>
      </c>
      <c r="I9" s="102">
        <f t="shared" si="3"/>
        <v>0</v>
      </c>
      <c r="J9" s="102">
        <f t="shared" si="3"/>
        <v>12.5</v>
      </c>
      <c r="K9" s="102">
        <f t="shared" si="3"/>
        <v>8.5</v>
      </c>
      <c r="L9" s="102">
        <f t="shared" si="3"/>
        <v>12.5</v>
      </c>
      <c r="M9" s="102">
        <f t="shared" si="3"/>
        <v>22.5</v>
      </c>
      <c r="N9" s="102">
        <f t="shared" si="3"/>
        <v>56</v>
      </c>
    </row>
    <row r="10" spans="1:14" s="18" customFormat="1" ht="28.8" hidden="1" outlineLevel="1" x14ac:dyDescent="0.3">
      <c r="A10" s="109" t="s">
        <v>145</v>
      </c>
      <c r="B10" s="109" t="s">
        <v>146</v>
      </c>
      <c r="C10" s="111" t="s">
        <v>147</v>
      </c>
      <c r="D10" s="111" t="s">
        <v>148</v>
      </c>
      <c r="E10" s="111" t="s">
        <v>183</v>
      </c>
      <c r="F10" s="119">
        <v>0</v>
      </c>
      <c r="G10" s="119">
        <v>0</v>
      </c>
      <c r="H10" s="119">
        <v>0</v>
      </c>
      <c r="I10" s="119">
        <v>0</v>
      </c>
      <c r="J10" s="119">
        <v>0.5</v>
      </c>
      <c r="K10" s="119">
        <v>0.5</v>
      </c>
      <c r="L10" s="119">
        <v>0.5</v>
      </c>
      <c r="M10" s="119">
        <v>0.5</v>
      </c>
      <c r="N10" s="113">
        <f>SUM(F10:M10)</f>
        <v>2</v>
      </c>
    </row>
    <row r="11" spans="1:14" s="18" customFormat="1" ht="28.8" hidden="1" outlineLevel="1" x14ac:dyDescent="0.3">
      <c r="A11" s="109" t="s">
        <v>145</v>
      </c>
      <c r="B11" s="109" t="s">
        <v>149</v>
      </c>
      <c r="C11" s="111" t="s">
        <v>150</v>
      </c>
      <c r="D11" s="111" t="s">
        <v>151</v>
      </c>
      <c r="E11" s="111" t="s">
        <v>180</v>
      </c>
      <c r="F11" s="119">
        <v>0</v>
      </c>
      <c r="G11" s="119">
        <v>0</v>
      </c>
      <c r="H11" s="119">
        <v>0</v>
      </c>
      <c r="I11" s="119">
        <v>0</v>
      </c>
      <c r="J11" s="119">
        <v>5</v>
      </c>
      <c r="K11" s="119">
        <v>3</v>
      </c>
      <c r="L11" s="119">
        <v>5</v>
      </c>
      <c r="M11" s="119">
        <v>10</v>
      </c>
      <c r="N11" s="113">
        <f t="shared" ref="N11:N13" si="4">SUM(F11:M11)</f>
        <v>23</v>
      </c>
    </row>
    <row r="12" spans="1:14" s="18" customFormat="1" ht="28.8" hidden="1" outlineLevel="1" x14ac:dyDescent="0.3">
      <c r="A12" s="109" t="s">
        <v>145</v>
      </c>
      <c r="B12" s="109" t="s">
        <v>152</v>
      </c>
      <c r="C12" s="111" t="s">
        <v>153</v>
      </c>
      <c r="D12" s="111" t="s">
        <v>151</v>
      </c>
      <c r="E12" s="111" t="s">
        <v>181</v>
      </c>
      <c r="F12" s="119">
        <v>0</v>
      </c>
      <c r="G12" s="119">
        <v>0</v>
      </c>
      <c r="H12" s="119">
        <v>0</v>
      </c>
      <c r="I12" s="119">
        <v>0</v>
      </c>
      <c r="J12" s="119">
        <v>5</v>
      </c>
      <c r="K12" s="119">
        <v>3</v>
      </c>
      <c r="L12" s="119">
        <v>5</v>
      </c>
      <c r="M12" s="119">
        <v>10</v>
      </c>
      <c r="N12" s="113">
        <f t="shared" si="4"/>
        <v>23</v>
      </c>
    </row>
    <row r="13" spans="1:14" s="18" customFormat="1" ht="28.8" hidden="1" outlineLevel="1" x14ac:dyDescent="0.3">
      <c r="A13" s="109" t="s">
        <v>145</v>
      </c>
      <c r="B13" s="109" t="s">
        <v>154</v>
      </c>
      <c r="C13" s="111" t="s">
        <v>150</v>
      </c>
      <c r="D13" s="111" t="s">
        <v>155</v>
      </c>
      <c r="E13" s="111" t="s">
        <v>180</v>
      </c>
      <c r="F13" s="119">
        <v>0</v>
      </c>
      <c r="G13" s="119">
        <v>0</v>
      </c>
      <c r="H13" s="119">
        <v>0</v>
      </c>
      <c r="I13" s="119">
        <v>0</v>
      </c>
      <c r="J13" s="119">
        <v>2</v>
      </c>
      <c r="K13" s="119">
        <v>2</v>
      </c>
      <c r="L13" s="119">
        <v>2</v>
      </c>
      <c r="M13" s="119">
        <v>2</v>
      </c>
      <c r="N13" s="113">
        <f t="shared" si="4"/>
        <v>8</v>
      </c>
    </row>
    <row r="14" spans="1:14" s="18" customFormat="1" ht="26.4" customHeight="1" collapsed="1" x14ac:dyDescent="0.3">
      <c r="A14" s="100" t="s">
        <v>157</v>
      </c>
      <c r="B14" s="100"/>
      <c r="C14" s="101"/>
      <c r="D14" s="101"/>
      <c r="E14" s="102"/>
      <c r="F14" s="102">
        <f>SUM(F15:F19)</f>
        <v>0</v>
      </c>
      <c r="G14" s="102">
        <f t="shared" ref="G14:N14" si="5">SUM(G15:G19)</f>
        <v>0</v>
      </c>
      <c r="H14" s="102">
        <f t="shared" si="5"/>
        <v>0</v>
      </c>
      <c r="I14" s="102">
        <f t="shared" si="5"/>
        <v>0</v>
      </c>
      <c r="J14" s="102">
        <f t="shared" si="5"/>
        <v>11.5</v>
      </c>
      <c r="K14" s="102">
        <f t="shared" si="5"/>
        <v>11.25</v>
      </c>
      <c r="L14" s="102">
        <f t="shared" si="5"/>
        <v>11.5</v>
      </c>
      <c r="M14" s="102">
        <f t="shared" si="5"/>
        <v>26</v>
      </c>
      <c r="N14" s="102">
        <f t="shared" si="5"/>
        <v>60.25</v>
      </c>
    </row>
    <row r="15" spans="1:14" s="18" customFormat="1" ht="28.8" hidden="1" outlineLevel="1" x14ac:dyDescent="0.3">
      <c r="A15" s="109" t="s">
        <v>157</v>
      </c>
      <c r="B15" s="109" t="s">
        <v>158</v>
      </c>
      <c r="C15" s="111" t="s">
        <v>147</v>
      </c>
      <c r="D15" s="111" t="s">
        <v>148</v>
      </c>
      <c r="E15" s="119" t="s">
        <v>183</v>
      </c>
      <c r="F15" s="119">
        <v>0</v>
      </c>
      <c r="G15" s="119">
        <v>0</v>
      </c>
      <c r="H15" s="119">
        <v>0</v>
      </c>
      <c r="I15" s="119">
        <v>0</v>
      </c>
      <c r="J15" s="119">
        <v>0.5</v>
      </c>
      <c r="K15" s="119">
        <v>0.25</v>
      </c>
      <c r="L15" s="119">
        <v>0.5</v>
      </c>
      <c r="M15" s="119">
        <v>1</v>
      </c>
      <c r="N15" s="113">
        <f t="shared" ref="N15:N41" si="6">SUM(F15:M15)</f>
        <v>2.25</v>
      </c>
    </row>
    <row r="16" spans="1:14" s="18" customFormat="1" ht="28.8" hidden="1" outlineLevel="1" x14ac:dyDescent="0.3">
      <c r="A16" s="109" t="s">
        <v>157</v>
      </c>
      <c r="B16" s="109" t="s">
        <v>159</v>
      </c>
      <c r="C16" s="111" t="s">
        <v>153</v>
      </c>
      <c r="D16" s="111" t="s">
        <v>155</v>
      </c>
      <c r="E16" s="119" t="s">
        <v>182</v>
      </c>
      <c r="F16" s="119">
        <v>0</v>
      </c>
      <c r="G16" s="119">
        <v>0</v>
      </c>
      <c r="H16" s="119">
        <v>0</v>
      </c>
      <c r="I16" s="119">
        <v>0</v>
      </c>
      <c r="J16" s="119">
        <v>2</v>
      </c>
      <c r="K16" s="119">
        <v>2</v>
      </c>
      <c r="L16" s="119">
        <v>2</v>
      </c>
      <c r="M16" s="119">
        <v>5</v>
      </c>
      <c r="N16" s="113">
        <f t="shared" si="6"/>
        <v>11</v>
      </c>
    </row>
    <row r="17" spans="1:15" s="18" customFormat="1" hidden="1" outlineLevel="1" x14ac:dyDescent="0.3">
      <c r="A17" s="109" t="s">
        <v>157</v>
      </c>
      <c r="B17" s="109" t="s">
        <v>149</v>
      </c>
      <c r="C17" s="111" t="s">
        <v>150</v>
      </c>
      <c r="D17" s="111" t="s">
        <v>151</v>
      </c>
      <c r="E17" s="119" t="s">
        <v>182</v>
      </c>
      <c r="F17" s="119">
        <v>0</v>
      </c>
      <c r="G17" s="119">
        <v>0</v>
      </c>
      <c r="H17" s="119">
        <v>0</v>
      </c>
      <c r="I17" s="119">
        <v>0</v>
      </c>
      <c r="J17" s="119">
        <v>5</v>
      </c>
      <c r="K17" s="119">
        <v>5</v>
      </c>
      <c r="L17" s="119">
        <v>5</v>
      </c>
      <c r="M17" s="119">
        <v>10</v>
      </c>
      <c r="N17" s="113">
        <f t="shared" si="6"/>
        <v>25</v>
      </c>
    </row>
    <row r="18" spans="1:15" s="18" customFormat="1" ht="28.8" hidden="1" outlineLevel="1" x14ac:dyDescent="0.3">
      <c r="A18" s="109" t="s">
        <v>157</v>
      </c>
      <c r="B18" s="109" t="s">
        <v>160</v>
      </c>
      <c r="C18" s="111" t="s">
        <v>153</v>
      </c>
      <c r="D18" s="111" t="s">
        <v>155</v>
      </c>
      <c r="E18" s="119" t="s">
        <v>182</v>
      </c>
      <c r="F18" s="119">
        <v>0</v>
      </c>
      <c r="G18" s="119">
        <v>0</v>
      </c>
      <c r="H18" s="119">
        <v>0</v>
      </c>
      <c r="I18" s="119">
        <v>0</v>
      </c>
      <c r="J18" s="119">
        <v>2</v>
      </c>
      <c r="K18" s="119">
        <v>2</v>
      </c>
      <c r="L18" s="119">
        <v>2</v>
      </c>
      <c r="M18" s="119">
        <v>5</v>
      </c>
      <c r="N18" s="113">
        <f t="shared" si="6"/>
        <v>11</v>
      </c>
    </row>
    <row r="19" spans="1:15" s="18" customFormat="1" ht="28.8" hidden="1" outlineLevel="1" x14ac:dyDescent="0.3">
      <c r="A19" s="109" t="s">
        <v>157</v>
      </c>
      <c r="B19" s="109" t="s">
        <v>161</v>
      </c>
      <c r="C19" s="111" t="s">
        <v>150</v>
      </c>
      <c r="D19" s="111" t="s">
        <v>155</v>
      </c>
      <c r="E19" s="119" t="s">
        <v>182</v>
      </c>
      <c r="F19" s="119">
        <v>0</v>
      </c>
      <c r="G19" s="119">
        <v>0</v>
      </c>
      <c r="H19" s="119">
        <v>0</v>
      </c>
      <c r="I19" s="119">
        <v>0</v>
      </c>
      <c r="J19" s="119">
        <v>2</v>
      </c>
      <c r="K19" s="119">
        <v>2</v>
      </c>
      <c r="L19" s="119">
        <v>2</v>
      </c>
      <c r="M19" s="119">
        <v>5</v>
      </c>
      <c r="N19" s="113">
        <f t="shared" si="6"/>
        <v>11</v>
      </c>
    </row>
    <row r="20" spans="1:15" s="18" customFormat="1" ht="28.8" collapsed="1" x14ac:dyDescent="0.3">
      <c r="A20" s="100" t="s">
        <v>162</v>
      </c>
      <c r="B20" s="100"/>
      <c r="C20" s="101"/>
      <c r="D20" s="101"/>
      <c r="E20" s="102"/>
      <c r="F20" s="102">
        <f>SUM(F21:F22)</f>
        <v>0</v>
      </c>
      <c r="G20" s="102">
        <f t="shared" ref="G20:N20" si="7">SUM(G21:G22)</f>
        <v>0</v>
      </c>
      <c r="H20" s="102">
        <f t="shared" si="7"/>
        <v>0</v>
      </c>
      <c r="I20" s="102">
        <f t="shared" si="7"/>
        <v>0</v>
      </c>
      <c r="J20" s="102">
        <f t="shared" si="7"/>
        <v>10</v>
      </c>
      <c r="K20" s="102">
        <f t="shared" si="7"/>
        <v>5</v>
      </c>
      <c r="L20" s="102">
        <f t="shared" si="7"/>
        <v>5</v>
      </c>
      <c r="M20" s="102">
        <f t="shared" si="7"/>
        <v>10</v>
      </c>
      <c r="N20" s="102">
        <f t="shared" si="7"/>
        <v>30</v>
      </c>
    </row>
    <row r="21" spans="1:15" s="18" customFormat="1" ht="28.8" hidden="1" outlineLevel="1" x14ac:dyDescent="0.3">
      <c r="A21" s="104" t="s">
        <v>162</v>
      </c>
      <c r="B21" s="104" t="s">
        <v>163</v>
      </c>
      <c r="C21" s="106" t="s">
        <v>153</v>
      </c>
      <c r="D21" s="106" t="s">
        <v>148</v>
      </c>
      <c r="E21" s="120" t="s">
        <v>182</v>
      </c>
      <c r="F21" s="120">
        <v>0</v>
      </c>
      <c r="G21" s="120">
        <v>0</v>
      </c>
      <c r="H21" s="120">
        <v>0</v>
      </c>
      <c r="I21" s="120">
        <v>0</v>
      </c>
      <c r="J21" s="120">
        <v>5</v>
      </c>
      <c r="K21" s="120">
        <v>0</v>
      </c>
      <c r="L21" s="120">
        <v>0</v>
      </c>
      <c r="M21" s="120">
        <v>5</v>
      </c>
      <c r="N21" s="121">
        <f t="shared" si="6"/>
        <v>10</v>
      </c>
    </row>
    <row r="22" spans="1:15" s="18" customFormat="1" ht="28.8" hidden="1" outlineLevel="1" x14ac:dyDescent="0.3">
      <c r="A22" s="114" t="s">
        <v>162</v>
      </c>
      <c r="B22" s="114" t="s">
        <v>164</v>
      </c>
      <c r="C22" s="116" t="s">
        <v>153</v>
      </c>
      <c r="D22" s="116" t="s">
        <v>151</v>
      </c>
      <c r="E22" s="65" t="s">
        <v>182</v>
      </c>
      <c r="F22" s="65">
        <v>0</v>
      </c>
      <c r="G22" s="65">
        <v>0</v>
      </c>
      <c r="H22" s="65">
        <v>0</v>
      </c>
      <c r="I22" s="65">
        <v>0</v>
      </c>
      <c r="J22" s="65">
        <v>5</v>
      </c>
      <c r="K22" s="65">
        <v>5</v>
      </c>
      <c r="L22" s="65">
        <v>5</v>
      </c>
      <c r="M22" s="65">
        <v>5</v>
      </c>
      <c r="N22" s="118">
        <f t="shared" si="6"/>
        <v>20</v>
      </c>
    </row>
    <row r="23" spans="1:15" s="18" customFormat="1" ht="28.8" collapsed="1" x14ac:dyDescent="0.3">
      <c r="A23" s="100" t="s">
        <v>165</v>
      </c>
      <c r="B23" s="100"/>
      <c r="C23" s="101"/>
      <c r="D23" s="101"/>
      <c r="E23" s="102"/>
      <c r="F23" s="102">
        <f>SUM(F24:F26)</f>
        <v>0</v>
      </c>
      <c r="G23" s="102">
        <f t="shared" ref="G23:N23" si="8">SUM(G24:G26)</f>
        <v>0</v>
      </c>
      <c r="H23" s="102">
        <f t="shared" si="8"/>
        <v>0</v>
      </c>
      <c r="I23" s="102">
        <f t="shared" si="8"/>
        <v>0</v>
      </c>
      <c r="J23" s="102">
        <f t="shared" si="8"/>
        <v>7.25</v>
      </c>
      <c r="K23" s="102">
        <f t="shared" si="8"/>
        <v>7.25</v>
      </c>
      <c r="L23" s="102">
        <f t="shared" si="8"/>
        <v>7.25</v>
      </c>
      <c r="M23" s="102">
        <f t="shared" si="8"/>
        <v>7.25</v>
      </c>
      <c r="N23" s="102">
        <f t="shared" si="8"/>
        <v>29</v>
      </c>
    </row>
    <row r="24" spans="1:15" s="18" customFormat="1" ht="28.8" hidden="1" outlineLevel="1" x14ac:dyDescent="0.3">
      <c r="A24" s="109" t="s">
        <v>165</v>
      </c>
      <c r="B24" s="109" t="s">
        <v>166</v>
      </c>
      <c r="C24" s="111" t="s">
        <v>147</v>
      </c>
      <c r="D24" s="111" t="s">
        <v>148</v>
      </c>
      <c r="E24" s="119" t="s">
        <v>183</v>
      </c>
      <c r="F24" s="119">
        <v>0</v>
      </c>
      <c r="G24" s="119">
        <v>0</v>
      </c>
      <c r="H24" s="119">
        <v>0</v>
      </c>
      <c r="I24" s="119">
        <v>0</v>
      </c>
      <c r="J24" s="119">
        <v>0.25</v>
      </c>
      <c r="K24" s="119">
        <v>0.25</v>
      </c>
      <c r="L24" s="119">
        <v>0.25</v>
      </c>
      <c r="M24" s="119">
        <v>0.25</v>
      </c>
      <c r="N24" s="113">
        <f t="shared" si="6"/>
        <v>1</v>
      </c>
    </row>
    <row r="25" spans="1:15" s="18" customFormat="1" ht="28.8" hidden="1" outlineLevel="1" x14ac:dyDescent="0.3">
      <c r="A25" s="109" t="s">
        <v>165</v>
      </c>
      <c r="B25" s="109" t="s">
        <v>167</v>
      </c>
      <c r="C25" s="111" t="s">
        <v>153</v>
      </c>
      <c r="D25" s="111" t="s">
        <v>151</v>
      </c>
      <c r="E25" s="119" t="s">
        <v>182</v>
      </c>
      <c r="F25" s="119">
        <v>0</v>
      </c>
      <c r="G25" s="119">
        <v>0</v>
      </c>
      <c r="H25" s="119">
        <v>0</v>
      </c>
      <c r="I25" s="119">
        <v>0</v>
      </c>
      <c r="J25" s="119">
        <v>5</v>
      </c>
      <c r="K25" s="119">
        <v>5</v>
      </c>
      <c r="L25" s="119">
        <v>5</v>
      </c>
      <c r="M25" s="119">
        <v>5</v>
      </c>
      <c r="N25" s="113">
        <f t="shared" si="6"/>
        <v>20</v>
      </c>
    </row>
    <row r="26" spans="1:15" s="18" customFormat="1" ht="28.8" hidden="1" outlineLevel="1" x14ac:dyDescent="0.3">
      <c r="A26" s="109" t="s">
        <v>165</v>
      </c>
      <c r="B26" s="109" t="s">
        <v>168</v>
      </c>
      <c r="C26" s="111" t="s">
        <v>150</v>
      </c>
      <c r="D26" s="111" t="s">
        <v>155</v>
      </c>
      <c r="E26" s="119" t="s">
        <v>182</v>
      </c>
      <c r="F26" s="119">
        <v>0</v>
      </c>
      <c r="G26" s="119">
        <v>0</v>
      </c>
      <c r="H26" s="119">
        <v>0</v>
      </c>
      <c r="I26" s="119">
        <v>0</v>
      </c>
      <c r="J26" s="119">
        <v>2</v>
      </c>
      <c r="K26" s="119">
        <v>2</v>
      </c>
      <c r="L26" s="119">
        <v>2</v>
      </c>
      <c r="M26" s="119">
        <v>2</v>
      </c>
      <c r="N26" s="113">
        <f t="shared" si="6"/>
        <v>8</v>
      </c>
    </row>
    <row r="27" spans="1:15" s="18" customFormat="1" collapsed="1" x14ac:dyDescent="0.3">
      <c r="A27" s="100" t="s">
        <v>169</v>
      </c>
      <c r="B27" s="100"/>
      <c r="C27" s="101"/>
      <c r="D27" s="101"/>
      <c r="E27" s="102"/>
      <c r="F27" s="102">
        <f>SUM(F28:F29)</f>
        <v>0</v>
      </c>
      <c r="G27" s="102">
        <f t="shared" ref="G27:N27" si="9">SUM(G28:G29)</f>
        <v>0</v>
      </c>
      <c r="H27" s="102">
        <f t="shared" si="9"/>
        <v>0</v>
      </c>
      <c r="I27" s="102">
        <f t="shared" si="9"/>
        <v>0</v>
      </c>
      <c r="J27" s="102">
        <f t="shared" si="9"/>
        <v>6</v>
      </c>
      <c r="K27" s="102">
        <f t="shared" si="9"/>
        <v>4</v>
      </c>
      <c r="L27" s="102">
        <f t="shared" si="9"/>
        <v>6</v>
      </c>
      <c r="M27" s="102">
        <f t="shared" si="9"/>
        <v>10</v>
      </c>
      <c r="N27" s="102">
        <f t="shared" si="9"/>
        <v>26</v>
      </c>
    </row>
    <row r="28" spans="1:15" s="18" customFormat="1" ht="28.8" hidden="1" outlineLevel="1" x14ac:dyDescent="0.3">
      <c r="A28" s="104" t="s">
        <v>169</v>
      </c>
      <c r="B28" s="104" t="s">
        <v>139</v>
      </c>
      <c r="C28" s="106" t="s">
        <v>153</v>
      </c>
      <c r="D28" s="106" t="s">
        <v>170</v>
      </c>
      <c r="E28" s="64" t="s">
        <v>184</v>
      </c>
      <c r="F28" s="64">
        <v>0</v>
      </c>
      <c r="G28" s="64">
        <v>0</v>
      </c>
      <c r="H28" s="64">
        <v>0</v>
      </c>
      <c r="I28" s="64">
        <v>0</v>
      </c>
      <c r="J28" s="64">
        <v>3</v>
      </c>
      <c r="K28" s="64">
        <v>2</v>
      </c>
      <c r="L28" s="64">
        <v>3</v>
      </c>
      <c r="M28" s="64">
        <v>5</v>
      </c>
      <c r="N28" s="108">
        <f t="shared" si="6"/>
        <v>13</v>
      </c>
      <c r="O28" s="119" t="s">
        <v>186</v>
      </c>
    </row>
    <row r="29" spans="1:15" s="18" customFormat="1" ht="28.8" hidden="1" outlineLevel="1" x14ac:dyDescent="0.3">
      <c r="A29" s="114" t="s">
        <v>169</v>
      </c>
      <c r="B29" s="114" t="s">
        <v>140</v>
      </c>
      <c r="C29" s="116" t="s">
        <v>153</v>
      </c>
      <c r="D29" s="116" t="s">
        <v>170</v>
      </c>
      <c r="E29" s="65" t="s">
        <v>184</v>
      </c>
      <c r="F29" s="65">
        <v>0</v>
      </c>
      <c r="G29" s="65">
        <v>0</v>
      </c>
      <c r="H29" s="65">
        <v>0</v>
      </c>
      <c r="I29" s="65">
        <v>0</v>
      </c>
      <c r="J29" s="65">
        <v>3</v>
      </c>
      <c r="K29" s="65">
        <v>2</v>
      </c>
      <c r="L29" s="65">
        <v>3</v>
      </c>
      <c r="M29" s="65">
        <v>5</v>
      </c>
      <c r="N29" s="118">
        <f t="shared" si="6"/>
        <v>13</v>
      </c>
      <c r="O29" s="119" t="s">
        <v>186</v>
      </c>
    </row>
    <row r="30" spans="1:15" s="18" customFormat="1" ht="28.8" collapsed="1" x14ac:dyDescent="0.3">
      <c r="A30" s="100" t="s">
        <v>171</v>
      </c>
      <c r="B30" s="100"/>
      <c r="C30" s="101"/>
      <c r="D30" s="101"/>
      <c r="E30" s="102"/>
      <c r="F30" s="102">
        <f>SUM(F31:F32)</f>
        <v>0</v>
      </c>
      <c r="G30" s="102">
        <f t="shared" ref="G30:N30" si="10">SUM(G31:G32)</f>
        <v>0</v>
      </c>
      <c r="H30" s="102">
        <f t="shared" si="10"/>
        <v>0</v>
      </c>
      <c r="I30" s="102">
        <f t="shared" si="10"/>
        <v>0</v>
      </c>
      <c r="J30" s="102">
        <f t="shared" si="10"/>
        <v>4</v>
      </c>
      <c r="K30" s="102">
        <f t="shared" si="10"/>
        <v>4</v>
      </c>
      <c r="L30" s="102">
        <f t="shared" si="10"/>
        <v>4</v>
      </c>
      <c r="M30" s="102">
        <f t="shared" si="10"/>
        <v>6</v>
      </c>
      <c r="N30" s="102">
        <f t="shared" si="10"/>
        <v>18</v>
      </c>
    </row>
    <row r="31" spans="1:15" s="18" customFormat="1" ht="43.2" hidden="1" outlineLevel="1" x14ac:dyDescent="0.3">
      <c r="A31" s="104" t="s">
        <v>171</v>
      </c>
      <c r="B31" s="104" t="s">
        <v>172</v>
      </c>
      <c r="C31" s="106" t="s">
        <v>147</v>
      </c>
      <c r="D31" s="106" t="s">
        <v>148</v>
      </c>
      <c r="E31" s="64" t="s">
        <v>183</v>
      </c>
      <c r="F31" s="64">
        <v>0</v>
      </c>
      <c r="G31" s="64">
        <v>0</v>
      </c>
      <c r="H31" s="64">
        <v>0</v>
      </c>
      <c r="I31" s="64">
        <v>0</v>
      </c>
      <c r="J31" s="64">
        <v>1</v>
      </c>
      <c r="K31" s="64">
        <v>1</v>
      </c>
      <c r="L31" s="64">
        <v>1</v>
      </c>
      <c r="M31" s="64">
        <v>1</v>
      </c>
      <c r="N31" s="108">
        <f t="shared" si="6"/>
        <v>4</v>
      </c>
    </row>
    <row r="32" spans="1:15" s="18" customFormat="1" ht="28.8" hidden="1" outlineLevel="1" x14ac:dyDescent="0.3">
      <c r="A32" s="114" t="s">
        <v>171</v>
      </c>
      <c r="B32" s="114" t="s">
        <v>173</v>
      </c>
      <c r="C32" s="116" t="s">
        <v>150</v>
      </c>
      <c r="D32" s="116" t="s">
        <v>151</v>
      </c>
      <c r="E32" s="65" t="s">
        <v>182</v>
      </c>
      <c r="F32" s="65">
        <v>0</v>
      </c>
      <c r="G32" s="65">
        <v>0</v>
      </c>
      <c r="H32" s="65">
        <v>0</v>
      </c>
      <c r="I32" s="65">
        <v>0</v>
      </c>
      <c r="J32" s="65">
        <v>3</v>
      </c>
      <c r="K32" s="65">
        <v>3</v>
      </c>
      <c r="L32" s="65">
        <v>3</v>
      </c>
      <c r="M32" s="65">
        <v>5</v>
      </c>
      <c r="N32" s="118">
        <f t="shared" si="6"/>
        <v>14</v>
      </c>
    </row>
    <row r="33" spans="1:15" s="18" customFormat="1" collapsed="1" x14ac:dyDescent="0.3">
      <c r="A33" s="100" t="s">
        <v>174</v>
      </c>
      <c r="B33" s="100"/>
      <c r="C33" s="101"/>
      <c r="D33" s="101"/>
      <c r="E33" s="102"/>
      <c r="F33" s="102">
        <f>SUM(F34)</f>
        <v>0</v>
      </c>
      <c r="G33" s="102">
        <f t="shared" ref="G33:N33" si="11">SUM(G34)</f>
        <v>0</v>
      </c>
      <c r="H33" s="102">
        <f t="shared" si="11"/>
        <v>0</v>
      </c>
      <c r="I33" s="102">
        <f t="shared" si="11"/>
        <v>0</v>
      </c>
      <c r="J33" s="102">
        <f t="shared" si="11"/>
        <v>3</v>
      </c>
      <c r="K33" s="102">
        <f t="shared" si="11"/>
        <v>3</v>
      </c>
      <c r="L33" s="102">
        <f t="shared" si="11"/>
        <v>3</v>
      </c>
      <c r="M33" s="102">
        <f t="shared" si="11"/>
        <v>3</v>
      </c>
      <c r="N33" s="102">
        <f t="shared" si="11"/>
        <v>12</v>
      </c>
    </row>
    <row r="34" spans="1:15" s="18" customFormat="1" ht="28.8" hidden="1" outlineLevel="1" x14ac:dyDescent="0.3">
      <c r="A34" s="122" t="s">
        <v>174</v>
      </c>
      <c r="B34" s="122" t="s">
        <v>135</v>
      </c>
      <c r="C34" s="123" t="s">
        <v>175</v>
      </c>
      <c r="D34" s="123"/>
      <c r="E34" s="34" t="s">
        <v>185</v>
      </c>
      <c r="F34" s="34">
        <v>0</v>
      </c>
      <c r="G34" s="34">
        <v>0</v>
      </c>
      <c r="H34" s="34">
        <v>0</v>
      </c>
      <c r="I34" s="34">
        <v>0</v>
      </c>
      <c r="J34" s="34">
        <v>3</v>
      </c>
      <c r="K34" s="34">
        <v>3</v>
      </c>
      <c r="L34" s="34">
        <v>3</v>
      </c>
      <c r="M34" s="34">
        <v>3</v>
      </c>
      <c r="N34" s="124">
        <f t="shared" si="6"/>
        <v>12</v>
      </c>
    </row>
    <row r="35" spans="1:15" s="18" customFormat="1" collapsed="1" x14ac:dyDescent="0.3">
      <c r="A35" s="100" t="s">
        <v>256</v>
      </c>
      <c r="B35" s="100"/>
      <c r="C35" s="101"/>
      <c r="D35" s="101"/>
      <c r="E35" s="101"/>
      <c r="F35" s="102">
        <f>SUM(F36:F37)</f>
        <v>0</v>
      </c>
      <c r="G35" s="102">
        <f t="shared" ref="G35:N35" si="12">SUM(G36:G37)</f>
        <v>0</v>
      </c>
      <c r="H35" s="102">
        <f t="shared" si="12"/>
        <v>0</v>
      </c>
      <c r="I35" s="102">
        <f t="shared" si="12"/>
        <v>0</v>
      </c>
      <c r="J35" s="102">
        <f t="shared" si="12"/>
        <v>3</v>
      </c>
      <c r="K35" s="102">
        <f t="shared" si="12"/>
        <v>1</v>
      </c>
      <c r="L35" s="102">
        <f t="shared" si="12"/>
        <v>3</v>
      </c>
      <c r="M35" s="102">
        <f t="shared" si="12"/>
        <v>50</v>
      </c>
      <c r="N35" s="102">
        <f t="shared" si="12"/>
        <v>57</v>
      </c>
    </row>
    <row r="36" spans="1:15" s="18" customFormat="1" ht="28.95" hidden="1" customHeight="1" outlineLevel="1" x14ac:dyDescent="0.3">
      <c r="A36" s="109" t="s">
        <v>257</v>
      </c>
      <c r="B36" s="109" t="s">
        <v>254</v>
      </c>
      <c r="C36" s="111" t="s">
        <v>150</v>
      </c>
      <c r="D36" s="111"/>
      <c r="E36" s="125" t="s">
        <v>255</v>
      </c>
      <c r="F36" s="125">
        <v>0</v>
      </c>
      <c r="G36" s="125">
        <v>0</v>
      </c>
      <c r="H36" s="125">
        <v>0</v>
      </c>
      <c r="I36" s="125">
        <v>0</v>
      </c>
      <c r="J36" s="125">
        <v>0</v>
      </c>
      <c r="K36" s="125">
        <v>0</v>
      </c>
      <c r="L36" s="125">
        <v>0</v>
      </c>
      <c r="M36" s="125">
        <v>20</v>
      </c>
      <c r="N36" s="126">
        <f>SUM(F36:M36)</f>
        <v>20</v>
      </c>
    </row>
    <row r="37" spans="1:15" s="18" customFormat="1" ht="26.4" hidden="1" customHeight="1" outlineLevel="1" x14ac:dyDescent="0.3">
      <c r="A37" s="114" t="s">
        <v>258</v>
      </c>
      <c r="B37" s="114" t="s">
        <v>156</v>
      </c>
      <c r="C37" s="116" t="s">
        <v>150</v>
      </c>
      <c r="D37" s="116"/>
      <c r="E37" s="127" t="s">
        <v>255</v>
      </c>
      <c r="F37" s="127">
        <v>0</v>
      </c>
      <c r="G37" s="127">
        <v>0</v>
      </c>
      <c r="H37" s="127">
        <v>0</v>
      </c>
      <c r="I37" s="127">
        <v>0</v>
      </c>
      <c r="J37" s="128">
        <v>3</v>
      </c>
      <c r="K37" s="128">
        <v>1</v>
      </c>
      <c r="L37" s="128">
        <v>3</v>
      </c>
      <c r="M37" s="128">
        <v>30</v>
      </c>
      <c r="N37" s="129">
        <f>SUM(F37:M37)</f>
        <v>37</v>
      </c>
    </row>
    <row r="38" spans="1:15" s="18" customFormat="1" collapsed="1" x14ac:dyDescent="0.3">
      <c r="A38" s="100" t="s">
        <v>176</v>
      </c>
      <c r="B38" s="100"/>
      <c r="C38" s="101"/>
      <c r="D38" s="101"/>
      <c r="E38" s="101"/>
      <c r="F38" s="102">
        <f>SUM(F39)</f>
        <v>0</v>
      </c>
      <c r="G38" s="102">
        <f t="shared" ref="G38:N38" si="13">SUM(G39)</f>
        <v>0</v>
      </c>
      <c r="H38" s="102">
        <f t="shared" si="13"/>
        <v>0</v>
      </c>
      <c r="I38" s="102">
        <f t="shared" si="13"/>
        <v>5</v>
      </c>
      <c r="J38" s="102">
        <f t="shared" si="13"/>
        <v>5</v>
      </c>
      <c r="K38" s="102">
        <f t="shared" si="13"/>
        <v>2</v>
      </c>
      <c r="L38" s="102">
        <f t="shared" si="13"/>
        <v>5</v>
      </c>
      <c r="M38" s="102">
        <f t="shared" si="13"/>
        <v>10</v>
      </c>
      <c r="N38" s="102">
        <f t="shared" si="13"/>
        <v>27</v>
      </c>
    </row>
    <row r="39" spans="1:15" s="18" customFormat="1" ht="28.8" hidden="1" outlineLevel="1" x14ac:dyDescent="0.3">
      <c r="A39" s="122" t="s">
        <v>176</v>
      </c>
      <c r="B39" s="122"/>
      <c r="C39" s="123" t="s">
        <v>147</v>
      </c>
      <c r="D39" s="123" t="s">
        <v>177</v>
      </c>
      <c r="E39" s="34" t="s">
        <v>185</v>
      </c>
      <c r="F39" s="34">
        <v>0</v>
      </c>
      <c r="G39" s="34">
        <v>0</v>
      </c>
      <c r="H39" s="34">
        <v>0</v>
      </c>
      <c r="I39" s="34">
        <v>5</v>
      </c>
      <c r="J39" s="34">
        <v>5</v>
      </c>
      <c r="K39" s="34">
        <v>2</v>
      </c>
      <c r="L39" s="34">
        <v>5</v>
      </c>
      <c r="M39" s="34">
        <v>10</v>
      </c>
      <c r="N39" s="124">
        <f t="shared" si="6"/>
        <v>27</v>
      </c>
      <c r="O39" s="119"/>
    </row>
    <row r="40" spans="1:15" s="18" customFormat="1" collapsed="1" x14ac:dyDescent="0.3">
      <c r="A40" s="100" t="s">
        <v>178</v>
      </c>
      <c r="B40" s="100"/>
      <c r="C40" s="101"/>
      <c r="D40" s="101"/>
      <c r="E40" s="101"/>
      <c r="F40" s="102">
        <f>SUM(F41)</f>
        <v>0</v>
      </c>
      <c r="G40" s="102">
        <f t="shared" ref="G40:N40" si="14">SUM(G41)</f>
        <v>0</v>
      </c>
      <c r="H40" s="102">
        <f t="shared" si="14"/>
        <v>0</v>
      </c>
      <c r="I40" s="102">
        <f t="shared" si="14"/>
        <v>5</v>
      </c>
      <c r="J40" s="102">
        <f t="shared" si="14"/>
        <v>5</v>
      </c>
      <c r="K40" s="102">
        <f t="shared" si="14"/>
        <v>2</v>
      </c>
      <c r="L40" s="102">
        <f t="shared" si="14"/>
        <v>5</v>
      </c>
      <c r="M40" s="102">
        <f t="shared" si="14"/>
        <v>10</v>
      </c>
      <c r="N40" s="102">
        <f t="shared" si="14"/>
        <v>27</v>
      </c>
    </row>
    <row r="41" spans="1:15" s="18" customFormat="1" ht="28.8" hidden="1" outlineLevel="1" x14ac:dyDescent="0.3">
      <c r="A41" s="122" t="s">
        <v>178</v>
      </c>
      <c r="B41" s="122"/>
      <c r="C41" s="123" t="s">
        <v>147</v>
      </c>
      <c r="D41" s="123" t="s">
        <v>179</v>
      </c>
      <c r="E41" s="34" t="s">
        <v>185</v>
      </c>
      <c r="F41" s="34">
        <v>0</v>
      </c>
      <c r="G41" s="34">
        <v>0</v>
      </c>
      <c r="H41" s="34">
        <v>0</v>
      </c>
      <c r="I41" s="34">
        <v>5</v>
      </c>
      <c r="J41" s="34">
        <v>5</v>
      </c>
      <c r="K41" s="34">
        <v>2</v>
      </c>
      <c r="L41" s="34">
        <v>5</v>
      </c>
      <c r="M41" s="34">
        <v>10</v>
      </c>
      <c r="N41" s="124">
        <f t="shared" si="6"/>
        <v>27</v>
      </c>
      <c r="O41" s="119"/>
    </row>
    <row r="42" spans="1:15" s="18" customFormat="1" collapsed="1" x14ac:dyDescent="0.3">
      <c r="N42" s="6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2A69-2F4B-4C1B-95F4-75348BF474DA}">
  <dimension ref="A1:Y16"/>
  <sheetViews>
    <sheetView workbookViewId="0">
      <selection activeCell="Y12" sqref="Y12"/>
    </sheetView>
  </sheetViews>
  <sheetFormatPr baseColWidth="10" defaultColWidth="11.5546875" defaultRowHeight="14.4" x14ac:dyDescent="0.3"/>
  <cols>
    <col min="1" max="1" width="26.109375" style="10" bestFit="1" customWidth="1"/>
    <col min="2" max="2" width="7.5546875" style="50" customWidth="1"/>
    <col min="3" max="3" width="9" style="11" bestFit="1" customWidth="1"/>
    <col min="4" max="4" width="7.5546875" style="51" customWidth="1"/>
    <col min="5" max="5" width="7.5546875" style="11" customWidth="1"/>
    <col min="6" max="6" width="9" style="11" bestFit="1" customWidth="1"/>
    <col min="7" max="7" width="7.5546875" style="51" customWidth="1"/>
    <col min="8" max="8" width="7.5546875" style="11" customWidth="1"/>
    <col min="9" max="9" width="9" style="11" bestFit="1" customWidth="1"/>
    <col min="10" max="10" width="7.5546875" style="51" customWidth="1"/>
    <col min="11" max="11" width="7.5546875" style="11" customWidth="1"/>
    <col min="12" max="12" width="9" style="11" bestFit="1" customWidth="1"/>
    <col min="13" max="13" width="7.5546875" style="51" customWidth="1"/>
    <col min="14" max="14" width="7.5546875" style="11" customWidth="1"/>
    <col min="15" max="15" width="9" style="11" bestFit="1" customWidth="1"/>
    <col min="16" max="16" width="7.5546875" style="51" customWidth="1"/>
    <col min="17" max="17" width="7.5546875" style="11" customWidth="1"/>
    <col min="18" max="18" width="9" style="11" bestFit="1" customWidth="1"/>
    <col min="19" max="19" width="7.5546875" style="51" customWidth="1"/>
    <col min="20" max="20" width="7.5546875" style="11" customWidth="1"/>
    <col min="21" max="21" width="9" style="11" bestFit="1" customWidth="1"/>
    <col min="22" max="22" width="7.5546875" style="51" customWidth="1"/>
    <col min="23" max="23" width="7.5546875" style="4" customWidth="1"/>
    <col min="24" max="24" width="9" style="4" bestFit="1" customWidth="1"/>
    <col min="25" max="25" width="7.5546875" style="45" customWidth="1"/>
    <col min="26" max="16384" width="11.5546875" style="10"/>
  </cols>
  <sheetData>
    <row r="1" spans="1:25" x14ac:dyDescent="0.3">
      <c r="A1" s="37" t="s">
        <v>107</v>
      </c>
      <c r="B1" s="169" t="s">
        <v>108</v>
      </c>
      <c r="C1" s="168"/>
      <c r="D1" s="170"/>
      <c r="E1" s="168" t="s">
        <v>109</v>
      </c>
      <c r="F1" s="168"/>
      <c r="G1" s="168"/>
      <c r="H1" s="168" t="s">
        <v>110</v>
      </c>
      <c r="I1" s="168"/>
      <c r="J1" s="168"/>
      <c r="K1" s="168" t="s">
        <v>111</v>
      </c>
      <c r="L1" s="168"/>
      <c r="M1" s="168"/>
      <c r="N1" s="168" t="s">
        <v>112</v>
      </c>
      <c r="O1" s="168"/>
      <c r="P1" s="168"/>
      <c r="Q1" s="168" t="s">
        <v>113</v>
      </c>
      <c r="R1" s="168"/>
      <c r="S1" s="168"/>
      <c r="T1" s="168" t="s">
        <v>114</v>
      </c>
      <c r="U1" s="168"/>
      <c r="V1" s="168"/>
      <c r="W1" s="168" t="s">
        <v>115</v>
      </c>
      <c r="X1" s="168"/>
      <c r="Y1" s="168"/>
    </row>
    <row r="2" spans="1:25" ht="43.2" x14ac:dyDescent="0.3">
      <c r="A2" s="37">
        <f>SUM(D13,G13,J13,M13,P13,S13,V13,Y13)</f>
        <v>145.75</v>
      </c>
      <c r="B2" s="38" t="s">
        <v>116</v>
      </c>
      <c r="C2" s="39" t="s">
        <v>117</v>
      </c>
      <c r="D2" s="40" t="s">
        <v>118</v>
      </c>
      <c r="E2" s="38" t="s">
        <v>116</v>
      </c>
      <c r="F2" s="39" t="s">
        <v>117</v>
      </c>
      <c r="G2" s="40" t="s">
        <v>118</v>
      </c>
      <c r="H2" s="38" t="s">
        <v>116</v>
      </c>
      <c r="I2" s="39" t="s">
        <v>119</v>
      </c>
      <c r="J2" s="40" t="s">
        <v>118</v>
      </c>
      <c r="K2" s="38" t="s">
        <v>116</v>
      </c>
      <c r="L2" s="39" t="s">
        <v>117</v>
      </c>
      <c r="M2" s="40" t="s">
        <v>118</v>
      </c>
      <c r="N2" s="38" t="s">
        <v>116</v>
      </c>
      <c r="O2" s="39" t="s">
        <v>117</v>
      </c>
      <c r="P2" s="40" t="s">
        <v>118</v>
      </c>
      <c r="Q2" s="38" t="s">
        <v>116</v>
      </c>
      <c r="R2" s="39" t="s">
        <v>117</v>
      </c>
      <c r="S2" s="40" t="s">
        <v>118</v>
      </c>
      <c r="T2" s="38" t="s">
        <v>116</v>
      </c>
      <c r="U2" s="39" t="s">
        <v>117</v>
      </c>
      <c r="V2" s="40" t="s">
        <v>118</v>
      </c>
      <c r="W2" s="38" t="s">
        <v>116</v>
      </c>
      <c r="X2" s="39" t="s">
        <v>117</v>
      </c>
      <c r="Y2" s="40" t="s">
        <v>118</v>
      </c>
    </row>
    <row r="3" spans="1:25" x14ac:dyDescent="0.3">
      <c r="A3" s="41" t="s">
        <v>120</v>
      </c>
      <c r="B3" s="42">
        <v>0</v>
      </c>
      <c r="C3" s="42">
        <f>SUM(C4:C7)</f>
        <v>4.25</v>
      </c>
      <c r="D3" s="43">
        <f>SUM(D4:D7)</f>
        <v>0</v>
      </c>
      <c r="E3" s="42">
        <v>0</v>
      </c>
      <c r="F3" s="42">
        <f>SUM(F4:F7)</f>
        <v>4.25</v>
      </c>
      <c r="G3" s="43">
        <f>SUM(G4:G7)</f>
        <v>0</v>
      </c>
      <c r="H3" s="42">
        <v>0</v>
      </c>
      <c r="I3" s="42">
        <f>SUM(I4:I7)</f>
        <v>4.25</v>
      </c>
      <c r="J3" s="43">
        <f>SUM(J4:J7)</f>
        <v>0</v>
      </c>
      <c r="K3" s="42">
        <v>0</v>
      </c>
      <c r="L3" s="42">
        <f>SUM(L4:L7)</f>
        <v>4.25</v>
      </c>
      <c r="M3" s="43">
        <f>SUM(M4:M7)</f>
        <v>0</v>
      </c>
      <c r="N3" s="42">
        <v>18</v>
      </c>
      <c r="O3" s="42">
        <f>SUM(O4:O7)</f>
        <v>4.25</v>
      </c>
      <c r="P3" s="43">
        <f>SUM(P4:P7)</f>
        <v>22.5</v>
      </c>
      <c r="Q3" s="42">
        <v>2</v>
      </c>
      <c r="R3" s="42">
        <f>SUM(R4:R7)</f>
        <v>4.25</v>
      </c>
      <c r="S3" s="43">
        <f>SUM(S4:S7)</f>
        <v>8</v>
      </c>
      <c r="T3" s="42">
        <v>6</v>
      </c>
      <c r="U3" s="42">
        <f>SUM(U4:U7)</f>
        <v>4.25</v>
      </c>
      <c r="V3" s="43">
        <f>SUM(V4:V7)</f>
        <v>24</v>
      </c>
      <c r="W3" s="42">
        <v>200</v>
      </c>
      <c r="X3" s="42">
        <f>SUM(X4:X7)</f>
        <v>4.25</v>
      </c>
      <c r="Y3" s="43">
        <f>SUM(Y4:Y7)</f>
        <v>50</v>
      </c>
    </row>
    <row r="4" spans="1:25" x14ac:dyDescent="0.3">
      <c r="A4" s="10" t="s">
        <v>121</v>
      </c>
      <c r="B4" s="44">
        <v>0</v>
      </c>
      <c r="C4" s="4">
        <v>1.5</v>
      </c>
      <c r="D4" s="45">
        <f>B4*C4</f>
        <v>0</v>
      </c>
      <c r="E4" s="4">
        <v>0</v>
      </c>
      <c r="F4" s="4">
        <v>1.5</v>
      </c>
      <c r="G4" s="45">
        <f>E4*F4</f>
        <v>0</v>
      </c>
      <c r="H4" s="4">
        <v>0</v>
      </c>
      <c r="I4" s="4">
        <v>1.5</v>
      </c>
      <c r="J4" s="45">
        <f>H4*I4</f>
        <v>0</v>
      </c>
      <c r="K4" s="6">
        <v>0</v>
      </c>
      <c r="L4" s="4">
        <v>1.5</v>
      </c>
      <c r="M4" s="45">
        <f>K4*L4</f>
        <v>0</v>
      </c>
      <c r="N4" s="4">
        <v>0</v>
      </c>
      <c r="O4" s="4">
        <v>1.5</v>
      </c>
      <c r="P4" s="45">
        <f>N4*O4</f>
        <v>0</v>
      </c>
      <c r="Q4" s="4">
        <v>2</v>
      </c>
      <c r="R4" s="4">
        <v>1.5</v>
      </c>
      <c r="S4" s="45">
        <f>Q4*R4</f>
        <v>3</v>
      </c>
      <c r="T4" s="4">
        <v>6</v>
      </c>
      <c r="U4" s="4">
        <v>1.5</v>
      </c>
      <c r="V4" s="45">
        <f>T4*U4</f>
        <v>9</v>
      </c>
      <c r="W4" s="4">
        <v>0</v>
      </c>
      <c r="X4" s="4">
        <v>1.5</v>
      </c>
      <c r="Y4" s="45">
        <f>W4*X4</f>
        <v>0</v>
      </c>
    </row>
    <row r="5" spans="1:25" x14ac:dyDescent="0.3">
      <c r="A5" s="10" t="s">
        <v>122</v>
      </c>
      <c r="B5" s="44">
        <v>0</v>
      </c>
      <c r="C5" s="4">
        <v>1.5</v>
      </c>
      <c r="D5" s="45">
        <f t="shared" ref="D5:D7" si="0">B5*C5</f>
        <v>0</v>
      </c>
      <c r="E5" s="4">
        <v>0</v>
      </c>
      <c r="F5" s="4">
        <v>1.5</v>
      </c>
      <c r="G5" s="45">
        <f t="shared" ref="G5:G7" si="1">E5*F5</f>
        <v>0</v>
      </c>
      <c r="H5" s="4">
        <v>0</v>
      </c>
      <c r="I5" s="4">
        <v>1.5</v>
      </c>
      <c r="J5" s="45">
        <f t="shared" ref="J5:J7" si="2">H5*I5</f>
        <v>0</v>
      </c>
      <c r="K5" s="6">
        <v>0</v>
      </c>
      <c r="L5" s="4">
        <v>1.5</v>
      </c>
      <c r="M5" s="45">
        <f t="shared" ref="M5:M7" si="3">K5*L5</f>
        <v>0</v>
      </c>
      <c r="N5" s="4">
        <v>0</v>
      </c>
      <c r="O5" s="4">
        <v>1.5</v>
      </c>
      <c r="P5" s="45">
        <f t="shared" ref="P5:P7" si="4">N5*O5</f>
        <v>0</v>
      </c>
      <c r="Q5" s="4">
        <v>2</v>
      </c>
      <c r="R5" s="4">
        <v>1.5</v>
      </c>
      <c r="S5" s="45">
        <f t="shared" ref="S5:S7" si="5">Q5*R5</f>
        <v>3</v>
      </c>
      <c r="T5" s="4">
        <v>6</v>
      </c>
      <c r="U5" s="4">
        <v>1.5</v>
      </c>
      <c r="V5" s="45">
        <f t="shared" ref="V5:V7" si="6">T5*U5</f>
        <v>9</v>
      </c>
      <c r="W5" s="4">
        <v>0</v>
      </c>
      <c r="X5" s="4">
        <v>1.5</v>
      </c>
      <c r="Y5" s="45">
        <f t="shared" ref="Y5:Y7" si="7">W5*X5</f>
        <v>0</v>
      </c>
    </row>
    <row r="6" spans="1:25" x14ac:dyDescent="0.3">
      <c r="A6" s="10" t="s">
        <v>123</v>
      </c>
      <c r="B6" s="44">
        <v>0</v>
      </c>
      <c r="C6" s="4">
        <v>1</v>
      </c>
      <c r="D6" s="45">
        <f t="shared" si="0"/>
        <v>0</v>
      </c>
      <c r="E6" s="4">
        <v>0</v>
      </c>
      <c r="F6" s="4">
        <v>1</v>
      </c>
      <c r="G6" s="45">
        <f t="shared" si="1"/>
        <v>0</v>
      </c>
      <c r="H6" s="4">
        <v>0</v>
      </c>
      <c r="I6" s="4">
        <v>1</v>
      </c>
      <c r="J6" s="45">
        <f t="shared" si="2"/>
        <v>0</v>
      </c>
      <c r="K6" s="6">
        <v>0</v>
      </c>
      <c r="L6" s="4">
        <v>1</v>
      </c>
      <c r="M6" s="45">
        <f t="shared" si="3"/>
        <v>0</v>
      </c>
      <c r="N6" s="4">
        <v>18</v>
      </c>
      <c r="O6" s="4">
        <v>1</v>
      </c>
      <c r="P6" s="45">
        <f t="shared" si="4"/>
        <v>18</v>
      </c>
      <c r="Q6" s="4">
        <v>2</v>
      </c>
      <c r="R6" s="4">
        <v>1</v>
      </c>
      <c r="S6" s="45">
        <f t="shared" si="5"/>
        <v>2</v>
      </c>
      <c r="T6" s="4">
        <v>6</v>
      </c>
      <c r="U6" s="4">
        <v>1</v>
      </c>
      <c r="V6" s="45">
        <f t="shared" si="6"/>
        <v>6</v>
      </c>
      <c r="W6" s="4">
        <v>0</v>
      </c>
      <c r="X6" s="4">
        <v>1</v>
      </c>
      <c r="Y6" s="45">
        <f t="shared" si="7"/>
        <v>0</v>
      </c>
    </row>
    <row r="7" spans="1:25" x14ac:dyDescent="0.3">
      <c r="A7" s="10" t="s">
        <v>124</v>
      </c>
      <c r="B7" s="44">
        <v>0</v>
      </c>
      <c r="C7" s="4">
        <v>0.25</v>
      </c>
      <c r="D7" s="45">
        <f t="shared" si="0"/>
        <v>0</v>
      </c>
      <c r="E7" s="4">
        <v>0</v>
      </c>
      <c r="F7" s="4">
        <v>0.25</v>
      </c>
      <c r="G7" s="45">
        <f t="shared" si="1"/>
        <v>0</v>
      </c>
      <c r="H7" s="4">
        <v>0</v>
      </c>
      <c r="I7" s="4">
        <v>0.25</v>
      </c>
      <c r="J7" s="45">
        <f t="shared" si="2"/>
        <v>0</v>
      </c>
      <c r="K7" s="6">
        <v>0</v>
      </c>
      <c r="L7" s="4">
        <v>0.25</v>
      </c>
      <c r="M7" s="45">
        <f t="shared" si="3"/>
        <v>0</v>
      </c>
      <c r="N7" s="4">
        <v>18</v>
      </c>
      <c r="O7" s="4">
        <v>0.25</v>
      </c>
      <c r="P7" s="45">
        <f t="shared" si="4"/>
        <v>4.5</v>
      </c>
      <c r="Q7" s="4">
        <v>0</v>
      </c>
      <c r="R7" s="4">
        <v>0.25</v>
      </c>
      <c r="S7" s="45">
        <f t="shared" si="5"/>
        <v>0</v>
      </c>
      <c r="T7" s="4">
        <v>0</v>
      </c>
      <c r="U7" s="4">
        <v>0.25</v>
      </c>
      <c r="V7" s="45">
        <f t="shared" si="6"/>
        <v>0</v>
      </c>
      <c r="W7" s="4">
        <v>200</v>
      </c>
      <c r="X7" s="4">
        <v>0.25</v>
      </c>
      <c r="Y7" s="45">
        <f t="shared" si="7"/>
        <v>50</v>
      </c>
    </row>
    <row r="8" spans="1:25" x14ac:dyDescent="0.3">
      <c r="A8" s="41" t="s">
        <v>125</v>
      </c>
      <c r="B8" s="42">
        <f>SUM(B9:B12)/COUNT(B9:B12)</f>
        <v>0</v>
      </c>
      <c r="C8" s="42">
        <f>SUM(C9:C12)</f>
        <v>0</v>
      </c>
      <c r="D8" s="43">
        <f>SUM(D9:D12)</f>
        <v>0</v>
      </c>
      <c r="E8" s="42">
        <f>SUM(E9:E12)/COUNT(E9:E12)</f>
        <v>0</v>
      </c>
      <c r="F8" s="42">
        <f>SUM(F9:F12)</f>
        <v>0</v>
      </c>
      <c r="G8" s="43">
        <f>SUM(G9:G12)</f>
        <v>0</v>
      </c>
      <c r="H8" s="42">
        <f>SUM(H9:H12)/COUNT(H9:H12)</f>
        <v>0</v>
      </c>
      <c r="I8" s="42">
        <f>SUM(I9:I12)</f>
        <v>0</v>
      </c>
      <c r="J8" s="43">
        <f>SUM(J9:J12)</f>
        <v>0</v>
      </c>
      <c r="K8" s="42">
        <f>SUM(K9:K12)/COUNT(K9:K12)</f>
        <v>0</v>
      </c>
      <c r="L8" s="42">
        <f>SUM(L9:L12)</f>
        <v>0</v>
      </c>
      <c r="M8" s="43">
        <f>SUM(M9:M12)</f>
        <v>0</v>
      </c>
      <c r="N8" s="42">
        <f>SUM(N9:N12)/COUNT(N9:N12)</f>
        <v>0</v>
      </c>
      <c r="O8" s="42">
        <f>SUM(O9:O12)</f>
        <v>0</v>
      </c>
      <c r="P8" s="43">
        <f>SUM(P9:P12)</f>
        <v>0</v>
      </c>
      <c r="Q8" s="42">
        <f>SUM(Q9:Q12)/COUNT(Q9:Q12)</f>
        <v>0</v>
      </c>
      <c r="R8" s="42">
        <f>SUM(R9:R12)</f>
        <v>0</v>
      </c>
      <c r="S8" s="43">
        <f>SUM(S9:S12)</f>
        <v>0</v>
      </c>
      <c r="T8" s="42">
        <v>0</v>
      </c>
      <c r="U8" s="42">
        <f>SUM(U9:U12)</f>
        <v>0</v>
      </c>
      <c r="V8" s="43">
        <f>SUM(V9:V12)</f>
        <v>0</v>
      </c>
      <c r="W8" s="42">
        <v>165</v>
      </c>
      <c r="X8" s="42">
        <f>SUM(X9:X12)</f>
        <v>0.25</v>
      </c>
      <c r="Y8" s="43">
        <f>SUM(Y9:Y12)</f>
        <v>41.25</v>
      </c>
    </row>
    <row r="9" spans="1:25" x14ac:dyDescent="0.3">
      <c r="A9" s="10" t="s">
        <v>121</v>
      </c>
      <c r="B9" s="44">
        <v>0</v>
      </c>
      <c r="C9" s="4">
        <v>0</v>
      </c>
      <c r="D9" s="45">
        <v>0</v>
      </c>
      <c r="E9" s="44">
        <v>0</v>
      </c>
      <c r="F9" s="4">
        <v>0</v>
      </c>
      <c r="G9" s="45">
        <v>0</v>
      </c>
      <c r="H9" s="44">
        <v>0</v>
      </c>
      <c r="I9" s="4">
        <v>0</v>
      </c>
      <c r="J9" s="45">
        <v>0</v>
      </c>
      <c r="K9" s="44">
        <v>0</v>
      </c>
      <c r="L9" s="4">
        <v>0</v>
      </c>
      <c r="M9" s="45">
        <v>0</v>
      </c>
      <c r="N9" s="44">
        <v>0</v>
      </c>
      <c r="O9" s="4">
        <v>0</v>
      </c>
      <c r="P9" s="45">
        <v>0</v>
      </c>
      <c r="Q9" s="44">
        <v>0</v>
      </c>
      <c r="R9" s="4">
        <v>0</v>
      </c>
      <c r="S9" s="45">
        <v>0</v>
      </c>
      <c r="T9" s="44">
        <v>0</v>
      </c>
      <c r="U9" s="4">
        <v>0</v>
      </c>
      <c r="V9" s="45">
        <v>0</v>
      </c>
      <c r="W9" s="4">
        <v>165</v>
      </c>
      <c r="X9" s="4">
        <v>0</v>
      </c>
      <c r="Y9" s="45">
        <v>0</v>
      </c>
    </row>
    <row r="10" spans="1:25" x14ac:dyDescent="0.3">
      <c r="A10" s="10" t="s">
        <v>122</v>
      </c>
      <c r="B10" s="44">
        <v>0</v>
      </c>
      <c r="C10" s="4">
        <v>0</v>
      </c>
      <c r="D10" s="45">
        <v>0</v>
      </c>
      <c r="E10" s="44">
        <v>0</v>
      </c>
      <c r="F10" s="4">
        <v>0</v>
      </c>
      <c r="G10" s="45">
        <v>0</v>
      </c>
      <c r="H10" s="44">
        <v>0</v>
      </c>
      <c r="I10" s="4">
        <v>0</v>
      </c>
      <c r="J10" s="45">
        <v>0</v>
      </c>
      <c r="K10" s="44">
        <v>0</v>
      </c>
      <c r="L10" s="4">
        <v>0</v>
      </c>
      <c r="M10" s="45">
        <v>0</v>
      </c>
      <c r="N10" s="44">
        <v>0</v>
      </c>
      <c r="O10" s="4">
        <v>0</v>
      </c>
      <c r="P10" s="45">
        <v>0</v>
      </c>
      <c r="Q10" s="44">
        <v>0</v>
      </c>
      <c r="R10" s="4">
        <v>0</v>
      </c>
      <c r="S10" s="45">
        <v>0</v>
      </c>
      <c r="T10" s="44">
        <v>0</v>
      </c>
      <c r="U10" s="4">
        <v>0</v>
      </c>
      <c r="V10" s="45">
        <v>0</v>
      </c>
      <c r="W10" s="4">
        <v>165</v>
      </c>
      <c r="X10" s="4">
        <v>0</v>
      </c>
      <c r="Y10" s="45">
        <v>0</v>
      </c>
    </row>
    <row r="11" spans="1:25" x14ac:dyDescent="0.3">
      <c r="A11" s="10" t="s">
        <v>123</v>
      </c>
      <c r="B11" s="44">
        <v>0</v>
      </c>
      <c r="C11" s="4">
        <v>0</v>
      </c>
      <c r="D11" s="45">
        <v>0</v>
      </c>
      <c r="E11" s="44">
        <v>0</v>
      </c>
      <c r="F11" s="4">
        <v>0</v>
      </c>
      <c r="G11" s="45">
        <v>0</v>
      </c>
      <c r="H11" s="44">
        <v>0</v>
      </c>
      <c r="I11" s="4">
        <v>0</v>
      </c>
      <c r="J11" s="45">
        <v>0</v>
      </c>
      <c r="K11" s="44">
        <v>0</v>
      </c>
      <c r="L11" s="4">
        <v>0</v>
      </c>
      <c r="M11" s="45">
        <v>0</v>
      </c>
      <c r="N11" s="44">
        <v>0</v>
      </c>
      <c r="O11" s="4">
        <v>0</v>
      </c>
      <c r="P11" s="45">
        <v>0</v>
      </c>
      <c r="Q11" s="44">
        <v>0</v>
      </c>
      <c r="R11" s="4">
        <v>0</v>
      </c>
      <c r="S11" s="45">
        <v>0</v>
      </c>
      <c r="T11" s="44">
        <v>0</v>
      </c>
      <c r="U11" s="4">
        <v>0</v>
      </c>
      <c r="V11" s="45">
        <v>0</v>
      </c>
      <c r="W11" s="4">
        <v>165</v>
      </c>
      <c r="X11" s="4">
        <v>0</v>
      </c>
      <c r="Y11" s="45">
        <v>0</v>
      </c>
    </row>
    <row r="12" spans="1:25" x14ac:dyDescent="0.3">
      <c r="A12" s="10" t="s">
        <v>124</v>
      </c>
      <c r="B12" s="44">
        <v>0</v>
      </c>
      <c r="C12" s="4">
        <v>0</v>
      </c>
      <c r="D12" s="45">
        <v>0</v>
      </c>
      <c r="E12" s="44">
        <v>0</v>
      </c>
      <c r="F12" s="4">
        <v>0</v>
      </c>
      <c r="G12" s="45">
        <v>0</v>
      </c>
      <c r="H12" s="44">
        <v>0</v>
      </c>
      <c r="I12" s="4">
        <v>0</v>
      </c>
      <c r="J12" s="45">
        <v>0</v>
      </c>
      <c r="K12" s="44">
        <v>0</v>
      </c>
      <c r="L12" s="4">
        <v>0</v>
      </c>
      <c r="M12" s="45">
        <v>0</v>
      </c>
      <c r="N12" s="44">
        <v>0</v>
      </c>
      <c r="O12" s="4">
        <v>0</v>
      </c>
      <c r="P12" s="45">
        <v>0</v>
      </c>
      <c r="Q12" s="44">
        <v>0</v>
      </c>
      <c r="R12" s="4">
        <v>0</v>
      </c>
      <c r="S12" s="45">
        <v>0</v>
      </c>
      <c r="T12" s="44">
        <v>0</v>
      </c>
      <c r="U12" s="4">
        <v>0</v>
      </c>
      <c r="V12" s="45">
        <v>0</v>
      </c>
      <c r="W12" s="4">
        <v>165</v>
      </c>
      <c r="X12" s="4">
        <v>0.25</v>
      </c>
      <c r="Y12" s="45">
        <f>W12*X12</f>
        <v>41.25</v>
      </c>
    </row>
    <row r="13" spans="1:25" x14ac:dyDescent="0.3">
      <c r="A13" s="46" t="s">
        <v>126</v>
      </c>
      <c r="B13" s="47">
        <f>SUM(B3,B8)</f>
        <v>0</v>
      </c>
      <c r="C13" s="48">
        <f t="shared" ref="C13:Y13" si="8">SUM(C3,C8)</f>
        <v>4.25</v>
      </c>
      <c r="D13" s="49">
        <f t="shared" si="8"/>
        <v>0</v>
      </c>
      <c r="E13" s="47">
        <f>SUM(E3,E8)</f>
        <v>0</v>
      </c>
      <c r="F13" s="48">
        <f t="shared" si="8"/>
        <v>4.25</v>
      </c>
      <c r="G13" s="49">
        <f t="shared" si="8"/>
        <v>0</v>
      </c>
      <c r="H13" s="47">
        <f>SUM(H3,H8)</f>
        <v>0</v>
      </c>
      <c r="I13" s="48">
        <f t="shared" si="8"/>
        <v>4.25</v>
      </c>
      <c r="J13" s="49">
        <f t="shared" si="8"/>
        <v>0</v>
      </c>
      <c r="K13" s="47">
        <f>SUM(K3,K8)</f>
        <v>0</v>
      </c>
      <c r="L13" s="48">
        <f t="shared" si="8"/>
        <v>4.25</v>
      </c>
      <c r="M13" s="49">
        <f t="shared" si="8"/>
        <v>0</v>
      </c>
      <c r="N13" s="47">
        <f>SUM(N3,N8)</f>
        <v>18</v>
      </c>
      <c r="O13" s="48">
        <f t="shared" si="8"/>
        <v>4.25</v>
      </c>
      <c r="P13" s="49">
        <f t="shared" si="8"/>
        <v>22.5</v>
      </c>
      <c r="Q13" s="47">
        <f>SUM(Q3,Q8)</f>
        <v>2</v>
      </c>
      <c r="R13" s="48">
        <f t="shared" si="8"/>
        <v>4.25</v>
      </c>
      <c r="S13" s="49">
        <f t="shared" si="8"/>
        <v>8</v>
      </c>
      <c r="T13" s="47">
        <f>SUM(T3,T8)</f>
        <v>6</v>
      </c>
      <c r="U13" s="48">
        <f t="shared" si="8"/>
        <v>4.25</v>
      </c>
      <c r="V13" s="49">
        <f t="shared" si="8"/>
        <v>24</v>
      </c>
      <c r="W13" s="47">
        <f>SUM(W3,W8)</f>
        <v>365</v>
      </c>
      <c r="X13" s="48">
        <f t="shared" si="8"/>
        <v>4.5</v>
      </c>
      <c r="Y13" s="49">
        <f t="shared" si="8"/>
        <v>91.25</v>
      </c>
    </row>
    <row r="15" spans="1:25" s="52" customFormat="1" ht="14.4" customHeight="1" x14ac:dyDescent="0.3">
      <c r="B15" s="177" t="s">
        <v>130</v>
      </c>
      <c r="C15" s="178"/>
      <c r="D15" s="179"/>
      <c r="E15" s="177" t="s">
        <v>130</v>
      </c>
      <c r="F15" s="178"/>
      <c r="G15" s="179"/>
      <c r="H15" s="174" t="s">
        <v>129</v>
      </c>
      <c r="I15" s="175"/>
      <c r="J15" s="176"/>
      <c r="K15" s="174" t="s">
        <v>129</v>
      </c>
      <c r="L15" s="175"/>
      <c r="M15" s="176"/>
      <c r="N15" s="180" t="s">
        <v>131</v>
      </c>
      <c r="O15" s="181"/>
      <c r="P15" s="182"/>
      <c r="Q15" s="183" t="s">
        <v>132</v>
      </c>
      <c r="R15" s="184"/>
      <c r="S15" s="185"/>
      <c r="T15" s="183" t="s">
        <v>132</v>
      </c>
      <c r="U15" s="184"/>
      <c r="V15" s="185"/>
      <c r="W15" s="183" t="s">
        <v>132</v>
      </c>
      <c r="X15" s="184"/>
      <c r="Y15" s="185"/>
    </row>
    <row r="16" spans="1:25" ht="65.25" customHeight="1" x14ac:dyDescent="0.3">
      <c r="Q16" s="171" t="s">
        <v>128</v>
      </c>
      <c r="R16" s="172"/>
      <c r="S16" s="173"/>
      <c r="T16" s="171" t="s">
        <v>127</v>
      </c>
      <c r="U16" s="172"/>
      <c r="V16" s="173"/>
    </row>
  </sheetData>
  <mergeCells count="18">
    <mergeCell ref="T15:V15"/>
    <mergeCell ref="W15:Y15"/>
    <mergeCell ref="T1:V1"/>
    <mergeCell ref="W1:Y1"/>
    <mergeCell ref="T16:V16"/>
    <mergeCell ref="Q16:S16"/>
    <mergeCell ref="K15:M15"/>
    <mergeCell ref="B15:D15"/>
    <mergeCell ref="E15:G15"/>
    <mergeCell ref="H15:J15"/>
    <mergeCell ref="N15:P15"/>
    <mergeCell ref="Q15:S15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RECAPITULATIF</vt:lpstr>
      <vt:lpstr>BACKLOG</vt:lpstr>
      <vt:lpstr>INFRASTUCTURE</vt:lpstr>
      <vt:lpstr>DOCUMENTATION</vt:lpstr>
      <vt:lpstr>DEPLOIEMENT USINE</vt:lpstr>
      <vt:lpstr>MODELISATION BILAN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ROUILLE | STUDIA Digital</dc:creator>
  <cp:lastModifiedBy>Carl Laurier</cp:lastModifiedBy>
  <dcterms:created xsi:type="dcterms:W3CDTF">2020-02-26T09:45:40Z</dcterms:created>
  <dcterms:modified xsi:type="dcterms:W3CDTF">2020-03-30T20:06:26Z</dcterms:modified>
</cp:coreProperties>
</file>