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1476b8b1caf179/Documents/boulot/CHEFFERIE DE PROJET/EXCEL/plan de charge/"/>
    </mc:Choice>
  </mc:AlternateContent>
  <xr:revisionPtr revIDLastSave="0" documentId="13_ncr:1_{C2343CAD-DD07-49F0-8ADF-3F6B69E2F623}" xr6:coauthVersionLast="47" xr6:coauthVersionMax="47" xr10:uidLastSave="{00000000-0000-0000-0000-000000000000}"/>
  <bookViews>
    <workbookView xWindow="28680" yWindow="-120" windowWidth="29040" windowHeight="16440" xr2:uid="{B1E37131-E821-4CE7-8206-D7775E032B28}"/>
  </bookViews>
  <sheets>
    <sheet name="Synthèse Evol. Outil Bilan 1.2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59" i="1" l="1"/>
  <c r="L58" i="1"/>
  <c r="L57" i="1"/>
  <c r="L56" i="1"/>
  <c r="L55" i="1"/>
  <c r="L54" i="1"/>
  <c r="L53" i="1"/>
  <c r="L52" i="1"/>
  <c r="B50" i="1"/>
  <c r="R49" i="1"/>
  <c r="Q49" i="1"/>
  <c r="R47" i="1"/>
  <c r="L47" i="1"/>
  <c r="L44" i="1"/>
  <c r="L43" i="1"/>
  <c r="L42" i="1"/>
  <c r="L41" i="1"/>
  <c r="R40" i="1"/>
  <c r="L40" i="1"/>
  <c r="R39" i="1"/>
  <c r="R46" i="1" s="1"/>
  <c r="Q39" i="1"/>
  <c r="Q46" i="1" s="1"/>
  <c r="L39" i="1"/>
  <c r="R38" i="1"/>
  <c r="Q38" i="1"/>
  <c r="L38" i="1"/>
  <c r="R37" i="1"/>
  <c r="Q37" i="1"/>
  <c r="L37" i="1"/>
  <c r="R34" i="1"/>
  <c r="L34" i="1"/>
  <c r="R33" i="1"/>
  <c r="L33" i="1"/>
  <c r="R32" i="1"/>
  <c r="Q32" i="1"/>
  <c r="L32" i="1"/>
  <c r="R31" i="1"/>
  <c r="Q31" i="1"/>
  <c r="Q36" i="1" s="1"/>
  <c r="L31" i="1"/>
  <c r="R30" i="1"/>
  <c r="R36" i="1" s="1"/>
  <c r="L30" i="1"/>
  <c r="R29" i="1"/>
  <c r="L29" i="1"/>
  <c r="R28" i="1"/>
  <c r="Q28" i="1"/>
  <c r="L26" i="1"/>
  <c r="L25" i="1"/>
  <c r="L24" i="1"/>
  <c r="R23" i="1"/>
  <c r="L23" i="1"/>
  <c r="R22" i="1"/>
  <c r="L22" i="1"/>
  <c r="R21" i="1"/>
  <c r="L21" i="1"/>
  <c r="R20" i="1"/>
  <c r="L20" i="1"/>
  <c r="R19" i="1"/>
  <c r="L19" i="1"/>
  <c r="R18" i="1"/>
  <c r="L18" i="1"/>
  <c r="L17" i="1"/>
  <c r="L16" i="1"/>
  <c r="L15" i="1"/>
  <c r="R14" i="1"/>
  <c r="R61" i="1" s="1"/>
  <c r="R63" i="1" s="1"/>
  <c r="R12" i="1"/>
  <c r="Q12" i="1"/>
  <c r="L12" i="1"/>
  <c r="R11" i="1"/>
  <c r="Q11" i="1"/>
  <c r="Q14" i="1" s="1"/>
  <c r="Q61" i="1" s="1"/>
  <c r="L11" i="1"/>
  <c r="L10" i="1"/>
  <c r="B9" i="1"/>
  <c r="B8" i="1"/>
  <c r="B7" i="1"/>
  <c r="H1" i="1"/>
  <c r="G1" i="1"/>
  <c r="F1" i="1"/>
  <c r="E1" i="1"/>
  <c r="D1" i="1"/>
  <c r="B1" i="1"/>
  <c r="Q63" i="1" l="1"/>
  <c r="Q62" i="1"/>
</calcChain>
</file>

<file path=xl/sharedStrings.xml><?xml version="1.0" encoding="utf-8"?>
<sst xmlns="http://schemas.openxmlformats.org/spreadsheetml/2006/main" count="501" uniqueCount="202">
  <si>
    <t>Demandeur</t>
  </si>
  <si>
    <t>Note</t>
  </si>
  <si>
    <t>Charge</t>
  </si>
  <si>
    <t>Budget</t>
  </si>
  <si>
    <t>Commentaire SAV</t>
  </si>
  <si>
    <t>Lotissement SAV</t>
  </si>
  <si>
    <t>-</t>
  </si>
  <si>
    <t>Maint.</t>
  </si>
  <si>
    <t>MAINT01</t>
  </si>
  <si>
    <t>1640 - Edition/validation - Visualisation d'une année de valeurs</t>
  </si>
  <si>
    <t>Evolution</t>
  </si>
  <si>
    <t>SEC</t>
  </si>
  <si>
    <t>Charge élevée</t>
  </si>
  <si>
    <t>MAINT02</t>
  </si>
  <si>
    <t>1659 - Bug d'une variable de type liste</t>
  </si>
  <si>
    <t>Maintenance</t>
  </si>
  <si>
    <t>MAINT03</t>
  </si>
  <si>
    <t>1605 - Reproduction de la valeur précédente</t>
  </si>
  <si>
    <t>MAINT04</t>
  </si>
  <si>
    <t>1603 - Problème d'envois de mails liés aux exports automatiques</t>
  </si>
  <si>
    <t>Version X</t>
  </si>
  <si>
    <t>MAINT05</t>
  </si>
  <si>
    <t>1535 -Choix du site non mémorisé</t>
  </si>
  <si>
    <t>1.9.0</t>
  </si>
  <si>
    <t>R01</t>
  </si>
  <si>
    <t>SEC01</t>
  </si>
  <si>
    <t>Données 10 min</t>
  </si>
  <si>
    <t>Gestion des variables</t>
  </si>
  <si>
    <t>R02</t>
  </si>
  <si>
    <t>SEC02</t>
  </si>
  <si>
    <t>Données Demi-heure</t>
  </si>
  <si>
    <t>R03</t>
  </si>
  <si>
    <t>SEC03</t>
  </si>
  <si>
    <t>Création des variables fumées + évolution du
paramétrage</t>
  </si>
  <si>
    <t>Sujet Fumée</t>
  </si>
  <si>
    <t>R04</t>
  </si>
  <si>
    <t>SEC04</t>
  </si>
  <si>
    <t>Implémentation de l'import quotidien</t>
  </si>
  <si>
    <t>Gestion Imports auto.</t>
  </si>
  <si>
    <t>R05</t>
  </si>
  <si>
    <t>SEC05</t>
  </si>
  <si>
    <t>Implémentation de l'import mensuel</t>
  </si>
  <si>
    <t>R06</t>
  </si>
  <si>
    <t>SEC06</t>
  </si>
  <si>
    <t>Création d'un nouveau menu + écran de dossiers de variables fumées</t>
  </si>
  <si>
    <t>Visu. données fumées</t>
  </si>
  <si>
    <t>R07</t>
  </si>
  <si>
    <t>SEC07</t>
  </si>
  <si>
    <t>Création des dossiers de variables fumées</t>
  </si>
  <si>
    <t>R08</t>
  </si>
  <si>
    <t>SEC08</t>
  </si>
  <si>
    <t>Nouvel écran d'édition / validation</t>
  </si>
  <si>
    <t>R09</t>
  </si>
  <si>
    <t>SEC09</t>
  </si>
  <si>
    <t>Nouvel écran d'édition/validation : gestion
des statuts supplémentaires</t>
  </si>
  <si>
    <t>R10</t>
  </si>
  <si>
    <t>SEC10</t>
  </si>
  <si>
    <t>Nouvel écran d'édition/validation :
associations mesures et valeurs moyennes</t>
  </si>
  <si>
    <t>?</t>
  </si>
  <si>
    <t>SEC11</t>
  </si>
  <si>
    <t>Gestion des unités de mesure spécifique pour chaque usine</t>
  </si>
  <si>
    <t>Gest. unité mesure spécifique/usine</t>
  </si>
  <si>
    <t>LOT 0</t>
  </si>
  <si>
    <t>1.8.4</t>
  </si>
  <si>
    <t>SEG+MAV</t>
  </si>
  <si>
    <t>SEGMAV01</t>
  </si>
  <si>
    <t>Visualisation des codes événements et de leurs commentaires dans un formulaire</t>
  </si>
  <si>
    <t>Evols.</t>
  </si>
  <si>
    <t>SEG-MAV</t>
  </si>
  <si>
    <t>SAV</t>
  </si>
  <si>
    <t>SAV01</t>
  </si>
  <si>
    <t>Etude / Analyse des fonctionnels spécifiques Basta / SAV...</t>
  </si>
  <si>
    <t>Etudes spécifiques BASTA</t>
  </si>
  <si>
    <t>effectué</t>
  </si>
  <si>
    <t>SAV02</t>
  </si>
  <si>
    <t>Environnements spécifiques SAV</t>
  </si>
  <si>
    <t>Environnement Devt / Validation</t>
  </si>
  <si>
    <t>SAV03</t>
  </si>
  <si>
    <t xml:space="preserve">Droits d’accès par défaut pour les utilisateurs non inscrits   </t>
  </si>
  <si>
    <t>Gestion des utilisateurs</t>
  </si>
  <si>
    <t>annulé</t>
  </si>
  <si>
    <t>(7,14)</t>
  </si>
  <si>
    <t>SAV04</t>
  </si>
  <si>
    <t>Variables de type quart d'heure</t>
  </si>
  <si>
    <t>SAV05</t>
  </si>
  <si>
    <t>Variables de type minute</t>
  </si>
  <si>
    <t>1.9.3</t>
  </si>
  <si>
    <t>SAV06</t>
  </si>
  <si>
    <t xml:space="preserve">Impact des nouveaux types de variables sur les imports / Gestion séquentielle et parallèle des processes </t>
  </si>
  <si>
    <t>LOT 3</t>
  </si>
  <si>
    <t>SAV07</t>
  </si>
  <si>
    <t xml:space="preserve">Impact des nouveaux types de variables sur les imports / Optimisation du code </t>
  </si>
  <si>
    <t>SAV08</t>
  </si>
  <si>
    <t>Impact des nouveaux types de variables sur les imports / Optimisation de la base de donnée</t>
  </si>
  <si>
    <t>SAV09</t>
  </si>
  <si>
    <t>Recherche par alias</t>
  </si>
  <si>
    <t>(14,40)</t>
  </si>
  <si>
    <t>SAV10</t>
  </si>
  <si>
    <t xml:space="preserve">Ajout de fonctions de calcul </t>
  </si>
  <si>
    <t>Calcul des données</t>
  </si>
  <si>
    <t>R11</t>
  </si>
  <si>
    <t>SAV11</t>
  </si>
  <si>
    <t>Ajout de fonctions de calcul / Intégration des calculs dateheure</t>
  </si>
  <si>
    <t>1.9.1</t>
  </si>
  <si>
    <t>R12</t>
  </si>
  <si>
    <t>SAV12</t>
  </si>
  <si>
    <t>Précisions des calculs / Gestion des niveaux d’arrondis au sein de l'application web</t>
  </si>
  <si>
    <t>LOT 1</t>
  </si>
  <si>
    <t>R13</t>
  </si>
  <si>
    <t>SAV13</t>
  </si>
  <si>
    <t>Précisions des calculs / Gestion des niveaux d’arrondis au sein des bilans</t>
  </si>
  <si>
    <t>1.9.2</t>
  </si>
  <si>
    <t>R14</t>
  </si>
  <si>
    <t>SAV14</t>
  </si>
  <si>
    <t>Variables calculées liée à une procédure stockée</t>
  </si>
  <si>
    <t>LOT 2</t>
  </si>
  <si>
    <t>R15</t>
  </si>
  <si>
    <t>SAV15</t>
  </si>
  <si>
    <t>Correction des mesures erronées</t>
  </si>
  <si>
    <t>Contrôle des données</t>
  </si>
  <si>
    <t>R16</t>
  </si>
  <si>
    <t>SAV16</t>
  </si>
  <si>
    <t xml:space="preserve">Formulaires personnalisables / Plage de valeurs minimale et maximale </t>
  </si>
  <si>
    <t>(8,59)</t>
  </si>
  <si>
    <t>R17</t>
  </si>
  <si>
    <t>SAV17</t>
  </si>
  <si>
    <t>Formulaires personnalisables / Zone de texte enrichi / Implémentation sur l'application web</t>
  </si>
  <si>
    <t>R18</t>
  </si>
  <si>
    <t>SAV18</t>
  </si>
  <si>
    <t>Formulaires personnalisables / Zone de texte enrichi / Reproduction de la mise en forme sur les bilans générés</t>
  </si>
  <si>
    <t>R19</t>
  </si>
  <si>
    <t>SAV19</t>
  </si>
  <si>
    <t>Formulaires personnalisables / Possibilité de figer les tailles des colonnes ou des lignes</t>
  </si>
  <si>
    <t>R20</t>
  </si>
  <si>
    <t>SAV20</t>
  </si>
  <si>
    <t>Gestion des données invalides</t>
  </si>
  <si>
    <t>R21</t>
  </si>
  <si>
    <t>SAV21</t>
  </si>
  <si>
    <t xml:space="preserve">Menu arborescent </t>
  </si>
  <si>
    <t>Gestion Documents</t>
  </si>
  <si>
    <t>R22</t>
  </si>
  <si>
    <t>SAV22</t>
  </si>
  <si>
    <t>Modélisation des bilans Excel - Cas d'application : nombre limité d’attributs de la variable</t>
  </si>
  <si>
    <t>(18,88)</t>
  </si>
  <si>
    <t>R23</t>
  </si>
  <si>
    <t>SAV23</t>
  </si>
  <si>
    <t>Modélisation des bilans Sandre</t>
  </si>
  <si>
    <t>R24</t>
  </si>
  <si>
    <t>SAV24</t>
  </si>
  <si>
    <t>Validation implicite des données</t>
  </si>
  <si>
    <t>Gestion imports LIMS</t>
  </si>
  <si>
    <t>(17,30)</t>
  </si>
  <si>
    <t>R24 bis</t>
  </si>
  <si>
    <t>SAV25</t>
  </si>
  <si>
    <t>Gestion des imports SFTP  intégrant une nouvelle colonne Statut</t>
  </si>
  <si>
    <t>Gestion imports sFTP</t>
  </si>
  <si>
    <t>Match à confirmer</t>
  </si>
  <si>
    <t>12.5</t>
  </si>
  <si>
    <t>SAV26</t>
  </si>
  <si>
    <t>Ajustement du modèle de données</t>
  </si>
  <si>
    <t>12.6</t>
  </si>
  <si>
    <t>SAV27</t>
  </si>
  <si>
    <t>Métadonnées multisite/monosite</t>
  </si>
  <si>
    <t>12.7</t>
  </si>
  <si>
    <t>12.1</t>
  </si>
  <si>
    <t>SAV28</t>
  </si>
  <si>
    <t>Reprise des données : droits spécifiques des utilisateurs SAV</t>
  </si>
  <si>
    <t>Droits d'accès</t>
  </si>
  <si>
    <t>12.2</t>
  </si>
  <si>
    <t>SAV29</t>
  </si>
  <si>
    <t>Reprise des données : variables multi période</t>
  </si>
  <si>
    <t>12.3</t>
  </si>
  <si>
    <t>SAV30</t>
  </si>
  <si>
    <t>Reprise des données: historique complet des variables</t>
  </si>
  <si>
    <t>12.4</t>
  </si>
  <si>
    <t>SAV31</t>
  </si>
  <si>
    <t>Evolutions de la gestion des formulaires</t>
  </si>
  <si>
    <t>ID interne</t>
  </si>
  <si>
    <t>Charges
Vision SAV</t>
  </si>
  <si>
    <t>Charges
Vision Studia</t>
  </si>
  <si>
    <t>Abandon</t>
  </si>
  <si>
    <t>Evolution NP</t>
  </si>
  <si>
    <t>SAV1.8.4</t>
  </si>
  <si>
    <t>Déploiement / intégration</t>
  </si>
  <si>
    <t>Déploiement / Intégration</t>
  </si>
  <si>
    <t>Exigence CDC</t>
  </si>
  <si>
    <t>inclu dans SAV 1.9.0</t>
  </si>
  <si>
    <t>SAV1.9.0</t>
  </si>
  <si>
    <t>Anomalie</t>
  </si>
  <si>
    <t>SAV1.9.1</t>
  </si>
  <si>
    <t>inclu dans SAV 1.9.2</t>
  </si>
  <si>
    <t>SAV1.9.2</t>
  </si>
  <si>
    <t>SAV1.9.3</t>
  </si>
  <si>
    <t>Vision SIAAP</t>
  </si>
  <si>
    <t>de la charge Studia</t>
  </si>
  <si>
    <t>Date SAV</t>
  </si>
  <si>
    <t>TOTAUX</t>
  </si>
  <si>
    <t>25/10?</t>
  </si>
  <si>
    <t>Bloc Données</t>
  </si>
  <si>
    <t>15/11?</t>
  </si>
  <si>
    <t>03/01?</t>
  </si>
  <si>
    <t>04/04?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</si>
</sst>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_-* #,##0.00\ [$€-40C]_-;\-* #,##0.00\ [$€-40C]_-;_-* &quot;-&quot;??\ [$€-40C]_-;_-@_-"/>
    <numFmt numFmtId="165" formatCode="dd/mm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name val="Segoe UI"/>
      <family val="2"/>
    </font>
    <font>
      <sz val="9"/>
      <name val="Segoe UI"/>
      <family val="2"/>
    </font>
    <font>
      <sz val="9"/>
      <color theme="1"/>
      <name val="Segoe UI"/>
      <family val="2"/>
    </font>
    <font>
      <sz val="10"/>
      <color rgb="FF000000"/>
      <name val="Arial Narrow"/>
      <family val="2"/>
    </font>
    <font>
      <sz val="9"/>
      <color rgb="FF000000"/>
      <name val="Arial Narrow"/>
      <family val="2"/>
    </font>
    <font>
      <sz val="10"/>
      <color theme="0"/>
      <name val="Segoe UI"/>
      <family val="2"/>
    </font>
    <font>
      <sz val="11"/>
      <color theme="1"/>
      <name val="Calibri"/>
      <family val="2"/>
      <scheme val="minor"/>
    </font>
    <font>
      <b/>
      <sz val="9"/>
      <color theme="0" tint="-0.249977111117893"/>
      <name val="Segoe UI"/>
      <family val="2"/>
    </font>
    <font>
      <b/>
      <sz val="9"/>
      <color theme="1"/>
      <name val="Segoe UI"/>
      <family val="2"/>
    </font>
    <font>
      <sz val="9"/>
      <color theme="0" tint="-0.249977111117893"/>
      <name val="Segoe UI"/>
      <family val="2"/>
    </font>
    <font>
      <b/>
      <sz val="9"/>
      <color rgb="FFFF0000"/>
      <name val="Segoe UI"/>
      <family val="2"/>
    </font>
    <font>
      <b/>
      <sz val="10"/>
      <color rgb="FFFF0000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49" fontId="2" fillId="3" borderId="1" xfId="0" quotePrefix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2" fontId="5" fillId="3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164" fontId="5" fillId="3" borderId="1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5" fillId="3" borderId="0" xfId="0" applyNumberFormat="1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left" vertical="center" wrapText="1"/>
    </xf>
    <xf numFmtId="49" fontId="4" fillId="6" borderId="1" xfId="0" applyNumberFormat="1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2" fontId="4" fillId="6" borderId="1" xfId="0" applyNumberFormat="1" applyFont="1" applyFill="1" applyBorder="1" applyAlignment="1">
      <alignment horizontal="center" vertical="center"/>
    </xf>
    <xf numFmtId="164" fontId="5" fillId="6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1" fillId="7" borderId="0" xfId="0" quotePrefix="1" applyFont="1" applyFill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2" fontId="4" fillId="7" borderId="1" xfId="0" applyNumberFormat="1" applyFont="1" applyFill="1" applyBorder="1" applyAlignment="1">
      <alignment horizontal="center" vertical="center"/>
    </xf>
    <xf numFmtId="164" fontId="5" fillId="7" borderId="1" xfId="0" applyNumberFormat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164" fontId="6" fillId="7" borderId="1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2" fontId="5" fillId="4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right" vertical="center"/>
    </xf>
    <xf numFmtId="2" fontId="4" fillId="0" borderId="1" xfId="0" applyNumberFormat="1" applyFont="1" applyBorder="1"/>
    <xf numFmtId="2" fontId="5" fillId="11" borderId="1" xfId="0" applyNumberFormat="1" applyFont="1" applyFill="1" applyBorder="1" applyAlignment="1">
      <alignment horizontal="center" vertical="center"/>
    </xf>
    <xf numFmtId="2" fontId="6" fillId="3" borderId="5" xfId="0" applyNumberFormat="1" applyFont="1" applyFill="1" applyBorder="1" applyAlignment="1">
      <alignment horizontal="center" vertical="center"/>
    </xf>
    <xf numFmtId="0" fontId="4" fillId="0" borderId="1" xfId="0" applyFont="1" applyBorder="1"/>
    <xf numFmtId="49" fontId="3" fillId="3" borderId="3" xfId="0" applyNumberFormat="1" applyFont="1" applyFill="1" applyBorder="1" applyAlignment="1">
      <alignment horizontal="center" vertical="center" wrapText="1"/>
    </xf>
    <xf numFmtId="2" fontId="5" fillId="1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4" fillId="0" borderId="1" xfId="0" applyFont="1" applyBorder="1" applyAlignment="1">
      <alignment wrapText="1"/>
    </xf>
    <xf numFmtId="49" fontId="2" fillId="3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left" vertical="center" wrapText="1"/>
    </xf>
    <xf numFmtId="0" fontId="12" fillId="13" borderId="0" xfId="0" applyFont="1" applyFill="1" applyAlignment="1">
      <alignment horizontal="center" vertical="center"/>
    </xf>
    <xf numFmtId="9" fontId="12" fillId="13" borderId="1" xfId="1" applyFont="1" applyFill="1" applyBorder="1"/>
    <xf numFmtId="0" fontId="12" fillId="13" borderId="0" xfId="0" applyFont="1" applyFill="1"/>
    <xf numFmtId="0" fontId="13" fillId="13" borderId="0" xfId="0" applyFont="1" applyFill="1"/>
    <xf numFmtId="44" fontId="1" fillId="0" borderId="0" xfId="0" applyNumberFormat="1" applyFont="1"/>
    <xf numFmtId="9" fontId="1" fillId="0" borderId="0" xfId="1" applyFont="1"/>
    <xf numFmtId="0" fontId="10" fillId="14" borderId="1" xfId="0" applyFont="1" applyFill="1" applyBorder="1" applyAlignment="1">
      <alignment horizontal="center" vertical="center" wrapText="1"/>
    </xf>
    <xf numFmtId="0" fontId="1" fillId="14" borderId="0" xfId="0" quotePrefix="1" applyFont="1" applyFill="1" applyAlignment="1">
      <alignment horizontal="center" vertical="center"/>
    </xf>
    <xf numFmtId="165" fontId="1" fillId="6" borderId="0" xfId="0" applyNumberFormat="1" applyFont="1" applyFill="1" applyAlignment="1">
      <alignment horizontal="center" vertical="center"/>
    </xf>
    <xf numFmtId="0" fontId="11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49" fontId="2" fillId="14" borderId="6" xfId="0" applyNumberFormat="1" applyFont="1" applyFill="1" applyBorder="1" applyAlignment="1">
      <alignment horizontal="center" vertical="center"/>
    </xf>
    <xf numFmtId="49" fontId="3" fillId="14" borderId="6" xfId="0" applyNumberFormat="1" applyFont="1" applyFill="1" applyBorder="1" applyAlignment="1">
      <alignment horizontal="left" vertical="center" wrapText="1"/>
    </xf>
    <xf numFmtId="49" fontId="4" fillId="14" borderId="6" xfId="0" applyNumberFormat="1" applyFont="1" applyFill="1" applyBorder="1" applyAlignment="1">
      <alignment horizontal="left" vertical="center" wrapText="1"/>
    </xf>
    <xf numFmtId="49" fontId="3" fillId="14" borderId="6" xfId="0" applyNumberFormat="1" applyFont="1" applyFill="1" applyBorder="1" applyAlignment="1">
      <alignment horizontal="center" vertical="center" wrapText="1"/>
    </xf>
    <xf numFmtId="49" fontId="3" fillId="14" borderId="0" xfId="0" applyNumberFormat="1" applyFont="1" applyFill="1" applyAlignment="1">
      <alignment horizontal="center" vertical="center" wrapText="1"/>
    </xf>
    <xf numFmtId="2" fontId="4" fillId="14" borderId="6" xfId="0" applyNumberFormat="1" applyFont="1" applyFill="1" applyBorder="1" applyAlignment="1">
      <alignment horizontal="center" vertical="center"/>
    </xf>
    <xf numFmtId="164" fontId="5" fillId="14" borderId="6" xfId="0" applyNumberFormat="1" applyFont="1" applyFill="1" applyBorder="1" applyAlignment="1">
      <alignment horizontal="center" vertical="center"/>
    </xf>
    <xf numFmtId="2" fontId="6" fillId="14" borderId="6" xfId="0" applyNumberFormat="1" applyFont="1" applyFill="1" applyBorder="1" applyAlignment="1">
      <alignment horizontal="center" vertical="center"/>
    </xf>
    <xf numFmtId="2" fontId="5" fillId="14" borderId="0" xfId="0" applyNumberFormat="1" applyFont="1" applyFill="1" applyAlignment="1">
      <alignment horizontal="center" vertical="center"/>
    </xf>
    <xf numFmtId="2" fontId="6" fillId="15" borderId="6" xfId="0" applyNumberFormat="1" applyFont="1" applyFill="1" applyBorder="1" applyAlignment="1">
      <alignment horizontal="center" vertical="center"/>
    </xf>
    <xf numFmtId="165" fontId="1" fillId="11" borderId="0" xfId="0" applyNumberFormat="1" applyFont="1" applyFill="1" applyAlignment="1">
      <alignment horizontal="center" vertical="center"/>
    </xf>
    <xf numFmtId="0" fontId="1" fillId="14" borderId="0" xfId="0" applyFont="1" applyFill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U210816%20-%20Synth&#232;se%20Evol.%20Aquedi%20SIAAP%20-%20V1.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nthèse SIAAP"/>
      <sheetName val="Budget"/>
      <sheetName val="Calcul interne"/>
    </sheetNames>
    <sheetDataSet>
      <sheetData sheetId="0"/>
      <sheetData sheetId="1">
        <row r="5">
          <cell r="B5">
            <v>701.5</v>
          </cell>
        </row>
      </sheetData>
      <sheetData sheetId="2">
        <row r="2">
          <cell r="A2" t="str">
            <v>Priorisation Version</v>
          </cell>
          <cell r="B2" t="str">
            <v>Ancienne Réf.</v>
          </cell>
          <cell r="C2" t="str">
            <v>Site</v>
          </cell>
          <cell r="D2" t="str">
            <v>Nvlle Réf</v>
          </cell>
          <cell r="E2" t="str">
            <v>Description</v>
          </cell>
          <cell r="F2" t="str">
            <v>Catégorie</v>
          </cell>
        </row>
        <row r="3">
          <cell r="A3" t="str">
            <v>Version X</v>
          </cell>
        </row>
        <row r="4">
          <cell r="A4" t="str">
            <v>1.8.4</v>
          </cell>
        </row>
        <row r="5">
          <cell r="A5" t="str">
            <v>1.8.4</v>
          </cell>
        </row>
        <row r="6">
          <cell r="A6" t="str">
            <v>1.8.4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C0967-2B0E-431F-962A-52D9FD8A4E36}">
  <dimension ref="A1:S64"/>
  <sheetViews>
    <sheetView showGridLines="0" tabSelected="1" topLeftCell="A10" workbookViewId="0">
      <selection activeCell="F21" sqref="F21"/>
    </sheetView>
  </sheetViews>
  <sheetFormatPr baseColWidth="10" defaultColWidth="10.77734375" defaultRowHeight="15" x14ac:dyDescent="0.35"/>
  <cols>
    <col min="1" max="1" width="6.33203125" style="44" customWidth="1"/>
    <col min="2" max="2" width="9.88671875" style="2" customWidth="1"/>
    <col min="3" max="3" width="9.88671875" style="81" customWidth="1"/>
    <col min="4" max="4" width="8.5546875" style="2" customWidth="1"/>
    <col min="5" max="5" width="9.21875" style="2" bestFit="1" customWidth="1"/>
    <col min="6" max="6" width="10.6640625" style="2" customWidth="1"/>
    <col min="7" max="7" width="59.5546875" style="14" customWidth="1"/>
    <col min="8" max="8" width="27" style="41" bestFit="1" customWidth="1"/>
    <col min="9" max="9" width="9.6640625" style="1" customWidth="1"/>
    <col min="10" max="10" width="15.5546875" style="1" customWidth="1"/>
    <col min="11" max="11" width="8.33203125" style="1" customWidth="1"/>
    <col min="12" max="12" width="11.5546875" style="1" bestFit="1" customWidth="1"/>
    <col min="13" max="13" width="6.21875" style="1" customWidth="1"/>
    <col min="14" max="14" width="5.21875" style="1" customWidth="1"/>
    <col min="15" max="15" width="13.77734375" style="1" customWidth="1"/>
    <col min="16" max="16" width="10.88671875" style="1" customWidth="1"/>
    <col min="17" max="17" width="11.5546875" style="2" customWidth="1"/>
    <col min="18" max="18" width="12.5546875" style="2" bestFit="1" customWidth="1"/>
    <col min="19" max="16384" width="10.77734375" style="2"/>
  </cols>
  <sheetData>
    <row r="1" spans="1:19" ht="39.6" x14ac:dyDescent="0.35">
      <c r="A1" s="42" t="s">
        <v>177</v>
      </c>
      <c r="B1" s="43" t="str">
        <f>'[1]Calcul interne'!A2</f>
        <v>Priorisation Version</v>
      </c>
      <c r="C1" s="65" t="s">
        <v>195</v>
      </c>
      <c r="D1" s="43" t="str">
        <f>'[1]Calcul interne'!B2</f>
        <v>Ancienne Réf.</v>
      </c>
      <c r="E1" s="43" t="str">
        <f>'[1]Calcul interne'!C2</f>
        <v>Site</v>
      </c>
      <c r="F1" s="43" t="str">
        <f>'[1]Calcul interne'!D2</f>
        <v>Nvlle Réf</v>
      </c>
      <c r="G1" s="43" t="str">
        <f>'[1]Calcul interne'!E2</f>
        <v>Description</v>
      </c>
      <c r="H1" s="43" t="str">
        <f>'[1]Calcul interne'!F2</f>
        <v>Catégorie</v>
      </c>
      <c r="I1" s="43" t="s">
        <v>0</v>
      </c>
      <c r="J1" s="43" t="s">
        <v>1</v>
      </c>
      <c r="K1" s="43" t="s">
        <v>2</v>
      </c>
      <c r="L1" s="43" t="s">
        <v>3</v>
      </c>
      <c r="M1" s="43"/>
      <c r="N1" s="15"/>
      <c r="O1" s="43" t="s">
        <v>4</v>
      </c>
      <c r="P1" s="43" t="s">
        <v>5</v>
      </c>
      <c r="Q1" s="43" t="s">
        <v>178</v>
      </c>
      <c r="R1" s="43" t="s">
        <v>179</v>
      </c>
      <c r="S1" s="43" t="s">
        <v>195</v>
      </c>
    </row>
    <row r="2" spans="1:19" x14ac:dyDescent="0.35">
      <c r="A2" s="44">
        <v>20</v>
      </c>
      <c r="B2" s="29" t="s">
        <v>6</v>
      </c>
      <c r="C2" s="66"/>
      <c r="D2" s="30" t="s">
        <v>31</v>
      </c>
      <c r="E2" s="30" t="s">
        <v>69</v>
      </c>
      <c r="F2" s="30" t="s">
        <v>77</v>
      </c>
      <c r="G2" s="31" t="s">
        <v>78</v>
      </c>
      <c r="H2" s="31" t="s">
        <v>79</v>
      </c>
      <c r="I2" s="32" t="s">
        <v>69</v>
      </c>
      <c r="J2" s="32" t="s">
        <v>80</v>
      </c>
      <c r="K2" s="33">
        <v>0</v>
      </c>
      <c r="L2" s="34">
        <v>0</v>
      </c>
      <c r="M2" s="35" t="s">
        <v>81</v>
      </c>
      <c r="N2" s="12"/>
      <c r="O2" s="35" t="s">
        <v>180</v>
      </c>
      <c r="P2" s="35"/>
      <c r="Q2" s="35"/>
      <c r="R2" s="35"/>
    </row>
    <row r="3" spans="1:19" x14ac:dyDescent="0.35">
      <c r="A3" s="44">
        <v>26</v>
      </c>
      <c r="B3" s="29" t="s">
        <v>6</v>
      </c>
      <c r="C3" s="66"/>
      <c r="D3" s="30" t="s">
        <v>52</v>
      </c>
      <c r="E3" s="30" t="s">
        <v>69</v>
      </c>
      <c r="F3" s="30" t="s">
        <v>94</v>
      </c>
      <c r="G3" s="31" t="s">
        <v>95</v>
      </c>
      <c r="H3" s="31" t="s">
        <v>27</v>
      </c>
      <c r="I3" s="32" t="s">
        <v>69</v>
      </c>
      <c r="J3" s="32" t="s">
        <v>80</v>
      </c>
      <c r="K3" s="33">
        <v>0</v>
      </c>
      <c r="L3" s="34">
        <v>0</v>
      </c>
      <c r="M3" s="35" t="s">
        <v>96</v>
      </c>
      <c r="N3" s="12"/>
      <c r="O3" s="35" t="s">
        <v>180</v>
      </c>
      <c r="P3" s="35"/>
      <c r="Q3" s="35"/>
      <c r="R3" s="35"/>
    </row>
    <row r="4" spans="1:19" x14ac:dyDescent="0.35">
      <c r="A4" s="44">
        <v>33</v>
      </c>
      <c r="B4" s="29" t="s">
        <v>6</v>
      </c>
      <c r="C4" s="66"/>
      <c r="D4" s="30" t="s">
        <v>120</v>
      </c>
      <c r="E4" s="30" t="s">
        <v>69</v>
      </c>
      <c r="F4" s="30" t="s">
        <v>121</v>
      </c>
      <c r="G4" s="31" t="s">
        <v>122</v>
      </c>
      <c r="H4" s="31" t="s">
        <v>119</v>
      </c>
      <c r="I4" s="32" t="s">
        <v>69</v>
      </c>
      <c r="J4" s="32" t="s">
        <v>80</v>
      </c>
      <c r="K4" s="33">
        <v>0</v>
      </c>
      <c r="L4" s="34">
        <v>0</v>
      </c>
      <c r="M4" s="35" t="s">
        <v>123</v>
      </c>
      <c r="N4" s="12"/>
      <c r="O4" s="45" t="s">
        <v>181</v>
      </c>
      <c r="P4" s="35"/>
      <c r="Q4" s="35"/>
      <c r="R4" s="35"/>
    </row>
    <row r="5" spans="1:19" ht="26.4" x14ac:dyDescent="0.35">
      <c r="A5" s="44">
        <v>39</v>
      </c>
      <c r="B5" s="29" t="s">
        <v>6</v>
      </c>
      <c r="C5" s="66"/>
      <c r="D5" s="30" t="s">
        <v>140</v>
      </c>
      <c r="E5" s="30" t="s">
        <v>69</v>
      </c>
      <c r="F5" s="30" t="s">
        <v>141</v>
      </c>
      <c r="G5" s="31" t="s">
        <v>142</v>
      </c>
      <c r="H5" s="31" t="s">
        <v>139</v>
      </c>
      <c r="I5" s="32" t="s">
        <v>69</v>
      </c>
      <c r="J5" s="32" t="s">
        <v>80</v>
      </c>
      <c r="K5" s="33">
        <v>0</v>
      </c>
      <c r="L5" s="34">
        <v>0</v>
      </c>
      <c r="M5" s="35" t="s">
        <v>143</v>
      </c>
      <c r="N5" s="12"/>
      <c r="O5" s="45" t="s">
        <v>181</v>
      </c>
      <c r="P5" s="35"/>
      <c r="Q5" s="35"/>
      <c r="R5" s="35"/>
    </row>
    <row r="6" spans="1:19" x14ac:dyDescent="0.35">
      <c r="A6" s="44">
        <v>41</v>
      </c>
      <c r="B6" s="29" t="s">
        <v>6</v>
      </c>
      <c r="C6" s="66"/>
      <c r="D6" s="30" t="s">
        <v>147</v>
      </c>
      <c r="E6" s="30" t="s">
        <v>69</v>
      </c>
      <c r="F6" s="30" t="s">
        <v>148</v>
      </c>
      <c r="G6" s="31" t="s">
        <v>149</v>
      </c>
      <c r="H6" s="31" t="s">
        <v>150</v>
      </c>
      <c r="I6" s="32" t="s">
        <v>69</v>
      </c>
      <c r="J6" s="32" t="s">
        <v>80</v>
      </c>
      <c r="K6" s="33">
        <v>0</v>
      </c>
      <c r="L6" s="39">
        <v>0</v>
      </c>
      <c r="M6" s="35" t="s">
        <v>151</v>
      </c>
      <c r="N6" s="12"/>
      <c r="O6" s="45" t="s">
        <v>10</v>
      </c>
      <c r="P6" s="35"/>
      <c r="Q6" s="35"/>
      <c r="R6" s="35"/>
    </row>
    <row r="7" spans="1:19" x14ac:dyDescent="0.35">
      <c r="A7" s="44">
        <v>2</v>
      </c>
      <c r="B7" s="13" t="str">
        <f>'[1]Calcul interne'!A4</f>
        <v>1.8.4</v>
      </c>
      <c r="C7" s="67">
        <v>44439</v>
      </c>
      <c r="D7" s="4" t="s">
        <v>6</v>
      </c>
      <c r="E7" s="5" t="s">
        <v>7</v>
      </c>
      <c r="F7" s="5" t="s">
        <v>13</v>
      </c>
      <c r="G7" s="6" t="s">
        <v>14</v>
      </c>
      <c r="H7" s="7" t="s">
        <v>15</v>
      </c>
      <c r="I7" s="8" t="s">
        <v>11</v>
      </c>
      <c r="J7" s="9"/>
      <c r="K7" s="10">
        <v>0</v>
      </c>
      <c r="L7" s="11">
        <v>0</v>
      </c>
      <c r="M7" s="9"/>
      <c r="N7" s="18"/>
      <c r="O7" s="18"/>
      <c r="P7" s="18"/>
    </row>
    <row r="8" spans="1:19" x14ac:dyDescent="0.35">
      <c r="A8" s="44">
        <v>3</v>
      </c>
      <c r="B8" s="13" t="str">
        <f>'[1]Calcul interne'!A5</f>
        <v>1.8.4</v>
      </c>
      <c r="C8" s="67">
        <v>44439</v>
      </c>
      <c r="D8" s="4" t="s">
        <v>6</v>
      </c>
      <c r="E8" s="5" t="s">
        <v>7</v>
      </c>
      <c r="F8" s="5" t="s">
        <v>16</v>
      </c>
      <c r="G8" s="6" t="s">
        <v>17</v>
      </c>
      <c r="H8" s="7" t="s">
        <v>15</v>
      </c>
      <c r="I8" s="8" t="s">
        <v>11</v>
      </c>
      <c r="J8" s="9"/>
      <c r="K8" s="10">
        <v>0</v>
      </c>
      <c r="L8" s="11">
        <v>0</v>
      </c>
      <c r="M8" s="9"/>
      <c r="N8" s="18"/>
      <c r="O8" s="9"/>
      <c r="P8" s="9"/>
      <c r="Q8" s="9"/>
      <c r="R8" s="9"/>
    </row>
    <row r="9" spans="1:19" x14ac:dyDescent="0.35">
      <c r="A9" s="44">
        <v>4</v>
      </c>
      <c r="B9" s="13" t="str">
        <f>'[1]Calcul interne'!A6</f>
        <v>1.8.4</v>
      </c>
      <c r="C9" s="67">
        <v>44439</v>
      </c>
      <c r="D9" s="4" t="s">
        <v>6</v>
      </c>
      <c r="E9" s="5" t="s">
        <v>7</v>
      </c>
      <c r="F9" s="5" t="s">
        <v>18</v>
      </c>
      <c r="G9" s="6" t="s">
        <v>19</v>
      </c>
      <c r="H9" s="7" t="s">
        <v>15</v>
      </c>
      <c r="I9" s="8" t="s">
        <v>11</v>
      </c>
      <c r="J9" s="9"/>
      <c r="K9" s="10">
        <v>0</v>
      </c>
      <c r="L9" s="11">
        <v>0</v>
      </c>
      <c r="M9" s="9"/>
      <c r="N9" s="18"/>
      <c r="O9" s="9"/>
      <c r="P9" s="9"/>
      <c r="Q9" s="9"/>
      <c r="R9" s="9"/>
    </row>
    <row r="10" spans="1:19" ht="26.4" x14ac:dyDescent="0.35">
      <c r="A10" s="44">
        <v>17</v>
      </c>
      <c r="B10" s="13" t="s">
        <v>63</v>
      </c>
      <c r="C10" s="67">
        <v>44439</v>
      </c>
      <c r="D10" s="5" t="s">
        <v>58</v>
      </c>
      <c r="E10" s="5" t="s">
        <v>64</v>
      </c>
      <c r="F10" s="5" t="s">
        <v>65</v>
      </c>
      <c r="G10" s="6" t="s">
        <v>66</v>
      </c>
      <c r="H10" s="7" t="s">
        <v>67</v>
      </c>
      <c r="I10" s="20" t="s">
        <v>68</v>
      </c>
      <c r="J10" s="20"/>
      <c r="K10" s="17">
        <v>4.3600000000000003</v>
      </c>
      <c r="L10" s="11">
        <f>K10*[1]Budget!$B$5</f>
        <v>3058.5400000000004</v>
      </c>
      <c r="M10" s="9"/>
      <c r="N10" s="18"/>
      <c r="O10" s="9"/>
      <c r="P10" s="9"/>
      <c r="Q10" s="9"/>
      <c r="R10" s="9"/>
    </row>
    <row r="11" spans="1:19" x14ac:dyDescent="0.35">
      <c r="A11" s="44">
        <v>18</v>
      </c>
      <c r="B11" s="13" t="s">
        <v>63</v>
      </c>
      <c r="C11" s="67">
        <v>44439</v>
      </c>
      <c r="D11" s="21" t="s">
        <v>24</v>
      </c>
      <c r="E11" s="21" t="s">
        <v>69</v>
      </c>
      <c r="F11" s="21" t="s">
        <v>70</v>
      </c>
      <c r="G11" s="22" t="s">
        <v>71</v>
      </c>
      <c r="H11" s="23" t="s">
        <v>72</v>
      </c>
      <c r="I11" s="24" t="s">
        <v>69</v>
      </c>
      <c r="J11" s="24" t="s">
        <v>73</v>
      </c>
      <c r="K11" s="25">
        <v>10</v>
      </c>
      <c r="L11" s="26">
        <f>K11*[1]Budget!$B$5</f>
        <v>7015</v>
      </c>
      <c r="M11" s="27"/>
      <c r="N11" s="18"/>
      <c r="O11" s="45" t="s">
        <v>10</v>
      </c>
      <c r="P11" s="46"/>
      <c r="Q11" s="46">
        <f>K11</f>
        <v>10</v>
      </c>
      <c r="R11" s="46">
        <f>K11</f>
        <v>10</v>
      </c>
    </row>
    <row r="12" spans="1:19" x14ac:dyDescent="0.35">
      <c r="A12" s="44">
        <v>19</v>
      </c>
      <c r="B12" s="13" t="s">
        <v>63</v>
      </c>
      <c r="C12" s="67">
        <v>44439</v>
      </c>
      <c r="D12" s="5" t="s">
        <v>28</v>
      </c>
      <c r="E12" s="5" t="s">
        <v>69</v>
      </c>
      <c r="F12" s="5" t="s">
        <v>74</v>
      </c>
      <c r="G12" s="6" t="s">
        <v>75</v>
      </c>
      <c r="H12" s="7" t="s">
        <v>76</v>
      </c>
      <c r="I12" s="8" t="s">
        <v>69</v>
      </c>
      <c r="J12" s="8"/>
      <c r="K12" s="28">
        <v>10</v>
      </c>
      <c r="L12" s="11">
        <f>K12*[1]Budget!$B$5</f>
        <v>7015</v>
      </c>
      <c r="M12" s="9"/>
      <c r="N12" s="18"/>
      <c r="O12" s="45" t="s">
        <v>10</v>
      </c>
      <c r="P12" s="9"/>
      <c r="Q12" s="47">
        <f>K12</f>
        <v>10</v>
      </c>
      <c r="R12" s="47">
        <f>K12</f>
        <v>10</v>
      </c>
    </row>
    <row r="13" spans="1:19" x14ac:dyDescent="0.35">
      <c r="A13" s="44">
        <v>49</v>
      </c>
      <c r="B13" s="13" t="s">
        <v>63</v>
      </c>
      <c r="C13" s="67">
        <v>44439</v>
      </c>
      <c r="D13" s="5"/>
      <c r="E13" s="5" t="s">
        <v>69</v>
      </c>
      <c r="F13" s="5" t="s">
        <v>182</v>
      </c>
      <c r="G13" s="6" t="s">
        <v>183</v>
      </c>
      <c r="H13" s="7" t="s">
        <v>184</v>
      </c>
      <c r="I13" s="8" t="s">
        <v>69</v>
      </c>
      <c r="J13" s="8"/>
      <c r="K13" s="28">
        <v>0</v>
      </c>
      <c r="L13" s="11">
        <v>0</v>
      </c>
      <c r="M13" s="10"/>
      <c r="N13" s="18"/>
      <c r="O13" s="10"/>
      <c r="P13" s="10"/>
      <c r="Q13" s="10"/>
      <c r="R13" s="10"/>
    </row>
    <row r="14" spans="1:19" x14ac:dyDescent="0.35">
      <c r="A14" s="68"/>
      <c r="B14" s="69"/>
      <c r="C14" s="69"/>
      <c r="D14" s="70"/>
      <c r="E14" s="70"/>
      <c r="F14" s="70"/>
      <c r="G14" s="71"/>
      <c r="H14" s="72"/>
      <c r="I14" s="73"/>
      <c r="J14" s="74"/>
      <c r="K14" s="75"/>
      <c r="L14" s="76"/>
      <c r="M14" s="77"/>
      <c r="N14" s="78"/>
      <c r="O14" s="79" t="s">
        <v>196</v>
      </c>
      <c r="P14" s="77"/>
      <c r="Q14" s="79">
        <f>SUM(Q8:Q13)</f>
        <v>20</v>
      </c>
      <c r="R14" s="79">
        <f>SUM(R8:R13)</f>
        <v>20</v>
      </c>
    </row>
    <row r="15" spans="1:19" x14ac:dyDescent="0.35">
      <c r="A15" s="44">
        <v>6</v>
      </c>
      <c r="B15" s="16" t="s">
        <v>23</v>
      </c>
      <c r="C15" s="80" t="s">
        <v>197</v>
      </c>
      <c r="D15" s="5" t="s">
        <v>24</v>
      </c>
      <c r="E15" s="5" t="s">
        <v>11</v>
      </c>
      <c r="F15" s="5" t="s">
        <v>25</v>
      </c>
      <c r="G15" s="6" t="s">
        <v>26</v>
      </c>
      <c r="H15" s="7" t="s">
        <v>27</v>
      </c>
      <c r="I15" s="8" t="s">
        <v>11</v>
      </c>
      <c r="J15" s="17" t="s">
        <v>198</v>
      </c>
      <c r="K15" s="17">
        <v>7.56</v>
      </c>
      <c r="L15" s="11">
        <f>K15*[1]Budget!$B$5</f>
        <v>5303.34</v>
      </c>
      <c r="M15" s="9"/>
      <c r="N15" s="18"/>
      <c r="O15" s="9"/>
      <c r="P15" s="9"/>
      <c r="Q15" s="10"/>
      <c r="R15" s="10"/>
    </row>
    <row r="16" spans="1:19" x14ac:dyDescent="0.35">
      <c r="A16" s="44">
        <v>7</v>
      </c>
      <c r="B16" s="16" t="s">
        <v>23</v>
      </c>
      <c r="C16" s="80" t="s">
        <v>197</v>
      </c>
      <c r="D16" s="5" t="s">
        <v>28</v>
      </c>
      <c r="E16" s="5" t="s">
        <v>11</v>
      </c>
      <c r="F16" s="5" t="s">
        <v>29</v>
      </c>
      <c r="G16" s="6" t="s">
        <v>30</v>
      </c>
      <c r="H16" s="7" t="s">
        <v>27</v>
      </c>
      <c r="I16" s="8" t="s">
        <v>11</v>
      </c>
      <c r="J16" s="17" t="s">
        <v>198</v>
      </c>
      <c r="K16" s="17">
        <v>7.56</v>
      </c>
      <c r="L16" s="11">
        <f>K16*[1]Budget!$B$5</f>
        <v>5303.34</v>
      </c>
      <c r="M16" s="9"/>
      <c r="N16" s="18"/>
      <c r="O16" s="9"/>
      <c r="P16" s="9"/>
      <c r="Q16" s="10"/>
      <c r="R16" s="10"/>
    </row>
    <row r="17" spans="1:18" x14ac:dyDescent="0.35">
      <c r="A17" s="44">
        <v>16</v>
      </c>
      <c r="B17" s="16" t="s">
        <v>23</v>
      </c>
      <c r="C17" s="80" t="s">
        <v>197</v>
      </c>
      <c r="D17" s="5" t="s">
        <v>58</v>
      </c>
      <c r="E17" s="5" t="s">
        <v>11</v>
      </c>
      <c r="F17" s="5" t="s">
        <v>59</v>
      </c>
      <c r="G17" s="6" t="s">
        <v>60</v>
      </c>
      <c r="H17" s="7" t="s">
        <v>61</v>
      </c>
      <c r="I17" s="8" t="s">
        <v>11</v>
      </c>
      <c r="J17" s="19"/>
      <c r="K17" s="17">
        <v>14.52</v>
      </c>
      <c r="L17" s="11">
        <f>K17*[1]Budget!$B$5</f>
        <v>10185.779999999999</v>
      </c>
      <c r="M17" s="9"/>
      <c r="N17" s="18"/>
      <c r="O17" s="9"/>
      <c r="P17" s="9" t="s">
        <v>62</v>
      </c>
      <c r="Q17" s="10"/>
      <c r="R17" s="10"/>
    </row>
    <row r="18" spans="1:18" x14ac:dyDescent="0.35">
      <c r="A18" s="44">
        <v>21</v>
      </c>
      <c r="B18" s="16" t="s">
        <v>23</v>
      </c>
      <c r="C18" s="80" t="s">
        <v>197</v>
      </c>
      <c r="D18" s="5" t="s">
        <v>35</v>
      </c>
      <c r="E18" s="5" t="s">
        <v>69</v>
      </c>
      <c r="F18" s="5" t="s">
        <v>82</v>
      </c>
      <c r="G18" s="6" t="s">
        <v>83</v>
      </c>
      <c r="H18" s="7" t="s">
        <v>27</v>
      </c>
      <c r="I18" s="8" t="s">
        <v>69</v>
      </c>
      <c r="J18" s="17" t="s">
        <v>198</v>
      </c>
      <c r="K18" s="28">
        <v>20.93</v>
      </c>
      <c r="L18" s="11">
        <f>K18*[1]Budget!$B$5</f>
        <v>14682.395</v>
      </c>
      <c r="M18" s="9"/>
      <c r="N18" s="18"/>
      <c r="O18" s="48" t="s">
        <v>185</v>
      </c>
      <c r="P18" s="49" t="s">
        <v>62</v>
      </c>
      <c r="Q18" s="47"/>
      <c r="R18" s="47">
        <f t="shared" ref="R18:R23" si="0">K18</f>
        <v>20.93</v>
      </c>
    </row>
    <row r="19" spans="1:18" x14ac:dyDescent="0.35">
      <c r="A19" s="44">
        <v>22</v>
      </c>
      <c r="B19" s="16" t="s">
        <v>23</v>
      </c>
      <c r="C19" s="80" t="s">
        <v>197</v>
      </c>
      <c r="D19" s="5" t="s">
        <v>39</v>
      </c>
      <c r="E19" s="5" t="s">
        <v>69</v>
      </c>
      <c r="F19" s="5" t="s">
        <v>84</v>
      </c>
      <c r="G19" s="6" t="s">
        <v>85</v>
      </c>
      <c r="H19" s="7" t="s">
        <v>27</v>
      </c>
      <c r="I19" s="8" t="s">
        <v>69</v>
      </c>
      <c r="J19" s="17" t="s">
        <v>198</v>
      </c>
      <c r="K19" s="28">
        <v>26.74</v>
      </c>
      <c r="L19" s="11">
        <f>K19*[1]Budget!$B$5</f>
        <v>18758.11</v>
      </c>
      <c r="M19" s="9"/>
      <c r="N19" s="18"/>
      <c r="O19" s="48" t="s">
        <v>185</v>
      </c>
      <c r="P19" s="49" t="s">
        <v>62</v>
      </c>
      <c r="Q19" s="47"/>
      <c r="R19" s="47">
        <f t="shared" si="0"/>
        <v>26.74</v>
      </c>
    </row>
    <row r="20" spans="1:18" ht="26.4" x14ac:dyDescent="0.35">
      <c r="A20" s="44">
        <v>24</v>
      </c>
      <c r="B20" s="16" t="s">
        <v>23</v>
      </c>
      <c r="C20" s="80" t="s">
        <v>197</v>
      </c>
      <c r="D20" s="5" t="s">
        <v>46</v>
      </c>
      <c r="E20" s="5" t="s">
        <v>69</v>
      </c>
      <c r="F20" s="5" t="s">
        <v>90</v>
      </c>
      <c r="G20" s="6" t="s">
        <v>91</v>
      </c>
      <c r="H20" s="7" t="s">
        <v>27</v>
      </c>
      <c r="I20" s="8" t="s">
        <v>69</v>
      </c>
      <c r="J20" s="8"/>
      <c r="K20" s="28">
        <v>20.329999999999998</v>
      </c>
      <c r="L20" s="11">
        <f>K20*[1]Budget!$B$5</f>
        <v>14261.494999999999</v>
      </c>
      <c r="M20" s="9"/>
      <c r="N20" s="18"/>
      <c r="O20" s="48" t="s">
        <v>185</v>
      </c>
      <c r="P20" s="49" t="s">
        <v>62</v>
      </c>
      <c r="Q20" s="47"/>
      <c r="R20" s="47">
        <f t="shared" si="0"/>
        <v>20.329999999999998</v>
      </c>
    </row>
    <row r="21" spans="1:18" ht="26.4" x14ac:dyDescent="0.35">
      <c r="A21" s="44">
        <v>25</v>
      </c>
      <c r="B21" s="16" t="s">
        <v>23</v>
      </c>
      <c r="C21" s="80" t="s">
        <v>197</v>
      </c>
      <c r="D21" s="5" t="s">
        <v>49</v>
      </c>
      <c r="E21" s="5" t="s">
        <v>69</v>
      </c>
      <c r="F21" s="5" t="s">
        <v>92</v>
      </c>
      <c r="G21" s="6" t="s">
        <v>93</v>
      </c>
      <c r="H21" s="7" t="s">
        <v>27</v>
      </c>
      <c r="I21" s="8" t="s">
        <v>69</v>
      </c>
      <c r="J21" s="8"/>
      <c r="K21" s="28">
        <v>20.329999999999998</v>
      </c>
      <c r="L21" s="11">
        <f>K21*[1]Budget!$B$5</f>
        <v>14261.494999999999</v>
      </c>
      <c r="M21" s="9"/>
      <c r="N21" s="18"/>
      <c r="O21" s="48" t="s">
        <v>185</v>
      </c>
      <c r="P21" s="49" t="s">
        <v>62</v>
      </c>
      <c r="Q21" s="47"/>
      <c r="R21" s="47">
        <f t="shared" si="0"/>
        <v>20.329999999999998</v>
      </c>
    </row>
    <row r="22" spans="1:18" x14ac:dyDescent="0.35">
      <c r="A22" s="44">
        <v>27</v>
      </c>
      <c r="B22" s="16" t="s">
        <v>23</v>
      </c>
      <c r="C22" s="80" t="s">
        <v>197</v>
      </c>
      <c r="D22" s="5" t="s">
        <v>55</v>
      </c>
      <c r="E22" s="5" t="s">
        <v>69</v>
      </c>
      <c r="F22" s="5" t="s">
        <v>97</v>
      </c>
      <c r="G22" s="6" t="s">
        <v>98</v>
      </c>
      <c r="H22" s="7" t="s">
        <v>99</v>
      </c>
      <c r="I22" s="8" t="s">
        <v>69</v>
      </c>
      <c r="J22" s="8"/>
      <c r="K22" s="28">
        <v>31.82</v>
      </c>
      <c r="L22" s="11">
        <f>K22*[1]Budget!$B$5</f>
        <v>22321.73</v>
      </c>
      <c r="M22" s="9"/>
      <c r="N22" s="18"/>
      <c r="O22" s="48" t="s">
        <v>185</v>
      </c>
      <c r="P22" s="49" t="s">
        <v>62</v>
      </c>
      <c r="Q22" s="47"/>
      <c r="R22" s="47">
        <f t="shared" si="0"/>
        <v>31.82</v>
      </c>
    </row>
    <row r="23" spans="1:18" x14ac:dyDescent="0.35">
      <c r="A23" s="44">
        <v>28</v>
      </c>
      <c r="B23" s="16" t="s">
        <v>23</v>
      </c>
      <c r="C23" s="80" t="s">
        <v>197</v>
      </c>
      <c r="D23" s="5" t="s">
        <v>100</v>
      </c>
      <c r="E23" s="5" t="s">
        <v>69</v>
      </c>
      <c r="F23" s="5" t="s">
        <v>101</v>
      </c>
      <c r="G23" s="6" t="s">
        <v>102</v>
      </c>
      <c r="H23" s="7" t="s">
        <v>99</v>
      </c>
      <c r="I23" s="8" t="s">
        <v>69</v>
      </c>
      <c r="J23" s="8"/>
      <c r="K23" s="28">
        <v>5.08</v>
      </c>
      <c r="L23" s="11">
        <f>K23*[1]Budget!$B$5</f>
        <v>3563.62</v>
      </c>
      <c r="M23" s="9"/>
      <c r="N23" s="18"/>
      <c r="O23" s="48" t="s">
        <v>185</v>
      </c>
      <c r="P23" s="10" t="s">
        <v>62</v>
      </c>
      <c r="Q23" s="47"/>
      <c r="R23" s="47">
        <f t="shared" si="0"/>
        <v>5.08</v>
      </c>
    </row>
    <row r="24" spans="1:18" x14ac:dyDescent="0.35">
      <c r="A24" s="44">
        <v>42</v>
      </c>
      <c r="B24" s="16" t="s">
        <v>23</v>
      </c>
      <c r="C24" s="80" t="s">
        <v>197</v>
      </c>
      <c r="D24" s="5" t="s">
        <v>152</v>
      </c>
      <c r="E24" s="5" t="s">
        <v>69</v>
      </c>
      <c r="F24" s="5" t="s">
        <v>153</v>
      </c>
      <c r="G24" s="6" t="s">
        <v>154</v>
      </c>
      <c r="H24" s="7" t="s">
        <v>155</v>
      </c>
      <c r="I24" s="8" t="s">
        <v>69</v>
      </c>
      <c r="J24" s="8" t="s">
        <v>156</v>
      </c>
      <c r="K24" s="28">
        <v>7.02</v>
      </c>
      <c r="L24" s="11">
        <f>K24*[1]Budget!$B$5</f>
        <v>4924.53</v>
      </c>
      <c r="M24" s="10"/>
      <c r="N24" s="18"/>
      <c r="O24" s="10" t="s">
        <v>157</v>
      </c>
      <c r="P24" s="10" t="s">
        <v>62</v>
      </c>
      <c r="Q24" s="50"/>
      <c r="R24" s="50"/>
    </row>
    <row r="25" spans="1:18" x14ac:dyDescent="0.35">
      <c r="A25" s="44">
        <v>43</v>
      </c>
      <c r="B25" s="16" t="s">
        <v>23</v>
      </c>
      <c r="C25" s="80" t="s">
        <v>197</v>
      </c>
      <c r="D25" s="5" t="s">
        <v>160</v>
      </c>
      <c r="E25" s="5" t="s">
        <v>69</v>
      </c>
      <c r="F25" s="5" t="s">
        <v>158</v>
      </c>
      <c r="G25" s="6" t="s">
        <v>159</v>
      </c>
      <c r="H25" s="7" t="s">
        <v>27</v>
      </c>
      <c r="I25" s="8" t="s">
        <v>69</v>
      </c>
      <c r="J25" s="6" t="s">
        <v>186</v>
      </c>
      <c r="K25" s="28">
        <v>0</v>
      </c>
      <c r="L25" s="11">
        <f>K25*[1]Budget!$B$5</f>
        <v>0</v>
      </c>
      <c r="M25" s="10"/>
      <c r="N25" s="18"/>
      <c r="O25" s="10" t="s">
        <v>160</v>
      </c>
      <c r="P25" s="10" t="s">
        <v>62</v>
      </c>
      <c r="Q25" s="50"/>
      <c r="R25" s="50"/>
    </row>
    <row r="26" spans="1:18" x14ac:dyDescent="0.35">
      <c r="A26" s="44">
        <v>44</v>
      </c>
      <c r="B26" s="16" t="s">
        <v>23</v>
      </c>
      <c r="C26" s="80" t="s">
        <v>197</v>
      </c>
      <c r="D26" s="5" t="s">
        <v>163</v>
      </c>
      <c r="E26" s="5" t="s">
        <v>69</v>
      </c>
      <c r="F26" s="5" t="s">
        <v>161</v>
      </c>
      <c r="G26" s="6" t="s">
        <v>162</v>
      </c>
      <c r="H26" s="7" t="s">
        <v>27</v>
      </c>
      <c r="I26" s="8" t="s">
        <v>69</v>
      </c>
      <c r="J26" s="6" t="s">
        <v>186</v>
      </c>
      <c r="K26" s="28">
        <v>0</v>
      </c>
      <c r="L26" s="11">
        <f>K26*[1]Budget!$B$5</f>
        <v>0</v>
      </c>
      <c r="M26" s="10"/>
      <c r="N26" s="18"/>
      <c r="O26" s="10" t="s">
        <v>163</v>
      </c>
      <c r="P26" s="10" t="s">
        <v>62</v>
      </c>
      <c r="Q26" s="50"/>
      <c r="R26" s="50"/>
    </row>
    <row r="27" spans="1:18" x14ac:dyDescent="0.35">
      <c r="A27" s="44">
        <v>50</v>
      </c>
      <c r="B27" s="16" t="s">
        <v>23</v>
      </c>
      <c r="C27" s="80" t="s">
        <v>197</v>
      </c>
      <c r="D27" s="5"/>
      <c r="E27" s="5" t="s">
        <v>69</v>
      </c>
      <c r="F27" s="5" t="s">
        <v>187</v>
      </c>
      <c r="G27" s="6" t="s">
        <v>183</v>
      </c>
      <c r="H27" s="7" t="s">
        <v>184</v>
      </c>
      <c r="I27" s="8" t="s">
        <v>69</v>
      </c>
      <c r="J27" s="51"/>
      <c r="K27" s="28">
        <v>0</v>
      </c>
      <c r="L27" s="11">
        <v>0</v>
      </c>
      <c r="M27" s="10"/>
      <c r="N27" s="18"/>
      <c r="O27" s="10"/>
      <c r="P27" s="10"/>
      <c r="Q27" s="50"/>
      <c r="R27" s="50"/>
    </row>
    <row r="28" spans="1:18" x14ac:dyDescent="0.35">
      <c r="A28" s="68"/>
      <c r="B28" s="69"/>
      <c r="C28" s="69"/>
      <c r="D28" s="70"/>
      <c r="E28" s="70"/>
      <c r="F28" s="70"/>
      <c r="G28" s="71"/>
      <c r="H28" s="72"/>
      <c r="I28" s="73"/>
      <c r="J28" s="74"/>
      <c r="K28" s="75"/>
      <c r="L28" s="76"/>
      <c r="M28" s="77"/>
      <c r="N28" s="78"/>
      <c r="O28" s="79" t="s">
        <v>196</v>
      </c>
      <c r="P28" s="77"/>
      <c r="Q28" s="79">
        <f>SUM(Q15:Q27)</f>
        <v>0</v>
      </c>
      <c r="R28" s="79">
        <f>SUM(R15:R27)</f>
        <v>125.23</v>
      </c>
    </row>
    <row r="29" spans="1:18" ht="26.4" x14ac:dyDescent="0.35">
      <c r="A29" s="44">
        <v>29</v>
      </c>
      <c r="B29" s="37" t="s">
        <v>103</v>
      </c>
      <c r="C29" s="80" t="s">
        <v>199</v>
      </c>
      <c r="D29" s="5" t="s">
        <v>104</v>
      </c>
      <c r="E29" s="5" t="s">
        <v>69</v>
      </c>
      <c r="F29" s="5" t="s">
        <v>105</v>
      </c>
      <c r="G29" s="6" t="s">
        <v>106</v>
      </c>
      <c r="H29" s="7" t="s">
        <v>99</v>
      </c>
      <c r="I29" s="8" t="s">
        <v>69</v>
      </c>
      <c r="J29" s="8"/>
      <c r="K29" s="28">
        <v>17.3</v>
      </c>
      <c r="L29" s="11">
        <f>K29*[1]Budget!$B$5</f>
        <v>12135.95</v>
      </c>
      <c r="M29" s="9"/>
      <c r="N29" s="18"/>
      <c r="O29" s="52" t="s">
        <v>188</v>
      </c>
      <c r="P29" s="9" t="s">
        <v>107</v>
      </c>
      <c r="Q29" s="53"/>
      <c r="R29" s="53">
        <f t="shared" ref="R29:R34" si="1">K29</f>
        <v>17.3</v>
      </c>
    </row>
    <row r="30" spans="1:18" x14ac:dyDescent="0.35">
      <c r="A30" s="44">
        <v>30</v>
      </c>
      <c r="B30" s="37" t="s">
        <v>103</v>
      </c>
      <c r="C30" s="80" t="s">
        <v>199</v>
      </c>
      <c r="D30" s="5" t="s">
        <v>108</v>
      </c>
      <c r="E30" s="5" t="s">
        <v>69</v>
      </c>
      <c r="F30" s="5" t="s">
        <v>109</v>
      </c>
      <c r="G30" s="6" t="s">
        <v>110</v>
      </c>
      <c r="H30" s="7" t="s">
        <v>99</v>
      </c>
      <c r="I30" s="8" t="s">
        <v>69</v>
      </c>
      <c r="J30" s="8"/>
      <c r="K30" s="28">
        <v>10.16</v>
      </c>
      <c r="L30" s="11">
        <f>K30*[1]Budget!$B$5</f>
        <v>7127.24</v>
      </c>
      <c r="M30" s="9"/>
      <c r="N30" s="18"/>
      <c r="O30" s="52" t="s">
        <v>188</v>
      </c>
      <c r="P30" s="9" t="s">
        <v>107</v>
      </c>
      <c r="Q30" s="53"/>
      <c r="R30" s="53">
        <f t="shared" si="1"/>
        <v>10.16</v>
      </c>
    </row>
    <row r="31" spans="1:18" x14ac:dyDescent="0.35">
      <c r="A31" s="44">
        <v>32</v>
      </c>
      <c r="B31" s="37" t="s">
        <v>103</v>
      </c>
      <c r="C31" s="80" t="s">
        <v>199</v>
      </c>
      <c r="D31" s="5" t="s">
        <v>116</v>
      </c>
      <c r="E31" s="5" t="s">
        <v>69</v>
      </c>
      <c r="F31" s="5" t="s">
        <v>117</v>
      </c>
      <c r="G31" s="6" t="s">
        <v>118</v>
      </c>
      <c r="H31" s="7" t="s">
        <v>119</v>
      </c>
      <c r="I31" s="8" t="s">
        <v>69</v>
      </c>
      <c r="J31" s="8"/>
      <c r="K31" s="28">
        <v>13.67</v>
      </c>
      <c r="L31" s="11">
        <f>K31*[1]Budget!$B$5</f>
        <v>9589.5049999999992</v>
      </c>
      <c r="M31" s="9"/>
      <c r="N31" s="18"/>
      <c r="O31" s="45" t="s">
        <v>10</v>
      </c>
      <c r="P31" s="9" t="s">
        <v>107</v>
      </c>
      <c r="Q31" s="53">
        <f>K31</f>
        <v>13.67</v>
      </c>
      <c r="R31" s="53">
        <f t="shared" si="1"/>
        <v>13.67</v>
      </c>
    </row>
    <row r="32" spans="1:18" ht="26.4" x14ac:dyDescent="0.35">
      <c r="A32" s="44">
        <v>36</v>
      </c>
      <c r="B32" s="37" t="s">
        <v>103</v>
      </c>
      <c r="C32" s="80" t="s">
        <v>199</v>
      </c>
      <c r="D32" s="5" t="s">
        <v>130</v>
      </c>
      <c r="E32" s="5" t="s">
        <v>69</v>
      </c>
      <c r="F32" s="5" t="s">
        <v>131</v>
      </c>
      <c r="G32" s="6" t="s">
        <v>132</v>
      </c>
      <c r="H32" s="7" t="s">
        <v>119</v>
      </c>
      <c r="I32" s="8" t="s">
        <v>69</v>
      </c>
      <c r="J32" s="8"/>
      <c r="K32" s="28">
        <v>7.99</v>
      </c>
      <c r="L32" s="11">
        <f>K32*[1]Budget!$B$5</f>
        <v>5604.9850000000006</v>
      </c>
      <c r="M32" s="9"/>
      <c r="N32" s="18"/>
      <c r="O32" s="45" t="s">
        <v>10</v>
      </c>
      <c r="P32" s="9" t="s">
        <v>107</v>
      </c>
      <c r="Q32" s="53">
        <f>K32</f>
        <v>7.99</v>
      </c>
      <c r="R32" s="53">
        <f t="shared" si="1"/>
        <v>7.99</v>
      </c>
    </row>
    <row r="33" spans="1:18" x14ac:dyDescent="0.35">
      <c r="A33" s="44">
        <v>37</v>
      </c>
      <c r="B33" s="37" t="s">
        <v>103</v>
      </c>
      <c r="C33" s="80" t="s">
        <v>199</v>
      </c>
      <c r="D33" s="5" t="s">
        <v>133</v>
      </c>
      <c r="E33" s="5" t="s">
        <v>69</v>
      </c>
      <c r="F33" s="5" t="s">
        <v>134</v>
      </c>
      <c r="G33" s="6" t="s">
        <v>135</v>
      </c>
      <c r="H33" s="7" t="s">
        <v>119</v>
      </c>
      <c r="I33" s="8" t="s">
        <v>69</v>
      </c>
      <c r="J33" s="8"/>
      <c r="K33" s="28">
        <v>2.1800000000000002</v>
      </c>
      <c r="L33" s="11">
        <f>K33*[1]Budget!$B$5</f>
        <v>1529.2700000000002</v>
      </c>
      <c r="M33" s="9"/>
      <c r="N33" s="18"/>
      <c r="O33" s="52" t="s">
        <v>188</v>
      </c>
      <c r="P33" s="9" t="s">
        <v>107</v>
      </c>
      <c r="Q33" s="53"/>
      <c r="R33" s="53">
        <f t="shared" si="1"/>
        <v>2.1800000000000002</v>
      </c>
    </row>
    <row r="34" spans="1:18" x14ac:dyDescent="0.35">
      <c r="A34" s="44">
        <v>40</v>
      </c>
      <c r="B34" s="37" t="s">
        <v>103</v>
      </c>
      <c r="C34" s="80" t="s">
        <v>199</v>
      </c>
      <c r="D34" s="5" t="s">
        <v>144</v>
      </c>
      <c r="E34" s="5" t="s">
        <v>69</v>
      </c>
      <c r="F34" s="5" t="s">
        <v>145</v>
      </c>
      <c r="G34" s="6" t="s">
        <v>146</v>
      </c>
      <c r="H34" s="7" t="s">
        <v>139</v>
      </c>
      <c r="I34" s="8" t="s">
        <v>69</v>
      </c>
      <c r="J34" s="8"/>
      <c r="K34" s="28">
        <v>39.69</v>
      </c>
      <c r="L34" s="11">
        <f>K34*[1]Budget!$B$5</f>
        <v>27842.535</v>
      </c>
      <c r="M34" s="9"/>
      <c r="N34" s="18"/>
      <c r="O34" s="48" t="s">
        <v>185</v>
      </c>
      <c r="P34" s="9" t="s">
        <v>107</v>
      </c>
      <c r="Q34" s="53"/>
      <c r="R34" s="53">
        <f t="shared" si="1"/>
        <v>39.69</v>
      </c>
    </row>
    <row r="35" spans="1:18" x14ac:dyDescent="0.35">
      <c r="A35" s="44">
        <v>51</v>
      </c>
      <c r="B35" s="37" t="s">
        <v>103</v>
      </c>
      <c r="C35" s="80" t="s">
        <v>199</v>
      </c>
      <c r="D35" s="5"/>
      <c r="E35" s="5" t="s">
        <v>69</v>
      </c>
      <c r="F35" s="5" t="s">
        <v>189</v>
      </c>
      <c r="G35" s="6" t="s">
        <v>183</v>
      </c>
      <c r="H35" s="7" t="s">
        <v>184</v>
      </c>
      <c r="I35" s="8" t="s">
        <v>69</v>
      </c>
      <c r="J35" s="8"/>
      <c r="K35" s="28">
        <v>0</v>
      </c>
      <c r="L35" s="11">
        <v>0</v>
      </c>
      <c r="M35" s="10"/>
      <c r="N35" s="18"/>
      <c r="O35" s="10"/>
      <c r="P35" s="10"/>
      <c r="Q35" s="54"/>
      <c r="R35" s="54"/>
    </row>
    <row r="36" spans="1:18" x14ac:dyDescent="0.35">
      <c r="A36" s="68"/>
      <c r="B36" s="69"/>
      <c r="C36" s="69"/>
      <c r="D36" s="70"/>
      <c r="E36" s="70"/>
      <c r="F36" s="70"/>
      <c r="G36" s="71"/>
      <c r="H36" s="72"/>
      <c r="I36" s="73"/>
      <c r="J36" s="74"/>
      <c r="K36" s="75"/>
      <c r="L36" s="76"/>
      <c r="M36" s="77"/>
      <c r="N36" s="78"/>
      <c r="O36" s="79" t="s">
        <v>196</v>
      </c>
      <c r="P36" s="77"/>
      <c r="Q36" s="79">
        <f>SUM(Q29:Q35)</f>
        <v>21.66</v>
      </c>
      <c r="R36" s="79">
        <f>SUM(R29:R35)</f>
        <v>90.990000000000009</v>
      </c>
    </row>
    <row r="37" spans="1:18" x14ac:dyDescent="0.35">
      <c r="A37" s="44">
        <v>31</v>
      </c>
      <c r="B37" s="38" t="s">
        <v>111</v>
      </c>
      <c r="C37" s="80" t="s">
        <v>200</v>
      </c>
      <c r="D37" s="5" t="s">
        <v>112</v>
      </c>
      <c r="E37" s="5" t="s">
        <v>69</v>
      </c>
      <c r="F37" s="5" t="s">
        <v>113</v>
      </c>
      <c r="G37" s="6" t="s">
        <v>114</v>
      </c>
      <c r="H37" s="7" t="s">
        <v>99</v>
      </c>
      <c r="I37" s="8" t="s">
        <v>69</v>
      </c>
      <c r="J37" s="8"/>
      <c r="K37" s="28">
        <v>11.5</v>
      </c>
      <c r="L37" s="11">
        <f>K37*[1]Budget!$B$5</f>
        <v>8067.25</v>
      </c>
      <c r="M37" s="9"/>
      <c r="N37" s="18"/>
      <c r="O37" s="45" t="s">
        <v>10</v>
      </c>
      <c r="P37" s="9" t="s">
        <v>115</v>
      </c>
      <c r="Q37" s="53">
        <f>K37</f>
        <v>11.5</v>
      </c>
      <c r="R37" s="53">
        <f>K37</f>
        <v>11.5</v>
      </c>
    </row>
    <row r="38" spans="1:18" ht="26.4" x14ac:dyDescent="0.35">
      <c r="A38" s="44">
        <v>34</v>
      </c>
      <c r="B38" s="38" t="s">
        <v>111</v>
      </c>
      <c r="C38" s="80" t="s">
        <v>200</v>
      </c>
      <c r="D38" s="5" t="s">
        <v>124</v>
      </c>
      <c r="E38" s="5" t="s">
        <v>69</v>
      </c>
      <c r="F38" s="5" t="s">
        <v>125</v>
      </c>
      <c r="G38" s="6" t="s">
        <v>126</v>
      </c>
      <c r="H38" s="7" t="s">
        <v>119</v>
      </c>
      <c r="I38" s="8" t="s">
        <v>69</v>
      </c>
      <c r="J38" s="8"/>
      <c r="K38" s="28">
        <v>20.21</v>
      </c>
      <c r="L38" s="11">
        <f>K38*[1]Budget!$B$5</f>
        <v>14177.315000000001</v>
      </c>
      <c r="M38" s="9"/>
      <c r="N38" s="18"/>
      <c r="O38" s="45" t="s">
        <v>10</v>
      </c>
      <c r="P38" s="9" t="s">
        <v>115</v>
      </c>
      <c r="Q38" s="53">
        <f>K38</f>
        <v>20.21</v>
      </c>
      <c r="R38" s="53">
        <f>K38</f>
        <v>20.21</v>
      </c>
    </row>
    <row r="39" spans="1:18" ht="26.4" x14ac:dyDescent="0.35">
      <c r="A39" s="44">
        <v>35</v>
      </c>
      <c r="B39" s="38" t="s">
        <v>111</v>
      </c>
      <c r="C39" s="80" t="s">
        <v>200</v>
      </c>
      <c r="D39" s="5" t="s">
        <v>127</v>
      </c>
      <c r="E39" s="5" t="s">
        <v>69</v>
      </c>
      <c r="F39" s="5" t="s">
        <v>128</v>
      </c>
      <c r="G39" s="6" t="s">
        <v>129</v>
      </c>
      <c r="H39" s="7" t="s">
        <v>119</v>
      </c>
      <c r="I39" s="8" t="s">
        <v>69</v>
      </c>
      <c r="J39" s="8"/>
      <c r="K39" s="28">
        <v>14.52</v>
      </c>
      <c r="L39" s="11">
        <f>K39*[1]Budget!$B$5</f>
        <v>10185.779999999999</v>
      </c>
      <c r="M39" s="9"/>
      <c r="N39" s="18"/>
      <c r="O39" s="45" t="s">
        <v>10</v>
      </c>
      <c r="P39" s="9" t="s">
        <v>115</v>
      </c>
      <c r="Q39" s="53">
        <f>K39</f>
        <v>14.52</v>
      </c>
      <c r="R39" s="53">
        <f>K39</f>
        <v>14.52</v>
      </c>
    </row>
    <row r="40" spans="1:18" x14ac:dyDescent="0.35">
      <c r="A40" s="44">
        <v>38</v>
      </c>
      <c r="B40" s="38" t="s">
        <v>111</v>
      </c>
      <c r="C40" s="80" t="s">
        <v>200</v>
      </c>
      <c r="D40" s="5" t="s">
        <v>136</v>
      </c>
      <c r="E40" s="5" t="s">
        <v>69</v>
      </c>
      <c r="F40" s="5" t="s">
        <v>137</v>
      </c>
      <c r="G40" s="6" t="s">
        <v>138</v>
      </c>
      <c r="H40" s="7" t="s">
        <v>139</v>
      </c>
      <c r="I40" s="8" t="s">
        <v>69</v>
      </c>
      <c r="J40" s="8"/>
      <c r="K40" s="28">
        <v>39.69</v>
      </c>
      <c r="L40" s="11">
        <f>K40*[1]Budget!$B$5</f>
        <v>27842.535</v>
      </c>
      <c r="M40" s="9"/>
      <c r="N40" s="18"/>
      <c r="O40" s="48" t="s">
        <v>185</v>
      </c>
      <c r="P40" s="9" t="s">
        <v>115</v>
      </c>
      <c r="Q40" s="47"/>
      <c r="R40" s="47">
        <f>K40</f>
        <v>39.69</v>
      </c>
    </row>
    <row r="41" spans="1:18" x14ac:dyDescent="0.35">
      <c r="A41" s="44">
        <v>45</v>
      </c>
      <c r="B41" s="38" t="s">
        <v>111</v>
      </c>
      <c r="C41" s="80" t="s">
        <v>200</v>
      </c>
      <c r="D41" s="5" t="s">
        <v>164</v>
      </c>
      <c r="E41" s="5" t="s">
        <v>69</v>
      </c>
      <c r="F41" s="5" t="s">
        <v>165</v>
      </c>
      <c r="G41" s="6" t="s">
        <v>166</v>
      </c>
      <c r="H41" s="7" t="s">
        <v>167</v>
      </c>
      <c r="I41" s="8" t="s">
        <v>69</v>
      </c>
      <c r="J41" s="6" t="s">
        <v>190</v>
      </c>
      <c r="K41" s="28">
        <v>0</v>
      </c>
      <c r="L41" s="11">
        <f>K41*[1]Budget!$B$5</f>
        <v>0</v>
      </c>
      <c r="M41" s="10"/>
      <c r="N41" s="40"/>
      <c r="O41" s="10" t="s">
        <v>164</v>
      </c>
      <c r="P41" s="10" t="s">
        <v>115</v>
      </c>
      <c r="Q41" s="50"/>
      <c r="R41" s="50"/>
    </row>
    <row r="42" spans="1:18" x14ac:dyDescent="0.35">
      <c r="A42" s="44">
        <v>46</v>
      </c>
      <c r="B42" s="38" t="s">
        <v>111</v>
      </c>
      <c r="C42" s="80" t="s">
        <v>200</v>
      </c>
      <c r="D42" s="5" t="s">
        <v>168</v>
      </c>
      <c r="E42" s="5" t="s">
        <v>69</v>
      </c>
      <c r="F42" s="5" t="s">
        <v>169</v>
      </c>
      <c r="G42" s="6" t="s">
        <v>170</v>
      </c>
      <c r="H42" s="7" t="s">
        <v>27</v>
      </c>
      <c r="I42" s="8" t="s">
        <v>69</v>
      </c>
      <c r="J42" s="6" t="s">
        <v>190</v>
      </c>
      <c r="K42" s="28">
        <v>0</v>
      </c>
      <c r="L42" s="11">
        <f>K42*[1]Budget!$B$5</f>
        <v>0</v>
      </c>
      <c r="M42" s="10"/>
      <c r="N42" s="40"/>
      <c r="O42" s="10" t="s">
        <v>168</v>
      </c>
      <c r="P42" s="10" t="s">
        <v>115</v>
      </c>
      <c r="Q42" s="50"/>
      <c r="R42" s="50"/>
    </row>
    <row r="43" spans="1:18" x14ac:dyDescent="0.35">
      <c r="A43" s="44">
        <v>47</v>
      </c>
      <c r="B43" s="38" t="s">
        <v>111</v>
      </c>
      <c r="C43" s="80" t="s">
        <v>200</v>
      </c>
      <c r="D43" s="5" t="s">
        <v>171</v>
      </c>
      <c r="E43" s="5" t="s">
        <v>69</v>
      </c>
      <c r="F43" s="5" t="s">
        <v>172</v>
      </c>
      <c r="G43" s="6" t="s">
        <v>173</v>
      </c>
      <c r="H43" s="7" t="s">
        <v>27</v>
      </c>
      <c r="I43" s="8" t="s">
        <v>69</v>
      </c>
      <c r="J43" s="6" t="s">
        <v>190</v>
      </c>
      <c r="K43" s="28">
        <v>0</v>
      </c>
      <c r="L43" s="11">
        <f>K43*[1]Budget!$B$5</f>
        <v>0</v>
      </c>
      <c r="M43" s="10"/>
      <c r="N43" s="40"/>
      <c r="O43" s="10" t="s">
        <v>171</v>
      </c>
      <c r="P43" s="10" t="s">
        <v>115</v>
      </c>
      <c r="Q43" s="50"/>
      <c r="R43" s="50"/>
    </row>
    <row r="44" spans="1:18" x14ac:dyDescent="0.35">
      <c r="A44" s="44">
        <v>48</v>
      </c>
      <c r="B44" s="38" t="s">
        <v>111</v>
      </c>
      <c r="C44" s="80" t="s">
        <v>200</v>
      </c>
      <c r="D44" s="5" t="s">
        <v>174</v>
      </c>
      <c r="E44" s="5" t="s">
        <v>69</v>
      </c>
      <c r="F44" s="5" t="s">
        <v>175</v>
      </c>
      <c r="G44" s="6" t="s">
        <v>176</v>
      </c>
      <c r="H44" s="7" t="s">
        <v>139</v>
      </c>
      <c r="I44" s="8" t="s">
        <v>69</v>
      </c>
      <c r="J44" s="6" t="s">
        <v>190</v>
      </c>
      <c r="K44" s="28">
        <v>0</v>
      </c>
      <c r="L44" s="11">
        <f>K44*[1]Budget!$B$5</f>
        <v>0</v>
      </c>
      <c r="M44" s="10"/>
      <c r="N44" s="40"/>
      <c r="O44" s="10" t="s">
        <v>174</v>
      </c>
      <c r="P44" s="10" t="s">
        <v>115</v>
      </c>
      <c r="Q44" s="50"/>
      <c r="R44" s="50"/>
    </row>
    <row r="45" spans="1:18" x14ac:dyDescent="0.35">
      <c r="A45" s="44">
        <v>52</v>
      </c>
      <c r="B45" s="38" t="s">
        <v>111</v>
      </c>
      <c r="C45" s="80" t="s">
        <v>200</v>
      </c>
      <c r="D45" s="5"/>
      <c r="E45" s="5" t="s">
        <v>69</v>
      </c>
      <c r="F45" s="5" t="s">
        <v>191</v>
      </c>
      <c r="G45" s="6" t="s">
        <v>183</v>
      </c>
      <c r="H45" s="7" t="s">
        <v>184</v>
      </c>
      <c r="I45" s="8" t="s">
        <v>69</v>
      </c>
      <c r="J45" s="8"/>
      <c r="K45" s="28">
        <v>0</v>
      </c>
      <c r="L45" s="11">
        <v>0</v>
      </c>
      <c r="M45" s="10"/>
      <c r="N45" s="18"/>
      <c r="O45" s="10"/>
      <c r="P45" s="10"/>
      <c r="Q45" s="50"/>
      <c r="R45" s="50"/>
    </row>
    <row r="46" spans="1:18" x14ac:dyDescent="0.35">
      <c r="A46" s="68"/>
      <c r="B46" s="69"/>
      <c r="C46" s="69"/>
      <c r="D46" s="70"/>
      <c r="E46" s="70"/>
      <c r="F46" s="70"/>
      <c r="G46" s="71"/>
      <c r="H46" s="72"/>
      <c r="I46" s="73"/>
      <c r="J46" s="74"/>
      <c r="K46" s="75"/>
      <c r="L46" s="76"/>
      <c r="M46" s="77"/>
      <c r="N46" s="78"/>
      <c r="O46" s="79" t="s">
        <v>196</v>
      </c>
      <c r="P46" s="77"/>
      <c r="Q46" s="79">
        <f>SUM(Q37:Q45)</f>
        <v>46.230000000000004</v>
      </c>
      <c r="R46" s="79">
        <f>SUM(R37:R45)</f>
        <v>85.92</v>
      </c>
    </row>
    <row r="47" spans="1:18" ht="26.4" x14ac:dyDescent="0.35">
      <c r="A47" s="44">
        <v>23</v>
      </c>
      <c r="B47" s="36" t="s">
        <v>86</v>
      </c>
      <c r="C47" s="80" t="s">
        <v>201</v>
      </c>
      <c r="D47" s="5" t="s">
        <v>42</v>
      </c>
      <c r="E47" s="5" t="s">
        <v>69</v>
      </c>
      <c r="F47" s="5" t="s">
        <v>87</v>
      </c>
      <c r="G47" s="6" t="s">
        <v>88</v>
      </c>
      <c r="H47" s="7" t="s">
        <v>27</v>
      </c>
      <c r="I47" s="8" t="s">
        <v>69</v>
      </c>
      <c r="J47" s="8"/>
      <c r="K47" s="28">
        <v>31.94</v>
      </c>
      <c r="L47" s="11">
        <f>K47*[1]Budget!$B$5</f>
        <v>22405.91</v>
      </c>
      <c r="M47" s="9"/>
      <c r="N47" s="18"/>
      <c r="O47" s="48" t="s">
        <v>185</v>
      </c>
      <c r="P47" s="10" t="s">
        <v>89</v>
      </c>
      <c r="Q47" s="53"/>
      <c r="R47" s="53">
        <f>K47</f>
        <v>31.94</v>
      </c>
    </row>
    <row r="48" spans="1:18" x14ac:dyDescent="0.35">
      <c r="A48" s="44">
        <v>53</v>
      </c>
      <c r="B48" s="36" t="s">
        <v>86</v>
      </c>
      <c r="C48" s="80" t="s">
        <v>201</v>
      </c>
      <c r="D48" s="5"/>
      <c r="E48" s="5" t="s">
        <v>69</v>
      </c>
      <c r="F48" s="5" t="s">
        <v>192</v>
      </c>
      <c r="G48" s="6" t="s">
        <v>183</v>
      </c>
      <c r="H48" s="7" t="s">
        <v>184</v>
      </c>
      <c r="I48" s="8" t="s">
        <v>69</v>
      </c>
      <c r="J48" s="8"/>
      <c r="K48" s="28">
        <v>0</v>
      </c>
      <c r="L48" s="11">
        <v>0</v>
      </c>
      <c r="M48" s="10"/>
      <c r="N48" s="18"/>
      <c r="O48" s="10"/>
      <c r="P48" s="10"/>
      <c r="Q48" s="50"/>
      <c r="R48" s="50"/>
    </row>
    <row r="49" spans="1:19" x14ac:dyDescent="0.35">
      <c r="A49" s="68"/>
      <c r="B49" s="69"/>
      <c r="C49" s="69"/>
      <c r="D49" s="70"/>
      <c r="E49" s="70"/>
      <c r="F49" s="70"/>
      <c r="G49" s="71"/>
      <c r="H49" s="72"/>
      <c r="I49" s="73"/>
      <c r="J49" s="74"/>
      <c r="K49" s="75"/>
      <c r="L49" s="76"/>
      <c r="M49" s="77"/>
      <c r="N49" s="78"/>
      <c r="O49" s="79" t="s">
        <v>196</v>
      </c>
      <c r="P49" s="77"/>
      <c r="Q49" s="79">
        <f>SUM(Q47:Q48)</f>
        <v>0</v>
      </c>
      <c r="R49" s="79">
        <f>SUM(R47:R48)</f>
        <v>31.94</v>
      </c>
    </row>
    <row r="50" spans="1:19" x14ac:dyDescent="0.35">
      <c r="A50" s="44">
        <v>1</v>
      </c>
      <c r="B50" s="3" t="str">
        <f>'[1]Calcul interne'!A3</f>
        <v>Version X</v>
      </c>
      <c r="C50" s="3" t="s">
        <v>58</v>
      </c>
      <c r="D50" s="4" t="s">
        <v>6</v>
      </c>
      <c r="E50" s="5" t="s">
        <v>7</v>
      </c>
      <c r="F50" s="5" t="s">
        <v>8</v>
      </c>
      <c r="G50" s="6" t="s">
        <v>9</v>
      </c>
      <c r="H50" s="7" t="s">
        <v>10</v>
      </c>
      <c r="I50" s="8" t="s">
        <v>11</v>
      </c>
      <c r="J50" s="9" t="s">
        <v>12</v>
      </c>
      <c r="K50" s="10"/>
      <c r="L50" s="11">
        <v>0</v>
      </c>
      <c r="M50" s="9"/>
      <c r="N50" s="18"/>
      <c r="O50" s="9"/>
      <c r="P50" s="9"/>
      <c r="Q50" s="55"/>
      <c r="R50" s="55"/>
    </row>
    <row r="51" spans="1:19" x14ac:dyDescent="0.35">
      <c r="A51" s="44">
        <v>5</v>
      </c>
      <c r="B51" s="3" t="s">
        <v>20</v>
      </c>
      <c r="C51" s="3" t="s">
        <v>58</v>
      </c>
      <c r="D51" s="4" t="s">
        <v>6</v>
      </c>
      <c r="E51" s="5" t="s">
        <v>7</v>
      </c>
      <c r="F51" s="5" t="s">
        <v>21</v>
      </c>
      <c r="G51" s="56" t="s">
        <v>22</v>
      </c>
      <c r="H51" s="7" t="s">
        <v>10</v>
      </c>
      <c r="I51" s="8" t="s">
        <v>11</v>
      </c>
      <c r="J51" s="9"/>
      <c r="K51" s="10"/>
      <c r="L51" s="11">
        <v>0</v>
      </c>
      <c r="M51" s="9"/>
      <c r="N51" s="18"/>
      <c r="O51" s="9"/>
      <c r="P51" s="9"/>
      <c r="Q51" s="55"/>
      <c r="R51" s="55"/>
    </row>
    <row r="52" spans="1:19" ht="26.4" x14ac:dyDescent="0.35">
      <c r="A52" s="44">
        <v>8</v>
      </c>
      <c r="B52" s="3" t="s">
        <v>20</v>
      </c>
      <c r="C52" s="3" t="s">
        <v>58</v>
      </c>
      <c r="D52" s="5" t="s">
        <v>31</v>
      </c>
      <c r="E52" s="5" t="s">
        <v>11</v>
      </c>
      <c r="F52" s="5" t="s">
        <v>32</v>
      </c>
      <c r="G52" s="6" t="s">
        <v>33</v>
      </c>
      <c r="H52" s="7" t="s">
        <v>27</v>
      </c>
      <c r="I52" s="8" t="s">
        <v>11</v>
      </c>
      <c r="J52" s="17" t="s">
        <v>34</v>
      </c>
      <c r="K52" s="17">
        <v>6.11</v>
      </c>
      <c r="L52" s="11">
        <f>K52*[1]Budget!$B$5</f>
        <v>4286.165</v>
      </c>
      <c r="M52" s="9"/>
      <c r="N52" s="18"/>
      <c r="O52" s="9"/>
      <c r="P52" s="9"/>
      <c r="Q52" s="55"/>
      <c r="R52" s="55"/>
    </row>
    <row r="53" spans="1:19" x14ac:dyDescent="0.35">
      <c r="A53" s="44">
        <v>9</v>
      </c>
      <c r="B53" s="3" t="s">
        <v>20</v>
      </c>
      <c r="C53" s="3" t="s">
        <v>58</v>
      </c>
      <c r="D53" s="5" t="s">
        <v>35</v>
      </c>
      <c r="E53" s="5" t="s">
        <v>11</v>
      </c>
      <c r="F53" s="5" t="s">
        <v>36</v>
      </c>
      <c r="G53" s="6" t="s">
        <v>37</v>
      </c>
      <c r="H53" s="7" t="s">
        <v>38</v>
      </c>
      <c r="I53" s="8" t="s">
        <v>11</v>
      </c>
      <c r="J53" s="20"/>
      <c r="K53" s="17">
        <v>13.37</v>
      </c>
      <c r="L53" s="11">
        <f>K53*[1]Budget!$B$5</f>
        <v>9379.0550000000003</v>
      </c>
      <c r="M53" s="9"/>
      <c r="N53" s="18"/>
      <c r="O53" s="9"/>
      <c r="P53" s="9"/>
      <c r="Q53" s="55"/>
      <c r="R53" s="55"/>
    </row>
    <row r="54" spans="1:19" x14ac:dyDescent="0.35">
      <c r="A54" s="44">
        <v>10</v>
      </c>
      <c r="B54" s="3" t="s">
        <v>20</v>
      </c>
      <c r="C54" s="3" t="s">
        <v>58</v>
      </c>
      <c r="D54" s="5" t="s">
        <v>39</v>
      </c>
      <c r="E54" s="5" t="s">
        <v>11</v>
      </c>
      <c r="F54" s="5" t="s">
        <v>40</v>
      </c>
      <c r="G54" s="6" t="s">
        <v>41</v>
      </c>
      <c r="H54" s="7" t="s">
        <v>38</v>
      </c>
      <c r="I54" s="8" t="s">
        <v>11</v>
      </c>
      <c r="J54" s="20"/>
      <c r="K54" s="17">
        <v>7.56</v>
      </c>
      <c r="L54" s="11">
        <f>K54*[1]Budget!$B$5</f>
        <v>5303.34</v>
      </c>
      <c r="M54" s="9"/>
      <c r="N54" s="18"/>
      <c r="O54" s="9"/>
      <c r="P54" s="9"/>
      <c r="Q54" s="55"/>
      <c r="R54" s="55"/>
    </row>
    <row r="55" spans="1:19" x14ac:dyDescent="0.35">
      <c r="A55" s="44">
        <v>11</v>
      </c>
      <c r="B55" s="3" t="s">
        <v>20</v>
      </c>
      <c r="C55" s="3" t="s">
        <v>58</v>
      </c>
      <c r="D55" s="5" t="s">
        <v>42</v>
      </c>
      <c r="E55" s="5" t="s">
        <v>11</v>
      </c>
      <c r="F55" s="5" t="s">
        <v>43</v>
      </c>
      <c r="G55" s="6" t="s">
        <v>44</v>
      </c>
      <c r="H55" s="7" t="s">
        <v>45</v>
      </c>
      <c r="I55" s="8" t="s">
        <v>11</v>
      </c>
      <c r="J55" s="20"/>
      <c r="K55" s="17">
        <v>9.74</v>
      </c>
      <c r="L55" s="11">
        <f>K55*[1]Budget!$B$5</f>
        <v>6832.6100000000006</v>
      </c>
      <c r="M55" s="9"/>
      <c r="N55" s="18"/>
      <c r="O55" s="9"/>
      <c r="P55" s="9"/>
      <c r="Q55" s="55"/>
      <c r="R55" s="55"/>
    </row>
    <row r="56" spans="1:19" x14ac:dyDescent="0.35">
      <c r="A56" s="44">
        <v>12</v>
      </c>
      <c r="B56" s="3" t="s">
        <v>20</v>
      </c>
      <c r="C56" s="3" t="s">
        <v>58</v>
      </c>
      <c r="D56" s="5" t="s">
        <v>46</v>
      </c>
      <c r="E56" s="5" t="s">
        <v>11</v>
      </c>
      <c r="F56" s="5" t="s">
        <v>47</v>
      </c>
      <c r="G56" s="6" t="s">
        <v>48</v>
      </c>
      <c r="H56" s="7" t="s">
        <v>45</v>
      </c>
      <c r="I56" s="8" t="s">
        <v>11</v>
      </c>
      <c r="J56" s="20"/>
      <c r="K56" s="17">
        <v>1.75</v>
      </c>
      <c r="L56" s="11">
        <f>K56*[1]Budget!$B$5</f>
        <v>1227.625</v>
      </c>
      <c r="M56" s="9"/>
      <c r="N56" s="18"/>
      <c r="O56" s="9"/>
      <c r="P56" s="9"/>
      <c r="Q56" s="55"/>
      <c r="R56" s="55"/>
    </row>
    <row r="57" spans="1:19" x14ac:dyDescent="0.35">
      <c r="A57" s="44">
        <v>13</v>
      </c>
      <c r="B57" s="3" t="s">
        <v>20</v>
      </c>
      <c r="C57" s="3" t="s">
        <v>58</v>
      </c>
      <c r="D57" s="5" t="s">
        <v>49</v>
      </c>
      <c r="E57" s="5" t="s">
        <v>11</v>
      </c>
      <c r="F57" s="5" t="s">
        <v>50</v>
      </c>
      <c r="G57" s="6" t="s">
        <v>51</v>
      </c>
      <c r="H57" s="7" t="s">
        <v>45</v>
      </c>
      <c r="I57" s="8" t="s">
        <v>11</v>
      </c>
      <c r="J57" s="20"/>
      <c r="K57" s="17">
        <v>14.82</v>
      </c>
      <c r="L57" s="11">
        <f>K57*[1]Budget!$B$5</f>
        <v>10396.23</v>
      </c>
      <c r="M57" s="9"/>
      <c r="N57" s="18"/>
      <c r="O57" s="9"/>
      <c r="P57" s="9"/>
      <c r="Q57" s="55"/>
      <c r="R57" s="55"/>
    </row>
    <row r="58" spans="1:19" ht="26.4" x14ac:dyDescent="0.35">
      <c r="A58" s="44">
        <v>14</v>
      </c>
      <c r="B58" s="3" t="s">
        <v>20</v>
      </c>
      <c r="C58" s="3" t="s">
        <v>58</v>
      </c>
      <c r="D58" s="5" t="s">
        <v>52</v>
      </c>
      <c r="E58" s="5" t="s">
        <v>11</v>
      </c>
      <c r="F58" s="5" t="s">
        <v>53</v>
      </c>
      <c r="G58" s="6" t="s">
        <v>54</v>
      </c>
      <c r="H58" s="7" t="s">
        <v>45</v>
      </c>
      <c r="I58" s="8" t="s">
        <v>11</v>
      </c>
      <c r="J58" s="20"/>
      <c r="K58" s="17">
        <v>10.47</v>
      </c>
      <c r="L58" s="11">
        <f>K58*[1]Budget!$B$5</f>
        <v>7344.7050000000008</v>
      </c>
      <c r="M58" s="9"/>
      <c r="N58" s="18"/>
      <c r="O58" s="9"/>
      <c r="P58" s="9"/>
      <c r="Q58" s="55"/>
      <c r="R58" s="55"/>
    </row>
    <row r="59" spans="1:19" ht="26.4" x14ac:dyDescent="0.35">
      <c r="A59" s="44">
        <v>15</v>
      </c>
      <c r="B59" s="3" t="s">
        <v>20</v>
      </c>
      <c r="C59" s="3" t="s">
        <v>58</v>
      </c>
      <c r="D59" s="5" t="s">
        <v>55</v>
      </c>
      <c r="E59" s="5" t="s">
        <v>11</v>
      </c>
      <c r="F59" s="5" t="s">
        <v>56</v>
      </c>
      <c r="G59" s="6" t="s">
        <v>57</v>
      </c>
      <c r="H59" s="7" t="s">
        <v>45</v>
      </c>
      <c r="I59" s="8" t="s">
        <v>11</v>
      </c>
      <c r="J59" s="20"/>
      <c r="K59" s="17">
        <v>10.47</v>
      </c>
      <c r="L59" s="11">
        <f>K59*[1]Budget!$B$5</f>
        <v>7344.7050000000008</v>
      </c>
      <c r="M59" s="9"/>
      <c r="N59" s="18"/>
      <c r="O59" s="9"/>
      <c r="P59" s="9"/>
      <c r="Q59" s="55"/>
      <c r="R59" s="55"/>
    </row>
    <row r="60" spans="1:19" x14ac:dyDescent="0.35">
      <c r="D60" s="57"/>
      <c r="E60" s="57"/>
      <c r="F60" s="57"/>
      <c r="G60" s="58"/>
      <c r="H60" s="1"/>
      <c r="K60" s="15"/>
    </row>
    <row r="61" spans="1:19" x14ac:dyDescent="0.35">
      <c r="Q61" s="47">
        <f>Q14+Q28+Q36+Q46+Q49</f>
        <v>87.89</v>
      </c>
      <c r="R61" s="47">
        <f>R14+R28+R36+R46+R49</f>
        <v>354.08000000000004</v>
      </c>
    </row>
    <row r="62" spans="1:19" x14ac:dyDescent="0.35">
      <c r="P62" s="59" t="s">
        <v>193</v>
      </c>
      <c r="Q62" s="60">
        <f>Q61/R61</f>
        <v>0.24822074107546316</v>
      </c>
      <c r="R62" s="61" t="s">
        <v>194</v>
      </c>
      <c r="S62" s="62"/>
    </row>
    <row r="63" spans="1:19" x14ac:dyDescent="0.35">
      <c r="Q63" s="63">
        <f>Q61*[1]Budget!B5</f>
        <v>61654.834999999999</v>
      </c>
      <c r="R63" s="63">
        <f>R61*[1]Budget!B5</f>
        <v>248387.12000000002</v>
      </c>
    </row>
    <row r="64" spans="1:19" x14ac:dyDescent="0.35">
      <c r="R64" s="6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Synthèse Evol. Outil Bilan 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BROUSSARD | Studia SAS</dc:creator>
  <cp:lastModifiedBy>Carl Laurier</cp:lastModifiedBy>
  <dcterms:created xsi:type="dcterms:W3CDTF">2021-08-16T11:49:17Z</dcterms:created>
  <dcterms:modified xsi:type="dcterms:W3CDTF">2023-04-27T19:09:55Z</dcterms:modified>
</cp:coreProperties>
</file>