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boulot/CHEFFERIE DE PROJET/EXCEL/plan de charge/"/>
    </mc:Choice>
  </mc:AlternateContent>
  <xr:revisionPtr revIDLastSave="0" documentId="8_{9999E47E-FC96-48CD-87CF-8D6367FE0894}" xr6:coauthVersionLast="47" xr6:coauthVersionMax="47" xr10:uidLastSave="{00000000-0000-0000-0000-000000000000}"/>
  <bookViews>
    <workbookView minimized="1" xWindow="33450" yWindow="4605" windowWidth="17280" windowHeight="8880" activeTab="1" xr2:uid="{8328693F-86AB-4E85-88EE-03652C875F73}"/>
  </bookViews>
  <sheets>
    <sheet name="Synthèse SIAAP 210824" sheetId="4" r:id="rId1"/>
    <sheet name="MAJ0830" sheetId="7" r:id="rId2"/>
    <sheet name="MAJ 0823" sheetId="5" r:id="rId3"/>
    <sheet name="Comparaison interne" sheetId="1" r:id="rId4"/>
    <sheet name="Budget" sheetId="3" r:id="rId5"/>
    <sheet name="Calcul interne" sheetId="2" r:id="rId6"/>
    <sheet name="Registre comparatif" sheetId="6" r:id="rId7"/>
  </sheets>
  <definedNames>
    <definedName name="_xlnm._FilterDatabase" localSheetId="5" hidden="1">'Calcul interne'!$A$1:$AP$1</definedName>
    <definedName name="_xlnm._FilterDatabase" localSheetId="3" hidden="1">'Comparaison interne'!$A$1:$U$93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7" l="1"/>
  <c r="AA37" i="7" s="1"/>
  <c r="X98" i="7"/>
  <c r="X87" i="7"/>
  <c r="X71" i="7"/>
  <c r="X55" i="7"/>
  <c r="X35" i="7"/>
  <c r="X14" i="7"/>
  <c r="X9" i="7"/>
  <c r="W14" i="7"/>
  <c r="V52" i="7"/>
  <c r="U97" i="7"/>
  <c r="U96" i="7"/>
  <c r="U95" i="7"/>
  <c r="U94" i="7"/>
  <c r="U93" i="7"/>
  <c r="U92" i="7"/>
  <c r="U91" i="7"/>
  <c r="U90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55" i="7" s="1"/>
  <c r="U38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3" i="7"/>
  <c r="U12" i="7"/>
  <c r="U11" i="7"/>
  <c r="U8" i="7"/>
  <c r="U7" i="7"/>
  <c r="U6" i="7"/>
  <c r="U5" i="7"/>
  <c r="U4" i="7"/>
  <c r="U3" i="7"/>
  <c r="U2" i="7"/>
  <c r="J9" i="7"/>
  <c r="J55" i="7"/>
  <c r="J98" i="7"/>
  <c r="Q97" i="7"/>
  <c r="V97" i="7" s="1"/>
  <c r="Q96" i="7"/>
  <c r="Q95" i="7"/>
  <c r="Q94" i="7"/>
  <c r="V94" i="7" s="1"/>
  <c r="Q93" i="7"/>
  <c r="Q92" i="7"/>
  <c r="Q91" i="7"/>
  <c r="Q90" i="7"/>
  <c r="V90" i="7" s="1"/>
  <c r="J87" i="7"/>
  <c r="Q86" i="7"/>
  <c r="V86" i="7" s="1"/>
  <c r="Q85" i="7"/>
  <c r="Q84" i="7"/>
  <c r="V84" i="7" s="1"/>
  <c r="Y84" i="7" s="1"/>
  <c r="Q83" i="7"/>
  <c r="Q82" i="7"/>
  <c r="V82" i="7" s="1"/>
  <c r="Q81" i="7"/>
  <c r="Q80" i="7"/>
  <c r="V80" i="7" s="1"/>
  <c r="Q79" i="7"/>
  <c r="Q78" i="7"/>
  <c r="V78" i="7" s="1"/>
  <c r="Q77" i="7"/>
  <c r="Q76" i="7"/>
  <c r="V76" i="7" s="1"/>
  <c r="Y76" i="7" s="1"/>
  <c r="AA76" i="7" s="1"/>
  <c r="Q75" i="7"/>
  <c r="Q74" i="7"/>
  <c r="V74" i="7" s="1"/>
  <c r="J71" i="7"/>
  <c r="Q54" i="7"/>
  <c r="V54" i="7" s="1"/>
  <c r="Y54" i="7" s="1"/>
  <c r="Q53" i="7"/>
  <c r="V53" i="7" s="1"/>
  <c r="Q52" i="7"/>
  <c r="Q51" i="7"/>
  <c r="Q50" i="7"/>
  <c r="V50" i="7" s="1"/>
  <c r="Q49" i="7"/>
  <c r="V49" i="7" s="1"/>
  <c r="Q48" i="7"/>
  <c r="V48" i="7" s="1"/>
  <c r="Q47" i="7"/>
  <c r="Q46" i="7"/>
  <c r="V46" i="7" s="1"/>
  <c r="Y46" i="7" s="1"/>
  <c r="Q45" i="7"/>
  <c r="V45" i="7" s="1"/>
  <c r="Q44" i="7"/>
  <c r="V44" i="7" s="1"/>
  <c r="Q43" i="7"/>
  <c r="Q42" i="7"/>
  <c r="V42" i="7" s="1"/>
  <c r="Q41" i="7"/>
  <c r="V41" i="7" s="1"/>
  <c r="Q40" i="7"/>
  <c r="V40" i="7" s="1"/>
  <c r="Q39" i="7"/>
  <c r="Q38" i="7"/>
  <c r="V38" i="7" s="1"/>
  <c r="Q33" i="7"/>
  <c r="V33" i="7" s="1"/>
  <c r="J35" i="7"/>
  <c r="J14" i="7"/>
  <c r="Q13" i="7"/>
  <c r="V13" i="7" s="1"/>
  <c r="Q12" i="7"/>
  <c r="V12" i="7" s="1"/>
  <c r="Y12" i="7" s="1"/>
  <c r="Q70" i="7"/>
  <c r="Q69" i="7"/>
  <c r="Q68" i="7"/>
  <c r="V68" i="7" s="1"/>
  <c r="Q67" i="7"/>
  <c r="V67" i="7" s="1"/>
  <c r="Q66" i="7"/>
  <c r="Q65" i="7"/>
  <c r="Q64" i="7"/>
  <c r="V64" i="7" s="1"/>
  <c r="Q63" i="7"/>
  <c r="V63" i="7" s="1"/>
  <c r="Q62" i="7"/>
  <c r="Q61" i="7"/>
  <c r="Q60" i="7"/>
  <c r="V60" i="7" s="1"/>
  <c r="Q59" i="7"/>
  <c r="V59" i="7" s="1"/>
  <c r="Q58" i="7"/>
  <c r="Q34" i="7"/>
  <c r="Q32" i="7"/>
  <c r="V32" i="7" s="1"/>
  <c r="Q31" i="7"/>
  <c r="V31" i="7" s="1"/>
  <c r="Y31" i="7" s="1"/>
  <c r="Q30" i="7"/>
  <c r="Q29" i="7"/>
  <c r="V29" i="7" s="1"/>
  <c r="Q28" i="7"/>
  <c r="V28" i="7" s="1"/>
  <c r="Q27" i="7"/>
  <c r="V27" i="7" s="1"/>
  <c r="Q26" i="7"/>
  <c r="Q25" i="7"/>
  <c r="Q24" i="7"/>
  <c r="V24" i="7" s="1"/>
  <c r="Q23" i="7"/>
  <c r="V23" i="7" s="1"/>
  <c r="Q22" i="7"/>
  <c r="Q21" i="7"/>
  <c r="Q20" i="7"/>
  <c r="V20" i="7" s="1"/>
  <c r="Q19" i="7"/>
  <c r="V19" i="7" s="1"/>
  <c r="Y19" i="7" s="1"/>
  <c r="Q18" i="7"/>
  <c r="Q17" i="7"/>
  <c r="V17" i="7" s="1"/>
  <c r="Q11" i="7"/>
  <c r="V11" i="7" s="1"/>
  <c r="I11" i="7" s="1"/>
  <c r="Q8" i="7"/>
  <c r="V8" i="7" s="1"/>
  <c r="Q7" i="7"/>
  <c r="Q6" i="7"/>
  <c r="Q5" i="7"/>
  <c r="Q4" i="7"/>
  <c r="V4" i="7" s="1"/>
  <c r="I4" i="7" s="1"/>
  <c r="Q3" i="7"/>
  <c r="Q2" i="7"/>
  <c r="Z138" i="7"/>
  <c r="V138" i="7"/>
  <c r="W138" i="7" s="1"/>
  <c r="V137" i="7"/>
  <c r="Y137" i="7" s="1"/>
  <c r="Z137" i="7" s="1"/>
  <c r="V136" i="7"/>
  <c r="Y136" i="7" s="1"/>
  <c r="V135" i="7"/>
  <c r="V134" i="7"/>
  <c r="Y134" i="7" s="1"/>
  <c r="V132" i="7"/>
  <c r="V131" i="7"/>
  <c r="Y131" i="7" s="1"/>
  <c r="V130" i="7"/>
  <c r="V129" i="7"/>
  <c r="Y129" i="7" s="1"/>
  <c r="V128" i="7"/>
  <c r="V127" i="7"/>
  <c r="Y127" i="7" s="1"/>
  <c r="V126" i="7"/>
  <c r="V125" i="7"/>
  <c r="Y125" i="7" s="1"/>
  <c r="V124" i="7"/>
  <c r="V123" i="7"/>
  <c r="Y123" i="7" s="1"/>
  <c r="V122" i="7"/>
  <c r="V120" i="7"/>
  <c r="Y120" i="7" s="1"/>
  <c r="V119" i="7"/>
  <c r="V118" i="7"/>
  <c r="Y118" i="7" s="1"/>
  <c r="V117" i="7"/>
  <c r="U115" i="7"/>
  <c r="Q115" i="7"/>
  <c r="U114" i="7"/>
  <c r="Q114" i="7"/>
  <c r="U113" i="7"/>
  <c r="Q113" i="7"/>
  <c r="U112" i="7"/>
  <c r="Q112" i="7"/>
  <c r="U111" i="7"/>
  <c r="Q111" i="7"/>
  <c r="U110" i="7"/>
  <c r="Q110" i="7"/>
  <c r="K52" i="4"/>
  <c r="V6" i="7" l="1"/>
  <c r="Y33" i="7"/>
  <c r="I33" i="7"/>
  <c r="Y78" i="7"/>
  <c r="I78" i="7"/>
  <c r="Y8" i="7"/>
  <c r="I8" i="7"/>
  <c r="Y67" i="7"/>
  <c r="I67" i="7"/>
  <c r="I45" i="7"/>
  <c r="Y53" i="7"/>
  <c r="I53" i="7"/>
  <c r="I46" i="7"/>
  <c r="I84" i="7"/>
  <c r="Y86" i="7"/>
  <c r="I86" i="7"/>
  <c r="I20" i="7"/>
  <c r="Y32" i="7"/>
  <c r="I32" i="7"/>
  <c r="Y13" i="7"/>
  <c r="I13" i="7"/>
  <c r="I12" i="7"/>
  <c r="I31" i="7"/>
  <c r="I44" i="7"/>
  <c r="Y68" i="7"/>
  <c r="I68" i="7"/>
  <c r="Y52" i="7"/>
  <c r="I52" i="7"/>
  <c r="X100" i="7"/>
  <c r="I19" i="7"/>
  <c r="I54" i="7"/>
  <c r="I76" i="7"/>
  <c r="V2" i="7"/>
  <c r="V61" i="7"/>
  <c r="V65" i="7"/>
  <c r="V69" i="7"/>
  <c r="V39" i="7"/>
  <c r="V43" i="7"/>
  <c r="W43" i="7" s="1"/>
  <c r="V47" i="7"/>
  <c r="V51" i="7"/>
  <c r="V77" i="7"/>
  <c r="V81" i="7"/>
  <c r="V85" i="7"/>
  <c r="V91" i="7"/>
  <c r="V95" i="7"/>
  <c r="U35" i="7"/>
  <c r="V21" i="7"/>
  <c r="V25" i="7"/>
  <c r="V93" i="7"/>
  <c r="V3" i="7"/>
  <c r="V7" i="7"/>
  <c r="V58" i="7"/>
  <c r="V62" i="7"/>
  <c r="V66" i="7"/>
  <c r="W66" i="7" s="1"/>
  <c r="Y66" i="7" s="1"/>
  <c r="V70" i="7"/>
  <c r="V92" i="7"/>
  <c r="W92" i="7" s="1"/>
  <c r="Y92" i="7" s="1"/>
  <c r="V96" i="7"/>
  <c r="W96" i="7" s="1"/>
  <c r="Y96" i="7" s="1"/>
  <c r="J100" i="7"/>
  <c r="U9" i="7"/>
  <c r="U14" i="7"/>
  <c r="V18" i="7"/>
  <c r="V22" i="7"/>
  <c r="W22" i="7" s="1"/>
  <c r="Y22" i="7" s="1"/>
  <c r="V26" i="7"/>
  <c r="V30" i="7"/>
  <c r="V34" i="7"/>
  <c r="U87" i="7"/>
  <c r="Y4" i="7"/>
  <c r="U98" i="7"/>
  <c r="Y11" i="7"/>
  <c r="V14" i="7"/>
  <c r="V75" i="7"/>
  <c r="V79" i="7"/>
  <c r="V83" i="7"/>
  <c r="U71" i="7"/>
  <c r="Q9" i="7"/>
  <c r="V5" i="7"/>
  <c r="W7" i="7"/>
  <c r="Y7" i="7" s="1"/>
  <c r="Q14" i="7"/>
  <c r="Q35" i="7"/>
  <c r="Q55" i="7"/>
  <c r="Q98" i="7"/>
  <c r="Q71" i="7"/>
  <c r="Q87" i="7"/>
  <c r="W20" i="7"/>
  <c r="Y20" i="7" s="1"/>
  <c r="W28" i="7"/>
  <c r="Y28" i="7" s="1"/>
  <c r="W45" i="7"/>
  <c r="Y45" i="7" s="1"/>
  <c r="W60" i="7"/>
  <c r="Y60" i="7" s="1"/>
  <c r="W97" i="7"/>
  <c r="Y97" i="7" s="1"/>
  <c r="V111" i="7"/>
  <c r="W111" i="7" s="1"/>
  <c r="Y111" i="7" s="1"/>
  <c r="W6" i="7"/>
  <c r="Y6" i="7" s="1"/>
  <c r="W17" i="7"/>
  <c r="I17" i="7" s="1"/>
  <c r="W93" i="7"/>
  <c r="Y93" i="7" s="1"/>
  <c r="Z33" i="7"/>
  <c r="W44" i="7"/>
  <c r="Y44" i="7" s="1"/>
  <c r="Z52" i="7"/>
  <c r="W59" i="7"/>
  <c r="Y59" i="7" s="1"/>
  <c r="W61" i="7"/>
  <c r="Y61" i="7" s="1"/>
  <c r="V113" i="7"/>
  <c r="W113" i="7" s="1"/>
  <c r="Y113" i="7" s="1"/>
  <c r="Z54" i="7"/>
  <c r="AA54" i="7" s="1"/>
  <c r="W91" i="7"/>
  <c r="Y91" i="7" s="1"/>
  <c r="W41" i="7"/>
  <c r="Y41" i="7" s="1"/>
  <c r="W23" i="7"/>
  <c r="W40" i="7"/>
  <c r="Y40" i="7" s="1"/>
  <c r="W42" i="7"/>
  <c r="W74" i="7"/>
  <c r="I74" i="7" s="1"/>
  <c r="W94" i="7"/>
  <c r="Y94" i="7" s="1"/>
  <c r="V115" i="7"/>
  <c r="W115" i="7" s="1"/>
  <c r="Y115" i="7" s="1"/>
  <c r="Z115" i="7" s="1"/>
  <c r="AA115" i="7" s="1"/>
  <c r="Z84" i="7"/>
  <c r="AA84" i="7" s="1"/>
  <c r="V110" i="7"/>
  <c r="W110" i="7" s="1"/>
  <c r="Y110" i="7" s="1"/>
  <c r="W118" i="7"/>
  <c r="W120" i="7"/>
  <c r="W123" i="7"/>
  <c r="W125" i="7"/>
  <c r="W127" i="7"/>
  <c r="W129" i="7"/>
  <c r="W131" i="7"/>
  <c r="W134" i="7"/>
  <c r="AA137" i="7"/>
  <c r="W18" i="7"/>
  <c r="Y18" i="7" s="1"/>
  <c r="W39" i="7"/>
  <c r="Y39" i="7" s="1"/>
  <c r="V114" i="7"/>
  <c r="W114" i="7" s="1"/>
  <c r="W136" i="7"/>
  <c r="Z19" i="7"/>
  <c r="AA19" i="7" s="1"/>
  <c r="W21" i="7"/>
  <c r="Y21" i="7" s="1"/>
  <c r="W95" i="7"/>
  <c r="Z8" i="7"/>
  <c r="Y126" i="7"/>
  <c r="W126" i="7"/>
  <c r="Z129" i="7"/>
  <c r="AA129" i="7" s="1"/>
  <c r="AA138" i="7"/>
  <c r="Y128" i="7"/>
  <c r="W128" i="7"/>
  <c r="Y135" i="7"/>
  <c r="W135" i="7"/>
  <c r="V112" i="7"/>
  <c r="Z123" i="7"/>
  <c r="Z136" i="7"/>
  <c r="AA136" i="7" s="1"/>
  <c r="Y117" i="7"/>
  <c r="W117" i="7"/>
  <c r="Y119" i="7"/>
  <c r="W119" i="7"/>
  <c r="Z120" i="7"/>
  <c r="AA120" i="7" s="1"/>
  <c r="Z131" i="7"/>
  <c r="Z118" i="7"/>
  <c r="AA118" i="7" s="1"/>
  <c r="Y124" i="7"/>
  <c r="W124" i="7"/>
  <c r="Z127" i="7"/>
  <c r="Y132" i="7"/>
  <c r="W132" i="7"/>
  <c r="Y122" i="7"/>
  <c r="W122" i="7"/>
  <c r="Z125" i="7"/>
  <c r="Y130" i="7"/>
  <c r="W130" i="7"/>
  <c r="Z134" i="7"/>
  <c r="W137" i="7"/>
  <c r="M84" i="4"/>
  <c r="M83" i="4"/>
  <c r="M80" i="4"/>
  <c r="M79" i="4"/>
  <c r="M78" i="4"/>
  <c r="M77" i="4"/>
  <c r="M76" i="4"/>
  <c r="M75" i="4"/>
  <c r="M74" i="4"/>
  <c r="M73" i="4"/>
  <c r="M72" i="4"/>
  <c r="L82" i="4"/>
  <c r="L71" i="4"/>
  <c r="M69" i="4"/>
  <c r="M68" i="4"/>
  <c r="M67" i="4"/>
  <c r="M66" i="4"/>
  <c r="M65" i="4"/>
  <c r="M64" i="4"/>
  <c r="M63" i="4"/>
  <c r="M62" i="4"/>
  <c r="M61" i="4"/>
  <c r="N60" i="4" s="1"/>
  <c r="L60" i="4"/>
  <c r="M58" i="4"/>
  <c r="M57" i="4"/>
  <c r="M56" i="4"/>
  <c r="M55" i="4"/>
  <c r="M54" i="4"/>
  <c r="M53" i="4"/>
  <c r="M52" i="4"/>
  <c r="M51" i="4"/>
  <c r="N48" i="4" s="1"/>
  <c r="L48" i="4"/>
  <c r="M33" i="4"/>
  <c r="M32" i="4"/>
  <c r="M31" i="4"/>
  <c r="M30" i="4"/>
  <c r="M27" i="4"/>
  <c r="M26" i="4"/>
  <c r="M25" i="4"/>
  <c r="M24" i="4"/>
  <c r="L18" i="4"/>
  <c r="M20" i="4"/>
  <c r="M19" i="4"/>
  <c r="N18" i="4" s="1"/>
  <c r="M16" i="4"/>
  <c r="M15" i="4"/>
  <c r="M14" i="4"/>
  <c r="M13" i="4"/>
  <c r="M12" i="4"/>
  <c r="M11" i="4"/>
  <c r="M10" i="4"/>
  <c r="M7" i="4"/>
  <c r="M6" i="4"/>
  <c r="M5" i="4"/>
  <c r="M4" i="4"/>
  <c r="M3" i="4"/>
  <c r="S95" i="5"/>
  <c r="O95" i="5"/>
  <c r="S94" i="5"/>
  <c r="O94" i="5"/>
  <c r="S93" i="5"/>
  <c r="O93" i="5"/>
  <c r="S92" i="5"/>
  <c r="O92" i="5"/>
  <c r="S91" i="5"/>
  <c r="O91" i="5"/>
  <c r="S90" i="5"/>
  <c r="O90" i="5"/>
  <c r="S89" i="5"/>
  <c r="O89" i="5"/>
  <c r="S88" i="5"/>
  <c r="O88" i="5"/>
  <c r="S84" i="5"/>
  <c r="O84" i="5"/>
  <c r="S83" i="5"/>
  <c r="O83" i="5"/>
  <c r="S82" i="5"/>
  <c r="O82" i="5"/>
  <c r="S81" i="5"/>
  <c r="O81" i="5"/>
  <c r="S80" i="5"/>
  <c r="O80" i="5"/>
  <c r="S79" i="5"/>
  <c r="O79" i="5"/>
  <c r="S78" i="5"/>
  <c r="O78" i="5"/>
  <c r="S77" i="5"/>
  <c r="O77" i="5"/>
  <c r="S76" i="5"/>
  <c r="O76" i="5"/>
  <c r="S72" i="5"/>
  <c r="O72" i="5"/>
  <c r="S68" i="5"/>
  <c r="O68" i="5"/>
  <c r="S67" i="5"/>
  <c r="O67" i="5"/>
  <c r="S66" i="5"/>
  <c r="O66" i="5"/>
  <c r="S65" i="5"/>
  <c r="O65" i="5"/>
  <c r="S64" i="5"/>
  <c r="O64" i="5"/>
  <c r="S63" i="5"/>
  <c r="O63" i="5"/>
  <c r="S62" i="5"/>
  <c r="O62" i="5"/>
  <c r="S61" i="5"/>
  <c r="O61" i="5"/>
  <c r="S60" i="5"/>
  <c r="O60" i="5"/>
  <c r="S59" i="5"/>
  <c r="O59" i="5"/>
  <c r="S58" i="5"/>
  <c r="O58" i="5"/>
  <c r="S57" i="5"/>
  <c r="O57" i="5"/>
  <c r="S56" i="5"/>
  <c r="O56" i="5"/>
  <c r="S52" i="5"/>
  <c r="O52" i="5"/>
  <c r="S51" i="5"/>
  <c r="O51" i="5"/>
  <c r="S50" i="5"/>
  <c r="O50" i="5"/>
  <c r="S49" i="5"/>
  <c r="O49" i="5"/>
  <c r="S48" i="5"/>
  <c r="O48" i="5"/>
  <c r="S47" i="5"/>
  <c r="O47" i="5"/>
  <c r="S46" i="5"/>
  <c r="O46" i="5"/>
  <c r="S45" i="5"/>
  <c r="O45" i="5"/>
  <c r="S44" i="5"/>
  <c r="O44" i="5"/>
  <c r="S43" i="5"/>
  <c r="O43" i="5"/>
  <c r="S42" i="5"/>
  <c r="O42" i="5"/>
  <c r="S41" i="5"/>
  <c r="O41" i="5"/>
  <c r="S40" i="5"/>
  <c r="O40" i="5"/>
  <c r="S39" i="5"/>
  <c r="O39" i="5"/>
  <c r="S38" i="5"/>
  <c r="O38" i="5"/>
  <c r="S37" i="5"/>
  <c r="O37" i="5"/>
  <c r="S36" i="5"/>
  <c r="O36" i="5"/>
  <c r="S32" i="5"/>
  <c r="O32" i="5"/>
  <c r="S31" i="5"/>
  <c r="O31" i="5"/>
  <c r="S30" i="5"/>
  <c r="O30" i="5"/>
  <c r="S29" i="5"/>
  <c r="O29" i="5"/>
  <c r="S28" i="5"/>
  <c r="O28" i="5"/>
  <c r="S27" i="5"/>
  <c r="O27" i="5"/>
  <c r="S26" i="5"/>
  <c r="O26" i="5"/>
  <c r="S25" i="5"/>
  <c r="O25" i="5"/>
  <c r="S24" i="5"/>
  <c r="O24" i="5"/>
  <c r="S23" i="5"/>
  <c r="O23" i="5"/>
  <c r="S22" i="5"/>
  <c r="O22" i="5"/>
  <c r="S21" i="5"/>
  <c r="O21" i="5"/>
  <c r="S20" i="5"/>
  <c r="O20" i="5"/>
  <c r="S19" i="5"/>
  <c r="O19" i="5"/>
  <c r="S18" i="5"/>
  <c r="O18" i="5"/>
  <c r="S17" i="5"/>
  <c r="O17" i="5"/>
  <c r="S16" i="5"/>
  <c r="O16" i="5"/>
  <c r="S15" i="5"/>
  <c r="O15" i="5"/>
  <c r="S11" i="5"/>
  <c r="O11" i="5"/>
  <c r="U8" i="5"/>
  <c r="X8" i="5" s="1"/>
  <c r="U7" i="5"/>
  <c r="V7" i="5" s="1"/>
  <c r="S6" i="5"/>
  <c r="O6" i="5"/>
  <c r="M88" i="6"/>
  <c r="M87" i="6"/>
  <c r="M86" i="6"/>
  <c r="M85" i="6"/>
  <c r="M84" i="6"/>
  <c r="M83" i="6"/>
  <c r="M82" i="6"/>
  <c r="M81" i="6"/>
  <c r="L78" i="6"/>
  <c r="S77" i="6"/>
  <c r="T75" i="6"/>
  <c r="T77" i="6" s="1"/>
  <c r="M75" i="6"/>
  <c r="L74" i="6"/>
  <c r="M71" i="6"/>
  <c r="M70" i="6"/>
  <c r="M69" i="6"/>
  <c r="M68" i="6"/>
  <c r="T67" i="6"/>
  <c r="M67" i="6"/>
  <c r="T66" i="6"/>
  <c r="S66" i="6"/>
  <c r="M66" i="6"/>
  <c r="T65" i="6"/>
  <c r="S65" i="6"/>
  <c r="M65" i="6"/>
  <c r="T64" i="6"/>
  <c r="S64" i="6"/>
  <c r="M64" i="6"/>
  <c r="L63" i="6"/>
  <c r="T60" i="6"/>
  <c r="M60" i="6"/>
  <c r="T59" i="6"/>
  <c r="M59" i="6"/>
  <c r="T58" i="6"/>
  <c r="S58" i="6"/>
  <c r="M58" i="6"/>
  <c r="T57" i="6"/>
  <c r="S57" i="6"/>
  <c r="M57" i="6"/>
  <c r="T56" i="6"/>
  <c r="M56" i="6"/>
  <c r="T55" i="6"/>
  <c r="M55" i="6"/>
  <c r="T54" i="6"/>
  <c r="M54" i="6"/>
  <c r="T53" i="6"/>
  <c r="M53" i="6"/>
  <c r="L52" i="6"/>
  <c r="S51" i="6"/>
  <c r="M50" i="6"/>
  <c r="M49" i="6"/>
  <c r="O36" i="6"/>
  <c r="P36" i="6" s="1"/>
  <c r="M36" i="6"/>
  <c r="T35" i="6"/>
  <c r="O35" i="6"/>
  <c r="P35" i="6" s="1"/>
  <c r="M35" i="6"/>
  <c r="T34" i="6"/>
  <c r="O34" i="6"/>
  <c r="P34" i="6" s="1"/>
  <c r="M34" i="6"/>
  <c r="T33" i="6"/>
  <c r="T32" i="6"/>
  <c r="O31" i="6"/>
  <c r="P31" i="6" s="1"/>
  <c r="M31" i="6"/>
  <c r="T30" i="6"/>
  <c r="O30" i="6"/>
  <c r="P30" i="6" s="1"/>
  <c r="M30" i="6"/>
  <c r="O29" i="6"/>
  <c r="P29" i="6" s="1"/>
  <c r="M29" i="6"/>
  <c r="T28" i="6"/>
  <c r="O28" i="6"/>
  <c r="P28" i="6" s="1"/>
  <c r="M28" i="6"/>
  <c r="L26" i="6"/>
  <c r="T24" i="6"/>
  <c r="S24" i="6"/>
  <c r="M24" i="6"/>
  <c r="T15" i="6"/>
  <c r="S15" i="6"/>
  <c r="M15" i="6"/>
  <c r="T14" i="6"/>
  <c r="S14" i="6"/>
  <c r="M14" i="6"/>
  <c r="M13" i="6"/>
  <c r="B12" i="6"/>
  <c r="B11" i="6"/>
  <c r="B10" i="6"/>
  <c r="L9" i="6"/>
  <c r="L2" i="6" s="1"/>
  <c r="T8" i="6"/>
  <c r="S8" i="6"/>
  <c r="H1" i="6"/>
  <c r="G1" i="6"/>
  <c r="F1" i="6"/>
  <c r="E1" i="6"/>
  <c r="D1" i="6"/>
  <c r="B1" i="6"/>
  <c r="T93" i="1"/>
  <c r="S135" i="5"/>
  <c r="O135" i="5"/>
  <c r="S145" i="5"/>
  <c r="O145" i="5"/>
  <c r="S144" i="5"/>
  <c r="O144" i="5"/>
  <c r="S142" i="5"/>
  <c r="O142" i="5"/>
  <c r="O146" i="5"/>
  <c r="S146" i="5"/>
  <c r="S148" i="5"/>
  <c r="O148" i="5"/>
  <c r="S140" i="5"/>
  <c r="O140" i="5"/>
  <c r="S139" i="5"/>
  <c r="O139" i="5"/>
  <c r="S105" i="5"/>
  <c r="O105" i="5"/>
  <c r="S104" i="5"/>
  <c r="O104" i="5"/>
  <c r="W181" i="5"/>
  <c r="W182" i="5" s="1"/>
  <c r="J181" i="5"/>
  <c r="J182" i="5" s="1"/>
  <c r="U177" i="5"/>
  <c r="X177" i="5" s="1"/>
  <c r="U176" i="5"/>
  <c r="X176" i="5" s="1"/>
  <c r="Y176" i="5" s="1"/>
  <c r="U175" i="5"/>
  <c r="X175" i="5" s="1"/>
  <c r="Y175" i="5" s="1"/>
  <c r="U174" i="5"/>
  <c r="X174" i="5" s="1"/>
  <c r="U173" i="5"/>
  <c r="X173" i="5" s="1"/>
  <c r="Y173" i="5" s="1"/>
  <c r="S161" i="5"/>
  <c r="O161" i="5"/>
  <c r="S160" i="5"/>
  <c r="O160" i="5"/>
  <c r="S159" i="5"/>
  <c r="O159" i="5"/>
  <c r="S158" i="5"/>
  <c r="O158" i="5"/>
  <c r="S157" i="5"/>
  <c r="O157" i="5"/>
  <c r="S156" i="5"/>
  <c r="O156" i="5"/>
  <c r="S155" i="5"/>
  <c r="O155" i="5"/>
  <c r="S154" i="5"/>
  <c r="O154" i="5"/>
  <c r="S153" i="5"/>
  <c r="O153" i="5"/>
  <c r="S152" i="5"/>
  <c r="O152" i="5"/>
  <c r="S151" i="5"/>
  <c r="O151" i="5"/>
  <c r="Y149" i="5"/>
  <c r="Z149" i="5" s="1"/>
  <c r="AA149" i="5" s="1"/>
  <c r="U149" i="5"/>
  <c r="V149" i="5" s="1"/>
  <c r="U147" i="5"/>
  <c r="X147" i="5" s="1"/>
  <c r="Y147" i="5" s="1"/>
  <c r="U143" i="5"/>
  <c r="X143" i="5" s="1"/>
  <c r="Y143" i="5" s="1"/>
  <c r="U141" i="5"/>
  <c r="V141" i="5" s="1"/>
  <c r="U134" i="5"/>
  <c r="V134" i="5" s="1"/>
  <c r="U132" i="5"/>
  <c r="X132" i="5" s="1"/>
  <c r="U131" i="5"/>
  <c r="V131" i="5" s="1"/>
  <c r="U130" i="5"/>
  <c r="U129" i="5"/>
  <c r="U128" i="5"/>
  <c r="X128" i="5" s="1"/>
  <c r="Y128" i="5" s="1"/>
  <c r="U127" i="5"/>
  <c r="V127" i="5" s="1"/>
  <c r="U126" i="5"/>
  <c r="X126" i="5" s="1"/>
  <c r="U125" i="5"/>
  <c r="V125" i="5" s="1"/>
  <c r="U124" i="5"/>
  <c r="X124" i="5" s="1"/>
  <c r="U123" i="5"/>
  <c r="V123" i="5" s="1"/>
  <c r="U122" i="5"/>
  <c r="U119" i="5"/>
  <c r="X119" i="5" s="1"/>
  <c r="Y119" i="5" s="1"/>
  <c r="U118" i="5"/>
  <c r="X118" i="5" s="1"/>
  <c r="Y118" i="5" s="1"/>
  <c r="Z118" i="5" s="1"/>
  <c r="U117" i="5"/>
  <c r="U116" i="5"/>
  <c r="X116" i="5" s="1"/>
  <c r="S103" i="5"/>
  <c r="O103" i="5"/>
  <c r="S102" i="5"/>
  <c r="O102" i="5"/>
  <c r="S101" i="5"/>
  <c r="O101" i="5"/>
  <c r="S100" i="5"/>
  <c r="O100" i="5"/>
  <c r="S99" i="5"/>
  <c r="O99" i="5"/>
  <c r="S98" i="5"/>
  <c r="O98" i="5"/>
  <c r="S5" i="5"/>
  <c r="O5" i="5"/>
  <c r="S4" i="5"/>
  <c r="O4" i="5"/>
  <c r="S3" i="5"/>
  <c r="O3" i="5"/>
  <c r="S2" i="5"/>
  <c r="O2" i="5"/>
  <c r="L22" i="4"/>
  <c r="B12" i="4"/>
  <c r="B11" i="4"/>
  <c r="B10" i="4"/>
  <c r="L9" i="4"/>
  <c r="L2" i="4" s="1"/>
  <c r="H1" i="4"/>
  <c r="G1" i="4"/>
  <c r="F1" i="4"/>
  <c r="E1" i="4"/>
  <c r="D1" i="4"/>
  <c r="B1" i="4"/>
  <c r="T8" i="1"/>
  <c r="S8" i="1"/>
  <c r="K78" i="1"/>
  <c r="K74" i="1"/>
  <c r="K63" i="1"/>
  <c r="K52" i="1"/>
  <c r="K26" i="1"/>
  <c r="K9" i="1"/>
  <c r="K2" i="1" s="1"/>
  <c r="T78" i="2"/>
  <c r="P78" i="2"/>
  <c r="W78" i="2" s="1"/>
  <c r="Z78" i="2" s="1"/>
  <c r="J78" i="2" s="1"/>
  <c r="P77" i="2"/>
  <c r="P76" i="2"/>
  <c r="P75" i="2"/>
  <c r="P74" i="2"/>
  <c r="W74" i="2" s="1"/>
  <c r="X74" i="2" s="1"/>
  <c r="Z74" i="2" s="1"/>
  <c r="J74" i="2" s="1"/>
  <c r="P73" i="2"/>
  <c r="T77" i="2"/>
  <c r="T76" i="2"/>
  <c r="T75" i="2"/>
  <c r="T74" i="2"/>
  <c r="T73" i="2"/>
  <c r="T72" i="2"/>
  <c r="P72" i="2"/>
  <c r="T71" i="2"/>
  <c r="P71" i="2"/>
  <c r="W71" i="2" s="1"/>
  <c r="Z71" i="2" s="1"/>
  <c r="J71" i="2" s="1"/>
  <c r="T79" i="2"/>
  <c r="W79" i="2" s="1"/>
  <c r="Z79" i="2" s="1"/>
  <c r="P79" i="2"/>
  <c r="T70" i="2"/>
  <c r="T69" i="2"/>
  <c r="P70" i="2"/>
  <c r="W70" i="2" s="1"/>
  <c r="P69" i="2"/>
  <c r="I97" i="7" l="1"/>
  <c r="Z7" i="7"/>
  <c r="AA7" i="7"/>
  <c r="AA60" i="7"/>
  <c r="I91" i="7"/>
  <c r="Y69" i="7"/>
  <c r="I69" i="7"/>
  <c r="Y23" i="7"/>
  <c r="I23" i="7"/>
  <c r="AA59" i="7"/>
  <c r="Y75" i="7"/>
  <c r="AA75" i="7" s="1"/>
  <c r="I75" i="7"/>
  <c r="Y14" i="7"/>
  <c r="V71" i="7"/>
  <c r="Y26" i="7"/>
  <c r="I26" i="7"/>
  <c r="Y70" i="7"/>
  <c r="I70" i="7"/>
  <c r="I7" i="7"/>
  <c r="I21" i="7"/>
  <c r="Y85" i="7"/>
  <c r="I85" i="7"/>
  <c r="I47" i="7"/>
  <c r="AA52" i="7"/>
  <c r="I41" i="7"/>
  <c r="I59" i="7"/>
  <c r="AA33" i="7"/>
  <c r="Y5" i="7"/>
  <c r="I5" i="7"/>
  <c r="I92" i="7"/>
  <c r="Y51" i="7"/>
  <c r="I51" i="7"/>
  <c r="I40" i="7"/>
  <c r="W58" i="7"/>
  <c r="I58" i="7" s="1"/>
  <c r="U100" i="7"/>
  <c r="V98" i="7"/>
  <c r="I22" i="7"/>
  <c r="I66" i="7"/>
  <c r="I43" i="7"/>
  <c r="I61" i="7"/>
  <c r="I60" i="7"/>
  <c r="Y42" i="7"/>
  <c r="I42" i="7"/>
  <c r="Y83" i="7"/>
  <c r="I83" i="7"/>
  <c r="V35" i="7"/>
  <c r="V55" i="7"/>
  <c r="Y34" i="7"/>
  <c r="I34" i="7"/>
  <c r="I18" i="7"/>
  <c r="I96" i="7"/>
  <c r="Y62" i="7"/>
  <c r="I62" i="7"/>
  <c r="I93" i="7"/>
  <c r="I95" i="7"/>
  <c r="Y77" i="7"/>
  <c r="AA77" i="7" s="1"/>
  <c r="I77" i="7"/>
  <c r="I39" i="7"/>
  <c r="I94" i="7"/>
  <c r="I28" i="7"/>
  <c r="AA8" i="7"/>
  <c r="I6" i="7"/>
  <c r="V87" i="7"/>
  <c r="Q100" i="7"/>
  <c r="Y17" i="7"/>
  <c r="W79" i="7"/>
  <c r="Y79" i="7" s="1"/>
  <c r="Y74" i="7"/>
  <c r="Y95" i="7"/>
  <c r="Y43" i="7"/>
  <c r="V9" i="7"/>
  <c r="Z13" i="7"/>
  <c r="AA13" i="7" s="1"/>
  <c r="Z6" i="7"/>
  <c r="AA6" i="7" s="1"/>
  <c r="Z85" i="7"/>
  <c r="Z92" i="7"/>
  <c r="AA92" i="7" s="1"/>
  <c r="Z12" i="7"/>
  <c r="AA12" i="7" s="1"/>
  <c r="Z83" i="7"/>
  <c r="Z31" i="7"/>
  <c r="AA31" i="7" s="1"/>
  <c r="W30" i="7"/>
  <c r="I30" i="7" s="1"/>
  <c r="Z78" i="7"/>
  <c r="AA78" i="7" s="1"/>
  <c r="W64" i="7"/>
  <c r="I64" i="7" s="1"/>
  <c r="W24" i="7"/>
  <c r="Z4" i="7"/>
  <c r="AA4" i="7" s="1"/>
  <c r="W48" i="7"/>
  <c r="I48" i="7" s="1"/>
  <c r="W81" i="7"/>
  <c r="I81" i="7" s="1"/>
  <c r="W49" i="7"/>
  <c r="I49" i="7" s="1"/>
  <c r="W29" i="7"/>
  <c r="Z86" i="7"/>
  <c r="AA86" i="7" s="1"/>
  <c r="Z32" i="7"/>
  <c r="AA32" i="7" s="1"/>
  <c r="Z51" i="7"/>
  <c r="W25" i="7"/>
  <c r="I25" i="7" s="1"/>
  <c r="W65" i="7"/>
  <c r="I65" i="7" s="1"/>
  <c r="Z11" i="7"/>
  <c r="Z14" i="7" s="1"/>
  <c r="Z42" i="7"/>
  <c r="Z68" i="7"/>
  <c r="AA68" i="7" s="1"/>
  <c r="Z94" i="7"/>
  <c r="AA94" i="7" s="1"/>
  <c r="W50" i="7"/>
  <c r="I50" i="7" s="1"/>
  <c r="W82" i="7"/>
  <c r="I82" i="7" s="1"/>
  <c r="Z67" i="7"/>
  <c r="AA67" i="7" s="1"/>
  <c r="Y114" i="7"/>
  <c r="Z114" i="7" s="1"/>
  <c r="AA114" i="7" s="1"/>
  <c r="W27" i="7"/>
  <c r="I27" i="7" s="1"/>
  <c r="W63" i="7"/>
  <c r="W80" i="7"/>
  <c r="Z53" i="7"/>
  <c r="AA53" i="7" s="1"/>
  <c r="Z113" i="7"/>
  <c r="AA113" i="7" s="1"/>
  <c r="Z44" i="7"/>
  <c r="AA44" i="7" s="1"/>
  <c r="Z93" i="7"/>
  <c r="AA93" i="7" s="1"/>
  <c r="Z41" i="7"/>
  <c r="AA41" i="7" s="1"/>
  <c r="Z97" i="7"/>
  <c r="AA97" i="7" s="1"/>
  <c r="Z45" i="7"/>
  <c r="AA45" i="7" s="1"/>
  <c r="Z18" i="7"/>
  <c r="AA18" i="7" s="1"/>
  <c r="Z110" i="7"/>
  <c r="AA110" i="7" s="1"/>
  <c r="Z21" i="7"/>
  <c r="AA21" i="7" s="1"/>
  <c r="Z39" i="7"/>
  <c r="AA39" i="7" s="1"/>
  <c r="Z60" i="7"/>
  <c r="Z91" i="7"/>
  <c r="AA91" i="7" s="1"/>
  <c r="Z111" i="7"/>
  <c r="AA111" i="7" s="1"/>
  <c r="W2" i="7"/>
  <c r="I2" i="7" s="1"/>
  <c r="Z96" i="7"/>
  <c r="AA96" i="7" s="1"/>
  <c r="W38" i="7"/>
  <c r="I38" i="7" s="1"/>
  <c r="Z126" i="7"/>
  <c r="AA126" i="7" s="1"/>
  <c r="Z130" i="7"/>
  <c r="Z117" i="7"/>
  <c r="AA117" i="7" s="1"/>
  <c r="Z46" i="7"/>
  <c r="AA46" i="7" s="1"/>
  <c r="Z61" i="7"/>
  <c r="AA61" i="7" s="1"/>
  <c r="W3" i="7"/>
  <c r="I3" i="7" s="1"/>
  <c r="Z20" i="7"/>
  <c r="AA20" i="7" s="1"/>
  <c r="Z28" i="7"/>
  <c r="AA28" i="7" s="1"/>
  <c r="Z119" i="7"/>
  <c r="AA119" i="7" s="1"/>
  <c r="Z40" i="7"/>
  <c r="AA40" i="7" s="1"/>
  <c r="Z59" i="7"/>
  <c r="Z23" i="7"/>
  <c r="AA125" i="7"/>
  <c r="AA127" i="7"/>
  <c r="W112" i="7"/>
  <c r="Y112" i="7" s="1"/>
  <c r="W47" i="7"/>
  <c r="Y47" i="7" s="1"/>
  <c r="Z128" i="7"/>
  <c r="Z22" i="7"/>
  <c r="AA22" i="7" s="1"/>
  <c r="Z5" i="7"/>
  <c r="AA134" i="7"/>
  <c r="Z122" i="7"/>
  <c r="Z132" i="7"/>
  <c r="Z124" i="7"/>
  <c r="AA131" i="7"/>
  <c r="W90" i="7"/>
  <c r="I90" i="7" s="1"/>
  <c r="AA123" i="7"/>
  <c r="Z135" i="7"/>
  <c r="N9" i="4"/>
  <c r="N71" i="4"/>
  <c r="M86" i="4"/>
  <c r="N82" i="4"/>
  <c r="N22" i="4"/>
  <c r="N86" i="4" s="1"/>
  <c r="U81" i="5"/>
  <c r="X81" i="5" s="1"/>
  <c r="U83" i="5"/>
  <c r="X83" i="5" s="1"/>
  <c r="Y83" i="5" s="1"/>
  <c r="Z83" i="5" s="1"/>
  <c r="AA83" i="5" s="1"/>
  <c r="U88" i="5"/>
  <c r="V88" i="5" s="1"/>
  <c r="X88" i="5" s="1"/>
  <c r="U60" i="5"/>
  <c r="X60" i="5" s="1"/>
  <c r="I60" i="5" s="1"/>
  <c r="U62" i="5"/>
  <c r="V62" i="5" s="1"/>
  <c r="X62" i="5" s="1"/>
  <c r="U64" i="5"/>
  <c r="V64" i="5" s="1"/>
  <c r="X64" i="5" s="1"/>
  <c r="U66" i="5"/>
  <c r="X66" i="5" s="1"/>
  <c r="Y66" i="5" s="1"/>
  <c r="Z66" i="5" s="1"/>
  <c r="AA66" i="5" s="1"/>
  <c r="U68" i="5"/>
  <c r="X68" i="5" s="1"/>
  <c r="Y68" i="5" s="1"/>
  <c r="Z68" i="5" s="1"/>
  <c r="AA68" i="5" s="1"/>
  <c r="I68" i="5" s="1"/>
  <c r="U76" i="5"/>
  <c r="X76" i="5" s="1"/>
  <c r="I76" i="5" s="1"/>
  <c r="U78" i="5"/>
  <c r="V78" i="5" s="1"/>
  <c r="X78" i="5" s="1"/>
  <c r="U80" i="5"/>
  <c r="V80" i="5" s="1"/>
  <c r="X80" i="5" s="1"/>
  <c r="U82" i="5"/>
  <c r="X82" i="5" s="1"/>
  <c r="I82" i="5" s="1"/>
  <c r="U84" i="5"/>
  <c r="X84" i="5" s="1"/>
  <c r="Y84" i="5" s="1"/>
  <c r="U89" i="5"/>
  <c r="V89" i="5" s="1"/>
  <c r="X89" i="5" s="1"/>
  <c r="U93" i="5"/>
  <c r="V93" i="5" s="1"/>
  <c r="X93" i="5" s="1"/>
  <c r="U95" i="5"/>
  <c r="V95" i="5" s="1"/>
  <c r="U90" i="5"/>
  <c r="V90" i="5" s="1"/>
  <c r="X90" i="5" s="1"/>
  <c r="U91" i="5"/>
  <c r="V91" i="5" s="1"/>
  <c r="X91" i="5" s="1"/>
  <c r="U94" i="5"/>
  <c r="V94" i="5" s="1"/>
  <c r="X94" i="5" s="1"/>
  <c r="U92" i="5"/>
  <c r="U79" i="5"/>
  <c r="V79" i="5" s="1"/>
  <c r="X79" i="5" s="1"/>
  <c r="U72" i="5"/>
  <c r="V72" i="5" s="1"/>
  <c r="X72" i="5" s="1"/>
  <c r="U77" i="5"/>
  <c r="V77" i="5" s="1"/>
  <c r="X77" i="5" s="1"/>
  <c r="Y81" i="5"/>
  <c r="I81" i="5"/>
  <c r="U65" i="5"/>
  <c r="X65" i="5" s="1"/>
  <c r="Y65" i="5" s="1"/>
  <c r="U67" i="5"/>
  <c r="X67" i="5" s="1"/>
  <c r="I67" i="5" s="1"/>
  <c r="U63" i="5"/>
  <c r="V63" i="5" s="1"/>
  <c r="X63" i="5" s="1"/>
  <c r="U57" i="5"/>
  <c r="V57" i="5" s="1"/>
  <c r="X57" i="5" s="1"/>
  <c r="U59" i="5"/>
  <c r="U61" i="5"/>
  <c r="V61" i="5" s="1"/>
  <c r="X61" i="5" s="1"/>
  <c r="U58" i="5"/>
  <c r="V58" i="5" s="1"/>
  <c r="X58" i="5" s="1"/>
  <c r="U56" i="5"/>
  <c r="V56" i="5" s="1"/>
  <c r="X56" i="5" s="1"/>
  <c r="U42" i="5"/>
  <c r="V42" i="5" s="1"/>
  <c r="X42" i="5" s="1"/>
  <c r="U44" i="5"/>
  <c r="X44" i="5" s="1"/>
  <c r="I44" i="5" s="1"/>
  <c r="U46" i="5"/>
  <c r="V46" i="5" s="1"/>
  <c r="U48" i="5"/>
  <c r="V48" i="5" s="1"/>
  <c r="X48" i="5" s="1"/>
  <c r="U50" i="5"/>
  <c r="X50" i="5" s="1"/>
  <c r="Y50" i="5" s="1"/>
  <c r="U52" i="5"/>
  <c r="X52" i="5" s="1"/>
  <c r="Y52" i="5" s="1"/>
  <c r="Z52" i="5" s="1"/>
  <c r="AA52" i="5" s="1"/>
  <c r="I52" i="5" s="1"/>
  <c r="U49" i="5"/>
  <c r="X49" i="5" s="1"/>
  <c r="I49" i="5" s="1"/>
  <c r="U51" i="5"/>
  <c r="X51" i="5" s="1"/>
  <c r="Y51" i="5" s="1"/>
  <c r="Z51" i="5" s="1"/>
  <c r="AA51" i="5" s="1"/>
  <c r="U43" i="5"/>
  <c r="V43" i="5" s="1"/>
  <c r="U47" i="5"/>
  <c r="V47" i="5" s="1"/>
  <c r="X47" i="5" s="1"/>
  <c r="U45" i="5"/>
  <c r="V45" i="5" s="1"/>
  <c r="X45" i="5" s="1"/>
  <c r="U41" i="5"/>
  <c r="V41" i="5" s="1"/>
  <c r="X41" i="5" s="1"/>
  <c r="U40" i="5"/>
  <c r="V40" i="5" s="1"/>
  <c r="X40" i="5" s="1"/>
  <c r="U16" i="5"/>
  <c r="V16" i="5" s="1"/>
  <c r="X16" i="5" s="1"/>
  <c r="Y16" i="5" s="1"/>
  <c r="U18" i="5"/>
  <c r="V18" i="5" s="1"/>
  <c r="X18" i="5" s="1"/>
  <c r="U20" i="5"/>
  <c r="V20" i="5" s="1"/>
  <c r="X20" i="5" s="1"/>
  <c r="U22" i="5"/>
  <c r="V22" i="5" s="1"/>
  <c r="X22" i="5" s="1"/>
  <c r="U26" i="5"/>
  <c r="V26" i="5" s="1"/>
  <c r="X26" i="5" s="1"/>
  <c r="Y26" i="5" s="1"/>
  <c r="Z26" i="5" s="1"/>
  <c r="U32" i="5"/>
  <c r="X32" i="5" s="1"/>
  <c r="Y32" i="5" s="1"/>
  <c r="Z32" i="5" s="1"/>
  <c r="U37" i="5"/>
  <c r="V37" i="5" s="1"/>
  <c r="X37" i="5" s="1"/>
  <c r="U39" i="5"/>
  <c r="V39" i="5" s="1"/>
  <c r="X39" i="5" s="1"/>
  <c r="U21" i="5"/>
  <c r="V21" i="5" s="1"/>
  <c r="X21" i="5" s="1"/>
  <c r="U27" i="5"/>
  <c r="V27" i="5" s="1"/>
  <c r="X27" i="5" s="1"/>
  <c r="U29" i="5"/>
  <c r="X29" i="5" s="1"/>
  <c r="I29" i="5" s="1"/>
  <c r="U31" i="5"/>
  <c r="X31" i="5" s="1"/>
  <c r="I31" i="5" s="1"/>
  <c r="U38" i="5"/>
  <c r="V38" i="5" s="1"/>
  <c r="X38" i="5" s="1"/>
  <c r="U25" i="5"/>
  <c r="V25" i="5" s="1"/>
  <c r="X25" i="5" s="1"/>
  <c r="I25" i="5" s="1"/>
  <c r="U24" i="5"/>
  <c r="X24" i="5" s="1"/>
  <c r="I24" i="5" s="1"/>
  <c r="U36" i="5"/>
  <c r="V36" i="5" s="1"/>
  <c r="X36" i="5" s="1"/>
  <c r="U23" i="5"/>
  <c r="V23" i="5" s="1"/>
  <c r="X23" i="5" s="1"/>
  <c r="U30" i="5"/>
  <c r="X30" i="5" s="1"/>
  <c r="I30" i="5" s="1"/>
  <c r="U28" i="5"/>
  <c r="U19" i="5"/>
  <c r="V19" i="5" s="1"/>
  <c r="X19" i="5" s="1"/>
  <c r="U17" i="5"/>
  <c r="X17" i="5" s="1"/>
  <c r="I17" i="5" s="1"/>
  <c r="U15" i="5"/>
  <c r="V15" i="5" s="1"/>
  <c r="X15" i="5" s="1"/>
  <c r="U11" i="5"/>
  <c r="X11" i="5" s="1"/>
  <c r="X7" i="5"/>
  <c r="Y7" i="5" s="1"/>
  <c r="U6" i="5"/>
  <c r="V6" i="5" s="1"/>
  <c r="X6" i="5" s="1"/>
  <c r="Y8" i="5"/>
  <c r="AA8" i="5" s="1"/>
  <c r="U140" i="5"/>
  <c r="V140" i="5" s="1"/>
  <c r="X140" i="5" s="1"/>
  <c r="Y140" i="5" s="1"/>
  <c r="Z140" i="5" s="1"/>
  <c r="U145" i="5"/>
  <c r="V145" i="5" s="1"/>
  <c r="X145" i="5" s="1"/>
  <c r="Y145" i="5" s="1"/>
  <c r="U98" i="5"/>
  <c r="V98" i="5" s="1"/>
  <c r="U100" i="5"/>
  <c r="V100" i="5" s="1"/>
  <c r="X100" i="5" s="1"/>
  <c r="U144" i="5"/>
  <c r="V144" i="5" s="1"/>
  <c r="X144" i="5" s="1"/>
  <c r="Y144" i="5" s="1"/>
  <c r="Z144" i="5" s="1"/>
  <c r="AA144" i="5" s="1"/>
  <c r="U135" i="5"/>
  <c r="V135" i="5" s="1"/>
  <c r="X135" i="5" s="1"/>
  <c r="I135" i="5" s="1"/>
  <c r="T25" i="6"/>
  <c r="S73" i="6"/>
  <c r="P51" i="6"/>
  <c r="T62" i="6"/>
  <c r="S62" i="6"/>
  <c r="T73" i="6"/>
  <c r="T51" i="6"/>
  <c r="T90" i="6" s="1"/>
  <c r="T92" i="6" s="1"/>
  <c r="T93" i="6" s="1"/>
  <c r="S25" i="6"/>
  <c r="S90" i="6" s="1"/>
  <c r="O51" i="6"/>
  <c r="U146" i="5"/>
  <c r="V146" i="5" s="1"/>
  <c r="X146" i="5" s="1"/>
  <c r="Y146" i="5" s="1"/>
  <c r="U159" i="5"/>
  <c r="X159" i="5" s="1"/>
  <c r="Y159" i="5" s="1"/>
  <c r="Z159" i="5" s="1"/>
  <c r="U161" i="5"/>
  <c r="X161" i="5" s="1"/>
  <c r="Y161" i="5" s="1"/>
  <c r="Z161" i="5" s="1"/>
  <c r="AA161" i="5" s="1"/>
  <c r="I161" i="5" s="1"/>
  <c r="U105" i="5"/>
  <c r="X105" i="5" s="1"/>
  <c r="Y105" i="5" s="1"/>
  <c r="AA105" i="5" s="1"/>
  <c r="U2" i="5"/>
  <c r="V2" i="5" s="1"/>
  <c r="X2" i="5" s="1"/>
  <c r="X141" i="5"/>
  <c r="Y141" i="5" s="1"/>
  <c r="Z141" i="5" s="1"/>
  <c r="AA141" i="5" s="1"/>
  <c r="U155" i="5"/>
  <c r="V155" i="5" s="1"/>
  <c r="X155" i="5" s="1"/>
  <c r="U148" i="5"/>
  <c r="V148" i="5" s="1"/>
  <c r="X148" i="5" s="1"/>
  <c r="U5" i="5"/>
  <c r="X5" i="5" s="1"/>
  <c r="U154" i="5"/>
  <c r="V154" i="5" s="1"/>
  <c r="X154" i="5" s="1"/>
  <c r="U158" i="5"/>
  <c r="X158" i="5" s="1"/>
  <c r="I158" i="5" s="1"/>
  <c r="U139" i="5"/>
  <c r="V139" i="5" s="1"/>
  <c r="X139" i="5" s="1"/>
  <c r="U142" i="5"/>
  <c r="V142" i="5" s="1"/>
  <c r="U101" i="5"/>
  <c r="V101" i="5" s="1"/>
  <c r="X101" i="5" s="1"/>
  <c r="X127" i="5"/>
  <c r="Y127" i="5" s="1"/>
  <c r="Z143" i="5"/>
  <c r="AA143" i="5" s="1"/>
  <c r="U151" i="5"/>
  <c r="V151" i="5" s="1"/>
  <c r="X151" i="5" s="1"/>
  <c r="U153" i="5"/>
  <c r="X153" i="5" s="1"/>
  <c r="I153" i="5" s="1"/>
  <c r="U104" i="5"/>
  <c r="U99" i="5"/>
  <c r="V99" i="5" s="1"/>
  <c r="X99" i="5" s="1"/>
  <c r="V126" i="5"/>
  <c r="V147" i="5"/>
  <c r="V175" i="5"/>
  <c r="X134" i="5"/>
  <c r="Y134" i="5" s="1"/>
  <c r="V119" i="5"/>
  <c r="X125" i="5"/>
  <c r="Y125" i="5" s="1"/>
  <c r="Z125" i="5" s="1"/>
  <c r="V128" i="5"/>
  <c r="U156" i="5"/>
  <c r="V156" i="5" s="1"/>
  <c r="X156" i="5" s="1"/>
  <c r="V174" i="5"/>
  <c r="U3" i="5"/>
  <c r="V3" i="5" s="1"/>
  <c r="X3" i="5" s="1"/>
  <c r="U102" i="5"/>
  <c r="U103" i="5"/>
  <c r="V103" i="5" s="1"/>
  <c r="X103" i="5" s="1"/>
  <c r="AA118" i="5"/>
  <c r="V143" i="5"/>
  <c r="U157" i="5"/>
  <c r="V157" i="5" s="1"/>
  <c r="U160" i="5"/>
  <c r="X160" i="5" s="1"/>
  <c r="I160" i="5" s="1"/>
  <c r="U4" i="5"/>
  <c r="I4" i="5" s="1"/>
  <c r="X117" i="5"/>
  <c r="V117" i="5"/>
  <c r="X130" i="5"/>
  <c r="V130" i="5"/>
  <c r="Y132" i="5"/>
  <c r="Y126" i="5"/>
  <c r="V129" i="5"/>
  <c r="X129" i="5"/>
  <c r="Y116" i="5"/>
  <c r="Z116" i="5" s="1"/>
  <c r="AA116" i="5" s="1"/>
  <c r="X122" i="5"/>
  <c r="V122" i="5"/>
  <c r="Y124" i="5"/>
  <c r="Z124" i="5" s="1"/>
  <c r="Y177" i="5"/>
  <c r="Z177" i="5" s="1"/>
  <c r="AA177" i="5" s="1"/>
  <c r="Z175" i="5"/>
  <c r="AA175" i="5" s="1"/>
  <c r="O181" i="5"/>
  <c r="O182" i="5" s="1"/>
  <c r="V116" i="5"/>
  <c r="Z119" i="5"/>
  <c r="AA119" i="5" s="1"/>
  <c r="X123" i="5"/>
  <c r="V124" i="5"/>
  <c r="Z128" i="5"/>
  <c r="AA128" i="5" s="1"/>
  <c r="X131" i="5"/>
  <c r="V132" i="5"/>
  <c r="U152" i="5"/>
  <c r="S181" i="5"/>
  <c r="S182" i="5" s="1"/>
  <c r="V118" i="5"/>
  <c r="Z147" i="5"/>
  <c r="AA147" i="5" s="1"/>
  <c r="Z173" i="5"/>
  <c r="AA173" i="5" s="1"/>
  <c r="Y174" i="5"/>
  <c r="Z176" i="5"/>
  <c r="AA176" i="5" s="1"/>
  <c r="V177" i="5"/>
  <c r="V176" i="5"/>
  <c r="W72" i="2"/>
  <c r="W75" i="2"/>
  <c r="W76" i="2"/>
  <c r="Z76" i="2" s="1"/>
  <c r="J76" i="2" s="1"/>
  <c r="W69" i="2"/>
  <c r="X69" i="2" s="1"/>
  <c r="Z69" i="2" s="1"/>
  <c r="J69" i="2" s="1"/>
  <c r="W73" i="2"/>
  <c r="X73" i="2" s="1"/>
  <c r="W77" i="2"/>
  <c r="X70" i="2"/>
  <c r="Z70" i="2" s="1"/>
  <c r="AA79" i="2"/>
  <c r="Z77" i="2"/>
  <c r="Z73" i="2"/>
  <c r="J73" i="2" s="1"/>
  <c r="X75" i="2"/>
  <c r="Z75" i="2" s="1"/>
  <c r="J75" i="2" s="1"/>
  <c r="AA71" i="2"/>
  <c r="AA74" i="2"/>
  <c r="AB74" i="2" s="1"/>
  <c r="AC74" i="2" s="1"/>
  <c r="AA78" i="2"/>
  <c r="AB78" i="2" s="1"/>
  <c r="AC78" i="2" s="1"/>
  <c r="X72" i="2"/>
  <c r="Z72" i="2" s="1"/>
  <c r="J72" i="2" s="1"/>
  <c r="Y58" i="7" l="1"/>
  <c r="Z79" i="7"/>
  <c r="AA79" i="7"/>
  <c r="Y63" i="7"/>
  <c r="I63" i="7"/>
  <c r="Y29" i="7"/>
  <c r="I29" i="7"/>
  <c r="I79" i="7"/>
  <c r="W35" i="7"/>
  <c r="I24" i="7"/>
  <c r="Z43" i="7"/>
  <c r="AA43" i="7"/>
  <c r="Z62" i="7"/>
  <c r="AA62" i="7" s="1"/>
  <c r="Z34" i="7"/>
  <c r="AA34" i="7" s="1"/>
  <c r="AA83" i="7"/>
  <c r="AA51" i="7"/>
  <c r="Z26" i="7"/>
  <c r="AA26" i="7" s="1"/>
  <c r="Z58" i="7"/>
  <c r="AA5" i="7"/>
  <c r="AA85" i="7"/>
  <c r="Z70" i="7"/>
  <c r="AA70" i="7" s="1"/>
  <c r="AA11" i="7"/>
  <c r="AA23" i="7"/>
  <c r="Z69" i="7"/>
  <c r="AA69" i="7" s="1"/>
  <c r="W87" i="7"/>
  <c r="Y80" i="7"/>
  <c r="I80" i="7"/>
  <c r="AA74" i="7"/>
  <c r="AA42" i="7"/>
  <c r="AA14" i="7"/>
  <c r="Y27" i="7"/>
  <c r="Y82" i="7"/>
  <c r="Z95" i="7"/>
  <c r="AA95" i="7" s="1"/>
  <c r="Z74" i="7"/>
  <c r="Y50" i="7"/>
  <c r="Z50" i="7" s="1"/>
  <c r="Y25" i="7"/>
  <c r="Y81" i="7"/>
  <c r="V100" i="7"/>
  <c r="Y3" i="7"/>
  <c r="Y65" i="7"/>
  <c r="W71" i="7"/>
  <c r="Y49" i="7"/>
  <c r="Y24" i="7"/>
  <c r="Y30" i="7"/>
  <c r="W98" i="7"/>
  <c r="Y90" i="7"/>
  <c r="W55" i="7"/>
  <c r="Y38" i="7"/>
  <c r="W9" i="7"/>
  <c r="Y2" i="7"/>
  <c r="Y48" i="7"/>
  <c r="Y64" i="7"/>
  <c r="Z64" i="7" s="1"/>
  <c r="Z66" i="7"/>
  <c r="AA66" i="7" s="1"/>
  <c r="Z17" i="7"/>
  <c r="AA17" i="7" s="1"/>
  <c r="AA135" i="7"/>
  <c r="Z63" i="7"/>
  <c r="AA122" i="7"/>
  <c r="AA124" i="7"/>
  <c r="Z80" i="7"/>
  <c r="Z2" i="7"/>
  <c r="AA132" i="7"/>
  <c r="Z112" i="7"/>
  <c r="AA112" i="7" s="1"/>
  <c r="AA130" i="7"/>
  <c r="AA128" i="7"/>
  <c r="Z47" i="7"/>
  <c r="AA47" i="7" s="1"/>
  <c r="Y44" i="5"/>
  <c r="Z44" i="5" s="1"/>
  <c r="I83" i="5"/>
  <c r="Y82" i="5"/>
  <c r="Y60" i="5"/>
  <c r="Z60" i="5" s="1"/>
  <c r="AA60" i="5" s="1"/>
  <c r="I66" i="5"/>
  <c r="X95" i="5"/>
  <c r="Y95" i="5" s="1"/>
  <c r="Z95" i="5" s="1"/>
  <c r="AA95" i="5" s="1"/>
  <c r="I95" i="5" s="1"/>
  <c r="Y76" i="5"/>
  <c r="Z76" i="5" s="1"/>
  <c r="AA76" i="5" s="1"/>
  <c r="V92" i="5"/>
  <c r="X92" i="5" s="1"/>
  <c r="Y92" i="5" s="1"/>
  <c r="Z92" i="5" s="1"/>
  <c r="AA92" i="5" s="1"/>
  <c r="I92" i="5" s="1"/>
  <c r="Y89" i="5"/>
  <c r="Z89" i="5" s="1"/>
  <c r="AA89" i="5" s="1"/>
  <c r="I89" i="5" s="1"/>
  <c r="Y88" i="5"/>
  <c r="Z88" i="5" s="1"/>
  <c r="AA88" i="5" s="1"/>
  <c r="I88" i="5" s="1"/>
  <c r="Y93" i="5"/>
  <c r="Z93" i="5" s="1"/>
  <c r="AA93" i="5" s="1"/>
  <c r="I93" i="5" s="1"/>
  <c r="Y91" i="5"/>
  <c r="Y90" i="5"/>
  <c r="Z90" i="5" s="1"/>
  <c r="AA90" i="5" s="1"/>
  <c r="I90" i="5" s="1"/>
  <c r="Y94" i="5"/>
  <c r="Z82" i="5"/>
  <c r="AA82" i="5" s="1"/>
  <c r="Z84" i="5"/>
  <c r="AA84" i="5" s="1"/>
  <c r="I84" i="5" s="1"/>
  <c r="I79" i="5"/>
  <c r="Y79" i="5"/>
  <c r="Z79" i="5" s="1"/>
  <c r="AA79" i="5" s="1"/>
  <c r="Y77" i="5"/>
  <c r="Z77" i="5" s="1"/>
  <c r="I77" i="5"/>
  <c r="I80" i="5"/>
  <c r="Y80" i="5"/>
  <c r="Z80" i="5" s="1"/>
  <c r="Z81" i="5"/>
  <c r="AA81" i="5" s="1"/>
  <c r="Y78" i="5"/>
  <c r="Z78" i="5" s="1"/>
  <c r="I78" i="5"/>
  <c r="I65" i="5"/>
  <c r="I72" i="5"/>
  <c r="Y72" i="5"/>
  <c r="Z72" i="5" s="1"/>
  <c r="Y67" i="5"/>
  <c r="Z67" i="5" s="1"/>
  <c r="AA67" i="5" s="1"/>
  <c r="V59" i="5"/>
  <c r="X59" i="5" s="1"/>
  <c r="Y59" i="5" s="1"/>
  <c r="Y62" i="5"/>
  <c r="Z62" i="5" s="1"/>
  <c r="I62" i="5"/>
  <c r="Y61" i="5"/>
  <c r="Z61" i="5" s="1"/>
  <c r="AA61" i="5" s="1"/>
  <c r="I61" i="5"/>
  <c r="X46" i="5"/>
  <c r="I46" i="5" s="1"/>
  <c r="I64" i="5"/>
  <c r="Y64" i="5"/>
  <c r="Z64" i="5" s="1"/>
  <c r="AA64" i="5" s="1"/>
  <c r="Z65" i="5"/>
  <c r="AA65" i="5" s="1"/>
  <c r="I63" i="5"/>
  <c r="Y63" i="5"/>
  <c r="Z63" i="5" s="1"/>
  <c r="AA63" i="5" s="1"/>
  <c r="Y57" i="5"/>
  <c r="Y58" i="5"/>
  <c r="Z58" i="5" s="1"/>
  <c r="Z50" i="5"/>
  <c r="I51" i="5"/>
  <c r="I50" i="5"/>
  <c r="Y49" i="5"/>
  <c r="Z49" i="5" s="1"/>
  <c r="AA49" i="5" s="1"/>
  <c r="I16" i="5"/>
  <c r="I26" i="5"/>
  <c r="Y56" i="5"/>
  <c r="Z56" i="5" s="1"/>
  <c r="AA56" i="5" s="1"/>
  <c r="I56" i="5" s="1"/>
  <c r="X43" i="5"/>
  <c r="Y43" i="5" s="1"/>
  <c r="Z43" i="5" s="1"/>
  <c r="AA43" i="5" s="1"/>
  <c r="I43" i="5" s="1"/>
  <c r="AA50" i="5"/>
  <c r="Y45" i="5"/>
  <c r="Z45" i="5" s="1"/>
  <c r="AA45" i="5" s="1"/>
  <c r="I45" i="5"/>
  <c r="Y47" i="5"/>
  <c r="Z47" i="5" s="1"/>
  <c r="AA47" i="5" s="1"/>
  <c r="I47" i="5"/>
  <c r="I48" i="5"/>
  <c r="Y48" i="5"/>
  <c r="Y29" i="5"/>
  <c r="Z29" i="5" s="1"/>
  <c r="AA29" i="5" s="1"/>
  <c r="AA44" i="5"/>
  <c r="Y31" i="5"/>
  <c r="Z31" i="5" s="1"/>
  <c r="Y42" i="5"/>
  <c r="Y25" i="5"/>
  <c r="Y41" i="5"/>
  <c r="Y40" i="5"/>
  <c r="I38" i="5"/>
  <c r="Y38" i="5"/>
  <c r="Y39" i="5"/>
  <c r="Y24" i="5"/>
  <c r="Z24" i="5" s="1"/>
  <c r="Y30" i="5"/>
  <c r="Z30" i="5" s="1"/>
  <c r="V28" i="5"/>
  <c r="X28" i="5" s="1"/>
  <c r="I36" i="5"/>
  <c r="Y36" i="5"/>
  <c r="Z36" i="5" s="1"/>
  <c r="Y37" i="5"/>
  <c r="Z37" i="5" s="1"/>
  <c r="AA37" i="5" s="1"/>
  <c r="I37" i="5" s="1"/>
  <c r="Y23" i="5"/>
  <c r="Z23" i="5" s="1"/>
  <c r="I23" i="5"/>
  <c r="AA32" i="5"/>
  <c r="I32" i="5" s="1"/>
  <c r="AA26" i="5"/>
  <c r="I22" i="5"/>
  <c r="Y22" i="5"/>
  <c r="Z22" i="5" s="1"/>
  <c r="I27" i="5"/>
  <c r="Y27" i="5"/>
  <c r="Z27" i="5" s="1"/>
  <c r="AA27" i="5" s="1"/>
  <c r="Z25" i="5"/>
  <c r="AA25" i="5" s="1"/>
  <c r="Y17" i="5"/>
  <c r="Z17" i="5" s="1"/>
  <c r="AA17" i="5" s="1"/>
  <c r="I21" i="5"/>
  <c r="Y21" i="5"/>
  <c r="Z21" i="5" s="1"/>
  <c r="Y19" i="5"/>
  <c r="Z19" i="5" s="1"/>
  <c r="AA19" i="5" s="1"/>
  <c r="I19" i="5"/>
  <c r="I20" i="5"/>
  <c r="Y20" i="5"/>
  <c r="Z20" i="5" s="1"/>
  <c r="I18" i="5"/>
  <c r="Y18" i="5"/>
  <c r="I11" i="5"/>
  <c r="Z16" i="5"/>
  <c r="AA16" i="5" s="1"/>
  <c r="X98" i="5"/>
  <c r="Y98" i="5" s="1"/>
  <c r="AA98" i="5" s="1"/>
  <c r="I15" i="5"/>
  <c r="Y15" i="5"/>
  <c r="Z15" i="5" s="1"/>
  <c r="I6" i="5"/>
  <c r="I159" i="5"/>
  <c r="Y11" i="5"/>
  <c r="Z134" i="5"/>
  <c r="AA134" i="5" s="1"/>
  <c r="I5" i="5"/>
  <c r="Z7" i="5"/>
  <c r="AA7" i="5" s="1"/>
  <c r="Y158" i="5"/>
  <c r="Z158" i="5" s="1"/>
  <c r="AA158" i="5" s="1"/>
  <c r="Y6" i="5"/>
  <c r="Y153" i="5"/>
  <c r="Z153" i="5" s="1"/>
  <c r="AA153" i="5" s="1"/>
  <c r="I105" i="5"/>
  <c r="S92" i="6"/>
  <c r="S91" i="6"/>
  <c r="Y160" i="5"/>
  <c r="Z160" i="5" s="1"/>
  <c r="Y135" i="5"/>
  <c r="Z135" i="5" s="1"/>
  <c r="AA124" i="5"/>
  <c r="X142" i="5"/>
  <c r="Y142" i="5" s="1"/>
  <c r="I104" i="5"/>
  <c r="X104" i="5"/>
  <c r="Y104" i="5" s="1"/>
  <c r="AA104" i="5" s="1"/>
  <c r="I144" i="5"/>
  <c r="X4" i="5"/>
  <c r="Y4" i="5" s="1"/>
  <c r="AA4" i="5" s="1"/>
  <c r="AA140" i="5"/>
  <c r="I140" i="5" s="1"/>
  <c r="V102" i="5"/>
  <c r="X102" i="5" s="1"/>
  <c r="Y102" i="5" s="1"/>
  <c r="AA102" i="5" s="1"/>
  <c r="AA125" i="5"/>
  <c r="I2" i="5"/>
  <c r="X157" i="5"/>
  <c r="I157" i="5" s="1"/>
  <c r="I3" i="5"/>
  <c r="U182" i="5"/>
  <c r="X182" i="5" s="1"/>
  <c r="Y182" i="5" s="1"/>
  <c r="AA182" i="5" s="1"/>
  <c r="U181" i="5"/>
  <c r="X181" i="5" s="1"/>
  <c r="Y181" i="5" s="1"/>
  <c r="Y103" i="5"/>
  <c r="AA103" i="5" s="1"/>
  <c r="Y3" i="5"/>
  <c r="AA3" i="5" s="1"/>
  <c r="Y99" i="5"/>
  <c r="AA99" i="5" s="1"/>
  <c r="Y2" i="5"/>
  <c r="Z2" i="5" s="1"/>
  <c r="AA2" i="5" s="1"/>
  <c r="Y155" i="5"/>
  <c r="Z155" i="5" s="1"/>
  <c r="AA155" i="5" s="1"/>
  <c r="I155" i="5"/>
  <c r="I156" i="5"/>
  <c r="Y156" i="5"/>
  <c r="Z156" i="5" s="1"/>
  <c r="Y100" i="5"/>
  <c r="AA100" i="5" s="1"/>
  <c r="I151" i="5"/>
  <c r="Y151" i="5"/>
  <c r="Z151" i="5" s="1"/>
  <c r="Y154" i="5"/>
  <c r="Z154" i="5" s="1"/>
  <c r="AA154" i="5" s="1"/>
  <c r="I154" i="5"/>
  <c r="Y5" i="5"/>
  <c r="AA5" i="5" s="1"/>
  <c r="AA159" i="5"/>
  <c r="Y117" i="5"/>
  <c r="V152" i="5"/>
  <c r="X152" i="5" s="1"/>
  <c r="Y131" i="5"/>
  <c r="Z131" i="5" s="1"/>
  <c r="Z132" i="5"/>
  <c r="AA132" i="5" s="1"/>
  <c r="Y101" i="5"/>
  <c r="AA101" i="5" s="1"/>
  <c r="Z126" i="5"/>
  <c r="AA126" i="5" s="1"/>
  <c r="Z127" i="5"/>
  <c r="AA127" i="5" s="1"/>
  <c r="Y130" i="5"/>
  <c r="Z130" i="5" s="1"/>
  <c r="I139" i="5"/>
  <c r="Y139" i="5"/>
  <c r="Z146" i="5"/>
  <c r="AA146" i="5" s="1"/>
  <c r="I146" i="5" s="1"/>
  <c r="Z174" i="5"/>
  <c r="AA174" i="5" s="1"/>
  <c r="Z145" i="5"/>
  <c r="AA145" i="5" s="1"/>
  <c r="I145" i="5" s="1"/>
  <c r="Y148" i="5"/>
  <c r="Z148" i="5" s="1"/>
  <c r="Y123" i="5"/>
  <c r="Y122" i="5"/>
  <c r="Z122" i="5" s="1"/>
  <c r="Y129" i="5"/>
  <c r="AA73" i="2"/>
  <c r="AB73" i="2" s="1"/>
  <c r="AA77" i="2"/>
  <c r="AB77" i="2" s="1"/>
  <c r="AC77" i="2" s="1"/>
  <c r="J77" i="2"/>
  <c r="J70" i="2"/>
  <c r="AA70" i="2"/>
  <c r="AB70" i="2" s="1"/>
  <c r="AA69" i="2"/>
  <c r="AB69" i="2" s="1"/>
  <c r="AB79" i="2"/>
  <c r="AC79" i="2" s="1"/>
  <c r="J79" i="2" s="1"/>
  <c r="AA75" i="2"/>
  <c r="AB75" i="2" s="1"/>
  <c r="AC75" i="2" s="1"/>
  <c r="AA76" i="2"/>
  <c r="AB76" i="2" s="1"/>
  <c r="AC76" i="2" s="1"/>
  <c r="AA72" i="2"/>
  <c r="AB72" i="2" s="1"/>
  <c r="AC72" i="2" s="1"/>
  <c r="AC70" i="2"/>
  <c r="AC73" i="2"/>
  <c r="AB71" i="2"/>
  <c r="AC71" i="2" s="1"/>
  <c r="Z49" i="7" l="1"/>
  <c r="AA49" i="7" s="1"/>
  <c r="Z87" i="7"/>
  <c r="Z27" i="7"/>
  <c r="AA27" i="7" s="1"/>
  <c r="AA63" i="7"/>
  <c r="Z71" i="7"/>
  <c r="Z48" i="7"/>
  <c r="AA48" i="7" s="1"/>
  <c r="Z30" i="7"/>
  <c r="AA30" i="7" s="1"/>
  <c r="Z81" i="7"/>
  <c r="AA81" i="7"/>
  <c r="AA80" i="7"/>
  <c r="Y71" i="7"/>
  <c r="AA64" i="7"/>
  <c r="AA50" i="7"/>
  <c r="Z38" i="7"/>
  <c r="Z55" i="7" s="1"/>
  <c r="Z3" i="7"/>
  <c r="Z9" i="7" s="1"/>
  <c r="Y35" i="7"/>
  <c r="AA2" i="7"/>
  <c r="Y98" i="7"/>
  <c r="Z24" i="7"/>
  <c r="Z35" i="7" s="1"/>
  <c r="AA24" i="7"/>
  <c r="Z65" i="7"/>
  <c r="AA65" i="7"/>
  <c r="AA82" i="7"/>
  <c r="AA58" i="7"/>
  <c r="Z29" i="7"/>
  <c r="AA29" i="7" s="1"/>
  <c r="Z90" i="7"/>
  <c r="AA90" i="7" s="1"/>
  <c r="H16" i="7"/>
  <c r="W100" i="7"/>
  <c r="I100" i="7" s="1"/>
  <c r="Z82" i="7"/>
  <c r="Y9" i="7"/>
  <c r="H73" i="7"/>
  <c r="Y55" i="7"/>
  <c r="Z25" i="7"/>
  <c r="AA25" i="7" s="1"/>
  <c r="Y87" i="7"/>
  <c r="H57" i="7"/>
  <c r="H37" i="7"/>
  <c r="Y46" i="5"/>
  <c r="Z46" i="5" s="1"/>
  <c r="AA46" i="5" s="1"/>
  <c r="H71" i="5"/>
  <c r="Z94" i="5"/>
  <c r="AA94" i="5" s="1"/>
  <c r="I94" i="5" s="1"/>
  <c r="Z91" i="5"/>
  <c r="AA91" i="5" s="1"/>
  <c r="I91" i="5" s="1"/>
  <c r="H87" i="5" s="1"/>
  <c r="AA78" i="5"/>
  <c r="AA80" i="5"/>
  <c r="AA77" i="5"/>
  <c r="AA72" i="5"/>
  <c r="AA62" i="5"/>
  <c r="Z59" i="5"/>
  <c r="AA59" i="5" s="1"/>
  <c r="I59" i="5" s="1"/>
  <c r="AA58" i="5"/>
  <c r="I58" i="5" s="1"/>
  <c r="Z57" i="5"/>
  <c r="AA57" i="5" s="1"/>
  <c r="I57" i="5" s="1"/>
  <c r="Z48" i="5"/>
  <c r="AA48" i="5" s="1"/>
  <c r="AA31" i="5"/>
  <c r="Z42" i="5"/>
  <c r="AA42" i="5" s="1"/>
  <c r="I42" i="5" s="1"/>
  <c r="Z41" i="5"/>
  <c r="AA41" i="5" s="1"/>
  <c r="I41" i="5" s="1"/>
  <c r="Z40" i="5"/>
  <c r="AA40" i="5" s="1"/>
  <c r="I40" i="5" s="1"/>
  <c r="AA30" i="5"/>
  <c r="Z38" i="5"/>
  <c r="AA38" i="5" s="1"/>
  <c r="AA24" i="5"/>
  <c r="Z39" i="5"/>
  <c r="AA39" i="5" s="1"/>
  <c r="I39" i="5" s="1"/>
  <c r="I28" i="5"/>
  <c r="H14" i="5" s="1"/>
  <c r="Y28" i="5"/>
  <c r="Z28" i="5" s="1"/>
  <c r="AA28" i="5" s="1"/>
  <c r="AA23" i="5"/>
  <c r="AA36" i="5"/>
  <c r="AA22" i="5"/>
  <c r="AA21" i="5"/>
  <c r="AA20" i="5"/>
  <c r="Z18" i="5"/>
  <c r="AA18" i="5" s="1"/>
  <c r="AA160" i="5"/>
  <c r="AA15" i="5"/>
  <c r="Z11" i="5"/>
  <c r="AA11" i="5" s="1"/>
  <c r="Y157" i="5"/>
  <c r="Z157" i="5" s="1"/>
  <c r="AA157" i="5" s="1"/>
  <c r="Z6" i="5"/>
  <c r="AA6" i="5" s="1"/>
  <c r="Z142" i="5"/>
  <c r="AA142" i="5" s="1"/>
  <c r="I142" i="5" s="1"/>
  <c r="AA135" i="5"/>
  <c r="AA131" i="5"/>
  <c r="AA130" i="5"/>
  <c r="AA156" i="5"/>
  <c r="AA122" i="5"/>
  <c r="AA148" i="5"/>
  <c r="I148" i="5" s="1"/>
  <c r="V181" i="5"/>
  <c r="V182" i="5" s="1"/>
  <c r="Z129" i="5"/>
  <c r="AA129" i="5" s="1"/>
  <c r="Z123" i="5"/>
  <c r="AA123" i="5" s="1"/>
  <c r="I152" i="5"/>
  <c r="Y152" i="5"/>
  <c r="Z152" i="5" s="1"/>
  <c r="AA152" i="5" s="1"/>
  <c r="Z117" i="5"/>
  <c r="AA117" i="5" s="1"/>
  <c r="AA151" i="5"/>
  <c r="Z139" i="5"/>
  <c r="AA139" i="5" s="1"/>
  <c r="AC69" i="2"/>
  <c r="AA38" i="7" l="1"/>
  <c r="AA55" i="7"/>
  <c r="AA71" i="7"/>
  <c r="AA3" i="7"/>
  <c r="AA87" i="7"/>
  <c r="H89" i="7"/>
  <c r="Z98" i="7"/>
  <c r="Z100" i="7" s="1"/>
  <c r="AA9" i="7"/>
  <c r="AA35" i="7"/>
  <c r="Y100" i="7"/>
  <c r="H55" i="5"/>
  <c r="H35" i="5"/>
  <c r="AA181" i="5"/>
  <c r="T67" i="2"/>
  <c r="P67" i="2"/>
  <c r="T53" i="2"/>
  <c r="P53" i="2"/>
  <c r="W53" i="2" s="1"/>
  <c r="X53" i="2" s="1"/>
  <c r="T52" i="2"/>
  <c r="P52" i="2"/>
  <c r="T54" i="1"/>
  <c r="L54" i="1"/>
  <c r="T53" i="1"/>
  <c r="L53" i="1"/>
  <c r="T14" i="2"/>
  <c r="P14" i="2"/>
  <c r="T46" i="2"/>
  <c r="P46" i="2"/>
  <c r="T13" i="2"/>
  <c r="P13" i="2"/>
  <c r="W13" i="2" s="1"/>
  <c r="X13" i="2" s="1"/>
  <c r="T47" i="2"/>
  <c r="P47" i="2"/>
  <c r="L31" i="1"/>
  <c r="T30" i="1"/>
  <c r="L30" i="1"/>
  <c r="L29" i="1"/>
  <c r="T23" i="2"/>
  <c r="P23" i="2"/>
  <c r="W23" i="2" s="1"/>
  <c r="J23" i="2" s="1"/>
  <c r="T29" i="2"/>
  <c r="P29" i="2"/>
  <c r="T24" i="1"/>
  <c r="S24" i="1"/>
  <c r="L24" i="1"/>
  <c r="AA100" i="7" l="1"/>
  <c r="AA98" i="7"/>
  <c r="I185" i="5"/>
  <c r="W46" i="2"/>
  <c r="W52" i="2"/>
  <c r="W67" i="2"/>
  <c r="W29" i="2"/>
  <c r="W14" i="2"/>
  <c r="X14" i="2" s="1"/>
  <c r="Z14" i="2" s="1"/>
  <c r="J14" i="2" s="1"/>
  <c r="O31" i="1" s="1"/>
  <c r="P31" i="1" s="1"/>
  <c r="W47" i="2"/>
  <c r="S77" i="1"/>
  <c r="S51" i="1"/>
  <c r="T67" i="1"/>
  <c r="T59" i="1"/>
  <c r="T60" i="1"/>
  <c r="T58" i="1"/>
  <c r="S58" i="1"/>
  <c r="T66" i="1"/>
  <c r="S66" i="1"/>
  <c r="T65" i="1"/>
  <c r="S65" i="1"/>
  <c r="T57" i="1"/>
  <c r="S57" i="1"/>
  <c r="T64" i="1"/>
  <c r="S64" i="1"/>
  <c r="T56" i="1"/>
  <c r="T55" i="1"/>
  <c r="T35" i="1"/>
  <c r="T34" i="1"/>
  <c r="T33" i="1"/>
  <c r="T32" i="1"/>
  <c r="T75" i="1"/>
  <c r="T77" i="1" s="1"/>
  <c r="T28" i="1"/>
  <c r="T15" i="1"/>
  <c r="T14" i="1"/>
  <c r="S15" i="1"/>
  <c r="S14" i="1"/>
  <c r="L71" i="1"/>
  <c r="L70" i="1"/>
  <c r="L69" i="1"/>
  <c r="L68" i="1"/>
  <c r="L49" i="1"/>
  <c r="L50" i="1"/>
  <c r="B5" i="3"/>
  <c r="L36" i="1"/>
  <c r="L60" i="1"/>
  <c r="L67" i="1"/>
  <c r="L59" i="1"/>
  <c r="L58" i="1"/>
  <c r="L66" i="1"/>
  <c r="L65" i="1"/>
  <c r="L57" i="1"/>
  <c r="L64" i="1"/>
  <c r="L56" i="1"/>
  <c r="L55" i="1"/>
  <c r="L35" i="1"/>
  <c r="L34" i="1"/>
  <c r="L75" i="1"/>
  <c r="L28" i="1"/>
  <c r="L15" i="1"/>
  <c r="L14" i="1"/>
  <c r="L13" i="1"/>
  <c r="L88" i="1"/>
  <c r="L87" i="1"/>
  <c r="L86" i="1"/>
  <c r="L85" i="1"/>
  <c r="L84" i="1"/>
  <c r="L83" i="1"/>
  <c r="L82" i="1"/>
  <c r="L81" i="1"/>
  <c r="H1" i="1"/>
  <c r="G1" i="1"/>
  <c r="F1" i="1"/>
  <c r="E1" i="1"/>
  <c r="D1" i="1"/>
  <c r="B1" i="1"/>
  <c r="B12" i="1"/>
  <c r="B11" i="1"/>
  <c r="B10" i="1"/>
  <c r="T11" i="2"/>
  <c r="T10" i="2"/>
  <c r="T9" i="2"/>
  <c r="T8" i="2"/>
  <c r="T7" i="2"/>
  <c r="T6" i="2"/>
  <c r="T5" i="2"/>
  <c r="T4" i="2"/>
  <c r="T3" i="2"/>
  <c r="T2" i="2"/>
  <c r="T25" i="1" l="1"/>
  <c r="S25" i="1"/>
  <c r="S73" i="1"/>
  <c r="T73" i="1"/>
  <c r="T62" i="1"/>
  <c r="S62" i="1"/>
  <c r="T51" i="1"/>
  <c r="P11" i="2"/>
  <c r="W11" i="2" s="1"/>
  <c r="P10" i="2"/>
  <c r="W10" i="2" s="1"/>
  <c r="P9" i="2"/>
  <c r="W9" i="2" s="1"/>
  <c r="P8" i="2"/>
  <c r="W8" i="2" s="1"/>
  <c r="P7" i="2"/>
  <c r="W7" i="2" s="1"/>
  <c r="P6" i="2"/>
  <c r="W6" i="2" s="1"/>
  <c r="P5" i="2"/>
  <c r="W5" i="2" s="1"/>
  <c r="J5" i="2" s="1"/>
  <c r="P4" i="2"/>
  <c r="W4" i="2" s="1"/>
  <c r="J4" i="2" s="1"/>
  <c r="P2" i="2"/>
  <c r="W2" i="2" s="1"/>
  <c r="P3" i="2"/>
  <c r="W3" i="2" s="1"/>
  <c r="S90" i="1" l="1"/>
  <c r="S92" i="1" s="1"/>
  <c r="T90" i="1"/>
  <c r="T92" i="1" s="1"/>
  <c r="X6" i="2"/>
  <c r="Z6" i="2" s="1"/>
  <c r="X11" i="2"/>
  <c r="Z11" i="2" s="1"/>
  <c r="Z4" i="2"/>
  <c r="X8" i="2"/>
  <c r="Z8" i="2" s="1"/>
  <c r="X3" i="2"/>
  <c r="J3" i="2" s="1"/>
  <c r="X10" i="2"/>
  <c r="Z10" i="2" s="1"/>
  <c r="X7" i="2"/>
  <c r="Z7" i="2" s="1"/>
  <c r="Z5" i="2"/>
  <c r="X9" i="2"/>
  <c r="Z9" i="2" s="1"/>
  <c r="Z13" i="2"/>
  <c r="J13" i="2" s="1"/>
  <c r="O29" i="1" s="1"/>
  <c r="P29" i="1" s="1"/>
  <c r="W91" i="2"/>
  <c r="Y99" i="2"/>
  <c r="Y100" i="2" s="1"/>
  <c r="T99" i="2"/>
  <c r="T100" i="2" s="1"/>
  <c r="P99" i="2"/>
  <c r="K99" i="2"/>
  <c r="K100" i="2" s="1"/>
  <c r="W22" i="2"/>
  <c r="X22" i="2" s="1"/>
  <c r="Z22" i="2" s="1"/>
  <c r="W21" i="2"/>
  <c r="W20" i="2"/>
  <c r="X20" i="2" s="1"/>
  <c r="Z20" i="2" s="1"/>
  <c r="W19" i="2"/>
  <c r="W18" i="2"/>
  <c r="X18" i="2" s="1"/>
  <c r="Z18" i="2" s="1"/>
  <c r="W17" i="2"/>
  <c r="W16" i="2"/>
  <c r="X16" i="2" s="1"/>
  <c r="Z16" i="2" s="1"/>
  <c r="W15" i="2"/>
  <c r="Z3" i="2" l="1"/>
  <c r="S91" i="1"/>
  <c r="AA10" i="2"/>
  <c r="AC10" i="2" s="1"/>
  <c r="AA4" i="2"/>
  <c r="AC4" i="2" s="1"/>
  <c r="AA5" i="2"/>
  <c r="AC5" i="2" s="1"/>
  <c r="AA8" i="2"/>
  <c r="AC8" i="2" s="1"/>
  <c r="AA6" i="2"/>
  <c r="AC6" i="2" s="1"/>
  <c r="AA9" i="2"/>
  <c r="AC9" i="2" s="1"/>
  <c r="AA7" i="2"/>
  <c r="AC7" i="2" s="1"/>
  <c r="AA3" i="2"/>
  <c r="AC3" i="2" s="1"/>
  <c r="AA11" i="2"/>
  <c r="AC11" i="2" s="1"/>
  <c r="AA13" i="2"/>
  <c r="AB13" i="2" s="1"/>
  <c r="AC13" i="2" s="1"/>
  <c r="W99" i="2"/>
  <c r="X99" i="2" s="1"/>
  <c r="X100" i="2" s="1"/>
  <c r="P100" i="2"/>
  <c r="W100" i="2" s="1"/>
  <c r="AA20" i="2"/>
  <c r="AA16" i="2"/>
  <c r="AA14" i="2"/>
  <c r="AB14" i="2" s="1"/>
  <c r="AC14" i="2" s="1"/>
  <c r="AA18" i="2"/>
  <c r="AB18" i="2" s="1"/>
  <c r="AC18" i="2" s="1"/>
  <c r="J18" i="2" s="1"/>
  <c r="AA22" i="2"/>
  <c r="AB22" i="2" s="1"/>
  <c r="X15" i="2"/>
  <c r="Z15" i="2" s="1"/>
  <c r="X19" i="2"/>
  <c r="Z19" i="2" s="1"/>
  <c r="X2" i="2"/>
  <c r="X17" i="2"/>
  <c r="Z17" i="2" s="1"/>
  <c r="X21" i="2"/>
  <c r="Z21" i="2" s="1"/>
  <c r="Z2" i="2" l="1"/>
  <c r="J2" i="2"/>
  <c r="Z99" i="2"/>
  <c r="AA99" i="2" s="1"/>
  <c r="Z100" i="2"/>
  <c r="AA100" i="2" s="1"/>
  <c r="AC22" i="2"/>
  <c r="J22" i="2" s="1"/>
  <c r="AA21" i="2"/>
  <c r="AB21" i="2" s="1"/>
  <c r="AA17" i="2"/>
  <c r="AA2" i="2"/>
  <c r="AB16" i="2"/>
  <c r="AC16" i="2" s="1"/>
  <c r="J16" i="2" s="1"/>
  <c r="AB20" i="2"/>
  <c r="AC20" i="2" s="1"/>
  <c r="J20" i="2" s="1"/>
  <c r="AA19" i="2"/>
  <c r="AB19" i="2"/>
  <c r="AC19" i="2" s="1"/>
  <c r="J19" i="2" s="1"/>
  <c r="AA15" i="2"/>
  <c r="AB15" i="2" s="1"/>
  <c r="AC15" i="2" s="1"/>
  <c r="J15" i="2" s="1"/>
  <c r="AB2" i="2" l="1"/>
  <c r="AC2" i="2" s="1"/>
  <c r="AC100" i="2"/>
  <c r="AC21" i="2"/>
  <c r="J21" i="2" s="1"/>
  <c r="AB17" i="2"/>
  <c r="AC17" i="2" s="1"/>
  <c r="J17" i="2" s="1"/>
  <c r="W27" i="2" l="1"/>
  <c r="X27" i="2" s="1"/>
  <c r="Z27" i="2" s="1"/>
  <c r="W26" i="2"/>
  <c r="W25" i="2"/>
  <c r="X25" i="2" s="1"/>
  <c r="Z25" i="2" s="1"/>
  <c r="W24" i="2"/>
  <c r="Z23" i="2"/>
  <c r="X29" i="2"/>
  <c r="Z29" i="2" s="1"/>
  <c r="W95" i="2"/>
  <c r="X95" i="2" s="1"/>
  <c r="Z95" i="2" s="1"/>
  <c r="W94" i="2"/>
  <c r="X94" i="2" s="1"/>
  <c r="W93" i="2"/>
  <c r="X93" i="2" s="1"/>
  <c r="Z93" i="2" s="1"/>
  <c r="W92" i="2"/>
  <c r="X92" i="2" s="1"/>
  <c r="Z92" i="2" s="1"/>
  <c r="W41" i="2"/>
  <c r="X41" i="2" s="1"/>
  <c r="Z41" i="2" s="1"/>
  <c r="W40" i="2"/>
  <c r="W39" i="2"/>
  <c r="X39" i="2" s="1"/>
  <c r="Z39" i="2" s="1"/>
  <c r="W38" i="2"/>
  <c r="W37" i="2"/>
  <c r="X37" i="2" s="1"/>
  <c r="Z37" i="2" s="1"/>
  <c r="W36" i="2"/>
  <c r="W35" i="2"/>
  <c r="X35" i="2" s="1"/>
  <c r="Z35" i="2" s="1"/>
  <c r="W34" i="2"/>
  <c r="W33" i="2"/>
  <c r="X33" i="2" s="1"/>
  <c r="Z33" i="2" s="1"/>
  <c r="W32" i="2"/>
  <c r="W31" i="2"/>
  <c r="X31" i="2" s="1"/>
  <c r="Z31" i="2" s="1"/>
  <c r="Z91" i="2"/>
  <c r="J91" i="2" s="1"/>
  <c r="W66" i="2"/>
  <c r="X66" i="2" s="1"/>
  <c r="W65" i="2"/>
  <c r="X65" i="2" s="1"/>
  <c r="Z65" i="2" s="1"/>
  <c r="W64" i="2"/>
  <c r="W63" i="2"/>
  <c r="X63" i="2" s="1"/>
  <c r="Z63" i="2" s="1"/>
  <c r="W62" i="2"/>
  <c r="X62" i="2" s="1"/>
  <c r="W61" i="2"/>
  <c r="X61" i="2" s="1"/>
  <c r="Z61" i="2" s="1"/>
  <c r="W60" i="2"/>
  <c r="X60" i="2" s="1"/>
  <c r="W59" i="2"/>
  <c r="X59" i="2" s="1"/>
  <c r="Z59" i="2" s="1"/>
  <c r="W58" i="2"/>
  <c r="X58" i="2" s="1"/>
  <c r="W57" i="2"/>
  <c r="X57" i="2" s="1"/>
  <c r="Z57" i="2" s="1"/>
  <c r="W56" i="2"/>
  <c r="X56" i="2" s="1"/>
  <c r="W55" i="2"/>
  <c r="X55" i="2" s="1"/>
  <c r="Z55" i="2" s="1"/>
  <c r="W54" i="2"/>
  <c r="Z53" i="2"/>
  <c r="J53" i="2" s="1"/>
  <c r="O35" i="1" s="1"/>
  <c r="W51" i="2"/>
  <c r="X51" i="2" s="1"/>
  <c r="Z51" i="2" s="1"/>
  <c r="W50" i="2"/>
  <c r="W49" i="2"/>
  <c r="X49" i="2" s="1"/>
  <c r="Z49" i="2" s="1"/>
  <c r="J49" i="2" s="1"/>
  <c r="W48" i="2"/>
  <c r="X48" i="2" s="1"/>
  <c r="X47" i="2"/>
  <c r="Z47" i="2" s="1"/>
  <c r="J47" i="2" s="1"/>
  <c r="O28" i="1" s="1"/>
  <c r="P28" i="1" s="1"/>
  <c r="W44" i="2"/>
  <c r="W43" i="2"/>
  <c r="X43" i="2" s="1"/>
  <c r="W45" i="2"/>
  <c r="X45" i="2" s="1"/>
  <c r="P35" i="1" l="1"/>
  <c r="J29" i="2"/>
  <c r="Z46" i="2"/>
  <c r="J46" i="2" s="1"/>
  <c r="O30" i="1" s="1"/>
  <c r="P30" i="1" s="1"/>
  <c r="AA25" i="2"/>
  <c r="AB25" i="2" s="1"/>
  <c r="AA23" i="2"/>
  <c r="AA27" i="2"/>
  <c r="X24" i="2"/>
  <c r="Z24" i="2" s="1"/>
  <c r="X26" i="2"/>
  <c r="Z26" i="2" s="1"/>
  <c r="AA29" i="2"/>
  <c r="AA95" i="2"/>
  <c r="AB95" i="2" s="1"/>
  <c r="Z94" i="2"/>
  <c r="AA93" i="2"/>
  <c r="AA92" i="2"/>
  <c r="AA31" i="2"/>
  <c r="AB31" i="2" s="1"/>
  <c r="AA35" i="2"/>
  <c r="AB35" i="2" s="1"/>
  <c r="AA39" i="2"/>
  <c r="AB39" i="2" s="1"/>
  <c r="AC39" i="2" s="1"/>
  <c r="AA33" i="2"/>
  <c r="AB33" i="2" s="1"/>
  <c r="AC33" i="2" s="1"/>
  <c r="AA37" i="2"/>
  <c r="AB37" i="2" s="1"/>
  <c r="AA41" i="2"/>
  <c r="AB41" i="2" s="1"/>
  <c r="X40" i="2"/>
  <c r="Z40" i="2" s="1"/>
  <c r="X32" i="2"/>
  <c r="Z32" i="2" s="1"/>
  <c r="X34" i="2"/>
  <c r="Z34" i="2" s="1"/>
  <c r="X36" i="2"/>
  <c r="Z36" i="2" s="1"/>
  <c r="X38" i="2"/>
  <c r="Z38" i="2" s="1"/>
  <c r="Z60" i="2"/>
  <c r="AA60" i="2" s="1"/>
  <c r="Z62" i="2"/>
  <c r="AA62" i="2" s="1"/>
  <c r="X54" i="2"/>
  <c r="Z54" i="2" s="1"/>
  <c r="AA54" i="2" s="1"/>
  <c r="AB54" i="2" s="1"/>
  <c r="X52" i="2"/>
  <c r="Z52" i="2" s="1"/>
  <c r="Z56" i="2"/>
  <c r="AA56" i="2" s="1"/>
  <c r="Z48" i="2"/>
  <c r="X50" i="2"/>
  <c r="Z50" i="2" s="1"/>
  <c r="AA66" i="2"/>
  <c r="X64" i="2"/>
  <c r="Z64" i="2" s="1"/>
  <c r="AA64" i="2" s="1"/>
  <c r="Z58" i="2"/>
  <c r="AA58" i="2" s="1"/>
  <c r="AA53" i="2"/>
  <c r="AB53" i="2" s="1"/>
  <c r="AA59" i="2"/>
  <c r="AA49" i="2"/>
  <c r="AA57" i="2"/>
  <c r="AA65" i="2"/>
  <c r="AA61" i="2"/>
  <c r="AB61" i="2" s="1"/>
  <c r="AA51" i="2"/>
  <c r="AB51" i="2" s="1"/>
  <c r="AA47" i="2"/>
  <c r="AA55" i="2"/>
  <c r="AA63" i="2"/>
  <c r="AA91" i="2"/>
  <c r="AB91" i="2" s="1"/>
  <c r="X67" i="2"/>
  <c r="Z67" i="2" s="1"/>
  <c r="J67" i="2" s="1"/>
  <c r="O36" i="1" s="1"/>
  <c r="P36" i="1" s="1"/>
  <c r="Z44" i="2"/>
  <c r="Z43" i="2"/>
  <c r="Z45" i="2"/>
  <c r="AA52" i="2" l="1"/>
  <c r="AB52" i="2" s="1"/>
  <c r="AC52" i="2" s="1"/>
  <c r="J52" i="2"/>
  <c r="O34" i="1" s="1"/>
  <c r="P34" i="1" s="1"/>
  <c r="P51" i="1"/>
  <c r="AC31" i="2"/>
  <c r="J31" i="2" s="1"/>
  <c r="AC95" i="2"/>
  <c r="J95" i="2" s="1"/>
  <c r="AC41" i="2"/>
  <c r="AC35" i="2"/>
  <c r="AC37" i="2"/>
  <c r="AA26" i="2"/>
  <c r="AC25" i="2"/>
  <c r="J25" i="2" s="1"/>
  <c r="AB23" i="2"/>
  <c r="AC23" i="2" s="1"/>
  <c r="AA24" i="2"/>
  <c r="AB24" i="2" s="1"/>
  <c r="AC24" i="2" s="1"/>
  <c r="J24" i="2" s="1"/>
  <c r="AB27" i="2"/>
  <c r="AC27" i="2" s="1"/>
  <c r="J27" i="2" s="1"/>
  <c r="AB29" i="2"/>
  <c r="AA94" i="2"/>
  <c r="AB93" i="2"/>
  <c r="AC93" i="2" s="1"/>
  <c r="J93" i="2" s="1"/>
  <c r="AB92" i="2"/>
  <c r="AC92" i="2" s="1"/>
  <c r="J92" i="2" s="1"/>
  <c r="AA34" i="2"/>
  <c r="AB34" i="2" s="1"/>
  <c r="AA38" i="2"/>
  <c r="AA40" i="2"/>
  <c r="AB40" i="2" s="1"/>
  <c r="AC40" i="2" s="1"/>
  <c r="AA36" i="2"/>
  <c r="AB36" i="2" s="1"/>
  <c r="AC36" i="2" s="1"/>
  <c r="AA32" i="2"/>
  <c r="AB32" i="2" s="1"/>
  <c r="AC32" i="2" s="1"/>
  <c r="AB60" i="2"/>
  <c r="AC60" i="2" s="1"/>
  <c r="J60" i="2" s="1"/>
  <c r="AB65" i="2"/>
  <c r="AC65" i="2" s="1"/>
  <c r="J65" i="2" s="1"/>
  <c r="AB62" i="2"/>
  <c r="AC62" i="2" s="1"/>
  <c r="J62" i="2" s="1"/>
  <c r="AB63" i="2"/>
  <c r="AC63" i="2" s="1"/>
  <c r="J63" i="2" s="1"/>
  <c r="AC53" i="2"/>
  <c r="AB56" i="2"/>
  <c r="AC56" i="2" s="1"/>
  <c r="J56" i="2" s="1"/>
  <c r="AA50" i="2"/>
  <c r="AB50" i="2" s="1"/>
  <c r="AC50" i="2" s="1"/>
  <c r="J50" i="2" s="1"/>
  <c r="AA48" i="2"/>
  <c r="AB48" i="2" s="1"/>
  <c r="AC51" i="2"/>
  <c r="J51" i="2" s="1"/>
  <c r="AB58" i="2"/>
  <c r="AC58" i="2" s="1"/>
  <c r="J58" i="2" s="1"/>
  <c r="AA67" i="2"/>
  <c r="AB67" i="2" s="1"/>
  <c r="AC67" i="2" s="1"/>
  <c r="AB66" i="2"/>
  <c r="AC66" i="2" s="1"/>
  <c r="J66" i="2" s="1"/>
  <c r="AB55" i="2"/>
  <c r="AC55" i="2" s="1"/>
  <c r="J55" i="2" s="1"/>
  <c r="AB57" i="2"/>
  <c r="AC57" i="2" s="1"/>
  <c r="J57" i="2" s="1"/>
  <c r="AC54" i="2"/>
  <c r="J54" i="2" s="1"/>
  <c r="AB64" i="2"/>
  <c r="AC64" i="2" s="1"/>
  <c r="J64" i="2" s="1"/>
  <c r="AC91" i="2"/>
  <c r="AB47" i="2"/>
  <c r="AC47" i="2" s="1"/>
  <c r="AC61" i="2"/>
  <c r="J61" i="2" s="1"/>
  <c r="AB49" i="2"/>
  <c r="AC49" i="2" s="1"/>
  <c r="AB59" i="2"/>
  <c r="AC59" i="2" s="1"/>
  <c r="J59" i="2" s="1"/>
  <c r="AA44" i="2"/>
  <c r="AA43" i="2"/>
  <c r="AA46" i="2"/>
  <c r="AB46" i="2" s="1"/>
  <c r="AA45" i="2"/>
  <c r="O51" i="1" l="1"/>
  <c r="AC29" i="2"/>
  <c r="AC48" i="2"/>
  <c r="J48" i="2" s="1"/>
  <c r="AC34" i="2"/>
  <c r="AB26" i="2"/>
  <c r="AC26" i="2" s="1"/>
  <c r="AB94" i="2"/>
  <c r="AC94" i="2" s="1"/>
  <c r="J94" i="2" s="1"/>
  <c r="AB38" i="2"/>
  <c r="AC38" i="2" s="1"/>
  <c r="AC44" i="2"/>
  <c r="J44" i="2" s="1"/>
  <c r="AB43" i="2"/>
  <c r="AC43" i="2" s="1"/>
  <c r="J43" i="2" s="1"/>
  <c r="AC46" i="2"/>
  <c r="AB45" i="2"/>
  <c r="AC45" i="2" s="1"/>
  <c r="J45" i="2" s="1"/>
  <c r="AC99" i="2" l="1"/>
  <c r="J26" i="2"/>
  <c r="J99" i="2" s="1"/>
</calcChain>
</file>

<file path=xl/sharedStrings.xml><?xml version="1.0" encoding="utf-8"?>
<sst xmlns="http://schemas.openxmlformats.org/spreadsheetml/2006/main" count="3711" uniqueCount="331">
  <si>
    <t>R01</t>
  </si>
  <si>
    <t>Etudes spécifiques BASTA</t>
  </si>
  <si>
    <t>Etude / Analyse des fonctionnels spécifiques Basta / SAV...</t>
  </si>
  <si>
    <t>Environnement Devt / Validation</t>
  </si>
  <si>
    <t>R02</t>
  </si>
  <si>
    <t>Environnements spécifiques SAV</t>
  </si>
  <si>
    <t>Gestion des utilisateurs</t>
  </si>
  <si>
    <t>R03</t>
  </si>
  <si>
    <t xml:space="preserve">Droits d’accès par défaut pour les utilisateurs non inscrits   </t>
  </si>
  <si>
    <t>Gestion des variables</t>
  </si>
  <si>
    <t>R04</t>
  </si>
  <si>
    <t>Variables de type quart d'heure</t>
  </si>
  <si>
    <t>R05</t>
  </si>
  <si>
    <t>Variables de type minute</t>
  </si>
  <si>
    <t>R06</t>
  </si>
  <si>
    <t xml:space="preserve">Impact des nouveaux types de variables sur les imports / Gestion séquentielle et parallèle des processes </t>
  </si>
  <si>
    <t>R07</t>
  </si>
  <si>
    <t xml:space="preserve">Impact des nouveaux types de variables sur les imports / Optimisation du code </t>
  </si>
  <si>
    <t>R08</t>
  </si>
  <si>
    <t>Impact des nouveaux types de variables sur les imports / Optimisation de la base de donnée</t>
  </si>
  <si>
    <t>R09</t>
  </si>
  <si>
    <t>Recherche par alias</t>
  </si>
  <si>
    <t>Calcul des données</t>
  </si>
  <si>
    <t>R10</t>
  </si>
  <si>
    <t xml:space="preserve">Ajout de fonctions de calcul </t>
  </si>
  <si>
    <t>R11</t>
  </si>
  <si>
    <t>Ajout de fonctions de calcul / Intégration des calculs dateheure</t>
  </si>
  <si>
    <t>R12</t>
  </si>
  <si>
    <t>Précisions des calculs / Gestion des niveaux d’arrondis au sein de l'application web</t>
  </si>
  <si>
    <t>R13</t>
  </si>
  <si>
    <t>Précisions des calculs / Gestion des niveaux d’arrondis au sein des bilans</t>
  </si>
  <si>
    <t>R14</t>
  </si>
  <si>
    <t>Variables calculées liée à une procédure stockée</t>
  </si>
  <si>
    <t>Contrôle des données</t>
  </si>
  <si>
    <t>R15</t>
  </si>
  <si>
    <t>Correction des mesures erronées</t>
  </si>
  <si>
    <t>R16</t>
  </si>
  <si>
    <t xml:space="preserve">Formulaires personnalisables / Plage de valeurs minimale et maximale </t>
  </si>
  <si>
    <t>R17</t>
  </si>
  <si>
    <t>Formulaires personnalisables / Zone de texte enrichi / Implémentation sur l'application web</t>
  </si>
  <si>
    <t>R18</t>
  </si>
  <si>
    <t>Formulaires personnalisables / Zone de texte enrichi / Reproduction de la mise en forme sur les bilans générés</t>
  </si>
  <si>
    <t>R19</t>
  </si>
  <si>
    <t>Formulaires personnalisables / Possibilité de figer les tailles des colonnes ou des lignes</t>
  </si>
  <si>
    <t>R20</t>
  </si>
  <si>
    <t>Gestion des données invalides</t>
  </si>
  <si>
    <t>Gestion des documents</t>
  </si>
  <si>
    <t>R21</t>
  </si>
  <si>
    <t xml:space="preserve">Menu arborescent </t>
  </si>
  <si>
    <t>R22</t>
  </si>
  <si>
    <t>Modélisation des bilans Excel - Cas d'application : nombre limité d’attributs de la variable</t>
  </si>
  <si>
    <t>R23</t>
  </si>
  <si>
    <t>Modélisation des bilans Sandre</t>
  </si>
  <si>
    <t>R24</t>
  </si>
  <si>
    <t>Validation implicite des données</t>
  </si>
  <si>
    <t>R24 bis</t>
  </si>
  <si>
    <t>Gestion des imports SFTP  intégrant une nouvelle colonne Statut</t>
  </si>
  <si>
    <t>Déploiement</t>
  </si>
  <si>
    <t>Migration de données</t>
  </si>
  <si>
    <t>SAV</t>
  </si>
  <si>
    <t>SEC</t>
  </si>
  <si>
    <t>Charge</t>
  </si>
  <si>
    <t>Status</t>
  </si>
  <si>
    <t>Actif</t>
  </si>
  <si>
    <t>Report</t>
  </si>
  <si>
    <t>Studia</t>
  </si>
  <si>
    <t>Données 10 min</t>
  </si>
  <si>
    <t>Données Demi-heure</t>
  </si>
  <si>
    <t>Création d'un nouveau menu + écran de dossiers de variables fumées</t>
  </si>
  <si>
    <t>Création des dossiers de variables fumées</t>
  </si>
  <si>
    <t>Nouvel écran d'édition / validation</t>
  </si>
  <si>
    <t>Nouvel écran d'édition/validation : gestion
des statuts supplémentaires</t>
  </si>
  <si>
    <t>Nouvel écran d'édition/validation :
associations mesures et valeurs moyennes</t>
  </si>
  <si>
    <t>Création des variables fumées + évolution du
paramétrage</t>
  </si>
  <si>
    <t>Implémentation de l'import quotidien</t>
  </si>
  <si>
    <t>Implémentation de l'import mensuel</t>
  </si>
  <si>
    <t>Gestion Imports auto.</t>
  </si>
  <si>
    <t>Visu. données fumées</t>
  </si>
  <si>
    <t>Visualisation des codes événements et de leurs commentaires dans un formulaire</t>
  </si>
  <si>
    <t>SEG+MAV</t>
  </si>
  <si>
    <t>Evols.</t>
  </si>
  <si>
    <t>Gestion des unités de mesure spécifique pour chaque usine</t>
  </si>
  <si>
    <t>Gest. unité mesure spécifique/usine</t>
  </si>
  <si>
    <t>DSAR</t>
  </si>
  <si>
    <t>Evolutions</t>
  </si>
  <si>
    <t>Gestion imports LIMS</t>
  </si>
  <si>
    <t>Gestion imports sFTP</t>
  </si>
  <si>
    <t>?</t>
  </si>
  <si>
    <t>SEGMAV01</t>
  </si>
  <si>
    <t>Site</t>
  </si>
  <si>
    <t>Nvlle Réf</t>
  </si>
  <si>
    <t>SEC01</t>
  </si>
  <si>
    <t>SEC02</t>
  </si>
  <si>
    <t>SEC03</t>
  </si>
  <si>
    <t>SEC04</t>
  </si>
  <si>
    <t>SEC05</t>
  </si>
  <si>
    <t>SEC06</t>
  </si>
  <si>
    <t>SEC07</t>
  </si>
  <si>
    <t>SEC08</t>
  </si>
  <si>
    <t>SEC09</t>
  </si>
  <si>
    <t>SEC10</t>
  </si>
  <si>
    <t>SEC11</t>
  </si>
  <si>
    <t>DSAR0X</t>
  </si>
  <si>
    <t>Description</t>
  </si>
  <si>
    <t>Catégorie</t>
  </si>
  <si>
    <t>DSAR01</t>
  </si>
  <si>
    <t>DSAR02</t>
  </si>
  <si>
    <t>DSAR03</t>
  </si>
  <si>
    <t>DSAR04</t>
  </si>
  <si>
    <t>DSAR05</t>
  </si>
  <si>
    <t>DSAR06</t>
  </si>
  <si>
    <t>DSAR07</t>
  </si>
  <si>
    <t>DSAR08</t>
  </si>
  <si>
    <t>DSAR09</t>
  </si>
  <si>
    <t>DSAR10</t>
  </si>
  <si>
    <t>SEC12</t>
  </si>
  <si>
    <t>SEC13</t>
  </si>
  <si>
    <t>SEC14</t>
  </si>
  <si>
    <t>SEC15</t>
  </si>
  <si>
    <t>SAV01</t>
  </si>
  <si>
    <t>SAV02</t>
  </si>
  <si>
    <t>SAV03</t>
  </si>
  <si>
    <t>SAV04</t>
  </si>
  <si>
    <t>SAV05</t>
  </si>
  <si>
    <t>SAV06</t>
  </si>
  <si>
    <t>SAV07</t>
  </si>
  <si>
    <t>SAV08</t>
  </si>
  <si>
    <t>SAV09</t>
  </si>
  <si>
    <t>SAV10</t>
  </si>
  <si>
    <t>SAV11</t>
  </si>
  <si>
    <t>SAV12</t>
  </si>
  <si>
    <t>SAV13</t>
  </si>
  <si>
    <t>SAV14</t>
  </si>
  <si>
    <t>SAV15</t>
  </si>
  <si>
    <t>SAV16</t>
  </si>
  <si>
    <t>SAV17</t>
  </si>
  <si>
    <t>SAV18</t>
  </si>
  <si>
    <t>SAV19</t>
  </si>
  <si>
    <t>SAV20</t>
  </si>
  <si>
    <t>SAV21</t>
  </si>
  <si>
    <t>SAV22</t>
  </si>
  <si>
    <t>SAV23</t>
  </si>
  <si>
    <t>SAV24</t>
  </si>
  <si>
    <t>SAV25</t>
  </si>
  <si>
    <t>SAV26</t>
  </si>
  <si>
    <t>SAV27</t>
  </si>
  <si>
    <t>SAV28</t>
  </si>
  <si>
    <t>SAV29</t>
  </si>
  <si>
    <t>SAV30</t>
  </si>
  <si>
    <t>%Avancement</t>
  </si>
  <si>
    <t xml:space="preserve">Spécification </t>
  </si>
  <si>
    <t>Total
DEVT</t>
  </si>
  <si>
    <t>Documentation</t>
  </si>
  <si>
    <t>Total non managé</t>
  </si>
  <si>
    <t>Charge Chef de Projet (10%)</t>
  </si>
  <si>
    <t>Risque 10 %</t>
  </si>
  <si>
    <t>Total avec engagement</t>
  </si>
  <si>
    <t>Charge test  fonctionnel
(20 % Dévt)</t>
  </si>
  <si>
    <t>TOTAUX</t>
  </si>
  <si>
    <t>EQUIPE France</t>
  </si>
  <si>
    <t>RàF Paris</t>
  </si>
  <si>
    <t>Maint.</t>
  </si>
  <si>
    <t>MAINT01</t>
  </si>
  <si>
    <t>MAINT02</t>
  </si>
  <si>
    <t>MAINT03</t>
  </si>
  <si>
    <t>MAINT04</t>
  </si>
  <si>
    <t>MAINT05</t>
  </si>
  <si>
    <t>MAINT06</t>
  </si>
  <si>
    <t>MAINT07</t>
  </si>
  <si>
    <t>MAINT08</t>
  </si>
  <si>
    <t>MAINT09</t>
  </si>
  <si>
    <t>MAINT10</t>
  </si>
  <si>
    <t>Warning - Mr Roux</t>
  </si>
  <si>
    <t>Benoit</t>
  </si>
  <si>
    <t>Dorian</t>
  </si>
  <si>
    <t>Bilal</t>
  </si>
  <si>
    <t>Sylvain</t>
  </si>
  <si>
    <t>Lamine</t>
  </si>
  <si>
    <t>Florin</t>
  </si>
  <si>
    <t>1640 - Edition/validation - Visualisation d'une année de valeurs</t>
  </si>
  <si>
    <t>1659 - Bug d'une variable de type liste</t>
  </si>
  <si>
    <t>1605 - Reproduction de la valeur précédente</t>
  </si>
  <si>
    <t>1603 - Problème d'envois de mails liés aux exports automatiques</t>
  </si>
  <si>
    <t>1535 -Choix du site non mémorisé</t>
  </si>
  <si>
    <t>X</t>
  </si>
  <si>
    <t>Mathieu</t>
  </si>
  <si>
    <t>Alpha</t>
  </si>
  <si>
    <t>Priorisation Version</t>
  </si>
  <si>
    <t>1.8.4</t>
  </si>
  <si>
    <t>Version X</t>
  </si>
  <si>
    <t>Charge Back</t>
  </si>
  <si>
    <t>Charge Front</t>
  </si>
  <si>
    <t>1.8.5</t>
  </si>
  <si>
    <t>Maintenance</t>
  </si>
  <si>
    <t>Ancienne Réf.</t>
  </si>
  <si>
    <t>-</t>
  </si>
  <si>
    <t>Demandeur</t>
  </si>
  <si>
    <t>Note</t>
  </si>
  <si>
    <t>Sujet Fumée</t>
  </si>
  <si>
    <t>SEG-MAV</t>
  </si>
  <si>
    <t>Budget</t>
  </si>
  <si>
    <t>Charge élevée</t>
  </si>
  <si>
    <t>Evolution</t>
  </si>
  <si>
    <t>effectué</t>
  </si>
  <si>
    <t>annulé</t>
  </si>
  <si>
    <t>(18,88)</t>
  </si>
  <si>
    <t>(7,14)</t>
  </si>
  <si>
    <t>(14,40)</t>
  </si>
  <si>
    <t>(17,30)</t>
  </si>
  <si>
    <t>(8,59)</t>
  </si>
  <si>
    <t>Journée Agence</t>
  </si>
  <si>
    <t>Journée sur site</t>
  </si>
  <si>
    <t>Répartition Agence / Site, Etudes</t>
  </si>
  <si>
    <t>Prix moyen (90/10)</t>
  </si>
  <si>
    <t>Commentaire SAV</t>
  </si>
  <si>
    <t>12.5</t>
  </si>
  <si>
    <t>LOT 0</t>
  </si>
  <si>
    <t>Ajustement du modèle de données</t>
  </si>
  <si>
    <t>Métadonnées multisite/monosite</t>
  </si>
  <si>
    <t>12.6</t>
  </si>
  <si>
    <t>12.7</t>
  </si>
  <si>
    <t>Lotissement SAV</t>
  </si>
  <si>
    <t>LOT 1</t>
  </si>
  <si>
    <t>LOT 2</t>
  </si>
  <si>
    <t>LOT 3</t>
  </si>
  <si>
    <t>12.1</t>
  </si>
  <si>
    <t>12.2</t>
  </si>
  <si>
    <t>12.3</t>
  </si>
  <si>
    <t>12.4</t>
  </si>
  <si>
    <t>Reprise des données : droits spécifiques des utilisateurs SAV</t>
  </si>
  <si>
    <t>SAV31</t>
  </si>
  <si>
    <t>Droits d'accès</t>
  </si>
  <si>
    <t>Reprise des données : variables multi période</t>
  </si>
  <si>
    <t>Reprise des données: historique complet des variables</t>
  </si>
  <si>
    <t>Evolutions de la gestion des formulaires</t>
  </si>
  <si>
    <t>Gestion Documents</t>
  </si>
  <si>
    <t>Match à confirmer</t>
  </si>
  <si>
    <t>1.9.0</t>
  </si>
  <si>
    <t>1.9.1</t>
  </si>
  <si>
    <t>1.9.2</t>
  </si>
  <si>
    <t>1.9.3</t>
  </si>
  <si>
    <t>Abandon</t>
  </si>
  <si>
    <t>Anomalie</t>
  </si>
  <si>
    <t>Exigence CDC</t>
  </si>
  <si>
    <t>Evolution NP</t>
  </si>
  <si>
    <t>Charges
Vision SAV</t>
  </si>
  <si>
    <t>Charges
Vision Studia</t>
  </si>
  <si>
    <t>Vision SIAAP</t>
  </si>
  <si>
    <t>de la charge Studia</t>
  </si>
  <si>
    <t>Déploiement / intégration</t>
  </si>
  <si>
    <t>SAV1.9.0</t>
  </si>
  <si>
    <t>SAV1.9.1</t>
  </si>
  <si>
    <t>SAV1.9.2</t>
  </si>
  <si>
    <t>SAV1.9.3</t>
  </si>
  <si>
    <t>inclu dans SAV 1.9.2</t>
  </si>
  <si>
    <t>inclu dans SAV 1.9.0</t>
  </si>
  <si>
    <t>Déploiement / Intégration</t>
  </si>
  <si>
    <t>ID interne</t>
  </si>
  <si>
    <t>Date SAV</t>
  </si>
  <si>
    <t>Bloc Données</t>
  </si>
  <si>
    <t>25/10?</t>
  </si>
  <si>
    <t>15/11?</t>
  </si>
  <si>
    <t>03/01?</t>
  </si>
  <si>
    <t>04/04?</t>
  </si>
  <si>
    <t>Environnements spécifiques SAV (Christian Serigne)</t>
  </si>
  <si>
    <t>question de perf</t>
  </si>
  <si>
    <t xml:space="preserve">Paramétrage standard / Clarification de la cartographie des variables de l’outil existant  </t>
  </si>
  <si>
    <t xml:space="preserve">Duplication des variables multi périodes </t>
  </si>
  <si>
    <t xml:space="preserve">Import de la cartographie des variables dans Aquedi   </t>
  </si>
  <si>
    <t>Validation paramétrage et tests des imports  / Imports  binaires et SFTP</t>
  </si>
  <si>
    <t>Validation paramétrage et tests des imports  / Synchronisation unités de mesure  (formes abrégées à étudier)</t>
  </si>
  <si>
    <t>Validation paramétrage et tests des imports  / Paramétrage LIMS</t>
  </si>
  <si>
    <t xml:space="preserve">Atelier(s) technico-fonctionnel(s)  </t>
  </si>
  <si>
    <t>Matrice des droits</t>
  </si>
  <si>
    <t>Mise en préproduction</t>
  </si>
  <si>
    <t>Reprise historique</t>
  </si>
  <si>
    <t>SUPPORT - Etude et vérification des retours de l'usine</t>
  </si>
  <si>
    <t>SAV32</t>
  </si>
  <si>
    <t>SAV33</t>
  </si>
  <si>
    <t>SAV34</t>
  </si>
  <si>
    <t>SAV35</t>
  </si>
  <si>
    <t>SAV36</t>
  </si>
  <si>
    <t>Charge SIAAP</t>
  </si>
  <si>
    <t>Déploiement / intégration 1.9.0</t>
  </si>
  <si>
    <t xml:space="preserve">Paramétrage standard / Clarification cartographie des variables de l’outil existant  </t>
  </si>
  <si>
    <t>z</t>
  </si>
  <si>
    <t>Version 1.8.4 (Maintenance, Multi-site, …)</t>
  </si>
  <si>
    <t>Version 1.9.0 (Pas variables, Calcul, sFTP, …)</t>
  </si>
  <si>
    <t>Version 1.9.2 (Formulaire, Menu, …)</t>
  </si>
  <si>
    <t>Version 1.9.3 (Imports, …)</t>
  </si>
  <si>
    <t>1.9.x</t>
  </si>
  <si>
    <t>Version 1.9.x (Fumées,…)</t>
  </si>
  <si>
    <t>Charge Evol.</t>
  </si>
  <si>
    <t>Eléments "annulés"</t>
  </si>
  <si>
    <t>Travail Sylvain (2h) + Serigne</t>
  </si>
  <si>
    <t>Commence dès que Lamine est dispo, Front //Back</t>
  </si>
  <si>
    <t>DT</t>
  </si>
  <si>
    <t>DT01</t>
  </si>
  <si>
    <t>Dette Technique</t>
  </si>
  <si>
    <t>(Spéc dans la doc des évolutions)</t>
  </si>
  <si>
    <t>Refonte formulaire (lié à SAV19)</t>
  </si>
  <si>
    <t>DT02</t>
  </si>
  <si>
    <t>Bug métadonnées</t>
  </si>
  <si>
    <t>Carl</t>
  </si>
  <si>
    <t>Reprise historique (T1 22)</t>
  </si>
  <si>
    <t>Correction des mesures erronées (champ numérique talon …)</t>
  </si>
  <si>
    <t>Modélisation des bilans Sandre [Chgt Sélection]</t>
  </si>
  <si>
    <t>Version 1.9.1 (Performance, Précision, Sandre,…)</t>
  </si>
  <si>
    <t>SAV06.1</t>
  </si>
  <si>
    <t>SAV06.2</t>
  </si>
  <si>
    <t>SAV06.3</t>
  </si>
  <si>
    <t>Charge annulée</t>
  </si>
  <si>
    <t>Version 1.8.4 (Maintenance…)</t>
  </si>
  <si>
    <t>Ticket</t>
  </si>
  <si>
    <t>1659</t>
  </si>
  <si>
    <t>1605</t>
  </si>
  <si>
    <t>1603</t>
  </si>
  <si>
    <t>Version 1.8.5 (Mesures spécifiques site…)</t>
  </si>
  <si>
    <t>Version 1.9.1 (Performance, précision, Sandre,…)</t>
  </si>
  <si>
    <t>10/11 ?</t>
  </si>
  <si>
    <t>1.9.f</t>
  </si>
  <si>
    <t>Version 1.9.f (Fumées,…)</t>
  </si>
  <si>
    <t>24/11 ?</t>
  </si>
  <si>
    <t>10/01 ?</t>
  </si>
  <si>
    <t>24/02 ?</t>
  </si>
  <si>
    <t>21/04 ?</t>
  </si>
  <si>
    <t>%
Avancement</t>
  </si>
  <si>
    <t>Samir</t>
  </si>
  <si>
    <t>(splitter ici SAV06)</t>
  </si>
  <si>
    <t>Total Managé</t>
  </si>
  <si>
    <t>RàF Dévt-Test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</si>
</sst>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dd/mm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theme="0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8"/>
      <name val="Calibri"/>
      <family val="2"/>
      <scheme val="minor"/>
    </font>
    <font>
      <b/>
      <sz val="10"/>
      <color theme="1"/>
      <name val="Segoe UI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0"/>
      <name val="Arial Narrow"/>
      <family val="2"/>
    </font>
    <font>
      <sz val="9"/>
      <color rgb="FFFF0000"/>
      <name val="Segoe UI"/>
      <family val="2"/>
    </font>
    <font>
      <sz val="9"/>
      <color rgb="FF000000"/>
      <name val="Arial Narrow"/>
      <family val="2"/>
    </font>
    <font>
      <sz val="10"/>
      <color theme="0"/>
      <name val="Segoe UI"/>
      <family val="2"/>
    </font>
    <font>
      <b/>
      <sz val="9"/>
      <color rgb="FFFF0000"/>
      <name val="Segoe UI"/>
      <family val="2"/>
    </font>
    <font>
      <b/>
      <sz val="10"/>
      <color rgb="FFFF0000"/>
      <name val="Segoe UI"/>
      <family val="2"/>
    </font>
    <font>
      <b/>
      <sz val="9"/>
      <color theme="1"/>
      <name val="Segoe UI"/>
      <family val="2"/>
    </font>
    <font>
      <b/>
      <sz val="9"/>
      <color theme="0" tint="-0.249977111117893"/>
      <name val="Segoe UI"/>
      <family val="2"/>
    </font>
    <font>
      <sz val="9"/>
      <color theme="0" tint="-0.249977111117893"/>
      <name val="Segoe UI"/>
      <family val="2"/>
    </font>
    <font>
      <sz val="10"/>
      <color theme="0" tint="-0.249977111117893"/>
      <name val="Segoe UI"/>
      <family val="2"/>
    </font>
    <font>
      <sz val="10"/>
      <color theme="0" tint="-0.34998626667073579"/>
      <name val="Segoe UI"/>
      <family val="2"/>
    </font>
    <font>
      <sz val="9"/>
      <color theme="0" tint="-0.34998626667073579"/>
      <name val="Segoe UI"/>
      <family val="2"/>
    </font>
    <font>
      <sz val="10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b/>
      <sz val="9"/>
      <name val="Segoe UI"/>
      <family val="2"/>
    </font>
    <font>
      <i/>
      <sz val="10"/>
      <color theme="0" tint="-0.34998626667073579"/>
      <name val="Segoe UI"/>
      <family val="2"/>
    </font>
    <font>
      <i/>
      <sz val="9"/>
      <color theme="0" tint="-0.34998626667073579"/>
      <name val="Segoe UI"/>
      <family val="2"/>
    </font>
    <font>
      <i/>
      <sz val="9"/>
      <color theme="1"/>
      <name val="Segoe UI"/>
      <family val="2"/>
    </font>
    <font>
      <i/>
      <sz val="10"/>
      <color theme="0" tint="-0.34998626667073579"/>
      <name val="Arial Narrow"/>
      <family val="2"/>
    </font>
    <font>
      <i/>
      <sz val="10"/>
      <color theme="0" tint="-0.249977111117893"/>
      <name val="Segoe UI"/>
      <family val="2"/>
    </font>
    <font>
      <sz val="10"/>
      <color rgb="FFFF0000"/>
      <name val="Segoe UI"/>
      <family val="2"/>
    </font>
    <font>
      <b/>
      <sz val="1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name val="Segoe UI"/>
      <family val="2"/>
    </font>
    <font>
      <sz val="8"/>
      <color theme="0" tint="-0.34998626667073579"/>
      <name val="Segoe UI"/>
      <family val="2"/>
    </font>
    <font>
      <i/>
      <sz val="8"/>
      <color theme="0" tint="-0.34998626667073579"/>
      <name val="Segoe UI"/>
      <family val="2"/>
    </font>
    <font>
      <b/>
      <sz val="10"/>
      <color theme="0"/>
      <name val="Segoe UI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3">
    <xf numFmtId="0" fontId="0" fillId="0" borderId="0" xfId="0"/>
    <xf numFmtId="49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2" fontId="2" fillId="4" borderId="0" xfId="0" applyNumberFormat="1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2" fontId="11" fillId="3" borderId="1" xfId="0" applyNumberFormat="1" applyFont="1" applyFill="1" applyBorder="1" applyAlignment="1">
      <alignment horizontal="right" vertical="center" indent="1"/>
    </xf>
    <xf numFmtId="2" fontId="11" fillId="3" borderId="1" xfId="0" applyNumberFormat="1" applyFont="1" applyFill="1" applyBorder="1" applyAlignment="1">
      <alignment horizontal="left" vertical="center" indent="1"/>
    </xf>
    <xf numFmtId="2" fontId="11" fillId="6" borderId="1" xfId="0" applyNumberFormat="1" applyFont="1" applyFill="1" applyBorder="1" applyAlignment="1">
      <alignment horizontal="right" vertical="center" indent="1"/>
    </xf>
    <xf numFmtId="2" fontId="11" fillId="7" borderId="3" xfId="0" applyNumberFormat="1" applyFont="1" applyFill="1" applyBorder="1" applyAlignment="1">
      <alignment horizontal="right" vertical="center" indent="1"/>
    </xf>
    <xf numFmtId="49" fontId="12" fillId="0" borderId="0" xfId="0" applyNumberFormat="1" applyFont="1" applyAlignment="1">
      <alignment horizontal="left" vertical="center" wrapText="1"/>
    </xf>
    <xf numFmtId="2" fontId="11" fillId="8" borderId="1" xfId="0" applyNumberFormat="1" applyFont="1" applyFill="1" applyBorder="1" applyAlignment="1">
      <alignment horizontal="right" vertical="center" indent="1"/>
    </xf>
    <xf numFmtId="2" fontId="11" fillId="8" borderId="1" xfId="0" applyNumberFormat="1" applyFont="1" applyFill="1" applyBorder="1" applyAlignment="1">
      <alignment horizontal="left" vertical="center" indent="1"/>
    </xf>
    <xf numFmtId="2" fontId="11" fillId="8" borderId="3" xfId="0" applyNumberFormat="1" applyFont="1" applyFill="1" applyBorder="1" applyAlignment="1">
      <alignment horizontal="right" vertical="center" indent="1"/>
    </xf>
    <xf numFmtId="10" fontId="13" fillId="0" borderId="0" xfId="1" applyNumberFormat="1" applyFont="1" applyFill="1" applyBorder="1" applyAlignment="1">
      <alignment horizontal="center" vertical="center" wrapText="1"/>
    </xf>
    <xf numFmtId="2" fontId="11" fillId="9" borderId="3" xfId="0" applyNumberFormat="1" applyFont="1" applyFill="1" applyBorder="1" applyAlignment="1">
      <alignment horizontal="right" vertical="center" indent="1"/>
    </xf>
    <xf numFmtId="0" fontId="2" fillId="1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11" fillId="3" borderId="4" xfId="0" applyNumberFormat="1" applyFont="1" applyFill="1" applyBorder="1" applyAlignment="1">
      <alignment horizontal="center" vertical="center"/>
    </xf>
    <xf numFmtId="2" fontId="11" fillId="8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13" fillId="8" borderId="0" xfId="1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2" fontId="11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11" fillId="8" borderId="1" xfId="0" applyNumberFormat="1" applyFont="1" applyFill="1" applyBorder="1" applyAlignment="1">
      <alignment horizontal="right" vertical="center"/>
    </xf>
    <xf numFmtId="2" fontId="11" fillId="14" borderId="1" xfId="0" applyNumberFormat="1" applyFont="1" applyFill="1" applyBorder="1" applyAlignment="1">
      <alignment horizontal="right" vertical="center"/>
    </xf>
    <xf numFmtId="49" fontId="3" fillId="3" borderId="1" xfId="0" quotePrefix="1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left" vertical="center" wrapText="1"/>
    </xf>
    <xf numFmtId="49" fontId="6" fillId="15" borderId="1" xfId="0" applyNumberFormat="1" applyFont="1" applyFill="1" applyBorder="1" applyAlignment="1">
      <alignment horizontal="center" vertical="center" wrapText="1"/>
    </xf>
    <xf numFmtId="164" fontId="11" fillId="15" borderId="1" xfId="0" applyNumberFormat="1" applyFont="1" applyFill="1" applyBorder="1" applyAlignment="1">
      <alignment horizontal="center" vertical="center"/>
    </xf>
    <xf numFmtId="2" fontId="11" fillId="15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44" fontId="0" fillId="0" borderId="0" xfId="2" applyFont="1"/>
    <xf numFmtId="2" fontId="11" fillId="3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15" borderId="1" xfId="0" applyNumberFormat="1" applyFont="1" applyFill="1" applyBorder="1" applyAlignment="1">
      <alignment horizontal="left" vertical="center" wrapText="1"/>
    </xf>
    <xf numFmtId="2" fontId="5" fillId="15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2" fontId="11" fillId="19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2" fontId="5" fillId="0" borderId="1" xfId="0" applyNumberFormat="1" applyFont="1" applyBorder="1"/>
    <xf numFmtId="9" fontId="2" fillId="0" borderId="0" xfId="1" applyFont="1"/>
    <xf numFmtId="9" fontId="16" fillId="20" borderId="1" xfId="1" applyFont="1" applyFill="1" applyBorder="1"/>
    <xf numFmtId="0" fontId="16" fillId="20" borderId="0" xfId="0" applyFont="1" applyFill="1" applyAlignment="1">
      <alignment horizontal="center" vertical="center"/>
    </xf>
    <xf numFmtId="0" fontId="16" fillId="20" borderId="0" xfId="0" applyFont="1" applyFill="1"/>
    <xf numFmtId="0" fontId="17" fillId="20" borderId="0" xfId="0" applyFont="1" applyFill="1"/>
    <xf numFmtId="0" fontId="5" fillId="0" borderId="1" xfId="0" applyFont="1" applyBorder="1"/>
    <xf numFmtId="2" fontId="11" fillId="15" borderId="1" xfId="0" applyNumberFormat="1" applyFont="1" applyFill="1" applyBorder="1" applyAlignment="1">
      <alignment horizontal="right" vertical="center"/>
    </xf>
    <xf numFmtId="44" fontId="2" fillId="0" borderId="0" xfId="0" applyNumberFormat="1" applyFont="1"/>
    <xf numFmtId="49" fontId="3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left" vertical="center" wrapText="1"/>
    </xf>
    <xf numFmtId="49" fontId="3" fillId="3" borderId="2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2" fontId="14" fillId="3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49" fontId="3" fillId="21" borderId="2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left" vertical="center" wrapText="1"/>
    </xf>
    <xf numFmtId="49" fontId="5" fillId="21" borderId="2" xfId="0" applyNumberFormat="1" applyFont="1" applyFill="1" applyBorder="1" applyAlignment="1">
      <alignment horizontal="left" vertical="center" wrapText="1"/>
    </xf>
    <xf numFmtId="49" fontId="6" fillId="21" borderId="2" xfId="0" applyNumberFormat="1" applyFont="1" applyFill="1" applyBorder="1" applyAlignment="1">
      <alignment horizontal="center" vertical="center" wrapText="1"/>
    </xf>
    <xf numFmtId="49" fontId="6" fillId="21" borderId="0" xfId="0" applyNumberFormat="1" applyFont="1" applyFill="1" applyAlignment="1">
      <alignment horizontal="center" vertical="center" wrapText="1"/>
    </xf>
    <xf numFmtId="2" fontId="5" fillId="21" borderId="2" xfId="0" applyNumberFormat="1" applyFont="1" applyFill="1" applyBorder="1" applyAlignment="1">
      <alignment horizontal="center" vertical="center"/>
    </xf>
    <xf numFmtId="164" fontId="11" fillId="21" borderId="2" xfId="0" applyNumberFormat="1" applyFont="1" applyFill="1" applyBorder="1" applyAlignment="1">
      <alignment horizontal="center" vertical="center"/>
    </xf>
    <xf numFmtId="2" fontId="14" fillId="21" borderId="2" xfId="0" applyNumberFormat="1" applyFont="1" applyFill="1" applyBorder="1" applyAlignment="1">
      <alignment horizontal="center" vertical="center"/>
    </xf>
    <xf numFmtId="2" fontId="11" fillId="21" borderId="0" xfId="0" applyNumberFormat="1" applyFont="1" applyFill="1" applyAlignment="1">
      <alignment horizontal="center" vertical="center"/>
    </xf>
    <xf numFmtId="2" fontId="14" fillId="16" borderId="2" xfId="0" applyNumberFormat="1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 wrapText="1"/>
    </xf>
    <xf numFmtId="0" fontId="2" fillId="21" borderId="0" xfId="0" quotePrefix="1" applyFont="1" applyFill="1" applyAlignment="1">
      <alignment horizontal="center" vertical="center"/>
    </xf>
    <xf numFmtId="0" fontId="2" fillId="21" borderId="0" xfId="0" applyFont="1" applyFill="1"/>
    <xf numFmtId="165" fontId="2" fillId="15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21" fillId="9" borderId="0" xfId="0" applyNumberFormat="1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165" fontId="22" fillId="9" borderId="0" xfId="0" applyNumberFormat="1" applyFont="1" applyFill="1" applyAlignment="1">
      <alignment horizontal="center" vertical="center"/>
    </xf>
    <xf numFmtId="49" fontId="22" fillId="3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49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49" fontId="3" fillId="22" borderId="1" xfId="0" applyNumberFormat="1" applyFont="1" applyFill="1" applyBorder="1" applyAlignment="1">
      <alignment horizontal="center" vertical="center"/>
    </xf>
    <xf numFmtId="49" fontId="6" fillId="22" borderId="1" xfId="0" applyNumberFormat="1" applyFont="1" applyFill="1" applyBorder="1" applyAlignment="1">
      <alignment horizontal="left" vertical="center" wrapText="1"/>
    </xf>
    <xf numFmtId="49" fontId="5" fillId="22" borderId="1" xfId="0" applyNumberFormat="1" applyFont="1" applyFill="1" applyBorder="1" applyAlignment="1">
      <alignment horizontal="left" vertical="center" wrapText="1"/>
    </xf>
    <xf numFmtId="49" fontId="6" fillId="22" borderId="1" xfId="0" applyNumberFormat="1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/>
    </xf>
    <xf numFmtId="164" fontId="11" fillId="22" borderId="1" xfId="0" applyNumberFormat="1" applyFont="1" applyFill="1" applyBorder="1" applyAlignment="1">
      <alignment horizontal="center" vertical="center"/>
    </xf>
    <xf numFmtId="2" fontId="11" fillId="22" borderId="1" xfId="0" applyNumberFormat="1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>
      <alignment horizontal="right" vertical="center" indent="1"/>
    </xf>
    <xf numFmtId="49" fontId="6" fillId="16" borderId="1" xfId="0" applyNumberFormat="1" applyFont="1" applyFill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2" fontId="11" fillId="19" borderId="0" xfId="0" applyNumberFormat="1" applyFont="1" applyFill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4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left" vertical="center" wrapText="1"/>
    </xf>
    <xf numFmtId="165" fontId="27" fillId="9" borderId="0" xfId="0" applyNumberFormat="1" applyFont="1" applyFill="1" applyAlignment="1">
      <alignment horizontal="center" vertical="center"/>
    </xf>
    <xf numFmtId="49" fontId="27" fillId="3" borderId="1" xfId="0" applyNumberFormat="1" applyFont="1" applyFill="1" applyBorder="1" applyAlignment="1">
      <alignment horizontal="center" vertical="center"/>
    </xf>
    <xf numFmtId="49" fontId="28" fillId="3" borderId="1" xfId="0" applyNumberFormat="1" applyFont="1" applyFill="1" applyBorder="1" applyAlignment="1">
      <alignment horizontal="left" vertical="center" wrapText="1"/>
    </xf>
    <xf numFmtId="49" fontId="28" fillId="0" borderId="1" xfId="0" applyNumberFormat="1" applyFont="1" applyBorder="1" applyAlignment="1">
      <alignment horizontal="left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4" fontId="30" fillId="3" borderId="1" xfId="0" applyNumberFormat="1" applyFont="1" applyFill="1" applyBorder="1" applyAlignment="1">
      <alignment horizontal="center" vertical="center"/>
    </xf>
    <xf numFmtId="2" fontId="30" fillId="3" borderId="1" xfId="0" applyNumberFormat="1" applyFont="1" applyFill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49" fontId="26" fillId="3" borderId="2" xfId="0" applyNumberFormat="1" applyFont="1" applyFill="1" applyBorder="1" applyAlignment="1">
      <alignment horizontal="left" vertical="center" wrapText="1"/>
    </xf>
    <xf numFmtId="2" fontId="11" fillId="3" borderId="2" xfId="0" applyNumberFormat="1" applyFont="1" applyFill="1" applyBorder="1" applyAlignment="1">
      <alignment horizontal="center" vertical="center"/>
    </xf>
    <xf numFmtId="165" fontId="31" fillId="9" borderId="0" xfId="0" applyNumberFormat="1" applyFont="1" applyFill="1" applyAlignment="1">
      <alignment horizontal="center" vertical="center"/>
    </xf>
    <xf numFmtId="165" fontId="2" fillId="21" borderId="0" xfId="0" applyNumberFormat="1" applyFont="1" applyFill="1" applyAlignment="1">
      <alignment horizontal="center" vertical="center"/>
    </xf>
    <xf numFmtId="49" fontId="3" fillId="21" borderId="1" xfId="0" applyNumberFormat="1" applyFont="1" applyFill="1" applyBorder="1" applyAlignment="1">
      <alignment horizontal="center" vertical="center"/>
    </xf>
    <xf numFmtId="49" fontId="6" fillId="21" borderId="1" xfId="0" applyNumberFormat="1" applyFont="1" applyFill="1" applyBorder="1" applyAlignment="1">
      <alignment horizontal="left" vertical="center" wrapText="1"/>
    </xf>
    <xf numFmtId="49" fontId="5" fillId="21" borderId="1" xfId="0" applyNumberFormat="1" applyFont="1" applyFill="1" applyBorder="1" applyAlignment="1">
      <alignment horizontal="left" vertical="center" wrapText="1"/>
    </xf>
    <xf numFmtId="49" fontId="6" fillId="21" borderId="1" xfId="0" applyNumberFormat="1" applyFont="1" applyFill="1" applyBorder="1" applyAlignment="1">
      <alignment horizontal="center" vertical="center" wrapText="1"/>
    </xf>
    <xf numFmtId="2" fontId="5" fillId="21" borderId="1" xfId="0" applyNumberFormat="1" applyFont="1" applyFill="1" applyBorder="1" applyAlignment="1">
      <alignment horizontal="center" vertical="center"/>
    </xf>
    <xf numFmtId="164" fontId="11" fillId="21" borderId="1" xfId="0" applyNumberFormat="1" applyFont="1" applyFill="1" applyBorder="1" applyAlignment="1">
      <alignment horizontal="center" vertical="center"/>
    </xf>
    <xf numFmtId="2" fontId="14" fillId="21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 wrapText="1"/>
    </xf>
    <xf numFmtId="10" fontId="16" fillId="0" borderId="0" xfId="1" applyNumberFormat="1" applyFont="1" applyFill="1" applyBorder="1" applyAlignment="1">
      <alignment horizontal="center" vertical="center" wrapText="1"/>
    </xf>
    <xf numFmtId="165" fontId="32" fillId="9" borderId="0" xfId="0" applyNumberFormat="1" applyFont="1" applyFill="1" applyAlignment="1">
      <alignment horizontal="center" vertical="center"/>
    </xf>
    <xf numFmtId="0" fontId="32" fillId="13" borderId="0" xfId="0" applyFont="1" applyFill="1" applyAlignment="1">
      <alignment horizontal="center" vertical="center"/>
    </xf>
    <xf numFmtId="2" fontId="11" fillId="23" borderId="1" xfId="0" applyNumberFormat="1" applyFont="1" applyFill="1" applyBorder="1" applyAlignment="1">
      <alignment horizontal="right" vertical="center" indent="1"/>
    </xf>
    <xf numFmtId="2" fontId="5" fillId="0" borderId="0" xfId="0" applyNumberFormat="1" applyFont="1" applyAlignment="1">
      <alignment horizontal="left" vertical="center"/>
    </xf>
    <xf numFmtId="0" fontId="2" fillId="24" borderId="0" xfId="0" applyFont="1" applyFill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49" fontId="35" fillId="0" borderId="2" xfId="0" applyNumberFormat="1" applyFont="1" applyBorder="1" applyAlignment="1">
      <alignment vertical="center" wrapText="1"/>
    </xf>
    <xf numFmtId="49" fontId="36" fillId="4" borderId="1" xfId="0" applyNumberFormat="1" applyFont="1" applyFill="1" applyBorder="1" applyAlignment="1">
      <alignment vertical="center" wrapText="1"/>
    </xf>
    <xf numFmtId="49" fontId="35" fillId="21" borderId="2" xfId="0" applyNumberFormat="1" applyFont="1" applyFill="1" applyBorder="1" applyAlignment="1">
      <alignment vertical="center" wrapText="1"/>
    </xf>
    <xf numFmtId="49" fontId="36" fillId="3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vertical="center" wrapText="1"/>
    </xf>
    <xf numFmtId="49" fontId="35" fillId="22" borderId="1" xfId="0" applyNumberFormat="1" applyFont="1" applyFill="1" applyBorder="1" applyAlignment="1">
      <alignment vertical="center" wrapText="1"/>
    </xf>
    <xf numFmtId="49" fontId="37" fillId="0" borderId="1" xfId="0" applyNumberFormat="1" applyFont="1" applyBorder="1" applyAlignment="1">
      <alignment vertical="center" wrapText="1"/>
    </xf>
    <xf numFmtId="49" fontId="38" fillId="0" borderId="1" xfId="0" applyNumberFormat="1" applyFont="1" applyBorder="1" applyAlignment="1">
      <alignment vertical="center" wrapText="1"/>
    </xf>
    <xf numFmtId="0" fontId="35" fillId="0" borderId="0" xfId="0" applyFont="1" applyAlignment="1">
      <alignment vertical="center"/>
    </xf>
    <xf numFmtId="2" fontId="11" fillId="14" borderId="0" xfId="0" applyNumberFormat="1" applyFont="1" applyFill="1" applyAlignment="1">
      <alignment horizontal="right" vertical="center"/>
    </xf>
    <xf numFmtId="2" fontId="11" fillId="3" borderId="0" xfId="0" applyNumberFormat="1" applyFont="1" applyFill="1" applyAlignment="1">
      <alignment horizontal="left" vertical="center" indent="1"/>
    </xf>
    <xf numFmtId="2" fontId="11" fillId="6" borderId="0" xfId="0" applyNumberFormat="1" applyFont="1" applyFill="1" applyAlignment="1">
      <alignment horizontal="right" vertical="center" indent="1"/>
    </xf>
    <xf numFmtId="2" fontId="11" fillId="3" borderId="0" xfId="0" applyNumberFormat="1" applyFont="1" applyFill="1" applyAlignment="1">
      <alignment horizontal="right" vertical="center" indent="1"/>
    </xf>
    <xf numFmtId="2" fontId="11" fillId="8" borderId="0" xfId="0" applyNumberFormat="1" applyFont="1" applyFill="1" applyAlignment="1">
      <alignment horizontal="right" vertical="center" indent="1"/>
    </xf>
    <xf numFmtId="2" fontId="11" fillId="7" borderId="0" xfId="0" applyNumberFormat="1" applyFont="1" applyFill="1" applyAlignment="1">
      <alignment horizontal="right" vertical="center" indent="1"/>
    </xf>
    <xf numFmtId="49" fontId="33" fillId="3" borderId="1" xfId="0" applyNumberFormat="1" applyFont="1" applyFill="1" applyBorder="1" applyAlignment="1">
      <alignment horizontal="center" vertical="center"/>
    </xf>
    <xf numFmtId="0" fontId="39" fillId="17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2" fontId="8" fillId="13" borderId="0" xfId="0" applyNumberFormat="1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right" vertical="center" indent="1"/>
    </xf>
    <xf numFmtId="2" fontId="40" fillId="23" borderId="1" xfId="0" applyNumberFormat="1" applyFont="1" applyFill="1" applyBorder="1" applyAlignment="1">
      <alignment horizontal="right" vertical="center" indent="1"/>
    </xf>
    <xf numFmtId="2" fontId="40" fillId="14" borderId="1" xfId="0" applyNumberFormat="1" applyFont="1" applyFill="1" applyBorder="1" applyAlignment="1">
      <alignment horizontal="right" vertical="center"/>
    </xf>
    <xf numFmtId="2" fontId="40" fillId="3" borderId="1" xfId="0" applyNumberFormat="1" applyFont="1" applyFill="1" applyBorder="1" applyAlignment="1">
      <alignment horizontal="left" vertical="center" indent="1"/>
    </xf>
    <xf numFmtId="2" fontId="40" fillId="6" borderId="1" xfId="0" applyNumberFormat="1" applyFont="1" applyFill="1" applyBorder="1" applyAlignment="1">
      <alignment horizontal="right" vertical="center" indent="1"/>
    </xf>
    <xf numFmtId="2" fontId="40" fillId="8" borderId="1" xfId="0" applyNumberFormat="1" applyFont="1" applyFill="1" applyBorder="1" applyAlignment="1">
      <alignment horizontal="right" vertical="center" indent="1"/>
    </xf>
    <xf numFmtId="2" fontId="40" fillId="7" borderId="3" xfId="0" applyNumberFormat="1" applyFont="1" applyFill="1" applyBorder="1" applyAlignment="1">
      <alignment horizontal="right" vertical="center" indent="1"/>
    </xf>
    <xf numFmtId="49" fontId="9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2" fontId="8" fillId="0" borderId="0" xfId="0" applyNumberFormat="1" applyFont="1" applyAlignment="1">
      <alignment horizontal="center" vertical="center"/>
    </xf>
    <xf numFmtId="2" fontId="8" fillId="12" borderId="0" xfId="0" applyNumberFormat="1" applyFont="1" applyFill="1" applyAlignment="1">
      <alignment horizontal="center" vertical="center"/>
    </xf>
    <xf numFmtId="2" fontId="39" fillId="17" borderId="0" xfId="0" applyNumberFormat="1" applyFont="1" applyFill="1" applyAlignment="1">
      <alignment horizontal="center" vertical="center"/>
    </xf>
    <xf numFmtId="2" fontId="39" fillId="18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165" fontId="8" fillId="9" borderId="0" xfId="0" applyNumberFormat="1" applyFont="1" applyFill="1" applyAlignment="1">
      <alignment horizontal="center" vertical="center"/>
    </xf>
    <xf numFmtId="0" fontId="8" fillId="13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center" vertical="center"/>
    </xf>
    <xf numFmtId="49" fontId="3" fillId="21" borderId="5" xfId="0" applyNumberFormat="1" applyFont="1" applyFill="1" applyBorder="1" applyAlignment="1">
      <alignment horizontal="center" vertical="center"/>
    </xf>
    <xf numFmtId="49" fontId="6" fillId="21" borderId="5" xfId="0" applyNumberFormat="1" applyFont="1" applyFill="1" applyBorder="1" applyAlignment="1">
      <alignment horizontal="left" vertical="center" wrapText="1"/>
    </xf>
    <xf numFmtId="49" fontId="5" fillId="21" borderId="5" xfId="0" applyNumberFormat="1" applyFont="1" applyFill="1" applyBorder="1" applyAlignment="1">
      <alignment horizontal="left" vertical="center" wrapText="1"/>
    </xf>
    <xf numFmtId="49" fontId="35" fillId="21" borderId="5" xfId="0" applyNumberFormat="1" applyFont="1" applyFill="1" applyBorder="1" applyAlignment="1">
      <alignment vertical="center" wrapText="1"/>
    </xf>
    <xf numFmtId="49" fontId="6" fillId="21" borderId="5" xfId="0" applyNumberFormat="1" applyFont="1" applyFill="1" applyBorder="1" applyAlignment="1">
      <alignment horizontal="center" vertical="center" wrapText="1"/>
    </xf>
    <xf numFmtId="2" fontId="5" fillId="21" borderId="5" xfId="0" applyNumberFormat="1" applyFont="1" applyFill="1" applyBorder="1" applyAlignment="1">
      <alignment horizontal="center" vertical="center"/>
    </xf>
    <xf numFmtId="44" fontId="5" fillId="4" borderId="1" xfId="2" applyFont="1" applyFill="1" applyBorder="1" applyAlignment="1">
      <alignment horizontal="center" vertical="center"/>
    </xf>
    <xf numFmtId="44" fontId="14" fillId="3" borderId="1" xfId="2" applyFont="1" applyFill="1" applyBorder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165" fontId="8" fillId="15" borderId="0" xfId="0" applyNumberFormat="1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11" fillId="14" borderId="1" xfId="0" applyNumberFormat="1" applyFont="1" applyFill="1" applyBorder="1" applyAlignment="1">
      <alignment horizontal="center" vertical="center"/>
    </xf>
    <xf numFmtId="2" fontId="40" fillId="14" borderId="1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left" vertical="center" wrapText="1"/>
    </xf>
    <xf numFmtId="2" fontId="40" fillId="3" borderId="1" xfId="0" applyNumberFormat="1" applyFont="1" applyFill="1" applyBorder="1" applyAlignment="1">
      <alignment horizontal="right" vertical="center"/>
    </xf>
    <xf numFmtId="2" fontId="40" fillId="6" borderId="1" xfId="0" applyNumberFormat="1" applyFont="1" applyFill="1" applyBorder="1" applyAlignment="1">
      <alignment horizontal="right" vertical="center"/>
    </xf>
    <xf numFmtId="2" fontId="11" fillId="7" borderId="1" xfId="0" applyNumberFormat="1" applyFont="1" applyFill="1" applyBorder="1" applyAlignment="1">
      <alignment horizontal="right" vertical="center" indent="1"/>
    </xf>
    <xf numFmtId="2" fontId="40" fillId="7" borderId="1" xfId="0" applyNumberFormat="1" applyFont="1" applyFill="1" applyBorder="1" applyAlignment="1">
      <alignment horizontal="right" vertical="center" indent="1"/>
    </xf>
    <xf numFmtId="2" fontId="40" fillId="3" borderId="4" xfId="0" applyNumberFormat="1" applyFont="1" applyFill="1" applyBorder="1" applyAlignment="1">
      <alignment horizontal="center" vertical="center"/>
    </xf>
    <xf numFmtId="2" fontId="42" fillId="13" borderId="1" xfId="0" applyNumberFormat="1" applyFont="1" applyFill="1" applyBorder="1" applyAlignment="1">
      <alignment horizontal="right" vertical="center" indent="1"/>
    </xf>
    <xf numFmtId="2" fontId="43" fillId="13" borderId="1" xfId="0" applyNumberFormat="1" applyFont="1" applyFill="1" applyBorder="1" applyAlignment="1">
      <alignment horizontal="right" vertical="center"/>
    </xf>
    <xf numFmtId="2" fontId="43" fillId="13" borderId="1" xfId="0" applyNumberFormat="1" applyFont="1" applyFill="1" applyBorder="1" applyAlignment="1">
      <alignment horizontal="right" vertical="center" indent="1"/>
    </xf>
  </cellXfs>
  <cellStyles count="3">
    <cellStyle name="Monétaire" xfId="2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9469-2B02-4234-B3A1-A2AAB63F7E99}">
  <dimension ref="A1:W86"/>
  <sheetViews>
    <sheetView showGridLines="0" workbookViewId="0">
      <selection activeCell="G17" sqref="G17"/>
    </sheetView>
  </sheetViews>
  <sheetFormatPr baseColWidth="10" defaultColWidth="10.88671875" defaultRowHeight="15" outlineLevelRow="1" x14ac:dyDescent="0.35"/>
  <cols>
    <col min="1" max="1" width="6.44140625" style="102" customWidth="1"/>
    <col min="2" max="2" width="9.88671875" style="2" customWidth="1"/>
    <col min="3" max="3" width="9.88671875" style="121" customWidth="1"/>
    <col min="4" max="4" width="8.5546875" style="2" customWidth="1"/>
    <col min="5" max="5" width="9.109375" style="2" bestFit="1" customWidth="1"/>
    <col min="6" max="6" width="10.5546875" style="2" customWidth="1"/>
    <col min="7" max="7" width="59.5546875" style="11" customWidth="1"/>
    <col min="8" max="8" width="27" style="9" bestFit="1" customWidth="1"/>
    <col min="9" max="9" width="5" style="193" bestFit="1" customWidth="1"/>
    <col min="10" max="10" width="9.5546875" style="3" customWidth="1"/>
    <col min="11" max="11" width="15.5546875" style="3" customWidth="1"/>
    <col min="12" max="12" width="8.44140625" style="3" customWidth="1"/>
    <col min="13" max="13" width="9.88671875" style="3" customWidth="1"/>
    <col min="14" max="14" width="11.5546875" style="2" bestFit="1" customWidth="1"/>
    <col min="15" max="16384" width="10.88671875" style="2"/>
  </cols>
  <sheetData>
    <row r="1" spans="1:14" ht="39.6" x14ac:dyDescent="0.35">
      <c r="A1" s="101" t="s">
        <v>257</v>
      </c>
      <c r="B1" s="100" t="str">
        <f>'Calcul interne'!A1</f>
        <v>Priorisation Version</v>
      </c>
      <c r="C1" s="119" t="s">
        <v>258</v>
      </c>
      <c r="D1" s="100" t="str">
        <f>'Calcul interne'!B1</f>
        <v>Ancienne Réf.</v>
      </c>
      <c r="E1" s="100" t="str">
        <f>'Calcul interne'!C1</f>
        <v>Site</v>
      </c>
      <c r="F1" s="100" t="str">
        <f>'Calcul interne'!D1</f>
        <v>Nvlle Réf</v>
      </c>
      <c r="G1" s="100" t="str">
        <f>'Calcul interne'!E1</f>
        <v>Description</v>
      </c>
      <c r="H1" s="100" t="str">
        <f>'Calcul interne'!G1</f>
        <v>Catégorie</v>
      </c>
      <c r="I1" s="184" t="s">
        <v>313</v>
      </c>
      <c r="J1" s="100" t="s">
        <v>196</v>
      </c>
      <c r="K1" s="100" t="s">
        <v>197</v>
      </c>
      <c r="L1" s="100" t="s">
        <v>61</v>
      </c>
      <c r="M1" s="100" t="s">
        <v>200</v>
      </c>
    </row>
    <row r="2" spans="1:14" x14ac:dyDescent="0.35">
      <c r="B2" s="70" t="s">
        <v>195</v>
      </c>
      <c r="C2" s="120"/>
      <c r="D2" s="95"/>
      <c r="E2" s="15"/>
      <c r="F2" s="15"/>
      <c r="G2" s="166" t="s">
        <v>293</v>
      </c>
      <c r="H2" s="103"/>
      <c r="I2" s="185"/>
      <c r="J2" s="104"/>
      <c r="K2" s="167" t="s">
        <v>292</v>
      </c>
      <c r="L2" s="106">
        <f>SUM(L3:L10)</f>
        <v>53.399999999999991</v>
      </c>
      <c r="M2" s="106"/>
    </row>
    <row r="3" spans="1:14" outlineLevel="1" x14ac:dyDescent="0.35">
      <c r="A3" s="102">
        <v>20</v>
      </c>
      <c r="B3" s="70" t="s">
        <v>195</v>
      </c>
      <c r="C3" s="120"/>
      <c r="D3" s="8" t="s">
        <v>7</v>
      </c>
      <c r="E3" s="8" t="s">
        <v>59</v>
      </c>
      <c r="F3" s="8" t="s">
        <v>121</v>
      </c>
      <c r="G3" s="13" t="s">
        <v>8</v>
      </c>
      <c r="H3" s="13" t="s">
        <v>6</v>
      </c>
      <c r="I3" s="186"/>
      <c r="J3" s="63" t="s">
        <v>59</v>
      </c>
      <c r="K3" s="63" t="s">
        <v>204</v>
      </c>
      <c r="L3" s="65">
        <v>0</v>
      </c>
      <c r="M3" s="232">
        <f>L3*Budget!$B$5</f>
        <v>0</v>
      </c>
    </row>
    <row r="4" spans="1:14" outlineLevel="1" x14ac:dyDescent="0.35">
      <c r="A4" s="102">
        <v>26</v>
      </c>
      <c r="B4" s="70" t="s">
        <v>195</v>
      </c>
      <c r="C4" s="120"/>
      <c r="D4" s="8" t="s">
        <v>20</v>
      </c>
      <c r="E4" s="8" t="s">
        <v>59</v>
      </c>
      <c r="F4" s="8" t="s">
        <v>127</v>
      </c>
      <c r="G4" s="13" t="s">
        <v>21</v>
      </c>
      <c r="H4" s="13" t="s">
        <v>9</v>
      </c>
      <c r="I4" s="186"/>
      <c r="J4" s="63" t="s">
        <v>59</v>
      </c>
      <c r="K4" s="63" t="s">
        <v>204</v>
      </c>
      <c r="L4" s="65">
        <v>0</v>
      </c>
      <c r="M4" s="232">
        <f>L4*Budget!$B$5</f>
        <v>0</v>
      </c>
    </row>
    <row r="5" spans="1:14" outlineLevel="1" x14ac:dyDescent="0.35">
      <c r="A5" s="102">
        <v>33</v>
      </c>
      <c r="B5" s="70" t="s">
        <v>195</v>
      </c>
      <c r="C5" s="120"/>
      <c r="D5" s="8" t="s">
        <v>36</v>
      </c>
      <c r="E5" s="8" t="s">
        <v>59</v>
      </c>
      <c r="F5" s="8" t="s">
        <v>134</v>
      </c>
      <c r="G5" s="13" t="s">
        <v>37</v>
      </c>
      <c r="H5" s="13" t="s">
        <v>33</v>
      </c>
      <c r="I5" s="186"/>
      <c r="J5" s="63" t="s">
        <v>59</v>
      </c>
      <c r="K5" s="63" t="s">
        <v>204</v>
      </c>
      <c r="L5" s="65">
        <v>0</v>
      </c>
      <c r="M5" s="232">
        <f>L5*Budget!$B$5</f>
        <v>0</v>
      </c>
    </row>
    <row r="6" spans="1:14" ht="26.4" outlineLevel="1" x14ac:dyDescent="0.35">
      <c r="A6" s="102">
        <v>39</v>
      </c>
      <c r="B6" s="70" t="s">
        <v>195</v>
      </c>
      <c r="C6" s="120"/>
      <c r="D6" s="8" t="s">
        <v>49</v>
      </c>
      <c r="E6" s="8" t="s">
        <v>59</v>
      </c>
      <c r="F6" s="8" t="s">
        <v>140</v>
      </c>
      <c r="G6" s="13" t="s">
        <v>50</v>
      </c>
      <c r="H6" s="13" t="s">
        <v>235</v>
      </c>
      <c r="I6" s="186"/>
      <c r="J6" s="63" t="s">
        <v>59</v>
      </c>
      <c r="K6" s="63" t="s">
        <v>204</v>
      </c>
      <c r="L6" s="65">
        <v>0</v>
      </c>
      <c r="M6" s="232">
        <f>L6*Budget!$B$5</f>
        <v>0</v>
      </c>
    </row>
    <row r="7" spans="1:14" outlineLevel="1" x14ac:dyDescent="0.35">
      <c r="A7" s="102">
        <v>41</v>
      </c>
      <c r="B7" s="70" t="s">
        <v>195</v>
      </c>
      <c r="C7" s="120"/>
      <c r="D7" s="8" t="s">
        <v>53</v>
      </c>
      <c r="E7" s="8" t="s">
        <v>59</v>
      </c>
      <c r="F7" s="8" t="s">
        <v>142</v>
      </c>
      <c r="G7" s="13" t="s">
        <v>54</v>
      </c>
      <c r="H7" s="13" t="s">
        <v>85</v>
      </c>
      <c r="I7" s="186"/>
      <c r="J7" s="63" t="s">
        <v>59</v>
      </c>
      <c r="K7" s="63" t="s">
        <v>204</v>
      </c>
      <c r="L7" s="65">
        <v>0</v>
      </c>
      <c r="M7" s="232">
        <f>L7*Budget!$B$5</f>
        <v>0</v>
      </c>
    </row>
    <row r="8" spans="1:14" x14ac:dyDescent="0.35">
      <c r="A8" s="107"/>
      <c r="B8" s="108"/>
      <c r="C8" s="108"/>
      <c r="D8" s="109"/>
      <c r="E8" s="109"/>
      <c r="F8" s="109"/>
      <c r="G8" s="110"/>
      <c r="H8" s="111"/>
      <c r="I8" s="187"/>
      <c r="J8" s="112"/>
      <c r="K8" s="113"/>
      <c r="L8" s="114"/>
      <c r="M8" s="114"/>
    </row>
    <row r="9" spans="1:14" x14ac:dyDescent="0.35">
      <c r="B9" s="237" t="s">
        <v>188</v>
      </c>
      <c r="C9" s="236">
        <v>44440</v>
      </c>
      <c r="D9" s="95"/>
      <c r="E9" s="15"/>
      <c r="F9" s="15"/>
      <c r="G9" s="166" t="s">
        <v>312</v>
      </c>
      <c r="H9" s="103"/>
      <c r="I9" s="185"/>
      <c r="J9" s="104"/>
      <c r="K9" s="167" t="s">
        <v>292</v>
      </c>
      <c r="L9" s="106">
        <f>SUM(L10:L19)</f>
        <v>53.399999999999991</v>
      </c>
      <c r="M9" s="106"/>
      <c r="N9" s="233">
        <f>SUM(M10:M16)</f>
        <v>17088.54</v>
      </c>
    </row>
    <row r="10" spans="1:14" outlineLevel="1" x14ac:dyDescent="0.35">
      <c r="A10" s="102">
        <v>2</v>
      </c>
      <c r="B10" s="33" t="str">
        <f>'Calcul interne'!A3</f>
        <v>1.8.4</v>
      </c>
      <c r="C10" s="122">
        <v>44440</v>
      </c>
      <c r="D10" s="53" t="s">
        <v>195</v>
      </c>
      <c r="E10" s="1" t="s">
        <v>161</v>
      </c>
      <c r="F10" s="1" t="s">
        <v>163</v>
      </c>
      <c r="G10" s="12" t="s">
        <v>180</v>
      </c>
      <c r="H10" s="77" t="s">
        <v>193</v>
      </c>
      <c r="I10" s="188" t="s">
        <v>314</v>
      </c>
      <c r="J10" s="54" t="s">
        <v>60</v>
      </c>
      <c r="K10" s="43"/>
      <c r="L10" s="68">
        <v>0</v>
      </c>
      <c r="M10" s="233">
        <f>L10*Budget!$B$5</f>
        <v>0</v>
      </c>
    </row>
    <row r="11" spans="1:14" outlineLevel="1" x14ac:dyDescent="0.35">
      <c r="A11" s="102" t="s">
        <v>285</v>
      </c>
      <c r="B11" s="33" t="str">
        <f>'Calcul interne'!A4</f>
        <v>1.8.4</v>
      </c>
      <c r="C11" s="122">
        <v>44440</v>
      </c>
      <c r="D11" s="53" t="s">
        <v>195</v>
      </c>
      <c r="E11" s="1" t="s">
        <v>161</v>
      </c>
      <c r="F11" s="1" t="s">
        <v>164</v>
      </c>
      <c r="G11" s="12" t="s">
        <v>181</v>
      </c>
      <c r="H11" s="77" t="s">
        <v>193</v>
      </c>
      <c r="I11" s="188" t="s">
        <v>315</v>
      </c>
      <c r="J11" s="54" t="s">
        <v>60</v>
      </c>
      <c r="K11" s="43"/>
      <c r="L11" s="68">
        <v>0</v>
      </c>
      <c r="M11" s="233">
        <f>L11*Budget!$B$5</f>
        <v>0</v>
      </c>
    </row>
    <row r="12" spans="1:14" outlineLevel="1" x14ac:dyDescent="0.35">
      <c r="A12" s="102">
        <v>4</v>
      </c>
      <c r="B12" s="33" t="str">
        <f>'Calcul interne'!A5</f>
        <v>1.8.4</v>
      </c>
      <c r="C12" s="122">
        <v>44440</v>
      </c>
      <c r="D12" s="53" t="s">
        <v>195</v>
      </c>
      <c r="E12" s="1" t="s">
        <v>161</v>
      </c>
      <c r="F12" s="1" t="s">
        <v>165</v>
      </c>
      <c r="G12" s="12" t="s">
        <v>182</v>
      </c>
      <c r="H12" s="77" t="s">
        <v>193</v>
      </c>
      <c r="I12" s="188" t="s">
        <v>316</v>
      </c>
      <c r="J12" s="54" t="s">
        <v>60</v>
      </c>
      <c r="K12" s="43"/>
      <c r="L12" s="68">
        <v>0</v>
      </c>
      <c r="M12" s="233">
        <f>L12*Budget!$B$5</f>
        <v>0</v>
      </c>
    </row>
    <row r="13" spans="1:14" ht="16.5" customHeight="1" outlineLevel="1" x14ac:dyDescent="0.35">
      <c r="A13" s="102">
        <v>17</v>
      </c>
      <c r="B13" s="33" t="s">
        <v>188</v>
      </c>
      <c r="C13" s="122">
        <v>44440</v>
      </c>
      <c r="D13" s="1" t="s">
        <v>87</v>
      </c>
      <c r="E13" s="1" t="s">
        <v>79</v>
      </c>
      <c r="F13" s="1" t="s">
        <v>88</v>
      </c>
      <c r="G13" s="12" t="s">
        <v>78</v>
      </c>
      <c r="H13" s="77" t="s">
        <v>80</v>
      </c>
      <c r="I13" s="189"/>
      <c r="J13" s="55" t="s">
        <v>199</v>
      </c>
      <c r="K13" s="55"/>
      <c r="L13" s="56">
        <v>4.3600000000000003</v>
      </c>
      <c r="M13" s="233">
        <f>L13*Budget!$B$5</f>
        <v>3058.5400000000004</v>
      </c>
    </row>
    <row r="14" spans="1:14" outlineLevel="1" x14ac:dyDescent="0.35">
      <c r="A14" s="102">
        <v>18</v>
      </c>
      <c r="B14" s="33" t="s">
        <v>188</v>
      </c>
      <c r="C14" s="122">
        <v>44440</v>
      </c>
      <c r="D14" s="1" t="s">
        <v>0</v>
      </c>
      <c r="E14" s="1" t="s">
        <v>59</v>
      </c>
      <c r="F14" s="1" t="s">
        <v>119</v>
      </c>
      <c r="G14" s="12" t="s">
        <v>2</v>
      </c>
      <c r="H14" s="77" t="s">
        <v>1</v>
      </c>
      <c r="I14" s="189"/>
      <c r="J14" s="54" t="s">
        <v>59</v>
      </c>
      <c r="K14" s="54" t="s">
        <v>203</v>
      </c>
      <c r="L14" s="67">
        <v>10</v>
      </c>
      <c r="M14" s="233">
        <f>L14*Budget!$B$5</f>
        <v>7015</v>
      </c>
    </row>
    <row r="15" spans="1:14" outlineLevel="1" x14ac:dyDescent="0.35">
      <c r="A15" s="102">
        <v>19</v>
      </c>
      <c r="B15" s="33" t="s">
        <v>188</v>
      </c>
      <c r="C15" s="122">
        <v>44440</v>
      </c>
      <c r="D15" s="1" t="s">
        <v>4</v>
      </c>
      <c r="E15" s="1" t="s">
        <v>59</v>
      </c>
      <c r="F15" s="1" t="s">
        <v>120</v>
      </c>
      <c r="G15" s="12" t="s">
        <v>5</v>
      </c>
      <c r="H15" s="77" t="s">
        <v>3</v>
      </c>
      <c r="I15" s="189"/>
      <c r="J15" s="54" t="s">
        <v>59</v>
      </c>
      <c r="K15" s="54"/>
      <c r="L15" s="67">
        <v>10</v>
      </c>
      <c r="M15" s="233">
        <f>L15*Budget!$B$5</f>
        <v>7015</v>
      </c>
    </row>
    <row r="16" spans="1:14" outlineLevel="1" x14ac:dyDescent="0.35">
      <c r="A16" s="102">
        <v>49</v>
      </c>
      <c r="B16" s="33" t="s">
        <v>188</v>
      </c>
      <c r="C16" s="122">
        <v>44440</v>
      </c>
      <c r="D16" s="1"/>
      <c r="E16" s="1" t="s">
        <v>59</v>
      </c>
      <c r="F16" s="1" t="s">
        <v>188</v>
      </c>
      <c r="G16" s="12" t="s">
        <v>249</v>
      </c>
      <c r="H16" s="77" t="s">
        <v>256</v>
      </c>
      <c r="I16" s="189"/>
      <c r="J16" s="54"/>
      <c r="K16" s="54"/>
      <c r="L16" s="67">
        <v>0</v>
      </c>
      <c r="M16" s="233">
        <f>L16*Budget!$B$5</f>
        <v>0</v>
      </c>
    </row>
    <row r="17" spans="1:14" x14ac:dyDescent="0.35">
      <c r="A17" s="107"/>
      <c r="B17" s="108"/>
      <c r="C17" s="108"/>
      <c r="D17" s="109"/>
      <c r="E17" s="109"/>
      <c r="F17" s="109"/>
      <c r="G17" s="110"/>
      <c r="H17" s="111"/>
      <c r="I17" s="187"/>
      <c r="J17" s="112"/>
      <c r="K17" s="113"/>
      <c r="L17" s="114"/>
      <c r="M17" s="114"/>
    </row>
    <row r="18" spans="1:14" x14ac:dyDescent="0.35">
      <c r="B18" s="235" t="s">
        <v>192</v>
      </c>
      <c r="C18" s="236">
        <v>44455</v>
      </c>
      <c r="D18" s="1"/>
      <c r="E18" s="1"/>
      <c r="F18" s="1"/>
      <c r="G18" s="166" t="s">
        <v>317</v>
      </c>
      <c r="H18" s="77"/>
      <c r="I18" s="189"/>
      <c r="J18" s="54"/>
      <c r="K18" s="167" t="s">
        <v>292</v>
      </c>
      <c r="L18" s="106">
        <f>SUM(L19:L20)</f>
        <v>14.52</v>
      </c>
      <c r="M18" s="67"/>
      <c r="N18" s="233">
        <f>SUM(M19:M20)</f>
        <v>10185.779999999999</v>
      </c>
    </row>
    <row r="19" spans="1:14" outlineLevel="1" x14ac:dyDescent="0.35">
      <c r="A19" s="102">
        <v>16</v>
      </c>
      <c r="B19" s="183" t="s">
        <v>192</v>
      </c>
      <c r="C19" s="122">
        <v>44455</v>
      </c>
      <c r="D19" s="136" t="s">
        <v>87</v>
      </c>
      <c r="E19" s="136" t="s">
        <v>60</v>
      </c>
      <c r="F19" s="136" t="s">
        <v>101</v>
      </c>
      <c r="G19" s="137" t="s">
        <v>81</v>
      </c>
      <c r="H19" s="138" t="s">
        <v>82</v>
      </c>
      <c r="I19" s="190"/>
      <c r="J19" s="139" t="s">
        <v>60</v>
      </c>
      <c r="K19" s="143"/>
      <c r="L19" s="140">
        <v>14.52</v>
      </c>
      <c r="M19" s="233">
        <f>L19*Budget!$B$5</f>
        <v>10185.779999999999</v>
      </c>
    </row>
    <row r="20" spans="1:14" outlineLevel="1" x14ac:dyDescent="0.35">
      <c r="A20" s="102">
        <v>49</v>
      </c>
      <c r="B20" s="183" t="s">
        <v>192</v>
      </c>
      <c r="C20" s="122">
        <v>44455</v>
      </c>
      <c r="D20" s="1"/>
      <c r="E20" s="1" t="s">
        <v>59</v>
      </c>
      <c r="F20" s="1" t="s">
        <v>188</v>
      </c>
      <c r="G20" s="12" t="s">
        <v>249</v>
      </c>
      <c r="H20" s="77" t="s">
        <v>256</v>
      </c>
      <c r="I20" s="189"/>
      <c r="J20" s="54"/>
      <c r="K20" s="54"/>
      <c r="L20" s="67">
        <v>0</v>
      </c>
      <c r="M20" s="233">
        <f>L20*Budget!$B$5</f>
        <v>0</v>
      </c>
    </row>
    <row r="21" spans="1:14" x14ac:dyDescent="0.35">
      <c r="A21" s="107"/>
      <c r="B21" s="108"/>
      <c r="C21" s="108"/>
      <c r="D21" s="109"/>
      <c r="E21" s="109"/>
      <c r="F21" s="109"/>
      <c r="G21" s="110"/>
      <c r="H21" s="111"/>
      <c r="I21" s="187"/>
      <c r="J21" s="112"/>
      <c r="K21" s="113"/>
      <c r="L21" s="114"/>
      <c r="M21" s="114"/>
    </row>
    <row r="22" spans="1:14" x14ac:dyDescent="0.35">
      <c r="B22" s="202" t="s">
        <v>237</v>
      </c>
      <c r="C22" s="222" t="s">
        <v>319</v>
      </c>
      <c r="D22" s="95"/>
      <c r="E22" s="15"/>
      <c r="F22" s="15"/>
      <c r="G22" s="166" t="s">
        <v>287</v>
      </c>
      <c r="H22" s="103"/>
      <c r="I22" s="185"/>
      <c r="J22" s="104"/>
      <c r="K22" s="167" t="s">
        <v>292</v>
      </c>
      <c r="L22" s="106">
        <f>SUM(L24:L46)</f>
        <v>106.71</v>
      </c>
      <c r="M22" s="106"/>
      <c r="N22" s="233">
        <f>SUM(M23:M46)</f>
        <v>74857.064999999988</v>
      </c>
    </row>
    <row r="23" spans="1:14" hidden="1" outlineLevel="1" x14ac:dyDescent="0.35">
      <c r="A23" s="102">
        <v>16</v>
      </c>
      <c r="B23" s="125" t="s">
        <v>237</v>
      </c>
      <c r="C23" s="124" t="s">
        <v>260</v>
      </c>
      <c r="D23" s="127" t="s">
        <v>87</v>
      </c>
      <c r="E23" s="127" t="s">
        <v>60</v>
      </c>
      <c r="F23" s="127" t="s">
        <v>101</v>
      </c>
      <c r="G23" s="128" t="s">
        <v>81</v>
      </c>
      <c r="H23" s="129" t="s">
        <v>82</v>
      </c>
      <c r="I23" s="191"/>
      <c r="J23" s="130" t="s">
        <v>60</v>
      </c>
      <c r="K23" s="54"/>
      <c r="L23" s="131"/>
      <c r="M23" s="131"/>
    </row>
    <row r="24" spans="1:14" hidden="1" outlineLevel="1" x14ac:dyDescent="0.35">
      <c r="A24" s="102">
        <v>22</v>
      </c>
      <c r="B24" s="45" t="s">
        <v>237</v>
      </c>
      <c r="C24" s="123" t="s">
        <v>319</v>
      </c>
      <c r="D24" s="1" t="s">
        <v>12</v>
      </c>
      <c r="E24" s="1" t="s">
        <v>59</v>
      </c>
      <c r="F24" s="1" t="s">
        <v>123</v>
      </c>
      <c r="G24" s="12" t="s">
        <v>13</v>
      </c>
      <c r="H24" s="77" t="s">
        <v>9</v>
      </c>
      <c r="I24" s="189"/>
      <c r="J24" s="54" t="s">
        <v>59</v>
      </c>
      <c r="K24" s="56" t="s">
        <v>259</v>
      </c>
      <c r="L24" s="67">
        <v>26.74</v>
      </c>
      <c r="M24" s="233">
        <f>L24*Budget!$B$5</f>
        <v>18758.11</v>
      </c>
    </row>
    <row r="25" spans="1:14" hidden="1" outlineLevel="1" x14ac:dyDescent="0.35">
      <c r="A25" s="102">
        <v>6</v>
      </c>
      <c r="B25" s="45" t="s">
        <v>237</v>
      </c>
      <c r="C25" s="123" t="s">
        <v>319</v>
      </c>
      <c r="D25" s="1" t="s">
        <v>0</v>
      </c>
      <c r="E25" s="1" t="s">
        <v>60</v>
      </c>
      <c r="F25" s="1" t="s">
        <v>91</v>
      </c>
      <c r="G25" s="12" t="s">
        <v>66</v>
      </c>
      <c r="H25" s="77" t="s">
        <v>9</v>
      </c>
      <c r="I25" s="189"/>
      <c r="J25" s="54" t="s">
        <v>60</v>
      </c>
      <c r="K25" s="56" t="s">
        <v>259</v>
      </c>
      <c r="L25" s="56">
        <v>7.56</v>
      </c>
      <c r="M25" s="233">
        <f>L25*Budget!$B$5</f>
        <v>5303.34</v>
      </c>
    </row>
    <row r="26" spans="1:14" hidden="1" outlineLevel="1" x14ac:dyDescent="0.35">
      <c r="A26" s="102">
        <v>21</v>
      </c>
      <c r="B26" s="45" t="s">
        <v>237</v>
      </c>
      <c r="C26" s="123" t="s">
        <v>319</v>
      </c>
      <c r="D26" s="1" t="s">
        <v>10</v>
      </c>
      <c r="E26" s="1" t="s">
        <v>59</v>
      </c>
      <c r="F26" s="1" t="s">
        <v>122</v>
      </c>
      <c r="G26" s="12" t="s">
        <v>11</v>
      </c>
      <c r="H26" s="77" t="s">
        <v>9</v>
      </c>
      <c r="I26" s="189"/>
      <c r="J26" s="54" t="s">
        <v>59</v>
      </c>
      <c r="K26" s="56" t="s">
        <v>259</v>
      </c>
      <c r="L26" s="67">
        <v>20.93</v>
      </c>
      <c r="M26" s="233">
        <f>L26*Budget!$B$5</f>
        <v>14682.395</v>
      </c>
    </row>
    <row r="27" spans="1:14" hidden="1" outlineLevel="1" x14ac:dyDescent="0.35">
      <c r="A27" s="102">
        <v>7</v>
      </c>
      <c r="B27" s="45" t="s">
        <v>237</v>
      </c>
      <c r="C27" s="123" t="s">
        <v>319</v>
      </c>
      <c r="D27" s="1" t="s">
        <v>4</v>
      </c>
      <c r="E27" s="1" t="s">
        <v>60</v>
      </c>
      <c r="F27" s="1" t="s">
        <v>92</v>
      </c>
      <c r="G27" s="12" t="s">
        <v>67</v>
      </c>
      <c r="H27" s="77" t="s">
        <v>9</v>
      </c>
      <c r="I27" s="189"/>
      <c r="J27" s="54" t="s">
        <v>60</v>
      </c>
      <c r="K27" s="56" t="s">
        <v>259</v>
      </c>
      <c r="L27" s="56">
        <v>7.56</v>
      </c>
      <c r="M27" s="233">
        <f>L27*Budget!$B$5</f>
        <v>5303.34</v>
      </c>
    </row>
    <row r="28" spans="1:14" ht="26.4" hidden="1" outlineLevel="1" x14ac:dyDescent="0.35">
      <c r="A28" s="102">
        <v>24</v>
      </c>
      <c r="B28" s="125" t="s">
        <v>237</v>
      </c>
      <c r="C28" s="124" t="s">
        <v>260</v>
      </c>
      <c r="D28" s="127" t="s">
        <v>16</v>
      </c>
      <c r="E28" s="127" t="s">
        <v>59</v>
      </c>
      <c r="F28" s="127" t="s">
        <v>125</v>
      </c>
      <c r="G28" s="128" t="s">
        <v>17</v>
      </c>
      <c r="H28" s="129" t="s">
        <v>9</v>
      </c>
      <c r="I28" s="191"/>
      <c r="J28" s="130" t="s">
        <v>59</v>
      </c>
      <c r="K28" s="56"/>
      <c r="L28" s="131"/>
      <c r="M28" s="131"/>
    </row>
    <row r="29" spans="1:14" ht="26.4" hidden="1" outlineLevel="1" x14ac:dyDescent="0.35">
      <c r="A29" s="102">
        <v>25</v>
      </c>
      <c r="B29" s="125" t="s">
        <v>237</v>
      </c>
      <c r="C29" s="124" t="s">
        <v>260</v>
      </c>
      <c r="D29" s="127" t="s">
        <v>18</v>
      </c>
      <c r="E29" s="127" t="s">
        <v>59</v>
      </c>
      <c r="F29" s="127" t="s">
        <v>126</v>
      </c>
      <c r="G29" s="128" t="s">
        <v>19</v>
      </c>
      <c r="H29" s="129" t="s">
        <v>9</v>
      </c>
      <c r="I29" s="191"/>
      <c r="J29" s="130" t="s">
        <v>59</v>
      </c>
      <c r="K29" s="56"/>
      <c r="L29" s="131"/>
      <c r="M29" s="131"/>
    </row>
    <row r="30" spans="1:14" hidden="1" outlineLevel="1" x14ac:dyDescent="0.35">
      <c r="A30" s="102">
        <v>27</v>
      </c>
      <c r="B30" s="45" t="s">
        <v>237</v>
      </c>
      <c r="C30" s="123" t="s">
        <v>319</v>
      </c>
      <c r="D30" s="1" t="s">
        <v>23</v>
      </c>
      <c r="E30" s="1" t="s">
        <v>59</v>
      </c>
      <c r="F30" s="1" t="s">
        <v>128</v>
      </c>
      <c r="G30" s="12" t="s">
        <v>24</v>
      </c>
      <c r="H30" s="77" t="s">
        <v>22</v>
      </c>
      <c r="I30" s="189"/>
      <c r="J30" s="54" t="s">
        <v>59</v>
      </c>
      <c r="K30" s="54"/>
      <c r="L30" s="67">
        <v>31.82</v>
      </c>
      <c r="M30" s="233">
        <f>L30*Budget!$B$5</f>
        <v>22321.73</v>
      </c>
    </row>
    <row r="31" spans="1:14" hidden="1" outlineLevel="1" x14ac:dyDescent="0.35">
      <c r="A31" s="102">
        <v>28</v>
      </c>
      <c r="B31" s="45" t="s">
        <v>237</v>
      </c>
      <c r="C31" s="123" t="s">
        <v>319</v>
      </c>
      <c r="D31" s="1" t="s">
        <v>25</v>
      </c>
      <c r="E31" s="1" t="s">
        <v>59</v>
      </c>
      <c r="F31" s="1" t="s">
        <v>129</v>
      </c>
      <c r="G31" s="12" t="s">
        <v>26</v>
      </c>
      <c r="H31" s="77" t="s">
        <v>22</v>
      </c>
      <c r="I31" s="189"/>
      <c r="J31" s="54" t="s">
        <v>59</v>
      </c>
      <c r="K31" s="54"/>
      <c r="L31" s="67">
        <v>5.08</v>
      </c>
      <c r="M31" s="233">
        <f>L31*Budget!$B$5</f>
        <v>3563.62</v>
      </c>
    </row>
    <row r="32" spans="1:14" hidden="1" outlineLevel="1" x14ac:dyDescent="0.35">
      <c r="A32" s="102">
        <v>42</v>
      </c>
      <c r="B32" s="45" t="s">
        <v>237</v>
      </c>
      <c r="C32" s="123" t="s">
        <v>319</v>
      </c>
      <c r="D32" s="1" t="s">
        <v>55</v>
      </c>
      <c r="E32" s="1" t="s">
        <v>59</v>
      </c>
      <c r="F32" s="1" t="s">
        <v>143</v>
      </c>
      <c r="G32" s="12" t="s">
        <v>56</v>
      </c>
      <c r="H32" s="77" t="s">
        <v>86</v>
      </c>
      <c r="I32" s="189"/>
      <c r="J32" s="54" t="s">
        <v>59</v>
      </c>
      <c r="K32" s="54" t="s">
        <v>236</v>
      </c>
      <c r="L32" s="67">
        <v>7.02</v>
      </c>
      <c r="M32" s="233">
        <f>L32*Budget!$B$5</f>
        <v>4924.53</v>
      </c>
    </row>
    <row r="33" spans="1:23" hidden="1" outlineLevel="1" x14ac:dyDescent="0.35">
      <c r="A33" s="102" t="s">
        <v>285</v>
      </c>
      <c r="B33" s="45" t="s">
        <v>237</v>
      </c>
      <c r="C33" s="123" t="s">
        <v>319</v>
      </c>
      <c r="D33" s="1"/>
      <c r="E33" s="1" t="s">
        <v>59</v>
      </c>
      <c r="F33" s="1" t="s">
        <v>250</v>
      </c>
      <c r="G33" s="150" t="s">
        <v>249</v>
      </c>
      <c r="H33" s="77" t="s">
        <v>256</v>
      </c>
      <c r="I33" s="189"/>
      <c r="J33" s="54" t="s">
        <v>59</v>
      </c>
      <c r="K33" s="54"/>
      <c r="L33" s="67">
        <v>0</v>
      </c>
      <c r="M33" s="233">
        <f>L33*Budget!$B$5</f>
        <v>0</v>
      </c>
    </row>
    <row r="34" spans="1:23" s="151" customFormat="1" ht="26.4" hidden="1" outlineLevel="1" x14ac:dyDescent="0.35">
      <c r="B34" s="125" t="s">
        <v>237</v>
      </c>
      <c r="C34" s="124" t="s">
        <v>260</v>
      </c>
      <c r="D34" s="127" t="s">
        <v>87</v>
      </c>
      <c r="E34" s="127" t="s">
        <v>59</v>
      </c>
      <c r="F34" s="127" t="s">
        <v>144</v>
      </c>
      <c r="G34" s="128" t="s">
        <v>284</v>
      </c>
      <c r="H34" s="129" t="s">
        <v>283</v>
      </c>
      <c r="I34" s="191"/>
      <c r="J34" s="130" t="s">
        <v>59</v>
      </c>
      <c r="K34" s="130"/>
      <c r="L34" s="131"/>
      <c r="M34" s="131"/>
      <c r="P34" s="152"/>
      <c r="Q34" s="153"/>
      <c r="R34" s="153"/>
      <c r="S34" s="153"/>
      <c r="T34" s="153"/>
      <c r="V34" s="154">
        <v>75</v>
      </c>
      <c r="W34" s="153"/>
    </row>
    <row r="35" spans="1:23" s="151" customFormat="1" hidden="1" outlineLevel="1" x14ac:dyDescent="0.35">
      <c r="B35" s="125" t="s">
        <v>237</v>
      </c>
      <c r="C35" s="124" t="s">
        <v>260</v>
      </c>
      <c r="D35" s="127" t="s">
        <v>87</v>
      </c>
      <c r="E35" s="127" t="s">
        <v>59</v>
      </c>
      <c r="F35" s="127" t="s">
        <v>145</v>
      </c>
      <c r="G35" s="128" t="s">
        <v>267</v>
      </c>
      <c r="H35" s="129" t="s">
        <v>283</v>
      </c>
      <c r="I35" s="191"/>
      <c r="J35" s="130" t="s">
        <v>59</v>
      </c>
      <c r="K35" s="130"/>
      <c r="L35" s="131"/>
      <c r="M35" s="131"/>
      <c r="P35" s="155"/>
      <c r="Q35" s="153"/>
      <c r="R35" s="153"/>
      <c r="S35" s="153"/>
      <c r="T35" s="153"/>
      <c r="V35" s="154"/>
    </row>
    <row r="36" spans="1:23" s="151" customFormat="1" hidden="1" outlineLevel="1" x14ac:dyDescent="0.35">
      <c r="B36" s="125" t="s">
        <v>237</v>
      </c>
      <c r="C36" s="124" t="s">
        <v>260</v>
      </c>
      <c r="D36" s="127" t="s">
        <v>87</v>
      </c>
      <c r="E36" s="127" t="s">
        <v>59</v>
      </c>
      <c r="F36" s="127" t="s">
        <v>147</v>
      </c>
      <c r="G36" s="128" t="s">
        <v>268</v>
      </c>
      <c r="H36" s="129" t="s">
        <v>283</v>
      </c>
      <c r="I36" s="191"/>
      <c r="J36" s="130" t="s">
        <v>59</v>
      </c>
      <c r="K36" s="130"/>
      <c r="L36" s="131"/>
      <c r="M36" s="131"/>
      <c r="P36" s="155"/>
      <c r="Q36" s="153"/>
      <c r="R36" s="153"/>
      <c r="S36" s="153"/>
      <c r="T36" s="153"/>
      <c r="V36" s="154"/>
    </row>
    <row r="37" spans="1:23" s="151" customFormat="1" hidden="1" outlineLevel="1" x14ac:dyDescent="0.35">
      <c r="B37" s="125" t="s">
        <v>237</v>
      </c>
      <c r="C37" s="124" t="s">
        <v>260</v>
      </c>
      <c r="D37" s="127" t="s">
        <v>87</v>
      </c>
      <c r="E37" s="127" t="s">
        <v>59</v>
      </c>
      <c r="F37" s="127" t="s">
        <v>148</v>
      </c>
      <c r="G37" s="128" t="s">
        <v>269</v>
      </c>
      <c r="H37" s="129" t="s">
        <v>283</v>
      </c>
      <c r="I37" s="191"/>
      <c r="J37" s="130" t="s">
        <v>59</v>
      </c>
      <c r="K37" s="130"/>
      <c r="L37" s="131"/>
      <c r="M37" s="131"/>
      <c r="P37" s="155"/>
      <c r="Q37" s="153"/>
      <c r="R37" s="153"/>
      <c r="S37" s="153"/>
      <c r="T37" s="153"/>
      <c r="V37" s="154"/>
    </row>
    <row r="38" spans="1:23" s="151" customFormat="1" ht="26.4" hidden="1" outlineLevel="1" x14ac:dyDescent="0.35">
      <c r="B38" s="125" t="s">
        <v>237</v>
      </c>
      <c r="C38" s="124" t="s">
        <v>260</v>
      </c>
      <c r="D38" s="127" t="s">
        <v>87</v>
      </c>
      <c r="E38" s="127" t="s">
        <v>59</v>
      </c>
      <c r="F38" s="127" t="s">
        <v>230</v>
      </c>
      <c r="G38" s="128" t="s">
        <v>270</v>
      </c>
      <c r="H38" s="129" t="s">
        <v>283</v>
      </c>
      <c r="I38" s="191"/>
      <c r="J38" s="130" t="s">
        <v>59</v>
      </c>
      <c r="K38" s="130"/>
      <c r="L38" s="131"/>
      <c r="M38" s="131"/>
      <c r="P38" s="155"/>
      <c r="Q38" s="153"/>
      <c r="R38" s="153"/>
      <c r="S38" s="153"/>
      <c r="T38" s="153"/>
      <c r="V38" s="154"/>
    </row>
    <row r="39" spans="1:23" s="151" customFormat="1" hidden="1" outlineLevel="1" x14ac:dyDescent="0.35">
      <c r="B39" s="125" t="s">
        <v>237</v>
      </c>
      <c r="C39" s="124" t="s">
        <v>260</v>
      </c>
      <c r="D39" s="127" t="s">
        <v>87</v>
      </c>
      <c r="E39" s="127" t="s">
        <v>59</v>
      </c>
      <c r="F39" s="127" t="s">
        <v>277</v>
      </c>
      <c r="G39" s="128" t="s">
        <v>271</v>
      </c>
      <c r="H39" s="129" t="s">
        <v>283</v>
      </c>
      <c r="I39" s="191"/>
      <c r="J39" s="130" t="s">
        <v>59</v>
      </c>
      <c r="K39" s="130"/>
      <c r="L39" s="131"/>
      <c r="M39" s="131"/>
      <c r="P39" s="155"/>
      <c r="Q39" s="153"/>
      <c r="R39" s="153"/>
      <c r="S39" s="153"/>
      <c r="T39" s="153"/>
      <c r="V39" s="154"/>
    </row>
    <row r="40" spans="1:23" s="151" customFormat="1" hidden="1" outlineLevel="1" x14ac:dyDescent="0.35">
      <c r="B40" s="125" t="s">
        <v>237</v>
      </c>
      <c r="C40" s="124" t="s">
        <v>260</v>
      </c>
      <c r="D40" s="127" t="s">
        <v>87</v>
      </c>
      <c r="E40" s="127" t="s">
        <v>59</v>
      </c>
      <c r="F40" s="127" t="s">
        <v>278</v>
      </c>
      <c r="G40" s="128" t="s">
        <v>272</v>
      </c>
      <c r="H40" s="129" t="s">
        <v>283</v>
      </c>
      <c r="I40" s="191"/>
      <c r="J40" s="130" t="s">
        <v>59</v>
      </c>
      <c r="K40" s="130"/>
      <c r="L40" s="131"/>
      <c r="M40" s="131"/>
      <c r="P40" s="155"/>
      <c r="Q40" s="153"/>
      <c r="R40" s="153"/>
      <c r="S40" s="153"/>
      <c r="T40" s="153"/>
      <c r="V40" s="154"/>
    </row>
    <row r="41" spans="1:23" s="151" customFormat="1" hidden="1" outlineLevel="1" x14ac:dyDescent="0.35">
      <c r="B41" s="125" t="s">
        <v>237</v>
      </c>
      <c r="C41" s="124" t="s">
        <v>260</v>
      </c>
      <c r="D41" s="127" t="s">
        <v>87</v>
      </c>
      <c r="E41" s="127" t="s">
        <v>59</v>
      </c>
      <c r="F41" s="127" t="s">
        <v>279</v>
      </c>
      <c r="G41" s="128" t="s">
        <v>273</v>
      </c>
      <c r="H41" s="129" t="s">
        <v>283</v>
      </c>
      <c r="I41" s="191"/>
      <c r="J41" s="130" t="s">
        <v>59</v>
      </c>
      <c r="K41" s="130"/>
      <c r="L41" s="131"/>
      <c r="M41" s="131"/>
      <c r="P41" s="155"/>
      <c r="Q41" s="153"/>
      <c r="R41" s="153"/>
      <c r="S41" s="153"/>
      <c r="T41" s="153"/>
      <c r="V41" s="154"/>
    </row>
    <row r="42" spans="1:23" s="151" customFormat="1" hidden="1" outlineLevel="1" x14ac:dyDescent="0.35">
      <c r="B42" s="125" t="s">
        <v>237</v>
      </c>
      <c r="C42" s="124" t="s">
        <v>260</v>
      </c>
      <c r="D42" s="127" t="s">
        <v>87</v>
      </c>
      <c r="E42" s="127" t="s">
        <v>59</v>
      </c>
      <c r="F42" s="127" t="s">
        <v>280</v>
      </c>
      <c r="G42" s="128" t="s">
        <v>274</v>
      </c>
      <c r="H42" s="129" t="s">
        <v>283</v>
      </c>
      <c r="I42" s="191"/>
      <c r="J42" s="130" t="s">
        <v>59</v>
      </c>
      <c r="K42" s="130"/>
      <c r="L42" s="131"/>
      <c r="M42" s="131"/>
      <c r="P42" s="155"/>
      <c r="Q42" s="153"/>
      <c r="R42" s="153"/>
      <c r="S42" s="153"/>
      <c r="T42" s="153"/>
      <c r="V42" s="154"/>
    </row>
    <row r="43" spans="1:23" s="151" customFormat="1" hidden="1" outlineLevel="1" x14ac:dyDescent="0.35">
      <c r="B43" s="125" t="s">
        <v>237</v>
      </c>
      <c r="C43" s="124" t="s">
        <v>260</v>
      </c>
      <c r="D43" s="127" t="s">
        <v>87</v>
      </c>
      <c r="E43" s="127" t="s">
        <v>59</v>
      </c>
      <c r="F43" s="127" t="s">
        <v>281</v>
      </c>
      <c r="G43" s="128" t="s">
        <v>275</v>
      </c>
      <c r="H43" s="129" t="s">
        <v>283</v>
      </c>
      <c r="I43" s="191"/>
      <c r="J43" s="130" t="s">
        <v>59</v>
      </c>
      <c r="K43" s="130"/>
      <c r="L43" s="131"/>
      <c r="M43" s="131"/>
      <c r="P43" s="155"/>
      <c r="Q43" s="153"/>
      <c r="R43" s="153"/>
      <c r="S43" s="153"/>
      <c r="T43" s="153"/>
      <c r="V43" s="154"/>
    </row>
    <row r="44" spans="1:23" s="151" customFormat="1" hidden="1" outlineLevel="1" x14ac:dyDescent="0.35">
      <c r="B44" s="125" t="s">
        <v>237</v>
      </c>
      <c r="C44" s="124" t="s">
        <v>260</v>
      </c>
      <c r="D44" s="127" t="s">
        <v>87</v>
      </c>
      <c r="E44" s="127" t="s">
        <v>59</v>
      </c>
      <c r="F44" s="127" t="s">
        <v>146</v>
      </c>
      <c r="G44" s="128" t="s">
        <v>276</v>
      </c>
      <c r="H44" s="129" t="s">
        <v>283</v>
      </c>
      <c r="I44" s="191"/>
      <c r="J44" s="130" t="s">
        <v>59</v>
      </c>
      <c r="K44" s="130"/>
      <c r="L44" s="131"/>
      <c r="M44" s="131"/>
      <c r="P44" s="155"/>
      <c r="Q44" s="153"/>
      <c r="R44" s="153"/>
      <c r="S44" s="153"/>
      <c r="T44" s="153"/>
      <c r="V44" s="154"/>
    </row>
    <row r="45" spans="1:23" hidden="1" outlineLevel="1" x14ac:dyDescent="0.35">
      <c r="A45" s="102">
        <v>43</v>
      </c>
      <c r="B45" s="125" t="s">
        <v>237</v>
      </c>
      <c r="C45" s="168" t="s">
        <v>260</v>
      </c>
      <c r="D45" s="157" t="s">
        <v>219</v>
      </c>
      <c r="E45" s="157" t="s">
        <v>59</v>
      </c>
      <c r="F45" s="157"/>
      <c r="G45" s="158" t="s">
        <v>217</v>
      </c>
      <c r="H45" s="159" t="s">
        <v>9</v>
      </c>
      <c r="I45" s="192"/>
      <c r="J45" s="160" t="s">
        <v>59</v>
      </c>
      <c r="K45" s="161" t="s">
        <v>255</v>
      </c>
      <c r="L45" s="162">
        <v>0</v>
      </c>
      <c r="M45" s="162"/>
    </row>
    <row r="46" spans="1:23" hidden="1" outlineLevel="1" x14ac:dyDescent="0.35">
      <c r="A46" s="102">
        <v>44</v>
      </c>
      <c r="B46" s="125" t="s">
        <v>237</v>
      </c>
      <c r="C46" s="168" t="s">
        <v>260</v>
      </c>
      <c r="D46" s="157" t="s">
        <v>220</v>
      </c>
      <c r="E46" s="157" t="s">
        <v>59</v>
      </c>
      <c r="F46" s="157"/>
      <c r="G46" s="158" t="s">
        <v>218</v>
      </c>
      <c r="H46" s="159" t="s">
        <v>9</v>
      </c>
      <c r="I46" s="192"/>
      <c r="J46" s="160" t="s">
        <v>59</v>
      </c>
      <c r="K46" s="161" t="s">
        <v>255</v>
      </c>
      <c r="L46" s="162">
        <v>0</v>
      </c>
      <c r="M46" s="162"/>
    </row>
    <row r="47" spans="1:23" collapsed="1" x14ac:dyDescent="0.35">
      <c r="A47" s="107"/>
      <c r="B47" s="108"/>
      <c r="C47" s="108"/>
      <c r="D47" s="109"/>
      <c r="E47" s="109"/>
      <c r="F47" s="109"/>
      <c r="G47" s="110"/>
      <c r="H47" s="111"/>
      <c r="I47" s="187"/>
      <c r="J47" s="112"/>
      <c r="K47" s="113"/>
      <c r="L47" s="117"/>
      <c r="M47" s="117"/>
    </row>
    <row r="48" spans="1:23" x14ac:dyDescent="0.35">
      <c r="B48" s="225" t="s">
        <v>320</v>
      </c>
      <c r="C48" s="222" t="s">
        <v>322</v>
      </c>
      <c r="D48" s="95"/>
      <c r="E48" s="15"/>
      <c r="F48" s="15"/>
      <c r="G48" s="166" t="s">
        <v>321</v>
      </c>
      <c r="H48" s="103"/>
      <c r="I48" s="185"/>
      <c r="J48" s="104"/>
      <c r="K48" s="167" t="s">
        <v>292</v>
      </c>
      <c r="L48" s="106">
        <f>SUM(L49:L58)</f>
        <v>74.290000000000006</v>
      </c>
      <c r="M48" s="106"/>
      <c r="N48" s="233">
        <f>SUM(M49:M58)</f>
        <v>52114.435000000005</v>
      </c>
    </row>
    <row r="49" spans="1:14" hidden="1" outlineLevel="1" x14ac:dyDescent="0.35">
      <c r="A49" s="102">
        <v>1</v>
      </c>
      <c r="B49" s="44" t="s">
        <v>320</v>
      </c>
      <c r="C49" s="44" t="s">
        <v>87</v>
      </c>
      <c r="D49" s="53" t="s">
        <v>195</v>
      </c>
      <c r="E49" s="1" t="s">
        <v>161</v>
      </c>
      <c r="F49" s="1" t="s">
        <v>162</v>
      </c>
      <c r="G49" s="12" t="s">
        <v>179</v>
      </c>
      <c r="H49" s="77" t="s">
        <v>202</v>
      </c>
      <c r="I49" s="189"/>
      <c r="J49" s="54" t="s">
        <v>60</v>
      </c>
      <c r="K49" s="43" t="s">
        <v>201</v>
      </c>
      <c r="L49" s="68"/>
      <c r="M49" s="68"/>
    </row>
    <row r="50" spans="1:14" hidden="1" outlineLevel="1" x14ac:dyDescent="0.35">
      <c r="A50" s="102">
        <v>5</v>
      </c>
      <c r="B50" s="44" t="s">
        <v>320</v>
      </c>
      <c r="C50" s="44" t="s">
        <v>87</v>
      </c>
      <c r="D50" s="53" t="s">
        <v>195</v>
      </c>
      <c r="E50" s="1" t="s">
        <v>161</v>
      </c>
      <c r="F50" s="1" t="s">
        <v>166</v>
      </c>
      <c r="G50" s="96" t="s">
        <v>183</v>
      </c>
      <c r="H50" s="77" t="s">
        <v>202</v>
      </c>
      <c r="I50" s="189"/>
      <c r="J50" s="54" t="s">
        <v>60</v>
      </c>
      <c r="K50" s="43"/>
      <c r="L50" s="68"/>
      <c r="M50" s="68"/>
    </row>
    <row r="51" spans="1:14" ht="26.4" hidden="1" outlineLevel="1" x14ac:dyDescent="0.35">
      <c r="A51" s="102">
        <v>8</v>
      </c>
      <c r="B51" s="44" t="s">
        <v>320</v>
      </c>
      <c r="C51" s="44" t="s">
        <v>87</v>
      </c>
      <c r="D51" s="1" t="s">
        <v>7</v>
      </c>
      <c r="E51" s="1" t="s">
        <v>60</v>
      </c>
      <c r="F51" s="1" t="s">
        <v>93</v>
      </c>
      <c r="G51" s="12" t="s">
        <v>73</v>
      </c>
      <c r="H51" s="77" t="s">
        <v>9</v>
      </c>
      <c r="I51" s="189"/>
      <c r="J51" s="54" t="s">
        <v>60</v>
      </c>
      <c r="K51" s="56" t="s">
        <v>198</v>
      </c>
      <c r="L51" s="56">
        <v>6.11</v>
      </c>
      <c r="M51" s="233">
        <f>L51*Budget!$B$5</f>
        <v>4286.165</v>
      </c>
    </row>
    <row r="52" spans="1:14" hidden="1" outlineLevel="1" x14ac:dyDescent="0.35">
      <c r="A52" s="102">
        <v>9</v>
      </c>
      <c r="B52" s="44" t="s">
        <v>320</v>
      </c>
      <c r="C52" s="44" t="s">
        <v>87</v>
      </c>
      <c r="D52" s="1" t="s">
        <v>10</v>
      </c>
      <c r="E52" s="1" t="s">
        <v>60</v>
      </c>
      <c r="F52" s="1" t="s">
        <v>94</v>
      </c>
      <c r="G52" s="12" t="s">
        <v>74</v>
      </c>
      <c r="H52" s="77" t="s">
        <v>76</v>
      </c>
      <c r="I52" s="189"/>
      <c r="J52" s="54" t="s">
        <v>60</v>
      </c>
      <c r="K52" s="238">
        <f>SUM(K44:K51)</f>
        <v>0</v>
      </c>
      <c r="L52" s="56">
        <v>13.37</v>
      </c>
      <c r="M52" s="233">
        <f>L52*Budget!$B$5</f>
        <v>9379.0550000000003</v>
      </c>
    </row>
    <row r="53" spans="1:14" hidden="1" outlineLevel="1" x14ac:dyDescent="0.35">
      <c r="A53" s="102">
        <v>10</v>
      </c>
      <c r="B53" s="44" t="s">
        <v>320</v>
      </c>
      <c r="C53" s="44" t="s">
        <v>87</v>
      </c>
      <c r="D53" s="1" t="s">
        <v>12</v>
      </c>
      <c r="E53" s="1" t="s">
        <v>60</v>
      </c>
      <c r="F53" s="1" t="s">
        <v>95</v>
      </c>
      <c r="G53" s="12" t="s">
        <v>75</v>
      </c>
      <c r="H53" s="77" t="s">
        <v>76</v>
      </c>
      <c r="I53" s="189"/>
      <c r="J53" s="54" t="s">
        <v>60</v>
      </c>
      <c r="K53" s="55"/>
      <c r="L53" s="56">
        <v>7.56</v>
      </c>
      <c r="M53" s="233">
        <f>L53*Budget!$B$5</f>
        <v>5303.34</v>
      </c>
    </row>
    <row r="54" spans="1:14" hidden="1" outlineLevel="1" x14ac:dyDescent="0.35">
      <c r="A54" s="102">
        <v>11</v>
      </c>
      <c r="B54" s="44" t="s">
        <v>320</v>
      </c>
      <c r="C54" s="44" t="s">
        <v>87</v>
      </c>
      <c r="D54" s="1" t="s">
        <v>14</v>
      </c>
      <c r="E54" s="1" t="s">
        <v>60</v>
      </c>
      <c r="F54" s="1" t="s">
        <v>96</v>
      </c>
      <c r="G54" s="12" t="s">
        <v>68</v>
      </c>
      <c r="H54" s="77" t="s">
        <v>77</v>
      </c>
      <c r="I54" s="189"/>
      <c r="J54" s="54" t="s">
        <v>60</v>
      </c>
      <c r="K54" s="55"/>
      <c r="L54" s="56">
        <v>9.74</v>
      </c>
      <c r="M54" s="233">
        <f>L54*Budget!$B$5</f>
        <v>6832.6100000000006</v>
      </c>
    </row>
    <row r="55" spans="1:14" hidden="1" outlineLevel="1" x14ac:dyDescent="0.35">
      <c r="A55" s="102">
        <v>12</v>
      </c>
      <c r="B55" s="44" t="s">
        <v>320</v>
      </c>
      <c r="C55" s="44" t="s">
        <v>87</v>
      </c>
      <c r="D55" s="1" t="s">
        <v>16</v>
      </c>
      <c r="E55" s="1" t="s">
        <v>60</v>
      </c>
      <c r="F55" s="1" t="s">
        <v>97</v>
      </c>
      <c r="G55" s="12" t="s">
        <v>69</v>
      </c>
      <c r="H55" s="77" t="s">
        <v>77</v>
      </c>
      <c r="I55" s="189"/>
      <c r="J55" s="54" t="s">
        <v>60</v>
      </c>
      <c r="K55" s="55"/>
      <c r="L55" s="56">
        <v>1.75</v>
      </c>
      <c r="M55" s="233">
        <f>L55*Budget!$B$5</f>
        <v>1227.625</v>
      </c>
    </row>
    <row r="56" spans="1:14" hidden="1" outlineLevel="1" x14ac:dyDescent="0.35">
      <c r="A56" s="102">
        <v>13</v>
      </c>
      <c r="B56" s="44" t="s">
        <v>320</v>
      </c>
      <c r="C56" s="44" t="s">
        <v>87</v>
      </c>
      <c r="D56" s="1" t="s">
        <v>18</v>
      </c>
      <c r="E56" s="1" t="s">
        <v>60</v>
      </c>
      <c r="F56" s="1" t="s">
        <v>98</v>
      </c>
      <c r="G56" s="12" t="s">
        <v>70</v>
      </c>
      <c r="H56" s="77" t="s">
        <v>77</v>
      </c>
      <c r="I56" s="189"/>
      <c r="J56" s="54" t="s">
        <v>60</v>
      </c>
      <c r="K56" s="55"/>
      <c r="L56" s="56">
        <v>14.82</v>
      </c>
      <c r="M56" s="233">
        <f>L56*Budget!$B$5</f>
        <v>10396.23</v>
      </c>
    </row>
    <row r="57" spans="1:14" ht="26.4" hidden="1" outlineLevel="1" x14ac:dyDescent="0.35">
      <c r="A57" s="102">
        <v>14</v>
      </c>
      <c r="B57" s="44" t="s">
        <v>320</v>
      </c>
      <c r="C57" s="44" t="s">
        <v>87</v>
      </c>
      <c r="D57" s="1" t="s">
        <v>20</v>
      </c>
      <c r="E57" s="1" t="s">
        <v>60</v>
      </c>
      <c r="F57" s="1" t="s">
        <v>99</v>
      </c>
      <c r="G57" s="12" t="s">
        <v>71</v>
      </c>
      <c r="H57" s="77" t="s">
        <v>77</v>
      </c>
      <c r="I57" s="189"/>
      <c r="J57" s="54" t="s">
        <v>60</v>
      </c>
      <c r="K57" s="55"/>
      <c r="L57" s="56">
        <v>10.47</v>
      </c>
      <c r="M57" s="233">
        <f>L57*Budget!$B$5</f>
        <v>7344.7050000000008</v>
      </c>
    </row>
    <row r="58" spans="1:14" ht="26.4" hidden="1" outlineLevel="1" x14ac:dyDescent="0.35">
      <c r="A58" s="102">
        <v>15</v>
      </c>
      <c r="B58" s="44" t="s">
        <v>320</v>
      </c>
      <c r="C58" s="44" t="s">
        <v>87</v>
      </c>
      <c r="D58" s="1" t="s">
        <v>23</v>
      </c>
      <c r="E58" s="1" t="s">
        <v>60</v>
      </c>
      <c r="F58" s="1" t="s">
        <v>100</v>
      </c>
      <c r="G58" s="12" t="s">
        <v>72</v>
      </c>
      <c r="H58" s="77" t="s">
        <v>77</v>
      </c>
      <c r="I58" s="189"/>
      <c r="J58" s="54" t="s">
        <v>60</v>
      </c>
      <c r="K58" s="55"/>
      <c r="L58" s="56">
        <v>10.47</v>
      </c>
      <c r="M58" s="233">
        <f>L58*Budget!$B$5</f>
        <v>7344.7050000000008</v>
      </c>
    </row>
    <row r="59" spans="1:14" collapsed="1" x14ac:dyDescent="0.35">
      <c r="D59" s="93"/>
      <c r="E59" s="93"/>
      <c r="F59" s="93"/>
      <c r="G59" s="94"/>
      <c r="H59" s="3"/>
      <c r="L59" s="37"/>
      <c r="M59" s="37"/>
    </row>
    <row r="60" spans="1:14" x14ac:dyDescent="0.35">
      <c r="B60" s="204" t="s">
        <v>238</v>
      </c>
      <c r="C60" s="222" t="s">
        <v>323</v>
      </c>
      <c r="D60" s="95"/>
      <c r="E60" s="15"/>
      <c r="F60" s="15"/>
      <c r="G60" s="166" t="s">
        <v>307</v>
      </c>
      <c r="H60" s="103"/>
      <c r="I60" s="185"/>
      <c r="J60" s="104"/>
      <c r="K60" s="167" t="s">
        <v>292</v>
      </c>
      <c r="L60" s="106">
        <f>SUM(L61:L70)</f>
        <v>131.64999999999998</v>
      </c>
      <c r="M60" s="106"/>
      <c r="N60" s="233">
        <f>SUM(M61:M69)</f>
        <v>92352.474999999991</v>
      </c>
    </row>
    <row r="61" spans="1:14" ht="26.4" hidden="1" outlineLevel="1" x14ac:dyDescent="0.35">
      <c r="A61" s="102">
        <v>24</v>
      </c>
      <c r="B61" s="74" t="s">
        <v>238</v>
      </c>
      <c r="C61" s="123" t="s">
        <v>260</v>
      </c>
      <c r="D61" s="1" t="s">
        <v>16</v>
      </c>
      <c r="E61" s="1" t="s">
        <v>59</v>
      </c>
      <c r="F61" s="1" t="s">
        <v>125</v>
      </c>
      <c r="G61" s="12" t="s">
        <v>17</v>
      </c>
      <c r="H61" s="77" t="s">
        <v>9</v>
      </c>
      <c r="I61" s="189"/>
      <c r="J61" s="54" t="s">
        <v>59</v>
      </c>
      <c r="K61" s="54"/>
      <c r="L61" s="67">
        <v>20.329999999999998</v>
      </c>
      <c r="M61" s="233">
        <f>L61*Budget!$B$5</f>
        <v>14261.494999999999</v>
      </c>
    </row>
    <row r="62" spans="1:14" ht="26.4" hidden="1" outlineLevel="1" x14ac:dyDescent="0.35">
      <c r="A62" s="102">
        <v>25</v>
      </c>
      <c r="B62" s="74" t="s">
        <v>238</v>
      </c>
      <c r="C62" s="123" t="s">
        <v>260</v>
      </c>
      <c r="D62" s="1" t="s">
        <v>18</v>
      </c>
      <c r="E62" s="1" t="s">
        <v>59</v>
      </c>
      <c r="F62" s="1" t="s">
        <v>126</v>
      </c>
      <c r="G62" s="12" t="s">
        <v>19</v>
      </c>
      <c r="H62" s="77" t="s">
        <v>9</v>
      </c>
      <c r="I62" s="189"/>
      <c r="J62" s="54" t="s">
        <v>59</v>
      </c>
      <c r="K62" s="54"/>
      <c r="L62" s="67">
        <v>20.329999999999998</v>
      </c>
      <c r="M62" s="233">
        <f>L62*Budget!$B$5</f>
        <v>14261.494999999999</v>
      </c>
    </row>
    <row r="63" spans="1:14" ht="26.4" hidden="1" outlineLevel="1" x14ac:dyDescent="0.35">
      <c r="A63" s="102">
        <v>29</v>
      </c>
      <c r="B63" s="74" t="s">
        <v>238</v>
      </c>
      <c r="C63" s="123" t="s">
        <v>261</v>
      </c>
      <c r="D63" s="1" t="s">
        <v>27</v>
      </c>
      <c r="E63" s="1" t="s">
        <v>59</v>
      </c>
      <c r="F63" s="1" t="s">
        <v>130</v>
      </c>
      <c r="G63" s="12" t="s">
        <v>28</v>
      </c>
      <c r="H63" s="77" t="s">
        <v>22</v>
      </c>
      <c r="I63" s="189"/>
      <c r="J63" s="54" t="s">
        <v>59</v>
      </c>
      <c r="K63" s="54"/>
      <c r="L63" s="67">
        <v>17.3</v>
      </c>
      <c r="M63" s="233">
        <f>L63*Budget!$B$5</f>
        <v>12135.95</v>
      </c>
    </row>
    <row r="64" spans="1:14" hidden="1" outlineLevel="1" x14ac:dyDescent="0.35">
      <c r="A64" s="102">
        <v>30</v>
      </c>
      <c r="B64" s="74" t="s">
        <v>238</v>
      </c>
      <c r="C64" s="123" t="s">
        <v>261</v>
      </c>
      <c r="D64" s="1" t="s">
        <v>29</v>
      </c>
      <c r="E64" s="1" t="s">
        <v>59</v>
      </c>
      <c r="F64" s="1" t="s">
        <v>131</v>
      </c>
      <c r="G64" s="12" t="s">
        <v>30</v>
      </c>
      <c r="H64" s="77" t="s">
        <v>22</v>
      </c>
      <c r="I64" s="189"/>
      <c r="J64" s="54" t="s">
        <v>59</v>
      </c>
      <c r="K64" s="54"/>
      <c r="L64" s="67">
        <v>10.16</v>
      </c>
      <c r="M64" s="233">
        <f>L64*Budget!$B$5</f>
        <v>7127.24</v>
      </c>
    </row>
    <row r="65" spans="1:14" hidden="1" outlineLevel="1" x14ac:dyDescent="0.35">
      <c r="A65" s="102">
        <v>32</v>
      </c>
      <c r="B65" s="74" t="s">
        <v>238</v>
      </c>
      <c r="C65" s="123" t="s">
        <v>261</v>
      </c>
      <c r="D65" s="1" t="s">
        <v>34</v>
      </c>
      <c r="E65" s="1" t="s">
        <v>59</v>
      </c>
      <c r="F65" s="1" t="s">
        <v>133</v>
      </c>
      <c r="G65" s="12" t="s">
        <v>35</v>
      </c>
      <c r="H65" s="77" t="s">
        <v>33</v>
      </c>
      <c r="I65" s="189"/>
      <c r="J65" s="54" t="s">
        <v>59</v>
      </c>
      <c r="K65" s="54"/>
      <c r="L65" s="67">
        <v>13.67</v>
      </c>
      <c r="M65" s="233">
        <f>L65*Budget!$B$5</f>
        <v>9589.5049999999992</v>
      </c>
    </row>
    <row r="66" spans="1:14" ht="26.4" hidden="1" outlineLevel="1" x14ac:dyDescent="0.35">
      <c r="A66" s="102">
        <v>36</v>
      </c>
      <c r="B66" s="74" t="s">
        <v>238</v>
      </c>
      <c r="C66" s="123" t="s">
        <v>261</v>
      </c>
      <c r="D66" s="1" t="s">
        <v>42</v>
      </c>
      <c r="E66" s="1" t="s">
        <v>59</v>
      </c>
      <c r="F66" s="1" t="s">
        <v>137</v>
      </c>
      <c r="G66" s="12" t="s">
        <v>43</v>
      </c>
      <c r="H66" s="77" t="s">
        <v>33</v>
      </c>
      <c r="I66" s="189"/>
      <c r="J66" s="54" t="s">
        <v>59</v>
      </c>
      <c r="K66" s="54"/>
      <c r="L66" s="67">
        <v>7.99</v>
      </c>
      <c r="M66" s="233">
        <f>L66*Budget!$B$5</f>
        <v>5604.9850000000006</v>
      </c>
    </row>
    <row r="67" spans="1:14" hidden="1" outlineLevel="1" x14ac:dyDescent="0.35">
      <c r="A67" s="102">
        <v>37</v>
      </c>
      <c r="B67" s="74" t="s">
        <v>238</v>
      </c>
      <c r="C67" s="123" t="s">
        <v>261</v>
      </c>
      <c r="D67" s="1" t="s">
        <v>44</v>
      </c>
      <c r="E67" s="1" t="s">
        <v>59</v>
      </c>
      <c r="F67" s="1" t="s">
        <v>138</v>
      </c>
      <c r="G67" s="12" t="s">
        <v>45</v>
      </c>
      <c r="H67" s="77" t="s">
        <v>33</v>
      </c>
      <c r="I67" s="189"/>
      <c r="J67" s="54" t="s">
        <v>59</v>
      </c>
      <c r="K67" s="54"/>
      <c r="L67" s="67">
        <v>2.1800000000000002</v>
      </c>
      <c r="M67" s="233">
        <f>L67*Budget!$B$5</f>
        <v>1529.2700000000002</v>
      </c>
    </row>
    <row r="68" spans="1:14" hidden="1" outlineLevel="1" x14ac:dyDescent="0.35">
      <c r="A68" s="102">
        <v>40</v>
      </c>
      <c r="B68" s="74" t="s">
        <v>238</v>
      </c>
      <c r="C68" s="123" t="s">
        <v>261</v>
      </c>
      <c r="D68" s="1" t="s">
        <v>51</v>
      </c>
      <c r="E68" s="1" t="s">
        <v>59</v>
      </c>
      <c r="F68" s="1" t="s">
        <v>141</v>
      </c>
      <c r="G68" s="12" t="s">
        <v>52</v>
      </c>
      <c r="H68" s="77" t="s">
        <v>235</v>
      </c>
      <c r="I68" s="189"/>
      <c r="J68" s="54" t="s">
        <v>59</v>
      </c>
      <c r="K68" s="54"/>
      <c r="L68" s="67">
        <v>39.69</v>
      </c>
      <c r="M68" s="233">
        <f>L68*Budget!$B$5</f>
        <v>27842.535</v>
      </c>
    </row>
    <row r="69" spans="1:14" hidden="1" outlineLevel="1" x14ac:dyDescent="0.35">
      <c r="A69" s="102">
        <v>51</v>
      </c>
      <c r="B69" s="74" t="s">
        <v>238</v>
      </c>
      <c r="C69" s="123" t="s">
        <v>261</v>
      </c>
      <c r="D69" s="1"/>
      <c r="E69" s="1" t="s">
        <v>59</v>
      </c>
      <c r="F69" s="1" t="s">
        <v>251</v>
      </c>
      <c r="G69" s="12" t="s">
        <v>249</v>
      </c>
      <c r="H69" s="77" t="s">
        <v>256</v>
      </c>
      <c r="I69" s="189"/>
      <c r="J69" s="54" t="s">
        <v>59</v>
      </c>
      <c r="K69" s="54"/>
      <c r="L69" s="67">
        <v>0</v>
      </c>
      <c r="M69" s="233">
        <f>L69*Budget!$B$5</f>
        <v>0</v>
      </c>
    </row>
    <row r="70" spans="1:14" collapsed="1" x14ac:dyDescent="0.35">
      <c r="A70" s="107"/>
      <c r="B70" s="108"/>
      <c r="C70" s="108"/>
      <c r="D70" s="109"/>
      <c r="E70" s="109"/>
      <c r="F70" s="109"/>
      <c r="G70" s="110"/>
      <c r="H70" s="111"/>
      <c r="I70" s="187"/>
      <c r="J70" s="112"/>
      <c r="K70" s="113"/>
      <c r="L70" s="114"/>
      <c r="M70" s="114"/>
    </row>
    <row r="71" spans="1:14" x14ac:dyDescent="0.35">
      <c r="B71" s="201" t="s">
        <v>239</v>
      </c>
      <c r="C71" s="222" t="s">
        <v>324</v>
      </c>
      <c r="D71" s="95"/>
      <c r="E71" s="15"/>
      <c r="F71" s="15"/>
      <c r="G71" s="166" t="s">
        <v>288</v>
      </c>
      <c r="H71" s="103"/>
      <c r="I71" s="185"/>
      <c r="J71" s="104"/>
      <c r="K71" s="167" t="s">
        <v>292</v>
      </c>
      <c r="L71" s="106">
        <f>SUM(L72:L81)</f>
        <v>85.92</v>
      </c>
      <c r="M71" s="106"/>
      <c r="N71" s="233">
        <f>SUM(M72:M80)</f>
        <v>60272.880000000005</v>
      </c>
    </row>
    <row r="72" spans="1:14" hidden="1" outlineLevel="1" x14ac:dyDescent="0.35">
      <c r="A72" s="102">
        <v>31</v>
      </c>
      <c r="B72" s="75" t="s">
        <v>239</v>
      </c>
      <c r="C72" s="123" t="s">
        <v>262</v>
      </c>
      <c r="D72" s="1" t="s">
        <v>31</v>
      </c>
      <c r="E72" s="1" t="s">
        <v>59</v>
      </c>
      <c r="F72" s="1" t="s">
        <v>132</v>
      </c>
      <c r="G72" s="12" t="s">
        <v>32</v>
      </c>
      <c r="H72" s="77" t="s">
        <v>22</v>
      </c>
      <c r="I72" s="189"/>
      <c r="J72" s="54" t="s">
        <v>59</v>
      </c>
      <c r="K72" s="54"/>
      <c r="L72" s="67">
        <v>11.5</v>
      </c>
      <c r="M72" s="233">
        <f>L72*Budget!$B$5</f>
        <v>8067.25</v>
      </c>
    </row>
    <row r="73" spans="1:14" ht="26.4" hidden="1" outlineLevel="1" x14ac:dyDescent="0.35">
      <c r="A73" s="102">
        <v>34</v>
      </c>
      <c r="B73" s="75" t="s">
        <v>239</v>
      </c>
      <c r="C73" s="123" t="s">
        <v>262</v>
      </c>
      <c r="D73" s="1" t="s">
        <v>38</v>
      </c>
      <c r="E73" s="1" t="s">
        <v>59</v>
      </c>
      <c r="F73" s="1" t="s">
        <v>135</v>
      </c>
      <c r="G73" s="12" t="s">
        <v>39</v>
      </c>
      <c r="H73" s="77" t="s">
        <v>33</v>
      </c>
      <c r="I73" s="189"/>
      <c r="J73" s="54" t="s">
        <v>59</v>
      </c>
      <c r="K73" s="54"/>
      <c r="L73" s="67">
        <v>20.21</v>
      </c>
      <c r="M73" s="233">
        <f>L73*Budget!$B$5</f>
        <v>14177.315000000001</v>
      </c>
    </row>
    <row r="74" spans="1:14" ht="26.4" hidden="1" outlineLevel="1" x14ac:dyDescent="0.35">
      <c r="A74" s="102">
        <v>35</v>
      </c>
      <c r="B74" s="75" t="s">
        <v>239</v>
      </c>
      <c r="C74" s="123" t="s">
        <v>262</v>
      </c>
      <c r="D74" s="1" t="s">
        <v>40</v>
      </c>
      <c r="E74" s="1" t="s">
        <v>59</v>
      </c>
      <c r="F74" s="1" t="s">
        <v>136</v>
      </c>
      <c r="G74" s="12" t="s">
        <v>41</v>
      </c>
      <c r="H74" s="77" t="s">
        <v>33</v>
      </c>
      <c r="I74" s="189"/>
      <c r="J74" s="54" t="s">
        <v>59</v>
      </c>
      <c r="K74" s="54"/>
      <c r="L74" s="67">
        <v>14.52</v>
      </c>
      <c r="M74" s="233">
        <f>L74*Budget!$B$5</f>
        <v>10185.779999999999</v>
      </c>
    </row>
    <row r="75" spans="1:14" hidden="1" outlineLevel="1" x14ac:dyDescent="0.35">
      <c r="A75" s="102">
        <v>38</v>
      </c>
      <c r="B75" s="75" t="s">
        <v>239</v>
      </c>
      <c r="C75" s="123" t="s">
        <v>262</v>
      </c>
      <c r="D75" s="1" t="s">
        <v>47</v>
      </c>
      <c r="E75" s="1" t="s">
        <v>59</v>
      </c>
      <c r="F75" s="1" t="s">
        <v>139</v>
      </c>
      <c r="G75" s="12" t="s">
        <v>48</v>
      </c>
      <c r="H75" s="77" t="s">
        <v>235</v>
      </c>
      <c r="I75" s="189"/>
      <c r="J75" s="54" t="s">
        <v>59</v>
      </c>
      <c r="K75" s="54"/>
      <c r="L75" s="67">
        <v>39.69</v>
      </c>
      <c r="M75" s="233">
        <f>L75*Budget!$B$5</f>
        <v>27842.535</v>
      </c>
    </row>
    <row r="76" spans="1:14" hidden="1" outlineLevel="1" x14ac:dyDescent="0.35">
      <c r="A76" s="102">
        <v>45</v>
      </c>
      <c r="B76" s="75" t="s">
        <v>239</v>
      </c>
      <c r="C76" s="123" t="s">
        <v>262</v>
      </c>
      <c r="D76" s="1" t="s">
        <v>225</v>
      </c>
      <c r="E76" s="1" t="s">
        <v>59</v>
      </c>
      <c r="F76" s="1" t="s">
        <v>146</v>
      </c>
      <c r="G76" s="12" t="s">
        <v>229</v>
      </c>
      <c r="H76" s="77" t="s">
        <v>231</v>
      </c>
      <c r="I76" s="189"/>
      <c r="J76" s="54" t="s">
        <v>59</v>
      </c>
      <c r="K76" s="12" t="s">
        <v>254</v>
      </c>
      <c r="L76" s="67">
        <v>0</v>
      </c>
      <c r="M76" s="233">
        <f>L76*Budget!$B$5</f>
        <v>0</v>
      </c>
    </row>
    <row r="77" spans="1:14" hidden="1" outlineLevel="1" x14ac:dyDescent="0.35">
      <c r="A77" s="102">
        <v>46</v>
      </c>
      <c r="B77" s="75" t="s">
        <v>239</v>
      </c>
      <c r="C77" s="123" t="s">
        <v>262</v>
      </c>
      <c r="D77" s="1" t="s">
        <v>226</v>
      </c>
      <c r="E77" s="1" t="s">
        <v>59</v>
      </c>
      <c r="F77" s="1" t="s">
        <v>147</v>
      </c>
      <c r="G77" s="12" t="s">
        <v>232</v>
      </c>
      <c r="H77" s="77" t="s">
        <v>9</v>
      </c>
      <c r="I77" s="189"/>
      <c r="J77" s="54" t="s">
        <v>59</v>
      </c>
      <c r="K77" s="12" t="s">
        <v>254</v>
      </c>
      <c r="L77" s="67">
        <v>0</v>
      </c>
      <c r="M77" s="233">
        <f>L77*Budget!$B$5</f>
        <v>0</v>
      </c>
    </row>
    <row r="78" spans="1:14" hidden="1" outlineLevel="1" x14ac:dyDescent="0.35">
      <c r="A78" s="102">
        <v>47</v>
      </c>
      <c r="B78" s="75" t="s">
        <v>239</v>
      </c>
      <c r="C78" s="123" t="s">
        <v>262</v>
      </c>
      <c r="D78" s="1" t="s">
        <v>227</v>
      </c>
      <c r="E78" s="1" t="s">
        <v>59</v>
      </c>
      <c r="F78" s="1" t="s">
        <v>148</v>
      </c>
      <c r="G78" s="12" t="s">
        <v>233</v>
      </c>
      <c r="H78" s="77" t="s">
        <v>9</v>
      </c>
      <c r="I78" s="189"/>
      <c r="J78" s="54" t="s">
        <v>59</v>
      </c>
      <c r="K78" s="12" t="s">
        <v>254</v>
      </c>
      <c r="L78" s="67">
        <v>0</v>
      </c>
      <c r="M78" s="233">
        <f>L78*Budget!$B$5</f>
        <v>0</v>
      </c>
    </row>
    <row r="79" spans="1:14" hidden="1" outlineLevel="1" x14ac:dyDescent="0.35">
      <c r="A79" s="102">
        <v>48</v>
      </c>
      <c r="B79" s="75" t="s">
        <v>239</v>
      </c>
      <c r="C79" s="123" t="s">
        <v>262</v>
      </c>
      <c r="D79" s="1" t="s">
        <v>228</v>
      </c>
      <c r="E79" s="1" t="s">
        <v>59</v>
      </c>
      <c r="F79" s="1" t="s">
        <v>230</v>
      </c>
      <c r="G79" s="12" t="s">
        <v>234</v>
      </c>
      <c r="H79" s="77" t="s">
        <v>235</v>
      </c>
      <c r="I79" s="189"/>
      <c r="J79" s="54" t="s">
        <v>59</v>
      </c>
      <c r="K79" s="12" t="s">
        <v>254</v>
      </c>
      <c r="L79" s="67">
        <v>0</v>
      </c>
      <c r="M79" s="233">
        <f>L79*Budget!$B$5</f>
        <v>0</v>
      </c>
    </row>
    <row r="80" spans="1:14" hidden="1" outlineLevel="1" x14ac:dyDescent="0.35">
      <c r="A80" s="102">
        <v>52</v>
      </c>
      <c r="B80" s="75" t="s">
        <v>239</v>
      </c>
      <c r="C80" s="123" t="s">
        <v>262</v>
      </c>
      <c r="D80" s="1"/>
      <c r="E80" s="1" t="s">
        <v>59</v>
      </c>
      <c r="F80" s="1" t="s">
        <v>252</v>
      </c>
      <c r="G80" s="12" t="s">
        <v>249</v>
      </c>
      <c r="H80" s="77" t="s">
        <v>256</v>
      </c>
      <c r="I80" s="189"/>
      <c r="J80" s="54" t="s">
        <v>59</v>
      </c>
      <c r="K80" s="54"/>
      <c r="L80" s="67">
        <v>0</v>
      </c>
      <c r="M80" s="233">
        <f>L80*Budget!$B$5</f>
        <v>0</v>
      </c>
    </row>
    <row r="81" spans="1:14" collapsed="1" x14ac:dyDescent="0.35">
      <c r="A81" s="107"/>
      <c r="B81" s="108"/>
      <c r="C81" s="108"/>
      <c r="D81" s="109"/>
      <c r="E81" s="109"/>
      <c r="F81" s="109"/>
      <c r="G81" s="110"/>
      <c r="H81" s="111"/>
      <c r="I81" s="187"/>
      <c r="J81" s="112"/>
      <c r="K81" s="113"/>
      <c r="L81" s="114"/>
      <c r="M81" s="114"/>
    </row>
    <row r="82" spans="1:14" x14ac:dyDescent="0.35">
      <c r="B82" s="234" t="s">
        <v>240</v>
      </c>
      <c r="C82" s="222" t="s">
        <v>325</v>
      </c>
      <c r="D82" s="95"/>
      <c r="E82" s="15"/>
      <c r="F82" s="15"/>
      <c r="G82" s="166" t="s">
        <v>289</v>
      </c>
      <c r="H82" s="103"/>
      <c r="I82" s="185"/>
      <c r="J82" s="104"/>
      <c r="K82" s="167" t="s">
        <v>292</v>
      </c>
      <c r="L82" s="106">
        <f>SUM(L83:L92)</f>
        <v>31.94</v>
      </c>
      <c r="M82" s="106"/>
      <c r="N82" s="233">
        <f>SUM(M83:M84)</f>
        <v>22405.91</v>
      </c>
    </row>
    <row r="83" spans="1:14" ht="26.4" hidden="1" outlineLevel="1" x14ac:dyDescent="0.35">
      <c r="A83" s="102">
        <v>23</v>
      </c>
      <c r="B83" s="76" t="s">
        <v>240</v>
      </c>
      <c r="C83" s="123" t="s">
        <v>263</v>
      </c>
      <c r="D83" s="1" t="s">
        <v>14</v>
      </c>
      <c r="E83" s="1" t="s">
        <v>59</v>
      </c>
      <c r="F83" s="1" t="s">
        <v>124</v>
      </c>
      <c r="G83" s="12" t="s">
        <v>15</v>
      </c>
      <c r="H83" s="77" t="s">
        <v>9</v>
      </c>
      <c r="I83" s="189"/>
      <c r="J83" s="54" t="s">
        <v>59</v>
      </c>
      <c r="K83" s="54"/>
      <c r="L83" s="67">
        <v>31.94</v>
      </c>
      <c r="M83" s="233">
        <f>L83*Budget!$B$5</f>
        <v>22405.91</v>
      </c>
    </row>
    <row r="84" spans="1:14" hidden="1" outlineLevel="1" x14ac:dyDescent="0.35">
      <c r="A84" s="102">
        <v>53</v>
      </c>
      <c r="B84" s="76" t="s">
        <v>240</v>
      </c>
      <c r="C84" s="123" t="s">
        <v>263</v>
      </c>
      <c r="D84" s="1"/>
      <c r="E84" s="1" t="s">
        <v>59</v>
      </c>
      <c r="F84" s="1" t="s">
        <v>253</v>
      </c>
      <c r="G84" s="12" t="s">
        <v>249</v>
      </c>
      <c r="H84" s="77" t="s">
        <v>256</v>
      </c>
      <c r="I84" s="189"/>
      <c r="J84" s="54" t="s">
        <v>59</v>
      </c>
      <c r="K84" s="54"/>
      <c r="L84" s="67">
        <v>0</v>
      </c>
      <c r="M84" s="233">
        <f>L84*Budget!$B$5</f>
        <v>0</v>
      </c>
    </row>
    <row r="85" spans="1:14" collapsed="1" x14ac:dyDescent="0.35">
      <c r="A85" s="107"/>
      <c r="B85" s="108"/>
      <c r="C85" s="108"/>
      <c r="D85" s="226"/>
      <c r="E85" s="226"/>
      <c r="F85" s="226"/>
      <c r="G85" s="227"/>
      <c r="H85" s="228"/>
      <c r="I85" s="229"/>
      <c r="J85" s="230"/>
      <c r="K85" s="113"/>
      <c r="L85" s="231"/>
      <c r="M85" s="231"/>
    </row>
    <row r="86" spans="1:14" x14ac:dyDescent="0.35">
      <c r="M86" s="233">
        <f>SUM(M2:M85)</f>
        <v>329277.08499999985</v>
      </c>
      <c r="N86" s="233">
        <f>SUM(N2:N85)</f>
        <v>329277.08499999996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0E25-4616-43BC-8343-21E557E3F589}">
  <dimension ref="A1:AL138"/>
  <sheetViews>
    <sheetView showGridLines="0" tabSelected="1" workbookViewId="0">
      <selection activeCell="E2" sqref="E2"/>
    </sheetView>
  </sheetViews>
  <sheetFormatPr baseColWidth="10" defaultColWidth="10.88671875" defaultRowHeight="15" x14ac:dyDescent="0.35"/>
  <cols>
    <col min="1" max="1" width="10.88671875" style="2"/>
    <col min="2" max="2" width="8.88671875" style="2" customWidth="1"/>
    <col min="3" max="3" width="8.109375" style="2" customWidth="1"/>
    <col min="4" max="4" width="10.88671875" style="2"/>
    <col min="5" max="5" width="34.33203125" style="11" customWidth="1"/>
    <col min="6" max="6" width="25.88671875" style="11" customWidth="1"/>
    <col min="7" max="7" width="22.5546875" style="9" customWidth="1"/>
    <col min="8" max="8" width="11.88671875" style="9" bestFit="1" customWidth="1"/>
    <col min="9" max="9" width="6.44140625" style="9" customWidth="1"/>
    <col min="10" max="10" width="11.5546875" style="37" bestFit="1" customWidth="1"/>
    <col min="11" max="16" width="7.44140625" style="9" customWidth="1"/>
    <col min="17" max="17" width="9.88671875" style="47" bestFit="1" customWidth="1"/>
    <col min="18" max="20" width="7.5546875" style="9" customWidth="1"/>
    <col min="21" max="22" width="13.33203125" style="47" customWidth="1"/>
    <col min="23" max="26" width="13.33203125" style="9" customWidth="1"/>
    <col min="27" max="27" width="9.6640625" style="9" bestFit="1" customWidth="1"/>
    <col min="28" max="30" width="17.33203125" style="9" customWidth="1"/>
    <col min="31" max="35" width="10.88671875" style="3"/>
    <col min="36" max="16384" width="10.88671875" style="2"/>
  </cols>
  <sheetData>
    <row r="1" spans="1:38" ht="45" x14ac:dyDescent="0.35">
      <c r="A1" s="34" t="s">
        <v>187</v>
      </c>
      <c r="B1" s="34" t="s">
        <v>194</v>
      </c>
      <c r="C1" s="34" t="s">
        <v>89</v>
      </c>
      <c r="D1" s="34" t="s">
        <v>90</v>
      </c>
      <c r="E1" s="34" t="s">
        <v>103</v>
      </c>
      <c r="F1" s="34" t="s">
        <v>282</v>
      </c>
      <c r="G1" s="34" t="s">
        <v>104</v>
      </c>
      <c r="H1" s="34" t="s">
        <v>326</v>
      </c>
      <c r="I1" s="34" t="s">
        <v>330</v>
      </c>
      <c r="J1" s="20" t="s">
        <v>150</v>
      </c>
      <c r="K1" s="42" t="s">
        <v>176</v>
      </c>
      <c r="L1" s="42" t="s">
        <v>177</v>
      </c>
      <c r="M1" s="42" t="s">
        <v>178</v>
      </c>
      <c r="N1" s="42" t="s">
        <v>185</v>
      </c>
      <c r="O1" s="42" t="s">
        <v>175</v>
      </c>
      <c r="P1" s="42" t="s">
        <v>327</v>
      </c>
      <c r="Q1" s="48" t="s">
        <v>190</v>
      </c>
      <c r="R1" s="42" t="s">
        <v>173</v>
      </c>
      <c r="S1" s="42" t="s">
        <v>174</v>
      </c>
      <c r="T1" s="42" t="s">
        <v>186</v>
      </c>
      <c r="U1" s="48" t="s">
        <v>191</v>
      </c>
      <c r="V1" s="20" t="s">
        <v>151</v>
      </c>
      <c r="W1" s="20" t="s">
        <v>157</v>
      </c>
      <c r="X1" s="20" t="s">
        <v>152</v>
      </c>
      <c r="Y1" s="20" t="s">
        <v>153</v>
      </c>
      <c r="Z1" s="20" t="s">
        <v>154</v>
      </c>
      <c r="AA1" s="20" t="s">
        <v>329</v>
      </c>
      <c r="AB1" s="18"/>
      <c r="AC1" s="18"/>
      <c r="AD1" s="18"/>
      <c r="AK1" s="17" t="s">
        <v>61</v>
      </c>
      <c r="AL1" s="17" t="s">
        <v>62</v>
      </c>
    </row>
    <row r="2" spans="1:38" ht="26.4" x14ac:dyDescent="0.35">
      <c r="A2" s="44" t="s">
        <v>189</v>
      </c>
      <c r="B2" s="1"/>
      <c r="C2" s="1" t="s">
        <v>161</v>
      </c>
      <c r="D2" s="1" t="s">
        <v>162</v>
      </c>
      <c r="E2" s="12" t="s">
        <v>179</v>
      </c>
      <c r="F2" s="12"/>
      <c r="G2" s="10" t="s">
        <v>193</v>
      </c>
      <c r="H2" s="31">
        <v>0</v>
      </c>
      <c r="I2" s="35">
        <f t="shared" ref="I2:I8" si="0">V2+W2</f>
        <v>0</v>
      </c>
      <c r="J2" s="239"/>
      <c r="K2" s="43"/>
      <c r="L2" s="43"/>
      <c r="M2" s="43"/>
      <c r="N2" s="43"/>
      <c r="O2" s="43"/>
      <c r="P2" s="43"/>
      <c r="Q2" s="52">
        <f>SUM(K2:P2)</f>
        <v>0</v>
      </c>
      <c r="R2" s="43" t="s">
        <v>184</v>
      </c>
      <c r="S2" s="43"/>
      <c r="T2" s="43"/>
      <c r="U2" s="52">
        <f>SUM(R2:T2)</f>
        <v>0</v>
      </c>
      <c r="V2" s="250">
        <f t="shared" ref="V2:V4" si="1">J2+Q2+U2</f>
        <v>0</v>
      </c>
      <c r="W2" s="28">
        <f>V2*20%</f>
        <v>0</v>
      </c>
      <c r="X2" s="23"/>
      <c r="Y2" s="25">
        <f t="shared" ref="Y2:Y8" si="2">SUM(V2:X2)</f>
        <v>0</v>
      </c>
      <c r="Z2" s="28">
        <f>Y2*10%</f>
        <v>0</v>
      </c>
      <c r="AA2" s="247">
        <f t="shared" ref="AA2:AA9" si="3">Y2+Z2</f>
        <v>0</v>
      </c>
      <c r="AB2" s="19"/>
      <c r="AC2" s="19"/>
      <c r="AD2" s="19"/>
      <c r="AK2" s="14">
        <v>7.56</v>
      </c>
      <c r="AL2" s="3" t="s">
        <v>63</v>
      </c>
    </row>
    <row r="3" spans="1:38" x14ac:dyDescent="0.35">
      <c r="A3" s="33" t="s">
        <v>188</v>
      </c>
      <c r="B3" s="1"/>
      <c r="C3" s="1" t="s">
        <v>161</v>
      </c>
      <c r="D3" s="1" t="s">
        <v>163</v>
      </c>
      <c r="E3" s="12" t="s">
        <v>180</v>
      </c>
      <c r="F3" s="12"/>
      <c r="G3" s="10" t="s">
        <v>193</v>
      </c>
      <c r="H3" s="31">
        <v>0</v>
      </c>
      <c r="I3" s="35">
        <f t="shared" si="0"/>
        <v>2.4</v>
      </c>
      <c r="J3" s="239"/>
      <c r="K3" s="43"/>
      <c r="L3" s="43"/>
      <c r="M3" s="43">
        <v>2</v>
      </c>
      <c r="N3" s="43"/>
      <c r="O3" s="43"/>
      <c r="P3" s="43"/>
      <c r="Q3" s="52">
        <f t="shared" ref="Q3:Q11" si="4">SUM(K3:P3)</f>
        <v>2</v>
      </c>
      <c r="R3" s="43"/>
      <c r="S3" s="43"/>
      <c r="T3" s="43"/>
      <c r="U3" s="52">
        <f>SUM(R3:T3)</f>
        <v>0</v>
      </c>
      <c r="V3" s="250">
        <f t="shared" si="1"/>
        <v>2</v>
      </c>
      <c r="W3" s="28">
        <f t="shared" ref="W3:W115" si="5">V3*20%</f>
        <v>0.4</v>
      </c>
      <c r="X3" s="23"/>
      <c r="Y3" s="25">
        <f t="shared" si="2"/>
        <v>2.4</v>
      </c>
      <c r="Z3" s="28">
        <f t="shared" ref="Z3:Z115" si="6">Y3*10%</f>
        <v>0.24</v>
      </c>
      <c r="AA3" s="247">
        <f t="shared" si="3"/>
        <v>2.6399999999999997</v>
      </c>
      <c r="AB3" s="19"/>
      <c r="AC3" s="19"/>
      <c r="AD3" s="19"/>
      <c r="AK3" s="14"/>
      <c r="AL3" s="3"/>
    </row>
    <row r="4" spans="1:38" ht="26.4" customHeight="1" x14ac:dyDescent="0.35">
      <c r="A4" s="33" t="s">
        <v>188</v>
      </c>
      <c r="B4" s="1"/>
      <c r="C4" s="1" t="s">
        <v>161</v>
      </c>
      <c r="D4" s="1" t="s">
        <v>164</v>
      </c>
      <c r="E4" s="12" t="s">
        <v>181</v>
      </c>
      <c r="F4" s="12"/>
      <c r="G4" s="10" t="s">
        <v>193</v>
      </c>
      <c r="H4" s="31">
        <v>1</v>
      </c>
      <c r="I4" s="35">
        <f t="shared" si="0"/>
        <v>2</v>
      </c>
      <c r="J4" s="239"/>
      <c r="K4" s="62">
        <v>0</v>
      </c>
      <c r="L4" s="43"/>
      <c r="M4" s="43"/>
      <c r="N4" s="62">
        <v>0</v>
      </c>
      <c r="O4" s="43"/>
      <c r="P4" s="43"/>
      <c r="Q4" s="52">
        <f t="shared" si="4"/>
        <v>0</v>
      </c>
      <c r="R4" s="43"/>
      <c r="S4" s="43"/>
      <c r="T4" s="43"/>
      <c r="U4" s="52">
        <f t="shared" ref="U4:U8" si="7">SUM(R4:T4)</f>
        <v>0</v>
      </c>
      <c r="V4" s="250">
        <f t="shared" si="1"/>
        <v>0</v>
      </c>
      <c r="W4" s="145">
        <v>2</v>
      </c>
      <c r="X4" s="23"/>
      <c r="Y4" s="25">
        <f t="shared" si="2"/>
        <v>2</v>
      </c>
      <c r="Z4" s="28">
        <f t="shared" si="6"/>
        <v>0.2</v>
      </c>
      <c r="AA4" s="247">
        <f t="shared" si="3"/>
        <v>2.2000000000000002</v>
      </c>
      <c r="AB4" s="19"/>
      <c r="AC4" s="19"/>
      <c r="AD4" s="19"/>
      <c r="AK4" s="14"/>
      <c r="AL4" s="3"/>
    </row>
    <row r="5" spans="1:38" ht="26.4" x14ac:dyDescent="0.35">
      <c r="A5" s="33" t="s">
        <v>188</v>
      </c>
      <c r="B5" s="1"/>
      <c r="C5" s="1" t="s">
        <v>161</v>
      </c>
      <c r="D5" s="1" t="s">
        <v>165</v>
      </c>
      <c r="E5" s="12" t="s">
        <v>182</v>
      </c>
      <c r="F5" s="12"/>
      <c r="G5" s="10" t="s">
        <v>193</v>
      </c>
      <c r="H5" s="31">
        <v>0.9</v>
      </c>
      <c r="I5" s="35">
        <f t="shared" si="0"/>
        <v>0.75</v>
      </c>
      <c r="J5" s="239"/>
      <c r="K5" s="144">
        <v>0.25</v>
      </c>
      <c r="L5" s="43"/>
      <c r="M5" s="43"/>
      <c r="N5" s="144">
        <v>0</v>
      </c>
      <c r="O5" s="43"/>
      <c r="P5" s="43"/>
      <c r="Q5" s="52">
        <f t="shared" si="4"/>
        <v>0.25</v>
      </c>
      <c r="R5" s="43"/>
      <c r="S5" s="43"/>
      <c r="T5" s="43"/>
      <c r="U5" s="52">
        <f t="shared" si="7"/>
        <v>0</v>
      </c>
      <c r="V5" s="250">
        <f>J5+Q5+U5</f>
        <v>0.25</v>
      </c>
      <c r="W5" s="145">
        <v>0.5</v>
      </c>
      <c r="X5" s="23"/>
      <c r="Y5" s="25">
        <f t="shared" si="2"/>
        <v>0.75</v>
      </c>
      <c r="Z5" s="28">
        <f t="shared" si="6"/>
        <v>7.5000000000000011E-2</v>
      </c>
      <c r="AA5" s="247">
        <f t="shared" si="3"/>
        <v>0.82499999999999996</v>
      </c>
      <c r="AB5" s="19"/>
      <c r="AC5" s="19"/>
      <c r="AD5" s="19"/>
      <c r="AK5" s="14"/>
      <c r="AL5" s="3"/>
    </row>
    <row r="6" spans="1:38" ht="26.4" x14ac:dyDescent="0.35">
      <c r="A6" s="33" t="s">
        <v>188</v>
      </c>
      <c r="B6" s="1" t="s">
        <v>87</v>
      </c>
      <c r="C6" s="1" t="s">
        <v>79</v>
      </c>
      <c r="D6" s="1" t="s">
        <v>88</v>
      </c>
      <c r="E6" s="12" t="s">
        <v>78</v>
      </c>
      <c r="F6" s="12"/>
      <c r="G6" s="10" t="s">
        <v>80</v>
      </c>
      <c r="H6" s="31">
        <v>0</v>
      </c>
      <c r="I6" s="35">
        <f t="shared" si="0"/>
        <v>3.6</v>
      </c>
      <c r="J6" s="239">
        <v>0</v>
      </c>
      <c r="K6" s="23"/>
      <c r="L6" s="23"/>
      <c r="M6" s="23">
        <v>2</v>
      </c>
      <c r="N6" s="23"/>
      <c r="O6" s="23"/>
      <c r="P6" s="23"/>
      <c r="Q6" s="52">
        <f t="shared" si="4"/>
        <v>2</v>
      </c>
      <c r="R6" s="23"/>
      <c r="S6" s="23"/>
      <c r="T6" s="23">
        <v>1</v>
      </c>
      <c r="U6" s="52">
        <f t="shared" si="7"/>
        <v>1</v>
      </c>
      <c r="V6" s="250">
        <f t="shared" ref="V6:V8" si="8">J6+Q6+U6</f>
        <v>3</v>
      </c>
      <c r="W6" s="28">
        <f t="shared" ref="W6" si="9">V6*20%</f>
        <v>0.60000000000000009</v>
      </c>
      <c r="X6" s="23">
        <v>0</v>
      </c>
      <c r="Y6" s="25">
        <f t="shared" si="2"/>
        <v>3.6</v>
      </c>
      <c r="Z6" s="28">
        <f t="shared" si="6"/>
        <v>0.36000000000000004</v>
      </c>
      <c r="AA6" s="247">
        <f t="shared" si="3"/>
        <v>3.96</v>
      </c>
      <c r="AB6" s="19"/>
      <c r="AC6" s="19"/>
      <c r="AD6" s="19"/>
      <c r="AK6" s="14">
        <v>4.3600000000000003</v>
      </c>
      <c r="AL6" s="3"/>
    </row>
    <row r="7" spans="1:38" ht="26.4" x14ac:dyDescent="0.35">
      <c r="A7" s="33" t="s">
        <v>188</v>
      </c>
      <c r="B7" s="39" t="s">
        <v>0</v>
      </c>
      <c r="C7" s="39" t="s">
        <v>59</v>
      </c>
      <c r="D7" s="39" t="s">
        <v>119</v>
      </c>
      <c r="E7" s="40" t="s">
        <v>2</v>
      </c>
      <c r="F7" s="40"/>
      <c r="G7" s="10" t="s">
        <v>1</v>
      </c>
      <c r="H7" s="31">
        <v>1</v>
      </c>
      <c r="I7" s="35">
        <f t="shared" si="0"/>
        <v>0</v>
      </c>
      <c r="J7" s="239">
        <v>0</v>
      </c>
      <c r="K7" s="23"/>
      <c r="L7" s="23"/>
      <c r="M7" s="23"/>
      <c r="N7" s="23"/>
      <c r="O7" s="23"/>
      <c r="P7" s="23"/>
      <c r="Q7" s="52">
        <f t="shared" si="4"/>
        <v>0</v>
      </c>
      <c r="R7" s="23"/>
      <c r="S7" s="23"/>
      <c r="T7" s="23"/>
      <c r="U7" s="52">
        <f t="shared" si="7"/>
        <v>0</v>
      </c>
      <c r="V7" s="250">
        <f t="shared" si="8"/>
        <v>0</v>
      </c>
      <c r="W7" s="28">
        <f>V7*20%</f>
        <v>0</v>
      </c>
      <c r="X7" s="23">
        <v>0</v>
      </c>
      <c r="Y7" s="25">
        <f t="shared" si="2"/>
        <v>0</v>
      </c>
      <c r="Z7" s="28">
        <f>Y7*10%</f>
        <v>0</v>
      </c>
      <c r="AA7" s="247">
        <f t="shared" si="3"/>
        <v>0</v>
      </c>
      <c r="AB7" s="27"/>
      <c r="AC7" s="27"/>
      <c r="AD7" s="27"/>
      <c r="AE7" s="21"/>
      <c r="AK7" s="4">
        <v>10</v>
      </c>
      <c r="AL7" s="3" t="s">
        <v>63</v>
      </c>
    </row>
    <row r="8" spans="1:38" ht="26.4" x14ac:dyDescent="0.35">
      <c r="A8" s="33" t="s">
        <v>188</v>
      </c>
      <c r="B8" s="1" t="s">
        <v>4</v>
      </c>
      <c r="C8" s="1" t="s">
        <v>59</v>
      </c>
      <c r="D8" s="1" t="s">
        <v>120</v>
      </c>
      <c r="E8" s="146" t="s">
        <v>264</v>
      </c>
      <c r="F8" s="146"/>
      <c r="G8" s="10" t="s">
        <v>3</v>
      </c>
      <c r="H8" s="31">
        <v>1</v>
      </c>
      <c r="I8" s="35">
        <f t="shared" si="0"/>
        <v>2</v>
      </c>
      <c r="J8" s="239">
        <v>0</v>
      </c>
      <c r="K8" s="23"/>
      <c r="L8" s="23"/>
      <c r="M8" s="23"/>
      <c r="N8" s="23"/>
      <c r="O8" s="23"/>
      <c r="P8" s="23"/>
      <c r="Q8" s="52">
        <f t="shared" si="4"/>
        <v>0</v>
      </c>
      <c r="R8" s="23"/>
      <c r="S8" s="23"/>
      <c r="T8" s="23"/>
      <c r="U8" s="52">
        <f t="shared" si="7"/>
        <v>0</v>
      </c>
      <c r="V8" s="250">
        <f t="shared" si="8"/>
        <v>0</v>
      </c>
      <c r="W8" s="23">
        <v>2</v>
      </c>
      <c r="X8" s="23">
        <v>1</v>
      </c>
      <c r="Y8" s="25">
        <f t="shared" si="2"/>
        <v>3</v>
      </c>
      <c r="Z8" s="28">
        <f>Y8*10%</f>
        <v>0.30000000000000004</v>
      </c>
      <c r="AA8" s="247">
        <f t="shared" si="3"/>
        <v>3.3</v>
      </c>
      <c r="AB8" s="27"/>
      <c r="AC8" s="27"/>
      <c r="AD8" s="27"/>
      <c r="AE8" s="21"/>
      <c r="AK8" s="4">
        <v>10</v>
      </c>
      <c r="AL8" s="3" t="s">
        <v>63</v>
      </c>
    </row>
    <row r="9" spans="1:38" x14ac:dyDescent="0.35">
      <c r="A9" s="33"/>
      <c r="B9" s="1"/>
      <c r="C9" s="1"/>
      <c r="D9" s="200" t="s">
        <v>188</v>
      </c>
      <c r="E9" s="150" t="s">
        <v>249</v>
      </c>
      <c r="F9" s="12"/>
      <c r="G9" s="10"/>
      <c r="H9" s="31"/>
      <c r="I9" s="249"/>
      <c r="J9" s="240">
        <f>SUM(J2:J8)</f>
        <v>0</v>
      </c>
      <c r="K9" s="23"/>
      <c r="L9" s="23"/>
      <c r="M9" s="23"/>
      <c r="N9" s="23"/>
      <c r="O9" s="23"/>
      <c r="P9" s="23"/>
      <c r="Q9" s="208">
        <f>SUM(Q2:Q8)</f>
        <v>4.25</v>
      </c>
      <c r="R9" s="43"/>
      <c r="S9" s="43"/>
      <c r="T9" s="43"/>
      <c r="U9" s="208">
        <f t="shared" ref="U9:Z9" si="10">SUM(U2:U8)</f>
        <v>1</v>
      </c>
      <c r="V9" s="251">
        <f t="shared" si="10"/>
        <v>5.25</v>
      </c>
      <c r="W9" s="211">
        <f t="shared" si="10"/>
        <v>5.5</v>
      </c>
      <c r="X9" s="245">
        <f t="shared" si="10"/>
        <v>1</v>
      </c>
      <c r="Y9" s="208">
        <f t="shared" si="10"/>
        <v>11.75</v>
      </c>
      <c r="Z9" s="211">
        <f t="shared" si="10"/>
        <v>1.175</v>
      </c>
      <c r="AA9" s="248">
        <f t="shared" si="3"/>
        <v>12.925000000000001</v>
      </c>
      <c r="AB9" s="19"/>
      <c r="AC9" s="19"/>
      <c r="AD9" s="19"/>
      <c r="AK9" s="14"/>
      <c r="AL9" s="3"/>
    </row>
    <row r="10" spans="1:38" x14ac:dyDescent="0.35">
      <c r="B10" s="15"/>
      <c r="C10" s="15"/>
      <c r="D10" s="15"/>
      <c r="E10" s="16"/>
      <c r="F10" s="94"/>
      <c r="G10" s="3"/>
      <c r="H10" s="3"/>
      <c r="I10" s="72"/>
      <c r="J10" s="3"/>
      <c r="K10" s="3"/>
      <c r="L10" s="3"/>
      <c r="M10" s="3"/>
      <c r="N10" s="3"/>
      <c r="O10" s="3"/>
      <c r="P10" s="3"/>
      <c r="Q10" s="50"/>
      <c r="R10" s="3"/>
      <c r="S10" s="3"/>
      <c r="T10" s="3"/>
      <c r="U10" s="50"/>
      <c r="V10" s="50"/>
      <c r="W10" s="3"/>
      <c r="X10" s="3"/>
      <c r="Y10" s="3"/>
      <c r="Z10" s="3"/>
      <c r="AA10" s="3"/>
      <c r="AB10" s="3"/>
      <c r="AC10" s="3"/>
      <c r="AD10" s="3"/>
      <c r="AK10" s="3"/>
      <c r="AL10" s="3"/>
    </row>
    <row r="11" spans="1:38" ht="26.4" x14ac:dyDescent="0.35">
      <c r="A11" s="183" t="s">
        <v>192</v>
      </c>
      <c r="B11" s="1" t="s">
        <v>87</v>
      </c>
      <c r="C11" s="1" t="s">
        <v>60</v>
      </c>
      <c r="D11" s="1" t="s">
        <v>101</v>
      </c>
      <c r="E11" s="12" t="s">
        <v>81</v>
      </c>
      <c r="F11" s="12" t="s">
        <v>295</v>
      </c>
      <c r="G11" s="10" t="s">
        <v>82</v>
      </c>
      <c r="H11" s="31">
        <v>0</v>
      </c>
      <c r="I11" s="35">
        <f t="shared" ref="I11:I13" si="11">V11+W11</f>
        <v>13.5</v>
      </c>
      <c r="J11" s="239">
        <v>0.5</v>
      </c>
      <c r="K11" s="23"/>
      <c r="L11" s="23">
        <v>7</v>
      </c>
      <c r="M11" s="23"/>
      <c r="N11" s="23"/>
      <c r="O11" s="23"/>
      <c r="P11" s="23"/>
      <c r="Q11" s="52">
        <f t="shared" si="4"/>
        <v>7</v>
      </c>
      <c r="R11" s="23"/>
      <c r="S11" s="23">
        <v>3</v>
      </c>
      <c r="T11" s="23"/>
      <c r="U11" s="52">
        <f>SUM(R11:T11)</f>
        <v>3</v>
      </c>
      <c r="V11" s="250">
        <f t="shared" ref="V11:V13" si="12">J11+Q11+U11</f>
        <v>10.5</v>
      </c>
      <c r="W11" s="28">
        <v>3</v>
      </c>
      <c r="X11" s="23">
        <v>0.25</v>
      </c>
      <c r="Y11" s="25">
        <f>SUM(V11:X11)</f>
        <v>13.75</v>
      </c>
      <c r="Z11" s="28">
        <f t="shared" ref="Z11:Z13" si="13">Y11*10%</f>
        <v>1.375</v>
      </c>
      <c r="AA11" s="247">
        <f>Y11+Z11</f>
        <v>15.125</v>
      </c>
      <c r="AB11" s="3"/>
      <c r="AC11" s="19"/>
      <c r="AD11" s="19"/>
      <c r="AK11" s="14">
        <v>14.52</v>
      </c>
      <c r="AL11" s="3" t="s">
        <v>63</v>
      </c>
    </row>
    <row r="12" spans="1:38" x14ac:dyDescent="0.35">
      <c r="A12" s="183" t="s">
        <v>192</v>
      </c>
      <c r="B12" s="1"/>
      <c r="C12" s="1" t="s">
        <v>296</v>
      </c>
      <c r="D12" s="1" t="s">
        <v>297</v>
      </c>
      <c r="E12" s="12" t="s">
        <v>300</v>
      </c>
      <c r="F12" s="12" t="s">
        <v>299</v>
      </c>
      <c r="G12" s="10" t="s">
        <v>298</v>
      </c>
      <c r="H12" s="31">
        <v>0</v>
      </c>
      <c r="I12" s="35">
        <f t="shared" si="11"/>
        <v>13.5</v>
      </c>
      <c r="J12" s="239">
        <v>0.5</v>
      </c>
      <c r="K12" s="23"/>
      <c r="L12" s="23"/>
      <c r="M12" s="23"/>
      <c r="N12" s="23"/>
      <c r="O12" s="23"/>
      <c r="P12" s="23"/>
      <c r="Q12" s="52">
        <f t="shared" ref="Q12:Q13" si="14">SUM(K12:N12)</f>
        <v>0</v>
      </c>
      <c r="R12" s="23"/>
      <c r="S12" s="23">
        <v>10</v>
      </c>
      <c r="T12" s="23"/>
      <c r="U12" s="52">
        <f>SUM(R12:T12)</f>
        <v>10</v>
      </c>
      <c r="V12" s="250">
        <f t="shared" si="12"/>
        <v>10.5</v>
      </c>
      <c r="W12" s="28">
        <v>3</v>
      </c>
      <c r="X12" s="23"/>
      <c r="Y12" s="25">
        <f>SUM(V12:X12)</f>
        <v>13.5</v>
      </c>
      <c r="Z12" s="28">
        <f t="shared" si="13"/>
        <v>1.35</v>
      </c>
      <c r="AA12" s="247">
        <f>Y12+Z12</f>
        <v>14.85</v>
      </c>
      <c r="AB12" s="19"/>
      <c r="AC12" s="19"/>
      <c r="AD12" s="19"/>
      <c r="AK12" s="14"/>
      <c r="AL12" s="3"/>
    </row>
    <row r="13" spans="1:38" x14ac:dyDescent="0.35">
      <c r="A13" s="183" t="s">
        <v>192</v>
      </c>
      <c r="B13" s="1"/>
      <c r="C13" s="1" t="s">
        <v>296</v>
      </c>
      <c r="D13" s="1" t="s">
        <v>301</v>
      </c>
      <c r="E13" s="12" t="s">
        <v>302</v>
      </c>
      <c r="F13" s="12"/>
      <c r="G13" s="10" t="s">
        <v>298</v>
      </c>
      <c r="H13" s="31">
        <v>0</v>
      </c>
      <c r="I13" s="35">
        <f t="shared" si="11"/>
        <v>1.5</v>
      </c>
      <c r="J13" s="239"/>
      <c r="K13" s="23"/>
      <c r="L13" s="23"/>
      <c r="M13" s="23">
        <v>1</v>
      </c>
      <c r="N13" s="23"/>
      <c r="O13" s="23"/>
      <c r="P13" s="23"/>
      <c r="Q13" s="52">
        <f t="shared" si="14"/>
        <v>1</v>
      </c>
      <c r="R13" s="23"/>
      <c r="S13" s="23"/>
      <c r="T13" s="23"/>
      <c r="U13" s="52">
        <f>SUM(R13:T13)</f>
        <v>0</v>
      </c>
      <c r="V13" s="250">
        <f t="shared" si="12"/>
        <v>1</v>
      </c>
      <c r="W13" s="28">
        <v>0.5</v>
      </c>
      <c r="X13" s="23"/>
      <c r="Y13" s="25">
        <f>SUM(V13:X13)</f>
        <v>1.5</v>
      </c>
      <c r="Z13" s="28">
        <f t="shared" si="13"/>
        <v>0.15000000000000002</v>
      </c>
      <c r="AA13" s="247">
        <f>Y13+Z13</f>
        <v>1.65</v>
      </c>
      <c r="AB13" s="19"/>
      <c r="AC13" s="19"/>
      <c r="AD13" s="19"/>
      <c r="AK13" s="14"/>
      <c r="AL13" s="3"/>
    </row>
    <row r="14" spans="1:38" x14ac:dyDescent="0.35">
      <c r="A14" s="183" t="s">
        <v>192</v>
      </c>
      <c r="B14" s="1"/>
      <c r="C14" s="1"/>
      <c r="D14" s="200" t="s">
        <v>192</v>
      </c>
      <c r="E14" s="150" t="s">
        <v>249</v>
      </c>
      <c r="F14" s="12"/>
      <c r="G14" s="10"/>
      <c r="H14" s="31"/>
      <c r="I14" s="35"/>
      <c r="J14" s="240">
        <f>SUM(J11:J13)</f>
        <v>1</v>
      </c>
      <c r="K14" s="43"/>
      <c r="L14" s="43"/>
      <c r="M14" s="43"/>
      <c r="N14" s="43"/>
      <c r="O14" s="43"/>
      <c r="P14" s="43"/>
      <c r="Q14" s="208">
        <f>SUM(Q11:Q13)</f>
        <v>8</v>
      </c>
      <c r="R14" s="43"/>
      <c r="S14" s="43"/>
      <c r="T14" s="43"/>
      <c r="U14" s="208">
        <f t="shared" ref="U14:Z14" si="15">SUM(U11:U13)</f>
        <v>13</v>
      </c>
      <c r="V14" s="251">
        <f t="shared" si="15"/>
        <v>22</v>
      </c>
      <c r="W14" s="211">
        <f t="shared" si="15"/>
        <v>6.5</v>
      </c>
      <c r="X14" s="245">
        <f t="shared" si="15"/>
        <v>0.25</v>
      </c>
      <c r="Y14" s="246">
        <f t="shared" si="15"/>
        <v>28.75</v>
      </c>
      <c r="Z14" s="211">
        <f t="shared" si="15"/>
        <v>2.875</v>
      </c>
      <c r="AA14" s="248">
        <f>Y14+Z14</f>
        <v>31.625</v>
      </c>
      <c r="AB14" s="19"/>
      <c r="AC14" s="19"/>
      <c r="AD14" s="19"/>
      <c r="AK14" s="14"/>
      <c r="AL14" s="3"/>
    </row>
    <row r="15" spans="1:38" x14ac:dyDescent="0.35">
      <c r="B15" s="15"/>
      <c r="C15" s="15"/>
      <c r="D15" s="15"/>
      <c r="E15" s="16"/>
      <c r="F15" s="94"/>
      <c r="G15" s="3"/>
      <c r="H15" s="3"/>
      <c r="I15" s="72"/>
      <c r="J15" s="3"/>
      <c r="K15" s="3"/>
      <c r="L15" s="3"/>
      <c r="M15" s="3"/>
      <c r="N15" s="3"/>
      <c r="O15" s="3"/>
      <c r="P15" s="3"/>
      <c r="Q15" s="50"/>
      <c r="R15" s="3"/>
      <c r="S15" s="3"/>
      <c r="T15" s="3"/>
      <c r="U15" s="50"/>
      <c r="V15" s="50"/>
      <c r="W15" s="3"/>
      <c r="X15" s="3"/>
      <c r="Y15" s="3"/>
      <c r="Z15" s="3"/>
      <c r="AA15" s="3"/>
      <c r="AB15" s="3"/>
      <c r="AC15" s="3"/>
      <c r="AD15" s="3"/>
      <c r="AK15" s="3"/>
      <c r="AL15" s="3"/>
    </row>
    <row r="16" spans="1:38" x14ac:dyDescent="0.35">
      <c r="A16" s="202" t="s">
        <v>237</v>
      </c>
      <c r="B16" s="202"/>
      <c r="C16" s="202"/>
      <c r="D16" s="202"/>
      <c r="E16" s="223" t="s">
        <v>287</v>
      </c>
      <c r="F16" s="202"/>
      <c r="G16" s="202"/>
      <c r="H16" s="203">
        <f>SUM(I17:I34)</f>
        <v>105.45</v>
      </c>
      <c r="I16" s="2"/>
      <c r="J16" s="43"/>
      <c r="K16" s="23"/>
      <c r="L16" s="23"/>
      <c r="M16" s="23"/>
      <c r="N16" s="23"/>
      <c r="O16" s="23"/>
      <c r="P16" s="23"/>
      <c r="Q16" s="52"/>
      <c r="R16" s="23"/>
      <c r="S16" s="23"/>
      <c r="T16" s="23"/>
      <c r="U16" s="52"/>
      <c r="V16" s="250"/>
      <c r="W16" s="28"/>
      <c r="X16" s="23"/>
      <c r="Y16" s="25"/>
      <c r="Z16" s="28"/>
      <c r="AA16" s="26"/>
      <c r="AB16" s="27"/>
      <c r="AC16" s="27"/>
      <c r="AD16" s="27"/>
      <c r="AE16" s="21"/>
      <c r="AK16" s="4">
        <v>11.5</v>
      </c>
      <c r="AL16" s="3"/>
    </row>
    <row r="17" spans="1:38" x14ac:dyDescent="0.35">
      <c r="A17" s="45" t="s">
        <v>237</v>
      </c>
      <c r="B17" s="1" t="s">
        <v>12</v>
      </c>
      <c r="C17" s="1" t="s">
        <v>59</v>
      </c>
      <c r="D17" s="1" t="s">
        <v>123</v>
      </c>
      <c r="E17" s="12" t="s">
        <v>13</v>
      </c>
      <c r="F17" s="12"/>
      <c r="G17" s="10" t="s">
        <v>9</v>
      </c>
      <c r="H17" s="31">
        <v>0</v>
      </c>
      <c r="I17" s="35">
        <f t="shared" ref="I17:I34" si="16">V17+W17</f>
        <v>13.8</v>
      </c>
      <c r="J17" s="239">
        <v>1</v>
      </c>
      <c r="K17" s="23"/>
      <c r="L17" s="23"/>
      <c r="M17" s="23">
        <v>3.5</v>
      </c>
      <c r="N17" s="23"/>
      <c r="O17" s="23"/>
      <c r="P17" s="23"/>
      <c r="Q17" s="52">
        <f t="shared" ref="Q17:Q34" si="17">SUM(K17:P17)</f>
        <v>3.5</v>
      </c>
      <c r="R17" s="23">
        <v>7</v>
      </c>
      <c r="S17" s="23"/>
      <c r="T17" s="23"/>
      <c r="U17" s="52">
        <f t="shared" ref="U17:U34" si="18">SUM(R17:T17)</f>
        <v>7</v>
      </c>
      <c r="V17" s="250">
        <f t="shared" ref="V17:V34" si="19">J17+Q17+U17</f>
        <v>11.5</v>
      </c>
      <c r="W17" s="28">
        <f>V17*20%</f>
        <v>2.3000000000000003</v>
      </c>
      <c r="X17" s="23">
        <v>0.5</v>
      </c>
      <c r="Y17" s="25">
        <f t="shared" ref="Y17:Y34" si="20">SUM(V17:X17)</f>
        <v>14.3</v>
      </c>
      <c r="Z17" s="28">
        <f t="shared" ref="Z17" si="21">Y17*10%</f>
        <v>1.4300000000000002</v>
      </c>
      <c r="AA17" s="26">
        <f t="shared" ref="AA17:AA35" si="22">Y17+Z17</f>
        <v>15.73</v>
      </c>
      <c r="AB17" s="27"/>
      <c r="AC17" s="27"/>
      <c r="AD17" s="27"/>
      <c r="AE17" s="21"/>
      <c r="AK17" s="4">
        <v>26.74</v>
      </c>
      <c r="AL17" s="3"/>
    </row>
    <row r="18" spans="1:38" x14ac:dyDescent="0.35">
      <c r="A18" s="45" t="s">
        <v>237</v>
      </c>
      <c r="B18" s="1" t="s">
        <v>0</v>
      </c>
      <c r="C18" s="1" t="s">
        <v>60</v>
      </c>
      <c r="D18" s="1" t="s">
        <v>91</v>
      </c>
      <c r="E18" s="12" t="s">
        <v>66</v>
      </c>
      <c r="F18" s="12"/>
      <c r="G18" s="10" t="s">
        <v>9</v>
      </c>
      <c r="H18" s="31">
        <v>0</v>
      </c>
      <c r="I18" s="35">
        <f t="shared" si="16"/>
        <v>6</v>
      </c>
      <c r="J18" s="239"/>
      <c r="K18" s="23"/>
      <c r="L18" s="23"/>
      <c r="M18" s="23">
        <v>2</v>
      </c>
      <c r="N18" s="23"/>
      <c r="O18" s="23"/>
      <c r="P18" s="23"/>
      <c r="Q18" s="52">
        <f t="shared" si="17"/>
        <v>2</v>
      </c>
      <c r="R18" s="23">
        <v>3</v>
      </c>
      <c r="S18" s="23"/>
      <c r="T18" s="23"/>
      <c r="U18" s="52">
        <f t="shared" si="18"/>
        <v>3</v>
      </c>
      <c r="V18" s="250">
        <f t="shared" si="19"/>
        <v>5</v>
      </c>
      <c r="W18" s="28">
        <f>V18*20%</f>
        <v>1</v>
      </c>
      <c r="X18" s="23">
        <v>0.25</v>
      </c>
      <c r="Y18" s="25">
        <f t="shared" si="20"/>
        <v>6.25</v>
      </c>
      <c r="Z18" s="28">
        <f>Y18*10%</f>
        <v>0.625</v>
      </c>
      <c r="AA18" s="26">
        <f t="shared" si="22"/>
        <v>6.875</v>
      </c>
      <c r="AB18" s="19"/>
      <c r="AC18" s="19"/>
      <c r="AD18" s="19"/>
      <c r="AK18" s="14">
        <v>7.56</v>
      </c>
      <c r="AL18" s="3" t="s">
        <v>63</v>
      </c>
    </row>
    <row r="19" spans="1:38" x14ac:dyDescent="0.35">
      <c r="A19" s="45" t="s">
        <v>237</v>
      </c>
      <c r="B19" s="1" t="s">
        <v>10</v>
      </c>
      <c r="C19" s="1" t="s">
        <v>59</v>
      </c>
      <c r="D19" s="1" t="s">
        <v>122</v>
      </c>
      <c r="E19" s="12" t="s">
        <v>11</v>
      </c>
      <c r="F19" s="12"/>
      <c r="G19" s="10" t="s">
        <v>9</v>
      </c>
      <c r="H19" s="31">
        <v>0.9</v>
      </c>
      <c r="I19" s="35">
        <f t="shared" si="16"/>
        <v>3.45</v>
      </c>
      <c r="J19" s="239">
        <v>0.25</v>
      </c>
      <c r="K19" s="23"/>
      <c r="L19" s="23"/>
      <c r="M19" s="23">
        <v>0.5</v>
      </c>
      <c r="N19" s="23"/>
      <c r="O19" s="23"/>
      <c r="P19" s="23"/>
      <c r="Q19" s="52">
        <f t="shared" si="17"/>
        <v>0.5</v>
      </c>
      <c r="R19" s="23">
        <v>1</v>
      </c>
      <c r="S19" s="23"/>
      <c r="T19" s="23"/>
      <c r="U19" s="52">
        <f t="shared" si="18"/>
        <v>1</v>
      </c>
      <c r="V19" s="250">
        <f t="shared" si="19"/>
        <v>1.75</v>
      </c>
      <c r="W19" s="28">
        <v>1.7</v>
      </c>
      <c r="X19" s="23">
        <v>0.5</v>
      </c>
      <c r="Y19" s="25">
        <f t="shared" si="20"/>
        <v>3.95</v>
      </c>
      <c r="Z19" s="28">
        <f t="shared" ref="Z19:Z34" si="23">Y19*10%</f>
        <v>0.39500000000000002</v>
      </c>
      <c r="AA19" s="26">
        <f t="shared" si="22"/>
        <v>4.3450000000000006</v>
      </c>
      <c r="AB19" s="27"/>
      <c r="AC19" s="27"/>
      <c r="AD19" s="27"/>
      <c r="AE19" s="21"/>
      <c r="AK19" s="4">
        <v>20.93</v>
      </c>
      <c r="AL19" s="3"/>
    </row>
    <row r="20" spans="1:38" x14ac:dyDescent="0.35">
      <c r="A20" s="45" t="s">
        <v>237</v>
      </c>
      <c r="B20" s="1" t="s">
        <v>4</v>
      </c>
      <c r="C20" s="1" t="s">
        <v>60</v>
      </c>
      <c r="D20" s="1" t="s">
        <v>92</v>
      </c>
      <c r="E20" s="12" t="s">
        <v>67</v>
      </c>
      <c r="F20" s="12"/>
      <c r="G20" s="10" t="s">
        <v>9</v>
      </c>
      <c r="H20" s="31">
        <v>0</v>
      </c>
      <c r="I20" s="35">
        <f t="shared" si="16"/>
        <v>6</v>
      </c>
      <c r="J20" s="239"/>
      <c r="K20" s="23"/>
      <c r="L20" s="23"/>
      <c r="M20" s="23">
        <v>2</v>
      </c>
      <c r="N20" s="23"/>
      <c r="O20" s="23"/>
      <c r="P20" s="23"/>
      <c r="Q20" s="52">
        <f t="shared" si="17"/>
        <v>2</v>
      </c>
      <c r="R20" s="23">
        <v>3</v>
      </c>
      <c r="S20" s="23"/>
      <c r="T20" s="23"/>
      <c r="U20" s="52">
        <f t="shared" si="18"/>
        <v>3</v>
      </c>
      <c r="V20" s="250">
        <f t="shared" si="19"/>
        <v>5</v>
      </c>
      <c r="W20" s="28">
        <f>V20*20%</f>
        <v>1</v>
      </c>
      <c r="X20" s="23">
        <v>0.25</v>
      </c>
      <c r="Y20" s="25">
        <f t="shared" si="20"/>
        <v>6.25</v>
      </c>
      <c r="Z20" s="28">
        <f t="shared" si="23"/>
        <v>0.625</v>
      </c>
      <c r="AA20" s="26">
        <f t="shared" si="22"/>
        <v>6.875</v>
      </c>
      <c r="AB20" s="19"/>
      <c r="AC20" s="19"/>
      <c r="AD20" s="19"/>
      <c r="AK20" s="14">
        <v>7.56</v>
      </c>
      <c r="AL20" s="3" t="s">
        <v>63</v>
      </c>
    </row>
    <row r="21" spans="1:38" x14ac:dyDescent="0.35">
      <c r="A21" s="45" t="s">
        <v>237</v>
      </c>
      <c r="B21" s="1" t="s">
        <v>23</v>
      </c>
      <c r="C21" s="1" t="s">
        <v>59</v>
      </c>
      <c r="D21" s="1" t="s">
        <v>128</v>
      </c>
      <c r="E21" s="12" t="s">
        <v>24</v>
      </c>
      <c r="F21" s="12"/>
      <c r="G21" s="10" t="s">
        <v>22</v>
      </c>
      <c r="H21" s="31">
        <v>0</v>
      </c>
      <c r="I21" s="35">
        <f t="shared" si="16"/>
        <v>22.2</v>
      </c>
      <c r="J21" s="239">
        <v>0.5</v>
      </c>
      <c r="K21" s="23"/>
      <c r="L21" s="23">
        <v>7</v>
      </c>
      <c r="M21" s="23"/>
      <c r="N21" s="23"/>
      <c r="O21" s="23"/>
      <c r="P21" s="23"/>
      <c r="Q21" s="52">
        <f t="shared" si="17"/>
        <v>7</v>
      </c>
      <c r="R21" s="23"/>
      <c r="S21" s="23">
        <v>8</v>
      </c>
      <c r="T21" s="23">
        <v>3</v>
      </c>
      <c r="U21" s="52">
        <f t="shared" si="18"/>
        <v>11</v>
      </c>
      <c r="V21" s="250">
        <f t="shared" si="19"/>
        <v>18.5</v>
      </c>
      <c r="W21" s="28">
        <f t="shared" ref="W21:W25" si="24">V21*20%</f>
        <v>3.7</v>
      </c>
      <c r="X21" s="23">
        <v>0.5</v>
      </c>
      <c r="Y21" s="25">
        <f t="shared" si="20"/>
        <v>22.7</v>
      </c>
      <c r="Z21" s="28">
        <f t="shared" si="23"/>
        <v>2.27</v>
      </c>
      <c r="AA21" s="26">
        <f t="shared" si="22"/>
        <v>24.97</v>
      </c>
      <c r="AB21" s="27"/>
      <c r="AC21" s="27"/>
      <c r="AD21" s="27"/>
      <c r="AE21" s="21"/>
      <c r="AK21" s="4">
        <v>31.82</v>
      </c>
      <c r="AL21" s="3"/>
    </row>
    <row r="22" spans="1:38" ht="26.4" x14ac:dyDescent="0.35">
      <c r="A22" s="45" t="s">
        <v>237</v>
      </c>
      <c r="B22" s="1" t="s">
        <v>25</v>
      </c>
      <c r="C22" s="1" t="s">
        <v>59</v>
      </c>
      <c r="D22" s="1" t="s">
        <v>129</v>
      </c>
      <c r="E22" s="12" t="s">
        <v>26</v>
      </c>
      <c r="F22" s="12"/>
      <c r="G22" s="10" t="s">
        <v>22</v>
      </c>
      <c r="H22" s="31">
        <v>0</v>
      </c>
      <c r="I22" s="35">
        <f t="shared" si="16"/>
        <v>4.2</v>
      </c>
      <c r="J22" s="239">
        <v>0.5</v>
      </c>
      <c r="K22" s="23"/>
      <c r="L22" s="23">
        <v>3</v>
      </c>
      <c r="M22" s="23"/>
      <c r="N22" s="23"/>
      <c r="O22" s="23"/>
      <c r="P22" s="23"/>
      <c r="Q22" s="52">
        <f t="shared" si="17"/>
        <v>3</v>
      </c>
      <c r="R22" s="23"/>
      <c r="S22" s="23"/>
      <c r="T22" s="23"/>
      <c r="U22" s="52">
        <f t="shared" si="18"/>
        <v>0</v>
      </c>
      <c r="V22" s="250">
        <f t="shared" si="19"/>
        <v>3.5</v>
      </c>
      <c r="W22" s="28">
        <f t="shared" si="24"/>
        <v>0.70000000000000007</v>
      </c>
      <c r="X22" s="23">
        <v>0</v>
      </c>
      <c r="Y22" s="25">
        <f t="shared" si="20"/>
        <v>4.2</v>
      </c>
      <c r="Z22" s="28">
        <f t="shared" si="23"/>
        <v>0.42000000000000004</v>
      </c>
      <c r="AA22" s="26">
        <f t="shared" si="22"/>
        <v>4.62</v>
      </c>
      <c r="AB22" s="27"/>
      <c r="AC22" s="27"/>
      <c r="AD22" s="27"/>
      <c r="AE22" s="21"/>
      <c r="AK22" s="4">
        <v>5.08</v>
      </c>
      <c r="AL22" s="3"/>
    </row>
    <row r="23" spans="1:38" ht="26.4" x14ac:dyDescent="0.35">
      <c r="A23" s="45" t="s">
        <v>237</v>
      </c>
      <c r="B23" s="1" t="s">
        <v>55</v>
      </c>
      <c r="C23" s="1" t="s">
        <v>59</v>
      </c>
      <c r="D23" s="1" t="s">
        <v>143</v>
      </c>
      <c r="E23" s="12" t="s">
        <v>56</v>
      </c>
      <c r="F23" s="12"/>
      <c r="G23" s="10" t="s">
        <v>86</v>
      </c>
      <c r="H23" s="31">
        <v>0</v>
      </c>
      <c r="I23" s="35">
        <f t="shared" si="16"/>
        <v>9.6</v>
      </c>
      <c r="J23" s="239">
        <v>1.5</v>
      </c>
      <c r="K23" s="23"/>
      <c r="L23" s="23"/>
      <c r="M23" s="23">
        <v>6.5</v>
      </c>
      <c r="N23" s="23"/>
      <c r="O23" s="23"/>
      <c r="P23" s="23"/>
      <c r="Q23" s="52">
        <f t="shared" si="17"/>
        <v>6.5</v>
      </c>
      <c r="R23" s="23"/>
      <c r="S23" s="23"/>
      <c r="T23" s="23"/>
      <c r="U23" s="52">
        <f t="shared" si="18"/>
        <v>0</v>
      </c>
      <c r="V23" s="250">
        <f t="shared" si="19"/>
        <v>8</v>
      </c>
      <c r="W23" s="28">
        <f t="shared" si="24"/>
        <v>1.6</v>
      </c>
      <c r="X23" s="23">
        <v>1</v>
      </c>
      <c r="Y23" s="25">
        <f t="shared" si="20"/>
        <v>10.6</v>
      </c>
      <c r="Z23" s="28">
        <f t="shared" si="23"/>
        <v>1.06</v>
      </c>
      <c r="AA23" s="26">
        <f t="shared" si="22"/>
        <v>11.66</v>
      </c>
      <c r="AB23" s="27"/>
      <c r="AC23" s="27"/>
      <c r="AD23" s="27"/>
      <c r="AE23" s="21"/>
      <c r="AK23" s="4">
        <v>7.02</v>
      </c>
      <c r="AL23" s="3"/>
    </row>
    <row r="24" spans="1:38" ht="26.4" x14ac:dyDescent="0.35">
      <c r="A24" s="45" t="s">
        <v>237</v>
      </c>
      <c r="B24" s="149" t="s">
        <v>87</v>
      </c>
      <c r="C24" s="1" t="s">
        <v>59</v>
      </c>
      <c r="D24" s="1" t="s">
        <v>144</v>
      </c>
      <c r="E24" s="12" t="s">
        <v>266</v>
      </c>
      <c r="F24" s="12"/>
      <c r="G24" s="10" t="s">
        <v>57</v>
      </c>
      <c r="H24" s="178">
        <v>1</v>
      </c>
      <c r="I24" s="35">
        <f t="shared" si="16"/>
        <v>0</v>
      </c>
      <c r="J24" s="239">
        <v>0</v>
      </c>
      <c r="K24" s="23"/>
      <c r="L24" s="43"/>
      <c r="M24" s="43"/>
      <c r="N24" s="43"/>
      <c r="O24" s="43"/>
      <c r="P24" s="43"/>
      <c r="Q24" s="52">
        <f t="shared" si="17"/>
        <v>0</v>
      </c>
      <c r="R24" s="23"/>
      <c r="S24" s="23"/>
      <c r="T24" s="23"/>
      <c r="U24" s="52">
        <f t="shared" si="18"/>
        <v>0</v>
      </c>
      <c r="V24" s="250">
        <f t="shared" si="19"/>
        <v>0</v>
      </c>
      <c r="W24" s="28">
        <f t="shared" si="24"/>
        <v>0</v>
      </c>
      <c r="X24" s="23">
        <v>0</v>
      </c>
      <c r="Y24" s="25">
        <f t="shared" si="20"/>
        <v>0</v>
      </c>
      <c r="Z24" s="28">
        <f t="shared" si="23"/>
        <v>0</v>
      </c>
      <c r="AA24" s="26">
        <f t="shared" si="22"/>
        <v>0</v>
      </c>
      <c r="AB24" s="27"/>
      <c r="AC24" s="27"/>
      <c r="AD24" s="21"/>
      <c r="AI24" s="2"/>
      <c r="AJ24" s="4">
        <v>75</v>
      </c>
      <c r="AK24" s="3"/>
    </row>
    <row r="25" spans="1:38" ht="24" customHeight="1" x14ac:dyDescent="0.35">
      <c r="A25" s="45" t="s">
        <v>237</v>
      </c>
      <c r="B25" s="149" t="s">
        <v>87</v>
      </c>
      <c r="C25" s="1" t="s">
        <v>59</v>
      </c>
      <c r="D25" s="1" t="s">
        <v>145</v>
      </c>
      <c r="E25" s="12" t="s">
        <v>267</v>
      </c>
      <c r="F25" s="12"/>
      <c r="G25" s="10" t="s">
        <v>57</v>
      </c>
      <c r="H25" s="178">
        <v>1</v>
      </c>
      <c r="I25" s="35">
        <f t="shared" si="16"/>
        <v>0</v>
      </c>
      <c r="J25" s="239">
        <v>0</v>
      </c>
      <c r="K25" s="23"/>
      <c r="L25" s="43"/>
      <c r="M25" s="43"/>
      <c r="N25" s="43"/>
      <c r="O25" s="43"/>
      <c r="P25" s="43"/>
      <c r="Q25" s="52">
        <f t="shared" si="17"/>
        <v>0</v>
      </c>
      <c r="R25" s="23"/>
      <c r="S25" s="23"/>
      <c r="T25" s="23"/>
      <c r="U25" s="52">
        <f t="shared" si="18"/>
        <v>0</v>
      </c>
      <c r="V25" s="250">
        <f t="shared" si="19"/>
        <v>0</v>
      </c>
      <c r="W25" s="28">
        <f t="shared" si="24"/>
        <v>0</v>
      </c>
      <c r="X25" s="23">
        <v>0</v>
      </c>
      <c r="Y25" s="25">
        <f t="shared" si="20"/>
        <v>0</v>
      </c>
      <c r="Z25" s="28">
        <f t="shared" si="23"/>
        <v>0</v>
      </c>
      <c r="AA25" s="26">
        <f t="shared" si="22"/>
        <v>0</v>
      </c>
      <c r="AB25" s="19"/>
      <c r="AC25" s="19"/>
      <c r="AD25" s="3"/>
      <c r="AI25" s="2"/>
      <c r="AJ25" s="4"/>
    </row>
    <row r="26" spans="1:38" ht="26.4" x14ac:dyDescent="0.35">
      <c r="A26" s="45" t="s">
        <v>237</v>
      </c>
      <c r="B26" s="149" t="s">
        <v>87</v>
      </c>
      <c r="C26" s="1" t="s">
        <v>59</v>
      </c>
      <c r="D26" s="1" t="s">
        <v>147</v>
      </c>
      <c r="E26" s="12" t="s">
        <v>268</v>
      </c>
      <c r="F26" s="12"/>
      <c r="G26" s="10" t="s">
        <v>57</v>
      </c>
      <c r="H26" s="31">
        <v>0</v>
      </c>
      <c r="I26" s="35">
        <f t="shared" si="16"/>
        <v>5</v>
      </c>
      <c r="J26" s="239">
        <v>0</v>
      </c>
      <c r="K26" s="23">
        <v>5</v>
      </c>
      <c r="L26" s="43"/>
      <c r="M26" s="43"/>
      <c r="N26" s="43"/>
      <c r="O26" s="43"/>
      <c r="P26" s="43"/>
      <c r="Q26" s="52">
        <f t="shared" si="17"/>
        <v>5</v>
      </c>
      <c r="R26" s="23"/>
      <c r="S26" s="23"/>
      <c r="T26" s="23"/>
      <c r="U26" s="52">
        <f t="shared" si="18"/>
        <v>0</v>
      </c>
      <c r="V26" s="250">
        <f t="shared" si="19"/>
        <v>5</v>
      </c>
      <c r="W26" s="28">
        <v>0</v>
      </c>
      <c r="X26" s="23">
        <v>0</v>
      </c>
      <c r="Y26" s="25">
        <f t="shared" si="20"/>
        <v>5</v>
      </c>
      <c r="Z26" s="28">
        <f t="shared" si="23"/>
        <v>0.5</v>
      </c>
      <c r="AA26" s="26">
        <f t="shared" si="22"/>
        <v>5.5</v>
      </c>
      <c r="AB26" s="19"/>
      <c r="AC26" s="19"/>
      <c r="AD26" s="3"/>
      <c r="AI26" s="2"/>
      <c r="AJ26" s="4"/>
    </row>
    <row r="27" spans="1:38" ht="26.4" x14ac:dyDescent="0.35">
      <c r="A27" s="45" t="s">
        <v>237</v>
      </c>
      <c r="B27" s="149" t="s">
        <v>87</v>
      </c>
      <c r="C27" s="1" t="s">
        <v>59</v>
      </c>
      <c r="D27" s="1" t="s">
        <v>148</v>
      </c>
      <c r="E27" s="12" t="s">
        <v>269</v>
      </c>
      <c r="F27" s="12"/>
      <c r="G27" s="10" t="s">
        <v>57</v>
      </c>
      <c r="H27" s="31">
        <v>0</v>
      </c>
      <c r="I27" s="35">
        <f t="shared" si="16"/>
        <v>6</v>
      </c>
      <c r="J27" s="239">
        <v>0</v>
      </c>
      <c r="K27" s="23"/>
      <c r="L27" s="43"/>
      <c r="M27" s="43">
        <v>5</v>
      </c>
      <c r="N27" s="43"/>
      <c r="O27" s="43"/>
      <c r="P27" s="43"/>
      <c r="Q27" s="52">
        <f t="shared" si="17"/>
        <v>5</v>
      </c>
      <c r="R27" s="23"/>
      <c r="S27" s="23"/>
      <c r="T27" s="23"/>
      <c r="U27" s="52">
        <f t="shared" si="18"/>
        <v>0</v>
      </c>
      <c r="V27" s="250">
        <f t="shared" si="19"/>
        <v>5</v>
      </c>
      <c r="W27" s="28">
        <f t="shared" ref="W27:W30" si="25">V27*20%</f>
        <v>1</v>
      </c>
      <c r="X27" s="23">
        <v>0</v>
      </c>
      <c r="Y27" s="25">
        <f t="shared" si="20"/>
        <v>6</v>
      </c>
      <c r="Z27" s="28">
        <f t="shared" si="23"/>
        <v>0.60000000000000009</v>
      </c>
      <c r="AA27" s="26">
        <f t="shared" si="22"/>
        <v>6.6</v>
      </c>
      <c r="AB27" s="19"/>
      <c r="AC27" s="19"/>
      <c r="AD27" s="3"/>
      <c r="AI27" s="2"/>
      <c r="AJ27" s="4"/>
    </row>
    <row r="28" spans="1:38" ht="39.6" x14ac:dyDescent="0.35">
      <c r="A28" s="45" t="s">
        <v>237</v>
      </c>
      <c r="B28" s="149" t="s">
        <v>87</v>
      </c>
      <c r="C28" s="1" t="s">
        <v>59</v>
      </c>
      <c r="D28" s="1" t="s">
        <v>230</v>
      </c>
      <c r="E28" s="12" t="s">
        <v>270</v>
      </c>
      <c r="F28" s="12" t="s">
        <v>176</v>
      </c>
      <c r="G28" s="10" t="s">
        <v>57</v>
      </c>
      <c r="H28" s="31">
        <v>0</v>
      </c>
      <c r="I28" s="35">
        <f t="shared" si="16"/>
        <v>7.2</v>
      </c>
      <c r="J28" s="239">
        <v>0</v>
      </c>
      <c r="K28" s="23"/>
      <c r="L28" s="43"/>
      <c r="M28" s="43">
        <v>6</v>
      </c>
      <c r="N28" s="43"/>
      <c r="O28" s="43"/>
      <c r="P28" s="43"/>
      <c r="Q28" s="52">
        <f t="shared" si="17"/>
        <v>6</v>
      </c>
      <c r="R28" s="23"/>
      <c r="S28" s="23"/>
      <c r="T28" s="23"/>
      <c r="U28" s="52">
        <f t="shared" si="18"/>
        <v>0</v>
      </c>
      <c r="V28" s="250">
        <f t="shared" si="19"/>
        <v>6</v>
      </c>
      <c r="W28" s="28">
        <f t="shared" si="25"/>
        <v>1.2000000000000002</v>
      </c>
      <c r="X28" s="23">
        <v>0</v>
      </c>
      <c r="Y28" s="25">
        <f t="shared" si="20"/>
        <v>7.2</v>
      </c>
      <c r="Z28" s="28">
        <f t="shared" si="23"/>
        <v>0.72000000000000008</v>
      </c>
      <c r="AA28" s="26">
        <f t="shared" si="22"/>
        <v>7.92</v>
      </c>
      <c r="AB28" s="19"/>
      <c r="AC28" s="19"/>
      <c r="AD28" s="3"/>
      <c r="AI28" s="2"/>
      <c r="AJ28" s="4"/>
    </row>
    <row r="29" spans="1:38" ht="26.4" x14ac:dyDescent="0.35">
      <c r="A29" s="45" t="s">
        <v>237</v>
      </c>
      <c r="B29" s="149" t="s">
        <v>87</v>
      </c>
      <c r="C29" s="1" t="s">
        <v>59</v>
      </c>
      <c r="D29" s="1" t="s">
        <v>277</v>
      </c>
      <c r="E29" s="12" t="s">
        <v>271</v>
      </c>
      <c r="F29" s="12" t="s">
        <v>176</v>
      </c>
      <c r="G29" s="10" t="s">
        <v>57</v>
      </c>
      <c r="H29" s="31">
        <v>0</v>
      </c>
      <c r="I29" s="35">
        <f t="shared" si="16"/>
        <v>6</v>
      </c>
      <c r="J29" s="239">
        <v>0</v>
      </c>
      <c r="K29" s="23"/>
      <c r="L29" s="43">
        <v>5</v>
      </c>
      <c r="M29" s="43"/>
      <c r="N29" s="43"/>
      <c r="O29" s="43"/>
      <c r="P29" s="43"/>
      <c r="Q29" s="52">
        <f t="shared" si="17"/>
        <v>5</v>
      </c>
      <c r="R29" s="23"/>
      <c r="S29" s="23"/>
      <c r="T29" s="23"/>
      <c r="U29" s="52">
        <f t="shared" si="18"/>
        <v>0</v>
      </c>
      <c r="V29" s="250">
        <f t="shared" si="19"/>
        <v>5</v>
      </c>
      <c r="W29" s="28">
        <f t="shared" si="25"/>
        <v>1</v>
      </c>
      <c r="X29" s="23">
        <v>0</v>
      </c>
      <c r="Y29" s="25">
        <f t="shared" si="20"/>
        <v>6</v>
      </c>
      <c r="Z29" s="28">
        <f t="shared" si="23"/>
        <v>0.60000000000000009</v>
      </c>
      <c r="AA29" s="26">
        <f t="shared" si="22"/>
        <v>6.6</v>
      </c>
      <c r="AB29" s="19"/>
      <c r="AC29" s="19"/>
      <c r="AD29" s="3"/>
      <c r="AI29" s="2"/>
      <c r="AJ29" s="4"/>
    </row>
    <row r="30" spans="1:38" x14ac:dyDescent="0.35">
      <c r="A30" s="45" t="s">
        <v>237</v>
      </c>
      <c r="B30" s="149" t="s">
        <v>87</v>
      </c>
      <c r="C30" s="1" t="s">
        <v>59</v>
      </c>
      <c r="D30" s="1" t="s">
        <v>278</v>
      </c>
      <c r="E30" s="12" t="s">
        <v>272</v>
      </c>
      <c r="F30" s="12" t="s">
        <v>303</v>
      </c>
      <c r="G30" s="10" t="s">
        <v>57</v>
      </c>
      <c r="H30" s="31">
        <v>0</v>
      </c>
      <c r="I30" s="35">
        <f t="shared" si="16"/>
        <v>6</v>
      </c>
      <c r="J30" s="239">
        <v>0</v>
      </c>
      <c r="K30" s="23"/>
      <c r="L30" s="43">
        <v>5</v>
      </c>
      <c r="M30" s="43"/>
      <c r="N30" s="43"/>
      <c r="O30" s="43"/>
      <c r="P30" s="43"/>
      <c r="Q30" s="52">
        <f t="shared" si="17"/>
        <v>5</v>
      </c>
      <c r="R30" s="23"/>
      <c r="S30" s="23"/>
      <c r="T30" s="23"/>
      <c r="U30" s="52">
        <f t="shared" si="18"/>
        <v>0</v>
      </c>
      <c r="V30" s="250">
        <f t="shared" si="19"/>
        <v>5</v>
      </c>
      <c r="W30" s="28">
        <f t="shared" si="25"/>
        <v>1</v>
      </c>
      <c r="X30" s="23">
        <v>0</v>
      </c>
      <c r="Y30" s="25">
        <f t="shared" si="20"/>
        <v>6</v>
      </c>
      <c r="Z30" s="28">
        <f t="shared" si="23"/>
        <v>0.60000000000000009</v>
      </c>
      <c r="AA30" s="26">
        <f t="shared" si="22"/>
        <v>6.6</v>
      </c>
      <c r="AB30" s="19"/>
      <c r="AC30" s="19"/>
      <c r="AD30" s="3"/>
      <c r="AI30" s="2"/>
      <c r="AJ30" s="4"/>
    </row>
    <row r="31" spans="1:38" ht="24" customHeight="1" x14ac:dyDescent="0.35">
      <c r="A31" s="45" t="s">
        <v>237</v>
      </c>
      <c r="B31" s="149" t="s">
        <v>87</v>
      </c>
      <c r="C31" s="1" t="s">
        <v>59</v>
      </c>
      <c r="D31" s="1" t="s">
        <v>279</v>
      </c>
      <c r="E31" s="12" t="s">
        <v>273</v>
      </c>
      <c r="F31" s="12" t="s">
        <v>176</v>
      </c>
      <c r="G31" s="10" t="s">
        <v>57</v>
      </c>
      <c r="H31" s="31">
        <v>0</v>
      </c>
      <c r="I31" s="35">
        <f t="shared" si="16"/>
        <v>6</v>
      </c>
      <c r="J31" s="239">
        <v>0</v>
      </c>
      <c r="K31" s="23">
        <v>6</v>
      </c>
      <c r="L31" s="43"/>
      <c r="M31" s="43"/>
      <c r="N31" s="43"/>
      <c r="O31" s="43"/>
      <c r="P31" s="43"/>
      <c r="Q31" s="52">
        <f t="shared" si="17"/>
        <v>6</v>
      </c>
      <c r="R31" s="23"/>
      <c r="S31" s="23"/>
      <c r="T31" s="23"/>
      <c r="U31" s="52">
        <f t="shared" si="18"/>
        <v>0</v>
      </c>
      <c r="V31" s="250">
        <f t="shared" si="19"/>
        <v>6</v>
      </c>
      <c r="W31" s="28">
        <v>0</v>
      </c>
      <c r="X31" s="23">
        <v>0</v>
      </c>
      <c r="Y31" s="25">
        <f t="shared" si="20"/>
        <v>6</v>
      </c>
      <c r="Z31" s="28">
        <f t="shared" si="23"/>
        <v>0.60000000000000009</v>
      </c>
      <c r="AA31" s="26">
        <f t="shared" si="22"/>
        <v>6.6</v>
      </c>
      <c r="AB31" s="19"/>
      <c r="AC31" s="19"/>
      <c r="AD31" s="3"/>
      <c r="AI31" s="2"/>
      <c r="AJ31" s="4"/>
    </row>
    <row r="32" spans="1:38" ht="24" customHeight="1" x14ac:dyDescent="0.35">
      <c r="A32" s="45" t="s">
        <v>237</v>
      </c>
      <c r="B32" s="149" t="s">
        <v>87</v>
      </c>
      <c r="C32" s="1" t="s">
        <v>59</v>
      </c>
      <c r="D32" s="1" t="s">
        <v>280</v>
      </c>
      <c r="E32" s="12" t="s">
        <v>274</v>
      </c>
      <c r="F32" s="12" t="s">
        <v>176</v>
      </c>
      <c r="G32" s="10" t="s">
        <v>57</v>
      </c>
      <c r="H32" s="31">
        <v>0</v>
      </c>
      <c r="I32" s="35">
        <f t="shared" si="16"/>
        <v>1</v>
      </c>
      <c r="J32" s="239">
        <v>0</v>
      </c>
      <c r="K32" s="23">
        <v>1</v>
      </c>
      <c r="L32" s="43"/>
      <c r="M32" s="43"/>
      <c r="N32" s="43"/>
      <c r="O32" s="43"/>
      <c r="P32" s="43"/>
      <c r="Q32" s="52">
        <f t="shared" si="17"/>
        <v>1</v>
      </c>
      <c r="R32" s="23"/>
      <c r="S32" s="23"/>
      <c r="T32" s="23"/>
      <c r="U32" s="52">
        <f t="shared" si="18"/>
        <v>0</v>
      </c>
      <c r="V32" s="250">
        <f t="shared" si="19"/>
        <v>1</v>
      </c>
      <c r="W32" s="28">
        <v>0</v>
      </c>
      <c r="X32" s="23">
        <v>0</v>
      </c>
      <c r="Y32" s="25">
        <f t="shared" si="20"/>
        <v>1</v>
      </c>
      <c r="Z32" s="28">
        <f t="shared" si="23"/>
        <v>0.1</v>
      </c>
      <c r="AA32" s="26">
        <f t="shared" si="22"/>
        <v>1.1000000000000001</v>
      </c>
      <c r="AB32" s="19"/>
      <c r="AC32" s="19"/>
      <c r="AD32" s="3"/>
      <c r="AI32" s="2"/>
      <c r="AJ32" s="4"/>
    </row>
    <row r="33" spans="1:38" ht="24" customHeight="1" x14ac:dyDescent="0.35">
      <c r="A33" s="45" t="s">
        <v>237</v>
      </c>
      <c r="B33" s="149" t="s">
        <v>87</v>
      </c>
      <c r="C33" s="1" t="s">
        <v>59</v>
      </c>
      <c r="D33" s="1" t="s">
        <v>281</v>
      </c>
      <c r="E33" s="12" t="s">
        <v>304</v>
      </c>
      <c r="F33" s="12" t="s">
        <v>176</v>
      </c>
      <c r="G33" s="10" t="s">
        <v>57</v>
      </c>
      <c r="H33" s="31">
        <v>0</v>
      </c>
      <c r="I33" s="35">
        <f t="shared" si="16"/>
        <v>0</v>
      </c>
      <c r="J33" s="239">
        <v>0</v>
      </c>
      <c r="K33" s="23">
        <v>0</v>
      </c>
      <c r="L33" s="43">
        <v>0</v>
      </c>
      <c r="M33" s="43">
        <v>0</v>
      </c>
      <c r="N33" s="43"/>
      <c r="O33" s="43"/>
      <c r="P33" s="43"/>
      <c r="Q33" s="52">
        <f>SUM(K33:P33)</f>
        <v>0</v>
      </c>
      <c r="R33" s="23"/>
      <c r="S33" s="23"/>
      <c r="T33" s="23"/>
      <c r="U33" s="52">
        <f t="shared" si="18"/>
        <v>0</v>
      </c>
      <c r="V33" s="250">
        <f t="shared" si="19"/>
        <v>0</v>
      </c>
      <c r="W33" s="28">
        <v>0</v>
      </c>
      <c r="X33" s="23">
        <v>0</v>
      </c>
      <c r="Y33" s="25">
        <f t="shared" si="20"/>
        <v>0</v>
      </c>
      <c r="Z33" s="28">
        <f t="shared" si="23"/>
        <v>0</v>
      </c>
      <c r="AA33" s="26">
        <f t="shared" si="22"/>
        <v>0</v>
      </c>
      <c r="AB33" s="19"/>
      <c r="AC33" s="19"/>
      <c r="AD33" s="3"/>
      <c r="AI33" s="2"/>
      <c r="AJ33" s="4"/>
    </row>
    <row r="34" spans="1:38" ht="26.4" x14ac:dyDescent="0.35">
      <c r="A34" s="45" t="s">
        <v>237</v>
      </c>
      <c r="B34" s="149" t="s">
        <v>87</v>
      </c>
      <c r="C34" s="1" t="s">
        <v>59</v>
      </c>
      <c r="D34" s="1" t="s">
        <v>146</v>
      </c>
      <c r="E34" s="12" t="s">
        <v>276</v>
      </c>
      <c r="F34" s="12"/>
      <c r="G34" s="10" t="s">
        <v>57</v>
      </c>
      <c r="H34" s="31">
        <v>0.1</v>
      </c>
      <c r="I34" s="35">
        <f t="shared" si="16"/>
        <v>3</v>
      </c>
      <c r="J34" s="239">
        <v>0</v>
      </c>
      <c r="K34" s="23">
        <v>3</v>
      </c>
      <c r="L34" s="43"/>
      <c r="M34" s="43"/>
      <c r="N34" s="43"/>
      <c r="O34" s="43"/>
      <c r="P34" s="43"/>
      <c r="Q34" s="52">
        <f t="shared" si="17"/>
        <v>3</v>
      </c>
      <c r="R34" s="23">
        <v>0</v>
      </c>
      <c r="S34" s="23"/>
      <c r="T34" s="23"/>
      <c r="U34" s="52">
        <f t="shared" si="18"/>
        <v>0</v>
      </c>
      <c r="V34" s="250">
        <f t="shared" si="19"/>
        <v>3</v>
      </c>
      <c r="W34" s="28">
        <v>0</v>
      </c>
      <c r="X34" s="23">
        <v>1</v>
      </c>
      <c r="Y34" s="25">
        <f t="shared" si="20"/>
        <v>4</v>
      </c>
      <c r="Z34" s="28">
        <f t="shared" si="23"/>
        <v>0.4</v>
      </c>
      <c r="AA34" s="26">
        <f t="shared" si="22"/>
        <v>4.4000000000000004</v>
      </c>
      <c r="AB34" s="19"/>
      <c r="AC34" s="19"/>
      <c r="AD34" s="3"/>
      <c r="AI34" s="2"/>
      <c r="AJ34" s="4"/>
    </row>
    <row r="35" spans="1:38" x14ac:dyDescent="0.35">
      <c r="A35" s="45" t="s">
        <v>237</v>
      </c>
      <c r="B35" s="1"/>
      <c r="C35" s="1"/>
      <c r="D35" s="200" t="s">
        <v>237</v>
      </c>
      <c r="E35" s="150" t="s">
        <v>249</v>
      </c>
      <c r="F35" s="12"/>
      <c r="G35" s="10"/>
      <c r="H35" s="31"/>
      <c r="I35" s="35"/>
      <c r="J35" s="240">
        <f>SUM(J17:J34)</f>
        <v>3.75</v>
      </c>
      <c r="K35" s="43"/>
      <c r="L35" s="43"/>
      <c r="M35" s="43"/>
      <c r="N35" s="43"/>
      <c r="O35" s="43"/>
      <c r="P35" s="43"/>
      <c r="Q35" s="208">
        <f>SUM(Q17:Q34)</f>
        <v>60.5</v>
      </c>
      <c r="R35" s="43"/>
      <c r="S35" s="43"/>
      <c r="T35" s="43"/>
      <c r="U35" s="208">
        <f t="shared" ref="U35:Z35" si="26">SUM(U17:U34)</f>
        <v>25</v>
      </c>
      <c r="V35" s="251">
        <f t="shared" si="26"/>
        <v>89.25</v>
      </c>
      <c r="W35" s="211">
        <f t="shared" si="26"/>
        <v>16.2</v>
      </c>
      <c r="X35" s="245">
        <f t="shared" si="26"/>
        <v>4</v>
      </c>
      <c r="Y35" s="246">
        <f t="shared" si="26"/>
        <v>109.45</v>
      </c>
      <c r="Z35" s="211">
        <f t="shared" si="26"/>
        <v>10.945</v>
      </c>
      <c r="AA35" s="212">
        <f t="shared" si="22"/>
        <v>120.39500000000001</v>
      </c>
      <c r="AB35" s="19"/>
      <c r="AC35" s="19"/>
      <c r="AD35" s="19"/>
      <c r="AK35" s="14"/>
      <c r="AL35" s="3"/>
    </row>
    <row r="36" spans="1:38" x14ac:dyDescent="0.35">
      <c r="B36" s="15"/>
      <c r="C36" s="15"/>
      <c r="D36" s="15"/>
      <c r="E36" s="16"/>
      <c r="F36" s="94"/>
      <c r="G36" s="3"/>
      <c r="H36" s="3"/>
      <c r="I36" s="72"/>
      <c r="J36" s="3"/>
      <c r="K36" s="3"/>
      <c r="L36" s="3"/>
      <c r="M36" s="3"/>
      <c r="N36" s="3"/>
      <c r="O36" s="3"/>
      <c r="P36" s="3"/>
      <c r="Q36" s="50"/>
      <c r="R36" s="3"/>
      <c r="S36" s="3"/>
      <c r="T36" s="3"/>
      <c r="U36" s="50"/>
      <c r="V36" s="50"/>
      <c r="W36" s="3"/>
      <c r="X36" s="3"/>
      <c r="Y36" s="3"/>
      <c r="Z36" s="3"/>
      <c r="AA36" s="3"/>
      <c r="AB36" s="3"/>
      <c r="AC36" s="3"/>
      <c r="AD36" s="3"/>
      <c r="AK36" s="3"/>
      <c r="AL36" s="3"/>
    </row>
    <row r="37" spans="1:38" s="216" customFormat="1" x14ac:dyDescent="0.35">
      <c r="A37" s="204" t="s">
        <v>238</v>
      </c>
      <c r="B37" s="204"/>
      <c r="C37" s="204"/>
      <c r="D37" s="204"/>
      <c r="E37" s="224" t="s">
        <v>318</v>
      </c>
      <c r="F37" s="204"/>
      <c r="G37" s="204"/>
      <c r="H37" s="218">
        <f>SUM(I38:I54)</f>
        <v>134.39999999999998</v>
      </c>
      <c r="J37" s="239"/>
      <c r="K37" s="43"/>
      <c r="L37" s="43"/>
      <c r="M37" s="43"/>
      <c r="N37" s="43"/>
      <c r="O37" s="43"/>
      <c r="P37" s="43"/>
      <c r="Q37" s="208"/>
      <c r="R37" s="206"/>
      <c r="S37" s="206"/>
      <c r="T37" s="206"/>
      <c r="U37" s="208"/>
      <c r="V37" s="252"/>
      <c r="W37" s="211"/>
      <c r="X37" s="206"/>
      <c r="Y37" s="25">
        <f t="shared" ref="Y37:Y54" si="27">SUM(V37:X37)</f>
        <v>0</v>
      </c>
      <c r="Z37" s="211"/>
      <c r="AA37" s="247">
        <f t="shared" ref="AA37:AA55" si="28">Y37+Z37</f>
        <v>0</v>
      </c>
      <c r="AB37" s="213"/>
      <c r="AC37" s="213"/>
      <c r="AD37" s="213"/>
      <c r="AE37" s="214"/>
      <c r="AF37" s="215"/>
      <c r="AG37" s="215"/>
      <c r="AH37" s="215"/>
      <c r="AI37" s="215"/>
      <c r="AK37" s="217">
        <v>11.5</v>
      </c>
      <c r="AL37" s="215"/>
    </row>
    <row r="38" spans="1:38" ht="26.4" x14ac:dyDescent="0.35">
      <c r="A38" s="74" t="s">
        <v>238</v>
      </c>
      <c r="B38" s="1" t="s">
        <v>16</v>
      </c>
      <c r="C38" s="1" t="s">
        <v>59</v>
      </c>
      <c r="D38" s="1" t="s">
        <v>125</v>
      </c>
      <c r="E38" s="12" t="s">
        <v>17</v>
      </c>
      <c r="F38" s="12"/>
      <c r="G38" s="10" t="s">
        <v>9</v>
      </c>
      <c r="H38" s="31">
        <v>0</v>
      </c>
      <c r="I38" s="35">
        <f t="shared" ref="I38:I54" si="29">V38+W38</f>
        <v>18</v>
      </c>
      <c r="J38" s="239">
        <v>3</v>
      </c>
      <c r="K38" s="23">
        <v>4</v>
      </c>
      <c r="L38" s="23">
        <v>4</v>
      </c>
      <c r="M38" s="23">
        <v>4</v>
      </c>
      <c r="N38" s="23"/>
      <c r="O38" s="23"/>
      <c r="P38" s="23"/>
      <c r="Q38" s="52">
        <f t="shared" ref="Q38:Q54" si="30">SUM(K38:P38)</f>
        <v>12</v>
      </c>
      <c r="R38" s="23"/>
      <c r="S38" s="23"/>
      <c r="T38" s="23"/>
      <c r="U38" s="52">
        <f t="shared" ref="U38:U54" si="31">SUM(R38:T38)</f>
        <v>0</v>
      </c>
      <c r="V38" s="250">
        <f t="shared" ref="V38:V54" si="32">J38+Q38+U38</f>
        <v>15</v>
      </c>
      <c r="W38" s="28">
        <f t="shared" ref="W38:W41" si="33">V38*20%</f>
        <v>3</v>
      </c>
      <c r="X38" s="23"/>
      <c r="Y38" s="25">
        <f t="shared" si="27"/>
        <v>18</v>
      </c>
      <c r="Z38" s="28">
        <f t="shared" ref="Z38:Z54" si="34">Y38*10%</f>
        <v>1.8</v>
      </c>
      <c r="AA38" s="247">
        <f t="shared" si="28"/>
        <v>19.8</v>
      </c>
      <c r="AB38" s="27"/>
      <c r="AC38" s="27"/>
      <c r="AD38" s="27"/>
      <c r="AE38" s="21"/>
      <c r="AK38" s="4">
        <v>20.329999999999998</v>
      </c>
      <c r="AL38" s="3" t="s">
        <v>65</v>
      </c>
    </row>
    <row r="39" spans="1:38" ht="39.6" x14ac:dyDescent="0.35">
      <c r="A39" s="74" t="s">
        <v>238</v>
      </c>
      <c r="B39" s="1" t="s">
        <v>18</v>
      </c>
      <c r="C39" s="1" t="s">
        <v>59</v>
      </c>
      <c r="D39" s="1" t="s">
        <v>126</v>
      </c>
      <c r="E39" s="12" t="s">
        <v>19</v>
      </c>
      <c r="F39" s="12"/>
      <c r="G39" s="10" t="s">
        <v>9</v>
      </c>
      <c r="H39" s="31">
        <v>0</v>
      </c>
      <c r="I39" s="35">
        <f t="shared" si="29"/>
        <v>16.8</v>
      </c>
      <c r="J39" s="239">
        <v>2</v>
      </c>
      <c r="K39" s="23">
        <v>4</v>
      </c>
      <c r="L39" s="23">
        <v>4</v>
      </c>
      <c r="M39" s="23">
        <v>4</v>
      </c>
      <c r="N39" s="23"/>
      <c r="O39" s="23"/>
      <c r="P39" s="23"/>
      <c r="Q39" s="52">
        <f t="shared" si="30"/>
        <v>12</v>
      </c>
      <c r="R39" s="23"/>
      <c r="S39" s="23"/>
      <c r="T39" s="23"/>
      <c r="U39" s="52">
        <f t="shared" si="31"/>
        <v>0</v>
      </c>
      <c r="V39" s="250">
        <f t="shared" si="32"/>
        <v>14</v>
      </c>
      <c r="W39" s="28">
        <f t="shared" si="33"/>
        <v>2.8000000000000003</v>
      </c>
      <c r="X39" s="23"/>
      <c r="Y39" s="25">
        <f t="shared" si="27"/>
        <v>16.8</v>
      </c>
      <c r="Z39" s="28">
        <f t="shared" si="34"/>
        <v>1.6800000000000002</v>
      </c>
      <c r="AA39" s="247">
        <f t="shared" si="28"/>
        <v>18.48</v>
      </c>
      <c r="AB39" s="27"/>
      <c r="AC39" s="27"/>
      <c r="AD39" s="27"/>
      <c r="AE39" s="21"/>
      <c r="AK39" s="4">
        <v>20.329999999999998</v>
      </c>
      <c r="AL39" s="3" t="s">
        <v>65</v>
      </c>
    </row>
    <row r="40" spans="1:38" ht="26.4" x14ac:dyDescent="0.35">
      <c r="A40" s="74" t="s">
        <v>238</v>
      </c>
      <c r="B40" s="1" t="s">
        <v>27</v>
      </c>
      <c r="C40" s="1" t="s">
        <v>59</v>
      </c>
      <c r="D40" s="1" t="s">
        <v>130</v>
      </c>
      <c r="E40" s="12" t="s">
        <v>28</v>
      </c>
      <c r="F40" s="12"/>
      <c r="G40" s="10" t="s">
        <v>22</v>
      </c>
      <c r="H40" s="31">
        <v>0</v>
      </c>
      <c r="I40" s="35">
        <f t="shared" si="29"/>
        <v>13.8</v>
      </c>
      <c r="J40" s="239">
        <v>0.5</v>
      </c>
      <c r="K40" s="23"/>
      <c r="L40" s="23"/>
      <c r="M40" s="23">
        <v>10</v>
      </c>
      <c r="N40" s="23"/>
      <c r="O40" s="23"/>
      <c r="P40" s="23"/>
      <c r="Q40" s="52">
        <f t="shared" si="30"/>
        <v>10</v>
      </c>
      <c r="R40" s="23">
        <v>1</v>
      </c>
      <c r="S40" s="23"/>
      <c r="T40" s="23"/>
      <c r="U40" s="52">
        <f t="shared" si="31"/>
        <v>1</v>
      </c>
      <c r="V40" s="250">
        <f t="shared" si="32"/>
        <v>11.5</v>
      </c>
      <c r="W40" s="28">
        <f t="shared" si="33"/>
        <v>2.3000000000000003</v>
      </c>
      <c r="X40" s="23">
        <v>0.5</v>
      </c>
      <c r="Y40" s="25">
        <f t="shared" si="27"/>
        <v>14.3</v>
      </c>
      <c r="Z40" s="28">
        <f t="shared" si="34"/>
        <v>1.4300000000000002</v>
      </c>
      <c r="AA40" s="247">
        <f t="shared" si="28"/>
        <v>15.73</v>
      </c>
      <c r="AB40" s="27"/>
      <c r="AC40" s="27"/>
      <c r="AD40" s="27"/>
      <c r="AE40" s="21"/>
      <c r="AK40" s="4">
        <v>17.3</v>
      </c>
      <c r="AL40" s="3"/>
    </row>
    <row r="41" spans="1:38" ht="26.4" x14ac:dyDescent="0.35">
      <c r="A41" s="74" t="s">
        <v>238</v>
      </c>
      <c r="B41" s="1" t="s">
        <v>29</v>
      </c>
      <c r="C41" s="1" t="s">
        <v>59</v>
      </c>
      <c r="D41" s="1" t="s">
        <v>131</v>
      </c>
      <c r="E41" s="12" t="s">
        <v>30</v>
      </c>
      <c r="F41" s="12"/>
      <c r="G41" s="10" t="s">
        <v>22</v>
      </c>
      <c r="H41" s="31">
        <v>0</v>
      </c>
      <c r="I41" s="35">
        <f t="shared" si="29"/>
        <v>8.4</v>
      </c>
      <c r="J41" s="239">
        <v>0</v>
      </c>
      <c r="K41" s="23"/>
      <c r="L41" s="23"/>
      <c r="M41" s="23">
        <v>7</v>
      </c>
      <c r="N41" s="23"/>
      <c r="O41" s="23"/>
      <c r="P41" s="23"/>
      <c r="Q41" s="52">
        <f t="shared" si="30"/>
        <v>7</v>
      </c>
      <c r="R41" s="23"/>
      <c r="S41" s="23"/>
      <c r="T41" s="23"/>
      <c r="U41" s="52">
        <f t="shared" si="31"/>
        <v>0</v>
      </c>
      <c r="V41" s="250">
        <f t="shared" si="32"/>
        <v>7</v>
      </c>
      <c r="W41" s="28">
        <f t="shared" si="33"/>
        <v>1.4000000000000001</v>
      </c>
      <c r="X41" s="23">
        <v>0</v>
      </c>
      <c r="Y41" s="25">
        <f t="shared" si="27"/>
        <v>8.4</v>
      </c>
      <c r="Z41" s="28">
        <f t="shared" si="34"/>
        <v>0.84000000000000008</v>
      </c>
      <c r="AA41" s="247">
        <f t="shared" si="28"/>
        <v>9.24</v>
      </c>
      <c r="AB41" s="27"/>
      <c r="AC41" s="27"/>
      <c r="AD41" s="27"/>
      <c r="AE41" s="21"/>
      <c r="AK41" s="4">
        <v>10.16</v>
      </c>
      <c r="AL41" s="3"/>
    </row>
    <row r="42" spans="1:38" ht="26.4" x14ac:dyDescent="0.35">
      <c r="A42" s="74" t="s">
        <v>238</v>
      </c>
      <c r="B42" s="1" t="s">
        <v>34</v>
      </c>
      <c r="C42" s="1" t="s">
        <v>59</v>
      </c>
      <c r="D42" s="1" t="s">
        <v>133</v>
      </c>
      <c r="E42" s="12" t="s">
        <v>305</v>
      </c>
      <c r="F42" s="12"/>
      <c r="G42" s="10" t="s">
        <v>33</v>
      </c>
      <c r="H42" s="31">
        <v>0.25</v>
      </c>
      <c r="I42" s="35">
        <f t="shared" si="29"/>
        <v>9</v>
      </c>
      <c r="J42" s="239">
        <v>0.5</v>
      </c>
      <c r="K42" s="23"/>
      <c r="L42" s="23">
        <v>4</v>
      </c>
      <c r="M42" s="23"/>
      <c r="N42" s="23"/>
      <c r="O42" s="23"/>
      <c r="P42" s="23"/>
      <c r="Q42" s="52">
        <f t="shared" si="30"/>
        <v>4</v>
      </c>
      <c r="R42" s="23">
        <v>3</v>
      </c>
      <c r="S42" s="23"/>
      <c r="T42" s="23"/>
      <c r="U42" s="52">
        <f t="shared" si="31"/>
        <v>3</v>
      </c>
      <c r="V42" s="250">
        <f t="shared" si="32"/>
        <v>7.5</v>
      </c>
      <c r="W42" s="28">
        <f>V42*20%</f>
        <v>1.5</v>
      </c>
      <c r="X42" s="23">
        <v>0.5</v>
      </c>
      <c r="Y42" s="25">
        <f t="shared" si="27"/>
        <v>9.5</v>
      </c>
      <c r="Z42" s="28">
        <f t="shared" si="34"/>
        <v>0.95000000000000007</v>
      </c>
      <c r="AA42" s="247">
        <f t="shared" si="28"/>
        <v>10.45</v>
      </c>
      <c r="AB42" s="27"/>
      <c r="AC42" s="27"/>
      <c r="AD42" s="27"/>
      <c r="AE42" s="21"/>
      <c r="AK42" s="4">
        <v>13.67</v>
      </c>
      <c r="AL42" s="3"/>
    </row>
    <row r="43" spans="1:38" ht="26.4" x14ac:dyDescent="0.35">
      <c r="A43" s="74" t="s">
        <v>238</v>
      </c>
      <c r="B43" s="1" t="s">
        <v>42</v>
      </c>
      <c r="C43" s="1" t="s">
        <v>59</v>
      </c>
      <c r="D43" s="1" t="s">
        <v>137</v>
      </c>
      <c r="E43" s="12" t="s">
        <v>43</v>
      </c>
      <c r="F43" s="12"/>
      <c r="G43" s="10" t="s">
        <v>33</v>
      </c>
      <c r="H43" s="31">
        <v>0</v>
      </c>
      <c r="I43" s="35">
        <f t="shared" si="29"/>
        <v>6.6</v>
      </c>
      <c r="J43" s="239">
        <v>0.5</v>
      </c>
      <c r="K43" s="23"/>
      <c r="L43" s="23"/>
      <c r="M43" s="23"/>
      <c r="N43" s="23"/>
      <c r="O43" s="23"/>
      <c r="P43" s="23"/>
      <c r="Q43" s="52">
        <f t="shared" si="30"/>
        <v>0</v>
      </c>
      <c r="R43" s="23"/>
      <c r="S43" s="23">
        <v>5</v>
      </c>
      <c r="T43" s="23"/>
      <c r="U43" s="52">
        <f t="shared" si="31"/>
        <v>5</v>
      </c>
      <c r="V43" s="250">
        <f t="shared" si="32"/>
        <v>5.5</v>
      </c>
      <c r="W43" s="28">
        <f>V43*20%</f>
        <v>1.1000000000000001</v>
      </c>
      <c r="X43" s="23"/>
      <c r="Y43" s="25">
        <f t="shared" si="27"/>
        <v>6.6</v>
      </c>
      <c r="Z43" s="28">
        <f t="shared" si="34"/>
        <v>0.66</v>
      </c>
      <c r="AA43" s="247">
        <f t="shared" si="28"/>
        <v>7.26</v>
      </c>
      <c r="AB43" s="27"/>
      <c r="AC43" s="27"/>
      <c r="AD43" s="27"/>
      <c r="AE43" s="21"/>
      <c r="AK43" s="4">
        <v>7.99</v>
      </c>
      <c r="AL43" s="3"/>
    </row>
    <row r="44" spans="1:38" x14ac:dyDescent="0.35">
      <c r="A44" s="74" t="s">
        <v>238</v>
      </c>
      <c r="B44" s="1" t="s">
        <v>44</v>
      </c>
      <c r="C44" s="1" t="s">
        <v>59</v>
      </c>
      <c r="D44" s="1" t="s">
        <v>138</v>
      </c>
      <c r="E44" s="12" t="s">
        <v>45</v>
      </c>
      <c r="F44" s="12"/>
      <c r="G44" s="10" t="s">
        <v>33</v>
      </c>
      <c r="H44" s="31">
        <v>0</v>
      </c>
      <c r="I44" s="35">
        <f t="shared" si="29"/>
        <v>1.8</v>
      </c>
      <c r="J44" s="239">
        <v>0.5</v>
      </c>
      <c r="K44" s="23">
        <v>1</v>
      </c>
      <c r="L44" s="23"/>
      <c r="M44" s="23"/>
      <c r="N44" s="23"/>
      <c r="O44" s="23"/>
      <c r="P44" s="23"/>
      <c r="Q44" s="52">
        <f t="shared" si="30"/>
        <v>1</v>
      </c>
      <c r="R44" s="23"/>
      <c r="S44" s="23"/>
      <c r="T44" s="23"/>
      <c r="U44" s="52">
        <f t="shared" si="31"/>
        <v>0</v>
      </c>
      <c r="V44" s="250">
        <f t="shared" si="32"/>
        <v>1.5</v>
      </c>
      <c r="W44" s="28">
        <f t="shared" ref="W44:W45" si="35">V44*20%</f>
        <v>0.30000000000000004</v>
      </c>
      <c r="X44" s="23"/>
      <c r="Y44" s="25">
        <f t="shared" si="27"/>
        <v>1.8</v>
      </c>
      <c r="Z44" s="28">
        <f t="shared" si="34"/>
        <v>0.18000000000000002</v>
      </c>
      <c r="AA44" s="247">
        <f t="shared" si="28"/>
        <v>1.98</v>
      </c>
      <c r="AB44" s="27"/>
      <c r="AC44" s="27"/>
      <c r="AD44" s="27"/>
      <c r="AE44" s="21"/>
      <c r="AK44" s="4">
        <v>2.1800000000000002</v>
      </c>
      <c r="AL44" s="3"/>
    </row>
    <row r="45" spans="1:38" ht="26.4" x14ac:dyDescent="0.35">
      <c r="A45" s="74" t="s">
        <v>238</v>
      </c>
      <c r="B45" s="1" t="s">
        <v>51</v>
      </c>
      <c r="C45" s="1" t="s">
        <v>59</v>
      </c>
      <c r="D45" s="1" t="s">
        <v>141</v>
      </c>
      <c r="E45" s="12" t="s">
        <v>306</v>
      </c>
      <c r="F45" s="12"/>
      <c r="G45" s="10" t="s">
        <v>46</v>
      </c>
      <c r="H45" s="31">
        <v>0</v>
      </c>
      <c r="I45" s="35">
        <f t="shared" si="29"/>
        <v>19.8</v>
      </c>
      <c r="J45" s="239">
        <v>0.5</v>
      </c>
      <c r="K45" s="23">
        <v>11</v>
      </c>
      <c r="L45" s="23"/>
      <c r="M45" s="23"/>
      <c r="N45" s="23"/>
      <c r="O45" s="23"/>
      <c r="P45" s="23"/>
      <c r="Q45" s="52">
        <f t="shared" si="30"/>
        <v>11</v>
      </c>
      <c r="R45" s="23"/>
      <c r="S45" s="23">
        <v>5</v>
      </c>
      <c r="T45" s="23"/>
      <c r="U45" s="52">
        <f t="shared" si="31"/>
        <v>5</v>
      </c>
      <c r="V45" s="250">
        <f t="shared" si="32"/>
        <v>16.5</v>
      </c>
      <c r="W45" s="28">
        <f t="shared" si="35"/>
        <v>3.3000000000000003</v>
      </c>
      <c r="X45" s="23">
        <v>0.5</v>
      </c>
      <c r="Y45" s="25">
        <f t="shared" si="27"/>
        <v>20.3</v>
      </c>
      <c r="Z45" s="28">
        <f t="shared" si="34"/>
        <v>2.0300000000000002</v>
      </c>
      <c r="AA45" s="247">
        <f t="shared" si="28"/>
        <v>22.330000000000002</v>
      </c>
      <c r="AB45" s="27"/>
      <c r="AC45" s="27"/>
      <c r="AD45" s="27"/>
      <c r="AE45" s="21"/>
      <c r="AK45" s="4">
        <v>17.3</v>
      </c>
      <c r="AL45" s="3"/>
    </row>
    <row r="46" spans="1:38" ht="26.4" x14ac:dyDescent="0.35">
      <c r="A46" s="74" t="s">
        <v>238</v>
      </c>
      <c r="B46" s="149" t="s">
        <v>87</v>
      </c>
      <c r="C46" s="1" t="s">
        <v>59</v>
      </c>
      <c r="D46" s="1" t="s">
        <v>147</v>
      </c>
      <c r="E46" s="12" t="s">
        <v>268</v>
      </c>
      <c r="F46" s="12"/>
      <c r="G46" s="10" t="s">
        <v>57</v>
      </c>
      <c r="H46" s="31">
        <v>0</v>
      </c>
      <c r="I46" s="35">
        <f t="shared" si="29"/>
        <v>5</v>
      </c>
      <c r="J46" s="239">
        <v>0</v>
      </c>
      <c r="K46" s="23">
        <v>5</v>
      </c>
      <c r="L46" s="43"/>
      <c r="M46" s="43"/>
      <c r="N46" s="43"/>
      <c r="O46" s="43"/>
      <c r="P46" s="43"/>
      <c r="Q46" s="52">
        <f t="shared" si="30"/>
        <v>5</v>
      </c>
      <c r="R46" s="23"/>
      <c r="S46" s="23"/>
      <c r="T46" s="23"/>
      <c r="U46" s="52">
        <f t="shared" si="31"/>
        <v>0</v>
      </c>
      <c r="V46" s="250">
        <f t="shared" si="32"/>
        <v>5</v>
      </c>
      <c r="W46" s="28">
        <v>0</v>
      </c>
      <c r="X46" s="23">
        <v>0</v>
      </c>
      <c r="Y46" s="25">
        <f t="shared" si="27"/>
        <v>5</v>
      </c>
      <c r="Z46" s="28">
        <f t="shared" si="34"/>
        <v>0.5</v>
      </c>
      <c r="AA46" s="247">
        <f t="shared" si="28"/>
        <v>5.5</v>
      </c>
      <c r="AB46" s="19"/>
      <c r="AC46" s="19"/>
      <c r="AD46" s="3"/>
      <c r="AI46" s="2"/>
      <c r="AJ46" s="4"/>
    </row>
    <row r="47" spans="1:38" ht="26.4" x14ac:dyDescent="0.35">
      <c r="A47" s="74" t="s">
        <v>238</v>
      </c>
      <c r="B47" s="149" t="s">
        <v>87</v>
      </c>
      <c r="C47" s="1" t="s">
        <v>59</v>
      </c>
      <c r="D47" s="1" t="s">
        <v>148</v>
      </c>
      <c r="E47" s="12" t="s">
        <v>269</v>
      </c>
      <c r="F47" s="12"/>
      <c r="G47" s="10" t="s">
        <v>57</v>
      </c>
      <c r="H47" s="31">
        <v>0</v>
      </c>
      <c r="I47" s="35">
        <f t="shared" si="29"/>
        <v>6</v>
      </c>
      <c r="J47" s="239">
        <v>0</v>
      </c>
      <c r="K47" s="23"/>
      <c r="L47" s="43"/>
      <c r="M47" s="43">
        <v>5</v>
      </c>
      <c r="N47" s="43"/>
      <c r="O47" s="43"/>
      <c r="P47" s="43"/>
      <c r="Q47" s="52">
        <f t="shared" si="30"/>
        <v>5</v>
      </c>
      <c r="R47" s="23"/>
      <c r="S47" s="23"/>
      <c r="T47" s="23"/>
      <c r="U47" s="52">
        <f t="shared" si="31"/>
        <v>0</v>
      </c>
      <c r="V47" s="250">
        <f t="shared" si="32"/>
        <v>5</v>
      </c>
      <c r="W47" s="28">
        <f t="shared" ref="W47:W50" si="36">V47*20%</f>
        <v>1</v>
      </c>
      <c r="X47" s="23">
        <v>0</v>
      </c>
      <c r="Y47" s="25">
        <f t="shared" si="27"/>
        <v>6</v>
      </c>
      <c r="Z47" s="28">
        <f t="shared" si="34"/>
        <v>0.60000000000000009</v>
      </c>
      <c r="AA47" s="247">
        <f t="shared" si="28"/>
        <v>6.6</v>
      </c>
      <c r="AB47" s="19"/>
      <c r="AC47" s="19"/>
      <c r="AD47" s="3"/>
      <c r="AI47" s="2"/>
      <c r="AJ47" s="4"/>
    </row>
    <row r="48" spans="1:38" ht="39.6" x14ac:dyDescent="0.35">
      <c r="A48" s="74" t="s">
        <v>238</v>
      </c>
      <c r="B48" s="149" t="s">
        <v>87</v>
      </c>
      <c r="C48" s="1" t="s">
        <v>59</v>
      </c>
      <c r="D48" s="1" t="s">
        <v>230</v>
      </c>
      <c r="E48" s="12" t="s">
        <v>270</v>
      </c>
      <c r="F48" s="12" t="s">
        <v>176</v>
      </c>
      <c r="G48" s="10" t="s">
        <v>57</v>
      </c>
      <c r="H48" s="31">
        <v>0</v>
      </c>
      <c r="I48" s="35">
        <f t="shared" si="29"/>
        <v>7.2</v>
      </c>
      <c r="J48" s="239">
        <v>0</v>
      </c>
      <c r="K48" s="23"/>
      <c r="L48" s="43"/>
      <c r="M48" s="43">
        <v>6</v>
      </c>
      <c r="N48" s="43"/>
      <c r="O48" s="43"/>
      <c r="P48" s="43"/>
      <c r="Q48" s="52">
        <f t="shared" si="30"/>
        <v>6</v>
      </c>
      <c r="R48" s="23"/>
      <c r="S48" s="23"/>
      <c r="T48" s="23"/>
      <c r="U48" s="52">
        <f t="shared" si="31"/>
        <v>0</v>
      </c>
      <c r="V48" s="250">
        <f t="shared" si="32"/>
        <v>6</v>
      </c>
      <c r="W48" s="28">
        <f t="shared" si="36"/>
        <v>1.2000000000000002</v>
      </c>
      <c r="X48" s="23">
        <v>0</v>
      </c>
      <c r="Y48" s="25">
        <f t="shared" si="27"/>
        <v>7.2</v>
      </c>
      <c r="Z48" s="28">
        <f t="shared" si="34"/>
        <v>0.72000000000000008</v>
      </c>
      <c r="AA48" s="247">
        <f t="shared" si="28"/>
        <v>7.92</v>
      </c>
      <c r="AB48" s="19"/>
      <c r="AC48" s="19"/>
      <c r="AD48" s="3"/>
      <c r="AI48" s="2"/>
      <c r="AJ48" s="4"/>
    </row>
    <row r="49" spans="1:38" ht="26.4" x14ac:dyDescent="0.35">
      <c r="A49" s="74" t="s">
        <v>238</v>
      </c>
      <c r="B49" s="149" t="s">
        <v>87</v>
      </c>
      <c r="C49" s="1" t="s">
        <v>59</v>
      </c>
      <c r="D49" s="1" t="s">
        <v>277</v>
      </c>
      <c r="E49" s="12" t="s">
        <v>271</v>
      </c>
      <c r="F49" s="12" t="s">
        <v>176</v>
      </c>
      <c r="G49" s="10" t="s">
        <v>57</v>
      </c>
      <c r="H49" s="31">
        <v>0</v>
      </c>
      <c r="I49" s="35">
        <f t="shared" si="29"/>
        <v>6</v>
      </c>
      <c r="J49" s="239">
        <v>0</v>
      </c>
      <c r="K49" s="23"/>
      <c r="L49" s="43">
        <v>5</v>
      </c>
      <c r="M49" s="43"/>
      <c r="N49" s="43"/>
      <c r="O49" s="43"/>
      <c r="P49" s="43"/>
      <c r="Q49" s="52">
        <f t="shared" si="30"/>
        <v>5</v>
      </c>
      <c r="R49" s="23"/>
      <c r="S49" s="23"/>
      <c r="T49" s="23"/>
      <c r="U49" s="52">
        <f t="shared" si="31"/>
        <v>0</v>
      </c>
      <c r="V49" s="250">
        <f t="shared" si="32"/>
        <v>5</v>
      </c>
      <c r="W49" s="28">
        <f t="shared" si="36"/>
        <v>1</v>
      </c>
      <c r="X49" s="23">
        <v>0</v>
      </c>
      <c r="Y49" s="25">
        <f t="shared" si="27"/>
        <v>6</v>
      </c>
      <c r="Z49" s="28">
        <f t="shared" si="34"/>
        <v>0.60000000000000009</v>
      </c>
      <c r="AA49" s="247">
        <f t="shared" si="28"/>
        <v>6.6</v>
      </c>
      <c r="AB49" s="19"/>
      <c r="AC49" s="19"/>
      <c r="AD49" s="3"/>
      <c r="AI49" s="2"/>
      <c r="AJ49" s="4"/>
    </row>
    <row r="50" spans="1:38" x14ac:dyDescent="0.35">
      <c r="A50" s="74" t="s">
        <v>238</v>
      </c>
      <c r="B50" s="149" t="s">
        <v>87</v>
      </c>
      <c r="C50" s="1" t="s">
        <v>59</v>
      </c>
      <c r="D50" s="1" t="s">
        <v>278</v>
      </c>
      <c r="E50" s="12" t="s">
        <v>272</v>
      </c>
      <c r="F50" s="12" t="s">
        <v>303</v>
      </c>
      <c r="G50" s="10" t="s">
        <v>57</v>
      </c>
      <c r="H50" s="31">
        <v>0</v>
      </c>
      <c r="I50" s="35">
        <f t="shared" si="29"/>
        <v>6</v>
      </c>
      <c r="J50" s="239">
        <v>0</v>
      </c>
      <c r="K50" s="23"/>
      <c r="L50" s="43">
        <v>5</v>
      </c>
      <c r="M50" s="43"/>
      <c r="N50" s="43"/>
      <c r="O50" s="43"/>
      <c r="P50" s="43"/>
      <c r="Q50" s="52">
        <f t="shared" si="30"/>
        <v>5</v>
      </c>
      <c r="R50" s="23"/>
      <c r="S50" s="23"/>
      <c r="T50" s="23"/>
      <c r="U50" s="52">
        <f t="shared" si="31"/>
        <v>0</v>
      </c>
      <c r="V50" s="250">
        <f t="shared" si="32"/>
        <v>5</v>
      </c>
      <c r="W50" s="28">
        <f t="shared" si="36"/>
        <v>1</v>
      </c>
      <c r="X50" s="23">
        <v>0</v>
      </c>
      <c r="Y50" s="25">
        <f t="shared" si="27"/>
        <v>6</v>
      </c>
      <c r="Z50" s="28">
        <f t="shared" si="34"/>
        <v>0.60000000000000009</v>
      </c>
      <c r="AA50" s="247">
        <f t="shared" si="28"/>
        <v>6.6</v>
      </c>
      <c r="AB50" s="19"/>
      <c r="AC50" s="19"/>
      <c r="AD50" s="3"/>
      <c r="AI50" s="2"/>
      <c r="AJ50" s="4"/>
    </row>
    <row r="51" spans="1:38" ht="24" customHeight="1" x14ac:dyDescent="0.35">
      <c r="A51" s="74" t="s">
        <v>238</v>
      </c>
      <c r="B51" s="149" t="s">
        <v>87</v>
      </c>
      <c r="C51" s="1" t="s">
        <v>59</v>
      </c>
      <c r="D51" s="1" t="s">
        <v>279</v>
      </c>
      <c r="E51" s="12" t="s">
        <v>273</v>
      </c>
      <c r="F51" s="12" t="s">
        <v>176</v>
      </c>
      <c r="G51" s="10" t="s">
        <v>57</v>
      </c>
      <c r="H51" s="31">
        <v>0</v>
      </c>
      <c r="I51" s="35">
        <f t="shared" si="29"/>
        <v>6</v>
      </c>
      <c r="J51" s="239">
        <v>0</v>
      </c>
      <c r="K51" s="23">
        <v>6</v>
      </c>
      <c r="L51" s="43"/>
      <c r="M51" s="43"/>
      <c r="N51" s="43"/>
      <c r="O51" s="43"/>
      <c r="P51" s="43"/>
      <c r="Q51" s="52">
        <f t="shared" si="30"/>
        <v>6</v>
      </c>
      <c r="R51" s="23"/>
      <c r="S51" s="23"/>
      <c r="T51" s="23"/>
      <c r="U51" s="52">
        <f t="shared" si="31"/>
        <v>0</v>
      </c>
      <c r="V51" s="250">
        <f t="shared" si="32"/>
        <v>6</v>
      </c>
      <c r="W51" s="28">
        <v>0</v>
      </c>
      <c r="X51" s="23">
        <v>0</v>
      </c>
      <c r="Y51" s="25">
        <f t="shared" si="27"/>
        <v>6</v>
      </c>
      <c r="Z51" s="28">
        <f t="shared" si="34"/>
        <v>0.60000000000000009</v>
      </c>
      <c r="AA51" s="247">
        <f t="shared" si="28"/>
        <v>6.6</v>
      </c>
      <c r="AB51" s="19"/>
      <c r="AC51" s="19"/>
      <c r="AD51" s="3"/>
      <c r="AI51" s="2"/>
      <c r="AJ51" s="4"/>
    </row>
    <row r="52" spans="1:38" ht="24" customHeight="1" x14ac:dyDescent="0.35">
      <c r="A52" s="74" t="s">
        <v>238</v>
      </c>
      <c r="B52" s="149" t="s">
        <v>87</v>
      </c>
      <c r="C52" s="1" t="s">
        <v>59</v>
      </c>
      <c r="D52" s="1" t="s">
        <v>280</v>
      </c>
      <c r="E52" s="12" t="s">
        <v>274</v>
      </c>
      <c r="F52" s="12" t="s">
        <v>176</v>
      </c>
      <c r="G52" s="10" t="s">
        <v>57</v>
      </c>
      <c r="H52" s="31">
        <v>0</v>
      </c>
      <c r="I52" s="35">
        <f t="shared" si="29"/>
        <v>1</v>
      </c>
      <c r="J52" s="239">
        <v>0</v>
      </c>
      <c r="K52" s="23">
        <v>1</v>
      </c>
      <c r="L52" s="43"/>
      <c r="M52" s="43"/>
      <c r="N52" s="43"/>
      <c r="O52" s="43"/>
      <c r="P52" s="43"/>
      <c r="Q52" s="52">
        <f t="shared" si="30"/>
        <v>1</v>
      </c>
      <c r="R52" s="23"/>
      <c r="S52" s="23"/>
      <c r="T52" s="23"/>
      <c r="U52" s="52">
        <f t="shared" si="31"/>
        <v>0</v>
      </c>
      <c r="V52" s="250">
        <f t="shared" si="32"/>
        <v>1</v>
      </c>
      <c r="W52" s="28">
        <v>0</v>
      </c>
      <c r="X52" s="23">
        <v>0</v>
      </c>
      <c r="Y52" s="25">
        <f t="shared" si="27"/>
        <v>1</v>
      </c>
      <c r="Z52" s="28">
        <f t="shared" si="34"/>
        <v>0.1</v>
      </c>
      <c r="AA52" s="247">
        <f t="shared" si="28"/>
        <v>1.1000000000000001</v>
      </c>
      <c r="AB52" s="19"/>
      <c r="AC52" s="19"/>
      <c r="AD52" s="3"/>
      <c r="AI52" s="2"/>
      <c r="AJ52" s="4"/>
    </row>
    <row r="53" spans="1:38" ht="24" customHeight="1" x14ac:dyDescent="0.35">
      <c r="A53" s="74" t="s">
        <v>238</v>
      </c>
      <c r="B53" s="149" t="s">
        <v>87</v>
      </c>
      <c r="C53" s="1" t="s">
        <v>59</v>
      </c>
      <c r="D53" s="1" t="s">
        <v>281</v>
      </c>
      <c r="E53" s="12" t="s">
        <v>304</v>
      </c>
      <c r="F53" s="12" t="s">
        <v>176</v>
      </c>
      <c r="G53" s="10" t="s">
        <v>57</v>
      </c>
      <c r="H53" s="31">
        <v>0</v>
      </c>
      <c r="I53" s="35">
        <f t="shared" si="29"/>
        <v>0</v>
      </c>
      <c r="J53" s="239">
        <v>0</v>
      </c>
      <c r="K53" s="23">
        <v>0</v>
      </c>
      <c r="L53" s="43">
        <v>0</v>
      </c>
      <c r="M53" s="43">
        <v>0</v>
      </c>
      <c r="N53" s="43"/>
      <c r="O53" s="43"/>
      <c r="P53" s="43"/>
      <c r="Q53" s="52">
        <f t="shared" si="30"/>
        <v>0</v>
      </c>
      <c r="R53" s="23"/>
      <c r="S53" s="23"/>
      <c r="T53" s="23"/>
      <c r="U53" s="52">
        <f t="shared" si="31"/>
        <v>0</v>
      </c>
      <c r="V53" s="250">
        <f t="shared" si="32"/>
        <v>0</v>
      </c>
      <c r="W53" s="28">
        <v>0</v>
      </c>
      <c r="X53" s="23">
        <v>0</v>
      </c>
      <c r="Y53" s="25">
        <f t="shared" si="27"/>
        <v>0</v>
      </c>
      <c r="Z53" s="28">
        <f t="shared" si="34"/>
        <v>0</v>
      </c>
      <c r="AA53" s="247">
        <f t="shared" si="28"/>
        <v>0</v>
      </c>
      <c r="AB53" s="19"/>
      <c r="AC53" s="19"/>
      <c r="AD53" s="3"/>
      <c r="AI53" s="2"/>
      <c r="AJ53" s="4"/>
    </row>
    <row r="54" spans="1:38" ht="26.4" x14ac:dyDescent="0.35">
      <c r="A54" s="74" t="s">
        <v>238</v>
      </c>
      <c r="B54" s="149" t="s">
        <v>87</v>
      </c>
      <c r="C54" s="1" t="s">
        <v>59</v>
      </c>
      <c r="D54" s="1" t="s">
        <v>146</v>
      </c>
      <c r="E54" s="12" t="s">
        <v>276</v>
      </c>
      <c r="F54" s="12"/>
      <c r="G54" s="10" t="s">
        <v>57</v>
      </c>
      <c r="H54" s="31">
        <v>0.1</v>
      </c>
      <c r="I54" s="35">
        <f t="shared" si="29"/>
        <v>3</v>
      </c>
      <c r="J54" s="239">
        <v>0</v>
      </c>
      <c r="K54" s="23">
        <v>3</v>
      </c>
      <c r="L54" s="43"/>
      <c r="M54" s="43"/>
      <c r="N54" s="43"/>
      <c r="O54" s="43"/>
      <c r="P54" s="43"/>
      <c r="Q54" s="52">
        <f t="shared" si="30"/>
        <v>3</v>
      </c>
      <c r="R54" s="23">
        <v>0</v>
      </c>
      <c r="S54" s="23"/>
      <c r="T54" s="23"/>
      <c r="U54" s="52">
        <f t="shared" si="31"/>
        <v>0</v>
      </c>
      <c r="V54" s="250">
        <f t="shared" si="32"/>
        <v>3</v>
      </c>
      <c r="W54" s="28">
        <v>0</v>
      </c>
      <c r="X54" s="23">
        <v>1</v>
      </c>
      <c r="Y54" s="25">
        <f t="shared" si="27"/>
        <v>4</v>
      </c>
      <c r="Z54" s="28">
        <f t="shared" si="34"/>
        <v>0.4</v>
      </c>
      <c r="AA54" s="247">
        <f t="shared" si="28"/>
        <v>4.4000000000000004</v>
      </c>
      <c r="AB54" s="19"/>
      <c r="AC54" s="19"/>
      <c r="AD54" s="3"/>
      <c r="AI54" s="2"/>
      <c r="AJ54" s="4"/>
    </row>
    <row r="55" spans="1:38" x14ac:dyDescent="0.35">
      <c r="A55" s="74" t="s">
        <v>238</v>
      </c>
      <c r="B55" s="1"/>
      <c r="C55" s="1"/>
      <c r="D55" s="200" t="s">
        <v>238</v>
      </c>
      <c r="E55" s="150" t="s">
        <v>249</v>
      </c>
      <c r="F55" s="12"/>
      <c r="G55" s="10"/>
      <c r="H55" s="31"/>
      <c r="I55" s="35"/>
      <c r="J55" s="240">
        <f>SUM(J38:J54)</f>
        <v>7.5</v>
      </c>
      <c r="K55" s="43"/>
      <c r="L55" s="43"/>
      <c r="M55" s="43"/>
      <c r="N55" s="43"/>
      <c r="O55" s="43"/>
      <c r="P55" s="43"/>
      <c r="Q55" s="208">
        <f>SUM(Q38:Q54)</f>
        <v>93</v>
      </c>
      <c r="R55" s="43"/>
      <c r="S55" s="43"/>
      <c r="T55" s="43"/>
      <c r="U55" s="208">
        <f t="shared" ref="U55:Z55" si="37">SUM(U38:U54)</f>
        <v>14</v>
      </c>
      <c r="V55" s="251">
        <f t="shared" si="37"/>
        <v>114.5</v>
      </c>
      <c r="W55" s="211">
        <f t="shared" si="37"/>
        <v>19.900000000000002</v>
      </c>
      <c r="X55" s="245">
        <f t="shared" si="37"/>
        <v>2.5</v>
      </c>
      <c r="Y55" s="246">
        <f t="shared" si="37"/>
        <v>136.89999999999998</v>
      </c>
      <c r="Z55" s="211">
        <f t="shared" si="37"/>
        <v>13.69</v>
      </c>
      <c r="AA55" s="248">
        <f t="shared" si="28"/>
        <v>150.58999999999997</v>
      </c>
      <c r="AB55" s="19"/>
      <c r="AC55" s="19"/>
      <c r="AD55" s="19"/>
      <c r="AK55" s="14"/>
      <c r="AL55" s="3"/>
    </row>
    <row r="56" spans="1:38" x14ac:dyDescent="0.35">
      <c r="B56" s="15"/>
      <c r="C56" s="15"/>
      <c r="D56" s="15"/>
      <c r="E56" s="16"/>
      <c r="F56" s="94"/>
      <c r="G56" s="3"/>
      <c r="H56" s="3"/>
      <c r="I56" s="72"/>
      <c r="J56" s="3"/>
      <c r="K56" s="3"/>
      <c r="L56" s="3"/>
      <c r="M56" s="3"/>
      <c r="N56" s="3"/>
      <c r="O56" s="3"/>
      <c r="P56" s="3"/>
      <c r="Q56" s="50"/>
      <c r="R56" s="3"/>
      <c r="S56" s="3"/>
      <c r="T56" s="3"/>
      <c r="U56" s="50"/>
      <c r="V56" s="50"/>
      <c r="W56" s="3"/>
      <c r="X56" s="3"/>
      <c r="Y56" s="3"/>
      <c r="Z56" s="3"/>
      <c r="AA56" s="3"/>
      <c r="AB56" s="3"/>
      <c r="AC56" s="3"/>
      <c r="AD56" s="3"/>
      <c r="AK56" s="3"/>
      <c r="AL56" s="3"/>
    </row>
    <row r="57" spans="1:38" x14ac:dyDescent="0.35">
      <c r="A57" s="201" t="s">
        <v>239</v>
      </c>
      <c r="B57" s="201"/>
      <c r="C57" s="201"/>
      <c r="D57" s="201"/>
      <c r="E57" s="201" t="s">
        <v>288</v>
      </c>
      <c r="F57" s="201"/>
      <c r="G57" s="201"/>
      <c r="H57" s="219">
        <f>SUM(I58:I70)</f>
        <v>129.60000000000002</v>
      </c>
      <c r="I57" s="2"/>
      <c r="J57" s="239"/>
      <c r="K57" s="43"/>
      <c r="L57" s="43"/>
      <c r="M57" s="43"/>
      <c r="N57" s="43"/>
      <c r="O57" s="43"/>
      <c r="P57" s="43"/>
      <c r="Q57" s="52"/>
      <c r="R57" s="23"/>
      <c r="S57" s="23"/>
      <c r="T57" s="23"/>
      <c r="U57" s="52"/>
      <c r="V57" s="250"/>
      <c r="W57" s="28"/>
      <c r="X57" s="23"/>
      <c r="Y57" s="25"/>
      <c r="Z57" s="28"/>
      <c r="AA57" s="26"/>
      <c r="AB57" s="27"/>
      <c r="AC57" s="27"/>
      <c r="AD57" s="27"/>
      <c r="AE57" s="21"/>
      <c r="AK57" s="4">
        <v>11.5</v>
      </c>
      <c r="AL57" s="3"/>
    </row>
    <row r="58" spans="1:38" ht="26.4" x14ac:dyDescent="0.35">
      <c r="A58" s="75" t="s">
        <v>239</v>
      </c>
      <c r="B58" s="1" t="s">
        <v>31</v>
      </c>
      <c r="C58" s="1" t="s">
        <v>59</v>
      </c>
      <c r="D58" s="1" t="s">
        <v>132</v>
      </c>
      <c r="E58" s="12" t="s">
        <v>32</v>
      </c>
      <c r="F58" s="12"/>
      <c r="G58" s="10" t="s">
        <v>22</v>
      </c>
      <c r="H58" s="31">
        <v>0</v>
      </c>
      <c r="I58" s="35">
        <f t="shared" ref="I58:I70" si="38">V58+W58</f>
        <v>9</v>
      </c>
      <c r="J58" s="239">
        <v>0.5</v>
      </c>
      <c r="K58" s="23">
        <v>6</v>
      </c>
      <c r="L58" s="23"/>
      <c r="M58" s="23"/>
      <c r="N58" s="23"/>
      <c r="O58" s="23"/>
      <c r="P58" s="23"/>
      <c r="Q58" s="52">
        <f t="shared" ref="Q58:Q70" si="39">SUM(K58:P58)</f>
        <v>6</v>
      </c>
      <c r="R58" s="23">
        <v>1</v>
      </c>
      <c r="S58" s="23"/>
      <c r="T58" s="23"/>
      <c r="U58" s="52">
        <f t="shared" ref="U58:U70" si="40">SUM(R58:T58)</f>
        <v>1</v>
      </c>
      <c r="V58" s="250">
        <f t="shared" ref="V58:V70" si="41">J58+Q58+U58</f>
        <v>7.5</v>
      </c>
      <c r="W58" s="28">
        <f t="shared" ref="W58" si="42">V58*20%</f>
        <v>1.5</v>
      </c>
      <c r="X58" s="23">
        <v>0.5</v>
      </c>
      <c r="Y58" s="25">
        <f t="shared" ref="Y58:Y70" si="43">SUM(V58:X58)</f>
        <v>9.5</v>
      </c>
      <c r="Z58" s="28">
        <f t="shared" ref="Z58:Z70" si="44">Y58*10%</f>
        <v>0.95000000000000007</v>
      </c>
      <c r="AA58" s="247">
        <f t="shared" ref="AA58:AA71" si="45">Y58+Z58</f>
        <v>10.45</v>
      </c>
      <c r="AB58" s="27"/>
      <c r="AC58" s="27"/>
      <c r="AD58" s="27"/>
      <c r="AE58" s="21"/>
      <c r="AK58" s="4">
        <v>11.5</v>
      </c>
      <c r="AL58" s="3"/>
    </row>
    <row r="59" spans="1:38" ht="39.6" x14ac:dyDescent="0.35">
      <c r="A59" s="75" t="s">
        <v>239</v>
      </c>
      <c r="B59" s="1" t="s">
        <v>38</v>
      </c>
      <c r="C59" s="1" t="s">
        <v>59</v>
      </c>
      <c r="D59" s="1" t="s">
        <v>135</v>
      </c>
      <c r="E59" s="12" t="s">
        <v>39</v>
      </c>
      <c r="F59" s="12"/>
      <c r="G59" s="10" t="s">
        <v>33</v>
      </c>
      <c r="H59" s="31">
        <v>0</v>
      </c>
      <c r="I59" s="35">
        <f t="shared" si="38"/>
        <v>22.8</v>
      </c>
      <c r="J59" s="239">
        <v>0.5</v>
      </c>
      <c r="K59" s="23"/>
      <c r="L59" s="23"/>
      <c r="M59" s="23">
        <v>10</v>
      </c>
      <c r="N59" s="23"/>
      <c r="O59" s="23"/>
      <c r="P59" s="23"/>
      <c r="Q59" s="52">
        <f t="shared" si="39"/>
        <v>10</v>
      </c>
      <c r="R59" s="23"/>
      <c r="S59" s="23">
        <v>8.5</v>
      </c>
      <c r="T59" s="23"/>
      <c r="U59" s="52">
        <f t="shared" si="40"/>
        <v>8.5</v>
      </c>
      <c r="V59" s="250">
        <f t="shared" si="41"/>
        <v>19</v>
      </c>
      <c r="W59" s="28">
        <f>V59*20%</f>
        <v>3.8000000000000003</v>
      </c>
      <c r="X59" s="23">
        <v>0.5</v>
      </c>
      <c r="Y59" s="25">
        <f t="shared" si="43"/>
        <v>23.3</v>
      </c>
      <c r="Z59" s="28">
        <f t="shared" si="44"/>
        <v>2.33</v>
      </c>
      <c r="AA59" s="247">
        <f t="shared" si="45"/>
        <v>25.630000000000003</v>
      </c>
      <c r="AB59" s="27"/>
      <c r="AC59" s="27"/>
      <c r="AD59" s="27"/>
      <c r="AE59" s="21"/>
      <c r="AK59" s="4">
        <v>20.21</v>
      </c>
      <c r="AL59" s="3"/>
    </row>
    <row r="60" spans="1:38" ht="39.6" x14ac:dyDescent="0.35">
      <c r="A60" s="75" t="s">
        <v>239</v>
      </c>
      <c r="B60" s="1" t="s">
        <v>40</v>
      </c>
      <c r="C60" s="1" t="s">
        <v>59</v>
      </c>
      <c r="D60" s="1" t="s">
        <v>136</v>
      </c>
      <c r="E60" s="12" t="s">
        <v>41</v>
      </c>
      <c r="F60" s="12"/>
      <c r="G60" s="10" t="s">
        <v>33</v>
      </c>
      <c r="H60" s="31">
        <v>0</v>
      </c>
      <c r="I60" s="35">
        <f t="shared" si="38"/>
        <v>12</v>
      </c>
      <c r="J60" s="239">
        <v>0</v>
      </c>
      <c r="K60" s="23"/>
      <c r="L60" s="23"/>
      <c r="M60" s="23">
        <v>5</v>
      </c>
      <c r="N60" s="23"/>
      <c r="O60" s="23"/>
      <c r="P60" s="23"/>
      <c r="Q60" s="52">
        <f t="shared" si="39"/>
        <v>5</v>
      </c>
      <c r="R60" s="23"/>
      <c r="S60" s="23"/>
      <c r="T60" s="23">
        <v>5</v>
      </c>
      <c r="U60" s="52">
        <f t="shared" si="40"/>
        <v>5</v>
      </c>
      <c r="V60" s="250">
        <f t="shared" si="41"/>
        <v>10</v>
      </c>
      <c r="W60" s="28">
        <f>V60*20%</f>
        <v>2</v>
      </c>
      <c r="X60" s="23"/>
      <c r="Y60" s="25">
        <f t="shared" si="43"/>
        <v>12</v>
      </c>
      <c r="Z60" s="28">
        <f t="shared" si="44"/>
        <v>1.2000000000000002</v>
      </c>
      <c r="AA60" s="247">
        <f t="shared" si="45"/>
        <v>13.2</v>
      </c>
      <c r="AB60" s="27"/>
      <c r="AC60" s="27"/>
      <c r="AD60" s="27"/>
      <c r="AE60" s="21"/>
      <c r="AK60" s="4">
        <v>14.52</v>
      </c>
      <c r="AL60" s="3"/>
    </row>
    <row r="61" spans="1:38" x14ac:dyDescent="0.35">
      <c r="A61" s="75" t="s">
        <v>239</v>
      </c>
      <c r="B61" s="1" t="s">
        <v>47</v>
      </c>
      <c r="C61" s="1" t="s">
        <v>59</v>
      </c>
      <c r="D61" s="1" t="s">
        <v>139</v>
      </c>
      <c r="E61" s="12" t="s">
        <v>48</v>
      </c>
      <c r="F61" s="12"/>
      <c r="G61" s="10" t="s">
        <v>46</v>
      </c>
      <c r="H61" s="31">
        <v>0.2</v>
      </c>
      <c r="I61" s="35">
        <f t="shared" si="38"/>
        <v>24.6</v>
      </c>
      <c r="J61" s="239">
        <v>0.5</v>
      </c>
      <c r="K61" s="23"/>
      <c r="L61" s="23"/>
      <c r="M61" s="23">
        <v>10</v>
      </c>
      <c r="N61" s="23"/>
      <c r="O61" s="23"/>
      <c r="P61" s="23"/>
      <c r="Q61" s="52">
        <f t="shared" si="39"/>
        <v>10</v>
      </c>
      <c r="R61" s="23">
        <v>8</v>
      </c>
      <c r="S61" s="23">
        <v>2</v>
      </c>
      <c r="T61" s="23"/>
      <c r="U61" s="52">
        <f t="shared" si="40"/>
        <v>10</v>
      </c>
      <c r="V61" s="250">
        <f t="shared" si="41"/>
        <v>20.5</v>
      </c>
      <c r="W61" s="28">
        <f t="shared" ref="W61" si="46">V61*20%</f>
        <v>4.1000000000000005</v>
      </c>
      <c r="X61" s="23">
        <v>1</v>
      </c>
      <c r="Y61" s="25">
        <f t="shared" si="43"/>
        <v>25.6</v>
      </c>
      <c r="Z61" s="28">
        <f t="shared" si="44"/>
        <v>2.5600000000000005</v>
      </c>
      <c r="AA61" s="247">
        <f t="shared" si="45"/>
        <v>28.160000000000004</v>
      </c>
      <c r="AB61" s="27"/>
      <c r="AC61" s="27"/>
      <c r="AD61" s="27"/>
      <c r="AE61" s="21"/>
      <c r="AK61" s="4">
        <v>39.69</v>
      </c>
      <c r="AL61" s="3"/>
    </row>
    <row r="62" spans="1:38" ht="26.4" x14ac:dyDescent="0.35">
      <c r="A62" s="75" t="s">
        <v>239</v>
      </c>
      <c r="B62" s="149" t="s">
        <v>87</v>
      </c>
      <c r="C62" s="1" t="s">
        <v>59</v>
      </c>
      <c r="D62" s="1" t="s">
        <v>147</v>
      </c>
      <c r="E62" s="12" t="s">
        <v>268</v>
      </c>
      <c r="F62" s="12"/>
      <c r="G62" s="10" t="s">
        <v>57</v>
      </c>
      <c r="H62" s="31">
        <v>0</v>
      </c>
      <c r="I62" s="35">
        <f t="shared" si="38"/>
        <v>5</v>
      </c>
      <c r="J62" s="239">
        <v>0</v>
      </c>
      <c r="K62" s="23">
        <v>5</v>
      </c>
      <c r="L62" s="43"/>
      <c r="M62" s="43"/>
      <c r="N62" s="43"/>
      <c r="O62" s="43"/>
      <c r="P62" s="43"/>
      <c r="Q62" s="52">
        <f t="shared" si="39"/>
        <v>5</v>
      </c>
      <c r="R62" s="23"/>
      <c r="S62" s="23"/>
      <c r="T62" s="23"/>
      <c r="U62" s="52">
        <f t="shared" si="40"/>
        <v>0</v>
      </c>
      <c r="V62" s="250">
        <f t="shared" si="41"/>
        <v>5</v>
      </c>
      <c r="W62" s="28">
        <v>0</v>
      </c>
      <c r="X62" s="23">
        <v>0</v>
      </c>
      <c r="Y62" s="25">
        <f t="shared" si="43"/>
        <v>5</v>
      </c>
      <c r="Z62" s="28">
        <f t="shared" si="44"/>
        <v>0.5</v>
      </c>
      <c r="AA62" s="247">
        <f t="shared" si="45"/>
        <v>5.5</v>
      </c>
      <c r="AB62" s="19"/>
      <c r="AC62" s="19"/>
      <c r="AD62" s="3"/>
      <c r="AI62" s="2"/>
      <c r="AJ62" s="4"/>
    </row>
    <row r="63" spans="1:38" ht="26.4" x14ac:dyDescent="0.35">
      <c r="A63" s="75" t="s">
        <v>239</v>
      </c>
      <c r="B63" s="149" t="s">
        <v>87</v>
      </c>
      <c r="C63" s="1" t="s">
        <v>59</v>
      </c>
      <c r="D63" s="1" t="s">
        <v>148</v>
      </c>
      <c r="E63" s="12" t="s">
        <v>269</v>
      </c>
      <c r="F63" s="12"/>
      <c r="G63" s="10" t="s">
        <v>57</v>
      </c>
      <c r="H63" s="31">
        <v>0</v>
      </c>
      <c r="I63" s="35">
        <f t="shared" si="38"/>
        <v>6</v>
      </c>
      <c r="J63" s="239">
        <v>0</v>
      </c>
      <c r="K63" s="23"/>
      <c r="L63" s="43"/>
      <c r="M63" s="43">
        <v>5</v>
      </c>
      <c r="N63" s="43"/>
      <c r="O63" s="43"/>
      <c r="P63" s="43"/>
      <c r="Q63" s="52">
        <f t="shared" si="39"/>
        <v>5</v>
      </c>
      <c r="R63" s="23"/>
      <c r="S63" s="23"/>
      <c r="T63" s="23"/>
      <c r="U63" s="52">
        <f t="shared" si="40"/>
        <v>0</v>
      </c>
      <c r="V63" s="250">
        <f t="shared" si="41"/>
        <v>5</v>
      </c>
      <c r="W63" s="28">
        <f t="shared" ref="W63:W66" si="47">V63*20%</f>
        <v>1</v>
      </c>
      <c r="X63" s="23">
        <v>0</v>
      </c>
      <c r="Y63" s="25">
        <f t="shared" si="43"/>
        <v>6</v>
      </c>
      <c r="Z63" s="28">
        <f t="shared" si="44"/>
        <v>0.60000000000000009</v>
      </c>
      <c r="AA63" s="247">
        <f t="shared" si="45"/>
        <v>6.6</v>
      </c>
      <c r="AB63" s="19"/>
      <c r="AC63" s="19"/>
      <c r="AD63" s="3"/>
      <c r="AI63" s="2"/>
      <c r="AJ63" s="4"/>
    </row>
    <row r="64" spans="1:38" ht="39.6" x14ac:dyDescent="0.35">
      <c r="A64" s="75" t="s">
        <v>239</v>
      </c>
      <c r="B64" s="149" t="s">
        <v>87</v>
      </c>
      <c r="C64" s="1" t="s">
        <v>59</v>
      </c>
      <c r="D64" s="1" t="s">
        <v>230</v>
      </c>
      <c r="E64" s="12" t="s">
        <v>270</v>
      </c>
      <c r="F64" s="12" t="s">
        <v>176</v>
      </c>
      <c r="G64" s="10" t="s">
        <v>57</v>
      </c>
      <c r="H64" s="31">
        <v>0</v>
      </c>
      <c r="I64" s="35">
        <f t="shared" si="38"/>
        <v>7.2</v>
      </c>
      <c r="J64" s="239">
        <v>0</v>
      </c>
      <c r="K64" s="23"/>
      <c r="L64" s="43"/>
      <c r="M64" s="43">
        <v>6</v>
      </c>
      <c r="N64" s="43"/>
      <c r="O64" s="43"/>
      <c r="P64" s="43"/>
      <c r="Q64" s="52">
        <f t="shared" si="39"/>
        <v>6</v>
      </c>
      <c r="R64" s="23"/>
      <c r="S64" s="23"/>
      <c r="T64" s="23"/>
      <c r="U64" s="52">
        <f t="shared" si="40"/>
        <v>0</v>
      </c>
      <c r="V64" s="250">
        <f t="shared" si="41"/>
        <v>6</v>
      </c>
      <c r="W64" s="28">
        <f t="shared" si="47"/>
        <v>1.2000000000000002</v>
      </c>
      <c r="X64" s="23">
        <v>0</v>
      </c>
      <c r="Y64" s="25">
        <f t="shared" si="43"/>
        <v>7.2</v>
      </c>
      <c r="Z64" s="28">
        <f t="shared" si="44"/>
        <v>0.72000000000000008</v>
      </c>
      <c r="AA64" s="247">
        <f t="shared" si="45"/>
        <v>7.92</v>
      </c>
      <c r="AB64" s="19"/>
      <c r="AC64" s="19"/>
      <c r="AD64" s="3"/>
      <c r="AI64" s="2"/>
      <c r="AJ64" s="4"/>
    </row>
    <row r="65" spans="1:38" ht="26.4" x14ac:dyDescent="0.35">
      <c r="A65" s="75" t="s">
        <v>239</v>
      </c>
      <c r="B65" s="149" t="s">
        <v>87</v>
      </c>
      <c r="C65" s="1" t="s">
        <v>59</v>
      </c>
      <c r="D65" s="1" t="s">
        <v>277</v>
      </c>
      <c r="E65" s="12" t="s">
        <v>271</v>
      </c>
      <c r="F65" s="12" t="s">
        <v>176</v>
      </c>
      <c r="G65" s="10" t="s">
        <v>57</v>
      </c>
      <c r="H65" s="31">
        <v>0</v>
      </c>
      <c r="I65" s="35">
        <f t="shared" si="38"/>
        <v>6</v>
      </c>
      <c r="J65" s="239">
        <v>0</v>
      </c>
      <c r="K65" s="23"/>
      <c r="L65" s="43">
        <v>5</v>
      </c>
      <c r="M65" s="43"/>
      <c r="N65" s="43"/>
      <c r="O65" s="43"/>
      <c r="P65" s="43"/>
      <c r="Q65" s="52">
        <f t="shared" si="39"/>
        <v>5</v>
      </c>
      <c r="R65" s="23"/>
      <c r="S65" s="23"/>
      <c r="T65" s="23"/>
      <c r="U65" s="52">
        <f t="shared" si="40"/>
        <v>0</v>
      </c>
      <c r="V65" s="250">
        <f t="shared" si="41"/>
        <v>5</v>
      </c>
      <c r="W65" s="28">
        <f t="shared" si="47"/>
        <v>1</v>
      </c>
      <c r="X65" s="23">
        <v>0</v>
      </c>
      <c r="Y65" s="25">
        <f t="shared" si="43"/>
        <v>6</v>
      </c>
      <c r="Z65" s="28">
        <f t="shared" si="44"/>
        <v>0.60000000000000009</v>
      </c>
      <c r="AA65" s="247">
        <f t="shared" si="45"/>
        <v>6.6</v>
      </c>
      <c r="AB65" s="19"/>
      <c r="AC65" s="19"/>
      <c r="AD65" s="3"/>
      <c r="AI65" s="2"/>
      <c r="AJ65" s="4"/>
    </row>
    <row r="66" spans="1:38" x14ac:dyDescent="0.35">
      <c r="A66" s="75" t="s">
        <v>239</v>
      </c>
      <c r="B66" s="149" t="s">
        <v>87</v>
      </c>
      <c r="C66" s="1" t="s">
        <v>59</v>
      </c>
      <c r="D66" s="1" t="s">
        <v>278</v>
      </c>
      <c r="E66" s="12" t="s">
        <v>272</v>
      </c>
      <c r="F66" s="12" t="s">
        <v>303</v>
      </c>
      <c r="G66" s="10" t="s">
        <v>57</v>
      </c>
      <c r="H66" s="31">
        <v>0</v>
      </c>
      <c r="I66" s="35">
        <f t="shared" si="38"/>
        <v>6</v>
      </c>
      <c r="J66" s="239">
        <v>0</v>
      </c>
      <c r="K66" s="23"/>
      <c r="L66" s="43">
        <v>5</v>
      </c>
      <c r="M66" s="43"/>
      <c r="N66" s="43"/>
      <c r="O66" s="43"/>
      <c r="P66" s="43"/>
      <c r="Q66" s="52">
        <f t="shared" si="39"/>
        <v>5</v>
      </c>
      <c r="R66" s="23"/>
      <c r="S66" s="23"/>
      <c r="T66" s="23"/>
      <c r="U66" s="52">
        <f t="shared" si="40"/>
        <v>0</v>
      </c>
      <c r="V66" s="250">
        <f t="shared" si="41"/>
        <v>5</v>
      </c>
      <c r="W66" s="28">
        <f t="shared" si="47"/>
        <v>1</v>
      </c>
      <c r="X66" s="23">
        <v>0</v>
      </c>
      <c r="Y66" s="25">
        <f t="shared" si="43"/>
        <v>6</v>
      </c>
      <c r="Z66" s="28">
        <f t="shared" si="44"/>
        <v>0.60000000000000009</v>
      </c>
      <c r="AA66" s="247">
        <f t="shared" si="45"/>
        <v>6.6</v>
      </c>
      <c r="AB66" s="19"/>
      <c r="AC66" s="19"/>
      <c r="AD66" s="3"/>
      <c r="AI66" s="2"/>
      <c r="AJ66" s="4"/>
    </row>
    <row r="67" spans="1:38" ht="24" customHeight="1" x14ac:dyDescent="0.35">
      <c r="A67" s="75" t="s">
        <v>239</v>
      </c>
      <c r="B67" s="149" t="s">
        <v>87</v>
      </c>
      <c r="C67" s="1" t="s">
        <v>59</v>
      </c>
      <c r="D67" s="1" t="s">
        <v>279</v>
      </c>
      <c r="E67" s="12" t="s">
        <v>273</v>
      </c>
      <c r="F67" s="12" t="s">
        <v>176</v>
      </c>
      <c r="G67" s="10" t="s">
        <v>57</v>
      </c>
      <c r="H67" s="31">
        <v>0</v>
      </c>
      <c r="I67" s="35">
        <f t="shared" si="38"/>
        <v>6</v>
      </c>
      <c r="J67" s="239">
        <v>0</v>
      </c>
      <c r="K67" s="23">
        <v>6</v>
      </c>
      <c r="L67" s="43"/>
      <c r="M67" s="43"/>
      <c r="N67" s="43"/>
      <c r="O67" s="43"/>
      <c r="P67" s="43"/>
      <c r="Q67" s="52">
        <f t="shared" si="39"/>
        <v>6</v>
      </c>
      <c r="R67" s="23"/>
      <c r="S67" s="23"/>
      <c r="T67" s="23"/>
      <c r="U67" s="52">
        <f t="shared" si="40"/>
        <v>0</v>
      </c>
      <c r="V67" s="250">
        <f t="shared" si="41"/>
        <v>6</v>
      </c>
      <c r="W67" s="28">
        <v>0</v>
      </c>
      <c r="X67" s="23">
        <v>0</v>
      </c>
      <c r="Y67" s="25">
        <f t="shared" si="43"/>
        <v>6</v>
      </c>
      <c r="Z67" s="28">
        <f t="shared" si="44"/>
        <v>0.60000000000000009</v>
      </c>
      <c r="AA67" s="247">
        <f t="shared" si="45"/>
        <v>6.6</v>
      </c>
      <c r="AB67" s="19"/>
      <c r="AC67" s="19"/>
      <c r="AD67" s="3"/>
      <c r="AI67" s="2"/>
      <c r="AJ67" s="4"/>
    </row>
    <row r="68" spans="1:38" ht="24" customHeight="1" x14ac:dyDescent="0.35">
      <c r="A68" s="75" t="s">
        <v>239</v>
      </c>
      <c r="B68" s="149" t="s">
        <v>87</v>
      </c>
      <c r="C68" s="1" t="s">
        <v>59</v>
      </c>
      <c r="D68" s="1" t="s">
        <v>280</v>
      </c>
      <c r="E68" s="12" t="s">
        <v>274</v>
      </c>
      <c r="F68" s="12" t="s">
        <v>176</v>
      </c>
      <c r="G68" s="10" t="s">
        <v>57</v>
      </c>
      <c r="H68" s="31">
        <v>0</v>
      </c>
      <c r="I68" s="35">
        <f t="shared" si="38"/>
        <v>1</v>
      </c>
      <c r="J68" s="239">
        <v>0</v>
      </c>
      <c r="K68" s="23">
        <v>1</v>
      </c>
      <c r="L68" s="43"/>
      <c r="M68" s="43"/>
      <c r="N68" s="43"/>
      <c r="O68" s="43"/>
      <c r="P68" s="43"/>
      <c r="Q68" s="52">
        <f t="shared" si="39"/>
        <v>1</v>
      </c>
      <c r="R68" s="23"/>
      <c r="S68" s="23"/>
      <c r="T68" s="23"/>
      <c r="U68" s="52">
        <f t="shared" si="40"/>
        <v>0</v>
      </c>
      <c r="V68" s="250">
        <f t="shared" si="41"/>
        <v>1</v>
      </c>
      <c r="W68" s="28">
        <v>0</v>
      </c>
      <c r="X68" s="23">
        <v>0</v>
      </c>
      <c r="Y68" s="25">
        <f t="shared" si="43"/>
        <v>1</v>
      </c>
      <c r="Z68" s="28">
        <f t="shared" si="44"/>
        <v>0.1</v>
      </c>
      <c r="AA68" s="247">
        <f t="shared" si="45"/>
        <v>1.1000000000000001</v>
      </c>
      <c r="AB68" s="19"/>
      <c r="AC68" s="19"/>
      <c r="AD68" s="3"/>
      <c r="AI68" s="2"/>
      <c r="AJ68" s="4"/>
    </row>
    <row r="69" spans="1:38" ht="24" customHeight="1" x14ac:dyDescent="0.35">
      <c r="A69" s="75" t="s">
        <v>239</v>
      </c>
      <c r="B69" s="149" t="s">
        <v>87</v>
      </c>
      <c r="C69" s="1" t="s">
        <v>59</v>
      </c>
      <c r="D69" s="1" t="s">
        <v>281</v>
      </c>
      <c r="E69" s="12" t="s">
        <v>304</v>
      </c>
      <c r="F69" s="12" t="s">
        <v>176</v>
      </c>
      <c r="G69" s="10" t="s">
        <v>57</v>
      </c>
      <c r="H69" s="31">
        <v>0</v>
      </c>
      <c r="I69" s="35">
        <f t="shared" si="38"/>
        <v>21</v>
      </c>
      <c r="J69" s="239">
        <v>0</v>
      </c>
      <c r="K69" s="23">
        <v>7</v>
      </c>
      <c r="L69" s="43">
        <v>7</v>
      </c>
      <c r="M69" s="43">
        <v>7</v>
      </c>
      <c r="N69" s="43"/>
      <c r="O69" s="43"/>
      <c r="P69" s="43"/>
      <c r="Q69" s="52">
        <f t="shared" si="39"/>
        <v>21</v>
      </c>
      <c r="R69" s="23"/>
      <c r="S69" s="23"/>
      <c r="T69" s="23"/>
      <c r="U69" s="52">
        <f t="shared" si="40"/>
        <v>0</v>
      </c>
      <c r="V69" s="250">
        <f t="shared" si="41"/>
        <v>21</v>
      </c>
      <c r="W69" s="28">
        <v>0</v>
      </c>
      <c r="X69" s="23">
        <v>0</v>
      </c>
      <c r="Y69" s="25">
        <f t="shared" si="43"/>
        <v>21</v>
      </c>
      <c r="Z69" s="28">
        <f t="shared" si="44"/>
        <v>2.1</v>
      </c>
      <c r="AA69" s="247">
        <f t="shared" si="45"/>
        <v>23.1</v>
      </c>
      <c r="AB69" s="19"/>
      <c r="AC69" s="19"/>
      <c r="AD69" s="3"/>
      <c r="AI69" s="2"/>
      <c r="AJ69" s="4"/>
    </row>
    <row r="70" spans="1:38" ht="26.4" x14ac:dyDescent="0.35">
      <c r="A70" s="75" t="s">
        <v>239</v>
      </c>
      <c r="B70" s="149" t="s">
        <v>87</v>
      </c>
      <c r="C70" s="1" t="s">
        <v>59</v>
      </c>
      <c r="D70" s="1" t="s">
        <v>146</v>
      </c>
      <c r="E70" s="12" t="s">
        <v>276</v>
      </c>
      <c r="F70" s="12"/>
      <c r="G70" s="10" t="s">
        <v>57</v>
      </c>
      <c r="H70" s="31">
        <v>0.1</v>
      </c>
      <c r="I70" s="35">
        <f t="shared" si="38"/>
        <v>3</v>
      </c>
      <c r="J70" s="239">
        <v>0</v>
      </c>
      <c r="K70" s="23">
        <v>3</v>
      </c>
      <c r="L70" s="43"/>
      <c r="M70" s="43"/>
      <c r="N70" s="43"/>
      <c r="O70" s="43"/>
      <c r="P70" s="43"/>
      <c r="Q70" s="52">
        <f t="shared" si="39"/>
        <v>3</v>
      </c>
      <c r="R70" s="23">
        <v>0</v>
      </c>
      <c r="S70" s="23"/>
      <c r="T70" s="23"/>
      <c r="U70" s="52">
        <f t="shared" si="40"/>
        <v>0</v>
      </c>
      <c r="V70" s="250">
        <f t="shared" si="41"/>
        <v>3</v>
      </c>
      <c r="W70" s="28">
        <v>0</v>
      </c>
      <c r="X70" s="23">
        <v>1</v>
      </c>
      <c r="Y70" s="25">
        <f t="shared" si="43"/>
        <v>4</v>
      </c>
      <c r="Z70" s="28">
        <f t="shared" si="44"/>
        <v>0.4</v>
      </c>
      <c r="AA70" s="247">
        <f t="shared" si="45"/>
        <v>4.4000000000000004</v>
      </c>
      <c r="AB70" s="19"/>
      <c r="AC70" s="19"/>
      <c r="AD70" s="3"/>
      <c r="AI70" s="2"/>
      <c r="AJ70" s="4"/>
    </row>
    <row r="71" spans="1:38" x14ac:dyDescent="0.35">
      <c r="A71" s="75" t="s">
        <v>239</v>
      </c>
      <c r="B71" s="1"/>
      <c r="C71" s="1"/>
      <c r="D71" s="200" t="s">
        <v>239</v>
      </c>
      <c r="E71" s="150" t="s">
        <v>249</v>
      </c>
      <c r="F71" s="12"/>
      <c r="G71" s="10"/>
      <c r="H71" s="31"/>
      <c r="I71" s="35"/>
      <c r="J71" s="240">
        <f>SUM(J58:J70)</f>
        <v>1.5</v>
      </c>
      <c r="K71" s="43"/>
      <c r="L71" s="43"/>
      <c r="M71" s="43"/>
      <c r="N71" s="43"/>
      <c r="O71" s="43"/>
      <c r="P71" s="43"/>
      <c r="Q71" s="208">
        <f>SUM(Q58:Q70)</f>
        <v>88</v>
      </c>
      <c r="R71" s="43"/>
      <c r="S71" s="43"/>
      <c r="T71" s="43"/>
      <c r="U71" s="208">
        <f t="shared" ref="U71:Z71" si="48">SUM(U58:U70)</f>
        <v>24.5</v>
      </c>
      <c r="V71" s="251">
        <f t="shared" si="48"/>
        <v>114</v>
      </c>
      <c r="W71" s="211">
        <f t="shared" si="48"/>
        <v>15.600000000000001</v>
      </c>
      <c r="X71" s="245">
        <f t="shared" si="48"/>
        <v>3</v>
      </c>
      <c r="Y71" s="246">
        <f t="shared" si="48"/>
        <v>132.60000000000002</v>
      </c>
      <c r="Z71" s="211">
        <f t="shared" si="48"/>
        <v>13.26</v>
      </c>
      <c r="AA71" s="248">
        <f t="shared" si="45"/>
        <v>145.86000000000001</v>
      </c>
      <c r="AB71" s="19"/>
      <c r="AC71" s="19"/>
      <c r="AD71" s="19"/>
      <c r="AK71" s="14"/>
      <c r="AL71" s="3"/>
    </row>
    <row r="72" spans="1:38" x14ac:dyDescent="0.35">
      <c r="B72" s="15"/>
      <c r="C72" s="15"/>
      <c r="D72" s="15"/>
      <c r="E72" s="16"/>
      <c r="F72" s="94"/>
      <c r="G72" s="3"/>
      <c r="H72" s="3"/>
      <c r="I72" s="72"/>
      <c r="J72" s="3"/>
      <c r="K72" s="3"/>
      <c r="L72" s="3"/>
      <c r="M72" s="3"/>
      <c r="N72" s="3"/>
      <c r="O72" s="3"/>
      <c r="P72" s="3"/>
      <c r="Q72" s="50"/>
      <c r="R72" s="3"/>
      <c r="S72" s="3"/>
      <c r="T72" s="3"/>
      <c r="U72" s="50"/>
      <c r="V72" s="50"/>
      <c r="W72" s="3"/>
      <c r="X72" s="3"/>
      <c r="Y72" s="3"/>
      <c r="Z72" s="3"/>
      <c r="AA72" s="3"/>
      <c r="AB72" s="3"/>
      <c r="AC72" s="3"/>
      <c r="AD72" s="3"/>
      <c r="AK72" s="3"/>
      <c r="AL72" s="3"/>
    </row>
    <row r="73" spans="1:38" x14ac:dyDescent="0.35">
      <c r="A73" s="76" t="s">
        <v>240</v>
      </c>
      <c r="B73" s="76"/>
      <c r="C73" s="76"/>
      <c r="D73" s="76"/>
      <c r="E73" s="76" t="s">
        <v>289</v>
      </c>
      <c r="F73" s="76"/>
      <c r="G73" s="76"/>
      <c r="H73" s="220">
        <f>SUM(I74:I86)</f>
        <v>102</v>
      </c>
      <c r="I73" s="76"/>
      <c r="J73" s="239"/>
      <c r="K73" s="43"/>
      <c r="L73" s="43"/>
      <c r="M73" s="43"/>
      <c r="N73" s="43"/>
      <c r="O73" s="43"/>
      <c r="P73" s="43"/>
      <c r="Q73" s="52"/>
      <c r="R73" s="23"/>
      <c r="S73" s="23"/>
      <c r="T73" s="23"/>
      <c r="U73" s="52"/>
      <c r="V73" s="250"/>
      <c r="W73" s="28"/>
      <c r="X73" s="23"/>
      <c r="Y73" s="25"/>
      <c r="Z73" s="28"/>
      <c r="AA73" s="26"/>
      <c r="AB73" s="27"/>
      <c r="AC73" s="27"/>
      <c r="AD73" s="27"/>
      <c r="AE73" s="21"/>
      <c r="AK73" s="4">
        <v>11.5</v>
      </c>
      <c r="AL73" s="3"/>
    </row>
    <row r="74" spans="1:38" ht="39.6" x14ac:dyDescent="0.35">
      <c r="A74" s="76" t="s">
        <v>240</v>
      </c>
      <c r="B74" s="1" t="s">
        <v>14</v>
      </c>
      <c r="C74" s="1" t="s">
        <v>59</v>
      </c>
      <c r="D74" s="1" t="s">
        <v>124</v>
      </c>
      <c r="E74" s="150" t="s">
        <v>15</v>
      </c>
      <c r="F74" s="12"/>
      <c r="G74" s="10" t="s">
        <v>9</v>
      </c>
      <c r="H74" s="31">
        <v>0</v>
      </c>
      <c r="I74" s="35">
        <f t="shared" ref="I74:I86" si="49">V74+W74</f>
        <v>34.799999999999997</v>
      </c>
      <c r="J74" s="239">
        <v>3</v>
      </c>
      <c r="K74" s="23">
        <v>11</v>
      </c>
      <c r="L74" s="23">
        <v>10</v>
      </c>
      <c r="M74" s="23"/>
      <c r="N74" s="23"/>
      <c r="O74" s="23"/>
      <c r="P74" s="23"/>
      <c r="Q74" s="52">
        <f t="shared" ref="Q74:Q86" si="50">SUM(K74:P74)</f>
        <v>21</v>
      </c>
      <c r="R74" s="23"/>
      <c r="S74" s="23">
        <v>5</v>
      </c>
      <c r="T74" s="23"/>
      <c r="U74" s="52">
        <f t="shared" ref="U74:U86" si="51">SUM(R74:T74)</f>
        <v>5</v>
      </c>
      <c r="V74" s="250">
        <f t="shared" ref="V74:V86" si="52">J74+Q74+U74</f>
        <v>29</v>
      </c>
      <c r="W74" s="28">
        <f>V74*20%</f>
        <v>5.8000000000000007</v>
      </c>
      <c r="X74" s="23">
        <v>1</v>
      </c>
      <c r="Y74" s="25">
        <f t="shared" ref="Y74:Y86" si="53">SUM(V74:X74)</f>
        <v>35.799999999999997</v>
      </c>
      <c r="Z74" s="28">
        <f t="shared" ref="Z74" si="54">Y74*10%</f>
        <v>3.58</v>
      </c>
      <c r="AA74" s="247">
        <f t="shared" ref="AA74:AA87" si="55">Y74+Z74</f>
        <v>39.379999999999995</v>
      </c>
      <c r="AB74" s="41" t="s">
        <v>172</v>
      </c>
      <c r="AC74" s="27"/>
      <c r="AD74" s="27"/>
      <c r="AE74" s="21"/>
      <c r="AK74" s="4">
        <v>31.94</v>
      </c>
      <c r="AL74" s="3" t="s">
        <v>65</v>
      </c>
    </row>
    <row r="75" spans="1:38" x14ac:dyDescent="0.35">
      <c r="A75" s="76" t="s">
        <v>240</v>
      </c>
      <c r="B75" s="1"/>
      <c r="C75" s="1"/>
      <c r="D75" s="1" t="s">
        <v>308</v>
      </c>
      <c r="E75" s="146"/>
      <c r="F75" s="146" t="s">
        <v>328</v>
      </c>
      <c r="G75" s="10"/>
      <c r="H75" s="31"/>
      <c r="I75" s="35">
        <f t="shared" si="49"/>
        <v>0</v>
      </c>
      <c r="J75" s="239"/>
      <c r="K75" s="23"/>
      <c r="L75" s="23"/>
      <c r="M75" s="23"/>
      <c r="N75" s="23"/>
      <c r="O75" s="23"/>
      <c r="P75" s="23"/>
      <c r="Q75" s="52">
        <f t="shared" si="50"/>
        <v>0</v>
      </c>
      <c r="R75" s="23"/>
      <c r="S75" s="23"/>
      <c r="T75" s="23"/>
      <c r="U75" s="52">
        <f t="shared" si="51"/>
        <v>0</v>
      </c>
      <c r="V75" s="250">
        <f t="shared" si="52"/>
        <v>0</v>
      </c>
      <c r="W75" s="28"/>
      <c r="X75" s="23"/>
      <c r="Y75" s="25">
        <f t="shared" si="53"/>
        <v>0</v>
      </c>
      <c r="Z75" s="28"/>
      <c r="AA75" s="247">
        <f t="shared" si="55"/>
        <v>0</v>
      </c>
      <c r="AB75" s="41"/>
      <c r="AC75" s="27"/>
      <c r="AD75" s="27"/>
      <c r="AE75" s="21"/>
      <c r="AK75" s="4"/>
      <c r="AL75" s="3"/>
    </row>
    <row r="76" spans="1:38" x14ac:dyDescent="0.35">
      <c r="A76" s="76" t="s">
        <v>240</v>
      </c>
      <c r="B76" s="1"/>
      <c r="C76" s="1"/>
      <c r="D76" s="1" t="s">
        <v>309</v>
      </c>
      <c r="E76" s="146"/>
      <c r="F76" s="146" t="s">
        <v>328</v>
      </c>
      <c r="G76" s="10"/>
      <c r="H76" s="31"/>
      <c r="I76" s="35">
        <f t="shared" si="49"/>
        <v>0</v>
      </c>
      <c r="J76" s="239"/>
      <c r="K76" s="23"/>
      <c r="L76" s="23"/>
      <c r="M76" s="23"/>
      <c r="N76" s="23"/>
      <c r="O76" s="23"/>
      <c r="P76" s="23"/>
      <c r="Q76" s="52">
        <f t="shared" si="50"/>
        <v>0</v>
      </c>
      <c r="R76" s="23"/>
      <c r="S76" s="23"/>
      <c r="T76" s="23"/>
      <c r="U76" s="52">
        <f t="shared" si="51"/>
        <v>0</v>
      </c>
      <c r="V76" s="250">
        <f t="shared" si="52"/>
        <v>0</v>
      </c>
      <c r="W76" s="28"/>
      <c r="X76" s="23"/>
      <c r="Y76" s="25">
        <f t="shared" si="53"/>
        <v>0</v>
      </c>
      <c r="Z76" s="28"/>
      <c r="AA76" s="247">
        <f t="shared" si="55"/>
        <v>0</v>
      </c>
      <c r="AB76" s="41"/>
      <c r="AC76" s="27"/>
      <c r="AD76" s="27"/>
      <c r="AE76" s="21"/>
      <c r="AK76" s="4"/>
      <c r="AL76" s="3"/>
    </row>
    <row r="77" spans="1:38" x14ac:dyDescent="0.35">
      <c r="A77" s="76" t="s">
        <v>240</v>
      </c>
      <c r="B77" s="1"/>
      <c r="C77" s="1"/>
      <c r="D77" s="1" t="s">
        <v>310</v>
      </c>
      <c r="E77" s="146"/>
      <c r="F77" s="146" t="s">
        <v>328</v>
      </c>
      <c r="G77" s="10"/>
      <c r="H77" s="31"/>
      <c r="I77" s="35">
        <f t="shared" si="49"/>
        <v>0</v>
      </c>
      <c r="J77" s="239"/>
      <c r="K77" s="23"/>
      <c r="L77" s="23"/>
      <c r="M77" s="23"/>
      <c r="N77" s="23"/>
      <c r="O77" s="23"/>
      <c r="P77" s="23"/>
      <c r="Q77" s="52">
        <f t="shared" si="50"/>
        <v>0</v>
      </c>
      <c r="R77" s="23"/>
      <c r="S77" s="23"/>
      <c r="T77" s="23"/>
      <c r="U77" s="52">
        <f t="shared" si="51"/>
        <v>0</v>
      </c>
      <c r="V77" s="250">
        <f t="shared" si="52"/>
        <v>0</v>
      </c>
      <c r="W77" s="28"/>
      <c r="X77" s="23"/>
      <c r="Y77" s="25">
        <f t="shared" si="53"/>
        <v>0</v>
      </c>
      <c r="Z77" s="28"/>
      <c r="AA77" s="247">
        <f t="shared" si="55"/>
        <v>0</v>
      </c>
      <c r="AB77" s="41"/>
      <c r="AC77" s="27"/>
      <c r="AD77" s="27"/>
      <c r="AE77" s="21"/>
      <c r="AK77" s="4"/>
      <c r="AL77" s="3"/>
    </row>
    <row r="78" spans="1:38" ht="26.4" x14ac:dyDescent="0.35">
      <c r="A78" s="76" t="s">
        <v>240</v>
      </c>
      <c r="B78" s="149" t="s">
        <v>87</v>
      </c>
      <c r="C78" s="1" t="s">
        <v>59</v>
      </c>
      <c r="D78" s="1" t="s">
        <v>147</v>
      </c>
      <c r="E78" s="12" t="s">
        <v>268</v>
      </c>
      <c r="F78" s="12"/>
      <c r="G78" s="10" t="s">
        <v>57</v>
      </c>
      <c r="H78" s="31">
        <v>0</v>
      </c>
      <c r="I78" s="35">
        <f t="shared" si="49"/>
        <v>5</v>
      </c>
      <c r="J78" s="239">
        <v>0</v>
      </c>
      <c r="K78" s="23">
        <v>5</v>
      </c>
      <c r="L78" s="43"/>
      <c r="M78" s="43"/>
      <c r="N78" s="43"/>
      <c r="O78" s="43"/>
      <c r="P78" s="43"/>
      <c r="Q78" s="52">
        <f t="shared" si="50"/>
        <v>5</v>
      </c>
      <c r="R78" s="23"/>
      <c r="S78" s="23"/>
      <c r="T78" s="23"/>
      <c r="U78" s="52">
        <f t="shared" si="51"/>
        <v>0</v>
      </c>
      <c r="V78" s="250">
        <f t="shared" si="52"/>
        <v>5</v>
      </c>
      <c r="W78" s="28">
        <v>0</v>
      </c>
      <c r="X78" s="23">
        <v>0</v>
      </c>
      <c r="Y78" s="25">
        <f t="shared" si="53"/>
        <v>5</v>
      </c>
      <c r="Z78" s="28">
        <f t="shared" ref="Z78:Z86" si="56">Y78*10%</f>
        <v>0.5</v>
      </c>
      <c r="AA78" s="247">
        <f t="shared" si="55"/>
        <v>5.5</v>
      </c>
      <c r="AB78" s="19"/>
      <c r="AC78" s="19"/>
      <c r="AD78" s="3"/>
      <c r="AI78" s="2"/>
      <c r="AJ78" s="4"/>
    </row>
    <row r="79" spans="1:38" ht="26.4" x14ac:dyDescent="0.35">
      <c r="A79" s="76" t="s">
        <v>240</v>
      </c>
      <c r="B79" s="149" t="s">
        <v>87</v>
      </c>
      <c r="C79" s="1" t="s">
        <v>59</v>
      </c>
      <c r="D79" s="1" t="s">
        <v>148</v>
      </c>
      <c r="E79" s="12" t="s">
        <v>269</v>
      </c>
      <c r="F79" s="12"/>
      <c r="G79" s="10" t="s">
        <v>57</v>
      </c>
      <c r="H79" s="31">
        <v>0</v>
      </c>
      <c r="I79" s="35">
        <f t="shared" si="49"/>
        <v>6</v>
      </c>
      <c r="J79" s="239">
        <v>0</v>
      </c>
      <c r="K79" s="23"/>
      <c r="L79" s="43"/>
      <c r="M79" s="43">
        <v>5</v>
      </c>
      <c r="N79" s="43"/>
      <c r="O79" s="43"/>
      <c r="P79" s="43"/>
      <c r="Q79" s="52">
        <f t="shared" si="50"/>
        <v>5</v>
      </c>
      <c r="R79" s="23"/>
      <c r="S79" s="23"/>
      <c r="T79" s="23"/>
      <c r="U79" s="52">
        <f t="shared" si="51"/>
        <v>0</v>
      </c>
      <c r="V79" s="250">
        <f t="shared" si="52"/>
        <v>5</v>
      </c>
      <c r="W79" s="28">
        <f t="shared" ref="W79:W82" si="57">V79*20%</f>
        <v>1</v>
      </c>
      <c r="X79" s="23">
        <v>0</v>
      </c>
      <c r="Y79" s="25">
        <f t="shared" si="53"/>
        <v>6</v>
      </c>
      <c r="Z79" s="28">
        <f t="shared" si="56"/>
        <v>0.60000000000000009</v>
      </c>
      <c r="AA79" s="247">
        <f t="shared" si="55"/>
        <v>6.6</v>
      </c>
      <c r="AB79" s="19"/>
      <c r="AC79" s="19"/>
      <c r="AD79" s="3"/>
      <c r="AI79" s="2"/>
      <c r="AJ79" s="4"/>
    </row>
    <row r="80" spans="1:38" ht="39.6" x14ac:dyDescent="0.35">
      <c r="A80" s="76" t="s">
        <v>240</v>
      </c>
      <c r="B80" s="149" t="s">
        <v>87</v>
      </c>
      <c r="C80" s="1" t="s">
        <v>59</v>
      </c>
      <c r="D80" s="1" t="s">
        <v>230</v>
      </c>
      <c r="E80" s="12" t="s">
        <v>270</v>
      </c>
      <c r="F80" s="12" t="s">
        <v>176</v>
      </c>
      <c r="G80" s="10" t="s">
        <v>57</v>
      </c>
      <c r="H80" s="31">
        <v>0</v>
      </c>
      <c r="I80" s="35">
        <f t="shared" si="49"/>
        <v>7.2</v>
      </c>
      <c r="J80" s="239">
        <v>0</v>
      </c>
      <c r="K80" s="23"/>
      <c r="L80" s="43"/>
      <c r="M80" s="43">
        <v>6</v>
      </c>
      <c r="N80" s="43"/>
      <c r="O80" s="43"/>
      <c r="P80" s="43"/>
      <c r="Q80" s="52">
        <f t="shared" si="50"/>
        <v>6</v>
      </c>
      <c r="R80" s="23"/>
      <c r="S80" s="23"/>
      <c r="T80" s="23"/>
      <c r="U80" s="52">
        <f t="shared" si="51"/>
        <v>0</v>
      </c>
      <c r="V80" s="250">
        <f t="shared" si="52"/>
        <v>6</v>
      </c>
      <c r="W80" s="28">
        <f t="shared" si="57"/>
        <v>1.2000000000000002</v>
      </c>
      <c r="X80" s="23">
        <v>0</v>
      </c>
      <c r="Y80" s="25">
        <f t="shared" si="53"/>
        <v>7.2</v>
      </c>
      <c r="Z80" s="28">
        <f t="shared" si="56"/>
        <v>0.72000000000000008</v>
      </c>
      <c r="AA80" s="247">
        <f t="shared" si="55"/>
        <v>7.92</v>
      </c>
      <c r="AB80" s="19"/>
      <c r="AC80" s="19"/>
      <c r="AD80" s="3"/>
      <c r="AI80" s="2"/>
      <c r="AJ80" s="4"/>
    </row>
    <row r="81" spans="1:38" ht="26.4" x14ac:dyDescent="0.35">
      <c r="A81" s="76" t="s">
        <v>240</v>
      </c>
      <c r="B81" s="149" t="s">
        <v>87</v>
      </c>
      <c r="C81" s="1" t="s">
        <v>59</v>
      </c>
      <c r="D81" s="1" t="s">
        <v>277</v>
      </c>
      <c r="E81" s="12" t="s">
        <v>271</v>
      </c>
      <c r="F81" s="12" t="s">
        <v>176</v>
      </c>
      <c r="G81" s="10" t="s">
        <v>57</v>
      </c>
      <c r="H81" s="31">
        <v>0</v>
      </c>
      <c r="I81" s="35">
        <f t="shared" si="49"/>
        <v>6</v>
      </c>
      <c r="J81" s="239">
        <v>0</v>
      </c>
      <c r="K81" s="23"/>
      <c r="L81" s="43">
        <v>5</v>
      </c>
      <c r="M81" s="43"/>
      <c r="N81" s="43"/>
      <c r="O81" s="43"/>
      <c r="P81" s="43"/>
      <c r="Q81" s="52">
        <f t="shared" si="50"/>
        <v>5</v>
      </c>
      <c r="R81" s="23"/>
      <c r="S81" s="23"/>
      <c r="T81" s="23"/>
      <c r="U81" s="52">
        <f t="shared" si="51"/>
        <v>0</v>
      </c>
      <c r="V81" s="250">
        <f t="shared" si="52"/>
        <v>5</v>
      </c>
      <c r="W81" s="28">
        <f t="shared" si="57"/>
        <v>1</v>
      </c>
      <c r="X81" s="23">
        <v>0</v>
      </c>
      <c r="Y81" s="25">
        <f t="shared" si="53"/>
        <v>6</v>
      </c>
      <c r="Z81" s="28">
        <f t="shared" si="56"/>
        <v>0.60000000000000009</v>
      </c>
      <c r="AA81" s="247">
        <f t="shared" si="55"/>
        <v>6.6</v>
      </c>
      <c r="AB81" s="19"/>
      <c r="AC81" s="19"/>
      <c r="AD81" s="3"/>
      <c r="AI81" s="2"/>
      <c r="AJ81" s="4"/>
    </row>
    <row r="82" spans="1:38" x14ac:dyDescent="0.35">
      <c r="A82" s="76" t="s">
        <v>240</v>
      </c>
      <c r="B82" s="149" t="s">
        <v>87</v>
      </c>
      <c r="C82" s="1" t="s">
        <v>59</v>
      </c>
      <c r="D82" s="1" t="s">
        <v>278</v>
      </c>
      <c r="E82" s="12" t="s">
        <v>272</v>
      </c>
      <c r="F82" s="12" t="s">
        <v>303</v>
      </c>
      <c r="G82" s="10" t="s">
        <v>57</v>
      </c>
      <c r="H82" s="31">
        <v>0</v>
      </c>
      <c r="I82" s="35">
        <f t="shared" si="49"/>
        <v>6</v>
      </c>
      <c r="J82" s="239">
        <v>0</v>
      </c>
      <c r="K82" s="23"/>
      <c r="L82" s="43">
        <v>5</v>
      </c>
      <c r="M82" s="43"/>
      <c r="N82" s="43"/>
      <c r="O82" s="43"/>
      <c r="P82" s="43"/>
      <c r="Q82" s="52">
        <f t="shared" si="50"/>
        <v>5</v>
      </c>
      <c r="R82" s="23"/>
      <c r="S82" s="23"/>
      <c r="T82" s="23"/>
      <c r="U82" s="52">
        <f t="shared" si="51"/>
        <v>0</v>
      </c>
      <c r="V82" s="250">
        <f t="shared" si="52"/>
        <v>5</v>
      </c>
      <c r="W82" s="28">
        <f t="shared" si="57"/>
        <v>1</v>
      </c>
      <c r="X82" s="23">
        <v>0</v>
      </c>
      <c r="Y82" s="25">
        <f t="shared" si="53"/>
        <v>6</v>
      </c>
      <c r="Z82" s="28">
        <f t="shared" si="56"/>
        <v>0.60000000000000009</v>
      </c>
      <c r="AA82" s="247">
        <f t="shared" si="55"/>
        <v>6.6</v>
      </c>
      <c r="AB82" s="19"/>
      <c r="AC82" s="19"/>
      <c r="AD82" s="3"/>
      <c r="AI82" s="2"/>
      <c r="AJ82" s="4"/>
    </row>
    <row r="83" spans="1:38" ht="24" customHeight="1" x14ac:dyDescent="0.35">
      <c r="A83" s="76" t="s">
        <v>240</v>
      </c>
      <c r="B83" s="149" t="s">
        <v>87</v>
      </c>
      <c r="C83" s="1" t="s">
        <v>59</v>
      </c>
      <c r="D83" s="1" t="s">
        <v>279</v>
      </c>
      <c r="E83" s="12" t="s">
        <v>273</v>
      </c>
      <c r="F83" s="12" t="s">
        <v>176</v>
      </c>
      <c r="G83" s="10" t="s">
        <v>57</v>
      </c>
      <c r="H83" s="31">
        <v>0</v>
      </c>
      <c r="I83" s="35">
        <f t="shared" si="49"/>
        <v>6</v>
      </c>
      <c r="J83" s="239">
        <v>0</v>
      </c>
      <c r="K83" s="23">
        <v>6</v>
      </c>
      <c r="L83" s="43"/>
      <c r="M83" s="43"/>
      <c r="N83" s="43"/>
      <c r="O83" s="43"/>
      <c r="P83" s="43"/>
      <c r="Q83" s="52">
        <f t="shared" si="50"/>
        <v>6</v>
      </c>
      <c r="R83" s="23"/>
      <c r="S83" s="23"/>
      <c r="T83" s="23"/>
      <c r="U83" s="52">
        <f t="shared" si="51"/>
        <v>0</v>
      </c>
      <c r="V83" s="250">
        <f t="shared" si="52"/>
        <v>6</v>
      </c>
      <c r="W83" s="28">
        <v>0</v>
      </c>
      <c r="X83" s="23">
        <v>0</v>
      </c>
      <c r="Y83" s="25">
        <f t="shared" si="53"/>
        <v>6</v>
      </c>
      <c r="Z83" s="28">
        <f t="shared" si="56"/>
        <v>0.60000000000000009</v>
      </c>
      <c r="AA83" s="247">
        <f t="shared" si="55"/>
        <v>6.6</v>
      </c>
      <c r="AB83" s="19"/>
      <c r="AC83" s="19"/>
      <c r="AD83" s="3"/>
      <c r="AI83" s="2"/>
      <c r="AJ83" s="4"/>
    </row>
    <row r="84" spans="1:38" ht="24" customHeight="1" x14ac:dyDescent="0.35">
      <c r="A84" s="76" t="s">
        <v>240</v>
      </c>
      <c r="B84" s="149" t="s">
        <v>87</v>
      </c>
      <c r="C84" s="1" t="s">
        <v>59</v>
      </c>
      <c r="D84" s="1" t="s">
        <v>280</v>
      </c>
      <c r="E84" s="12" t="s">
        <v>274</v>
      </c>
      <c r="F84" s="12" t="s">
        <v>176</v>
      </c>
      <c r="G84" s="10" t="s">
        <v>57</v>
      </c>
      <c r="H84" s="31">
        <v>0</v>
      </c>
      <c r="I84" s="35">
        <f t="shared" si="49"/>
        <v>1</v>
      </c>
      <c r="J84" s="239">
        <v>0</v>
      </c>
      <c r="K84" s="23">
        <v>1</v>
      </c>
      <c r="L84" s="43"/>
      <c r="M84" s="43"/>
      <c r="N84" s="43"/>
      <c r="O84" s="43"/>
      <c r="P84" s="43"/>
      <c r="Q84" s="52">
        <f t="shared" si="50"/>
        <v>1</v>
      </c>
      <c r="R84" s="23"/>
      <c r="S84" s="23"/>
      <c r="T84" s="23"/>
      <c r="U84" s="52">
        <f t="shared" si="51"/>
        <v>0</v>
      </c>
      <c r="V84" s="250">
        <f t="shared" si="52"/>
        <v>1</v>
      </c>
      <c r="W84" s="28">
        <v>0</v>
      </c>
      <c r="X84" s="23">
        <v>0</v>
      </c>
      <c r="Y84" s="25">
        <f t="shared" si="53"/>
        <v>1</v>
      </c>
      <c r="Z84" s="28">
        <f t="shared" si="56"/>
        <v>0.1</v>
      </c>
      <c r="AA84" s="247">
        <f t="shared" si="55"/>
        <v>1.1000000000000001</v>
      </c>
      <c r="AB84" s="19"/>
      <c r="AC84" s="19"/>
      <c r="AD84" s="3"/>
      <c r="AI84" s="2"/>
      <c r="AJ84" s="4"/>
    </row>
    <row r="85" spans="1:38" ht="24" customHeight="1" x14ac:dyDescent="0.35">
      <c r="A85" s="76" t="s">
        <v>240</v>
      </c>
      <c r="B85" s="149" t="s">
        <v>87</v>
      </c>
      <c r="C85" s="1" t="s">
        <v>59</v>
      </c>
      <c r="D85" s="1" t="s">
        <v>281</v>
      </c>
      <c r="E85" s="12" t="s">
        <v>304</v>
      </c>
      <c r="F85" s="12" t="s">
        <v>176</v>
      </c>
      <c r="G85" s="10" t="s">
        <v>57</v>
      </c>
      <c r="H85" s="31">
        <v>0</v>
      </c>
      <c r="I85" s="35">
        <f t="shared" si="49"/>
        <v>21</v>
      </c>
      <c r="J85" s="239">
        <v>0</v>
      </c>
      <c r="K85" s="23">
        <v>7</v>
      </c>
      <c r="L85" s="43">
        <v>7</v>
      </c>
      <c r="M85" s="43">
        <v>7</v>
      </c>
      <c r="N85" s="43"/>
      <c r="O85" s="43"/>
      <c r="P85" s="43"/>
      <c r="Q85" s="52">
        <f t="shared" si="50"/>
        <v>21</v>
      </c>
      <c r="R85" s="23"/>
      <c r="S85" s="23"/>
      <c r="T85" s="23"/>
      <c r="U85" s="52">
        <f t="shared" si="51"/>
        <v>0</v>
      </c>
      <c r="V85" s="250">
        <f t="shared" si="52"/>
        <v>21</v>
      </c>
      <c r="W85" s="28">
        <v>0</v>
      </c>
      <c r="X85" s="23">
        <v>0</v>
      </c>
      <c r="Y85" s="25">
        <f t="shared" si="53"/>
        <v>21</v>
      </c>
      <c r="Z85" s="28">
        <f t="shared" si="56"/>
        <v>2.1</v>
      </c>
      <c r="AA85" s="247">
        <f t="shared" si="55"/>
        <v>23.1</v>
      </c>
      <c r="AB85" s="19"/>
      <c r="AC85" s="19"/>
      <c r="AD85" s="3"/>
      <c r="AI85" s="2"/>
      <c r="AJ85" s="4"/>
    </row>
    <row r="86" spans="1:38" ht="26.4" x14ac:dyDescent="0.35">
      <c r="A86" s="76" t="s">
        <v>240</v>
      </c>
      <c r="B86" s="149" t="s">
        <v>87</v>
      </c>
      <c r="C86" s="1" t="s">
        <v>59</v>
      </c>
      <c r="D86" s="1" t="s">
        <v>146</v>
      </c>
      <c r="E86" s="12" t="s">
        <v>276</v>
      </c>
      <c r="F86" s="12"/>
      <c r="G86" s="10" t="s">
        <v>57</v>
      </c>
      <c r="H86" s="31">
        <v>0.1</v>
      </c>
      <c r="I86" s="35">
        <f t="shared" si="49"/>
        <v>9</v>
      </c>
      <c r="J86" s="239">
        <v>0</v>
      </c>
      <c r="K86" s="23">
        <v>9</v>
      </c>
      <c r="L86" s="43"/>
      <c r="M86" s="43"/>
      <c r="N86" s="43"/>
      <c r="O86" s="43"/>
      <c r="P86" s="43"/>
      <c r="Q86" s="52">
        <f t="shared" si="50"/>
        <v>9</v>
      </c>
      <c r="R86" s="23">
        <v>0</v>
      </c>
      <c r="S86" s="23"/>
      <c r="T86" s="23"/>
      <c r="U86" s="52">
        <f t="shared" si="51"/>
        <v>0</v>
      </c>
      <c r="V86" s="250">
        <f t="shared" si="52"/>
        <v>9</v>
      </c>
      <c r="W86" s="28">
        <v>0</v>
      </c>
      <c r="X86" s="23">
        <v>1</v>
      </c>
      <c r="Y86" s="25">
        <f t="shared" si="53"/>
        <v>10</v>
      </c>
      <c r="Z86" s="28">
        <f t="shared" si="56"/>
        <v>1</v>
      </c>
      <c r="AA86" s="247">
        <f t="shared" si="55"/>
        <v>11</v>
      </c>
      <c r="AB86" s="19"/>
      <c r="AC86" s="19"/>
      <c r="AD86" s="3"/>
      <c r="AI86" s="2"/>
      <c r="AJ86" s="4"/>
    </row>
    <row r="87" spans="1:38" x14ac:dyDescent="0.35">
      <c r="A87" s="76" t="s">
        <v>240</v>
      </c>
      <c r="B87" s="1"/>
      <c r="C87" s="1"/>
      <c r="D87" s="200" t="s">
        <v>240</v>
      </c>
      <c r="E87" s="150" t="s">
        <v>249</v>
      </c>
      <c r="F87" s="12"/>
      <c r="G87" s="10"/>
      <c r="H87" s="31"/>
      <c r="I87" s="35"/>
      <c r="J87" s="240">
        <f>SUM(J74:J86)</f>
        <v>3</v>
      </c>
      <c r="K87" s="43"/>
      <c r="L87" s="43"/>
      <c r="M87" s="43"/>
      <c r="N87" s="43"/>
      <c r="O87" s="43"/>
      <c r="P87" s="43"/>
      <c r="Q87" s="208">
        <f>SUM(Q74:Q86)</f>
        <v>84</v>
      </c>
      <c r="R87" s="43"/>
      <c r="S87" s="43"/>
      <c r="T87" s="43"/>
      <c r="U87" s="208">
        <f t="shared" ref="U87:Z87" si="58">SUM(U74:U86)</f>
        <v>5</v>
      </c>
      <c r="V87" s="251">
        <f t="shared" si="58"/>
        <v>92</v>
      </c>
      <c r="W87" s="211">
        <f t="shared" si="58"/>
        <v>10</v>
      </c>
      <c r="X87" s="245">
        <f t="shared" si="58"/>
        <v>2</v>
      </c>
      <c r="Y87" s="246">
        <f t="shared" si="58"/>
        <v>104</v>
      </c>
      <c r="Z87" s="211">
        <f t="shared" si="58"/>
        <v>10.399999999999999</v>
      </c>
      <c r="AA87" s="248">
        <f t="shared" si="55"/>
        <v>114.4</v>
      </c>
      <c r="AB87" s="19"/>
      <c r="AC87" s="19"/>
      <c r="AD87" s="19"/>
      <c r="AK87" s="14"/>
      <c r="AL87" s="3"/>
    </row>
    <row r="88" spans="1:38" x14ac:dyDescent="0.35">
      <c r="B88" s="241"/>
      <c r="C88" s="241"/>
      <c r="D88" s="241"/>
      <c r="E88" s="242"/>
      <c r="F88" s="94"/>
      <c r="G88" s="3"/>
      <c r="H88" s="3"/>
      <c r="I88" s="72"/>
      <c r="J88" s="3"/>
      <c r="K88" s="3"/>
      <c r="L88" s="3"/>
      <c r="M88" s="3"/>
      <c r="N88" s="3"/>
      <c r="O88" s="3"/>
      <c r="P88" s="3"/>
      <c r="Q88" s="50"/>
      <c r="R88" s="3"/>
      <c r="S88" s="3"/>
      <c r="T88" s="3"/>
      <c r="U88" s="50"/>
      <c r="V88" s="50"/>
      <c r="W88" s="3"/>
      <c r="X88" s="3"/>
      <c r="Y88" s="3"/>
      <c r="Z88" s="3"/>
      <c r="AA88" s="3"/>
      <c r="AB88" s="3"/>
      <c r="AC88" s="3"/>
      <c r="AD88" s="3"/>
      <c r="AK88" s="3"/>
      <c r="AL88" s="3"/>
    </row>
    <row r="89" spans="1:38" x14ac:dyDescent="0.35">
      <c r="A89" s="44" t="s">
        <v>320</v>
      </c>
      <c r="B89" s="1"/>
      <c r="C89" s="1"/>
      <c r="D89" s="1"/>
      <c r="E89" s="166" t="s">
        <v>291</v>
      </c>
      <c r="F89" s="12"/>
      <c r="G89" s="10"/>
      <c r="H89" s="221">
        <f>SUM(I90:I112)</f>
        <v>624.1</v>
      </c>
      <c r="I89" s="35"/>
      <c r="J89" s="239"/>
      <c r="K89" s="43"/>
      <c r="L89" s="43"/>
      <c r="M89" s="43"/>
      <c r="N89" s="43"/>
      <c r="O89" s="43"/>
      <c r="P89" s="43"/>
      <c r="Q89" s="52"/>
      <c r="R89" s="23"/>
      <c r="S89" s="23"/>
      <c r="T89" s="23"/>
      <c r="U89" s="52"/>
      <c r="V89" s="250"/>
      <c r="W89" s="28"/>
      <c r="X89" s="23"/>
      <c r="Y89" s="25"/>
      <c r="Z89" s="28"/>
      <c r="AA89" s="26"/>
      <c r="AB89" s="27"/>
      <c r="AC89" s="27"/>
      <c r="AD89" s="27"/>
      <c r="AE89" s="21"/>
      <c r="AK89" s="4">
        <v>11.5</v>
      </c>
      <c r="AL89" s="3"/>
    </row>
    <row r="90" spans="1:38" ht="39.6" x14ac:dyDescent="0.35">
      <c r="A90" s="44" t="s">
        <v>320</v>
      </c>
      <c r="B90" s="1" t="s">
        <v>7</v>
      </c>
      <c r="C90" s="1" t="s">
        <v>60</v>
      </c>
      <c r="D90" s="1" t="s">
        <v>93</v>
      </c>
      <c r="E90" s="12" t="s">
        <v>73</v>
      </c>
      <c r="F90" s="12"/>
      <c r="G90" s="10" t="s">
        <v>9</v>
      </c>
      <c r="H90" s="31">
        <v>0</v>
      </c>
      <c r="I90" s="35">
        <f t="shared" ref="I90:I97" si="59">V90+W90</f>
        <v>0.6</v>
      </c>
      <c r="J90" s="239">
        <v>0</v>
      </c>
      <c r="K90" s="23"/>
      <c r="L90" s="23"/>
      <c r="M90" s="23"/>
      <c r="N90" s="43">
        <v>0</v>
      </c>
      <c r="O90" s="43"/>
      <c r="P90" s="43"/>
      <c r="Q90" s="52">
        <f t="shared" ref="Q90:Q97" si="60">SUM(K90:P90)</f>
        <v>0</v>
      </c>
      <c r="R90" s="23">
        <v>0.5</v>
      </c>
      <c r="S90" s="23"/>
      <c r="T90" s="23"/>
      <c r="U90" s="52">
        <f t="shared" ref="U90:U97" si="61">SUM(R90:T90)</f>
        <v>0.5</v>
      </c>
      <c r="V90" s="250">
        <f t="shared" ref="V90:V97" si="62">J90+Q90+U90</f>
        <v>0.5</v>
      </c>
      <c r="W90" s="28">
        <f t="shared" ref="W90:W97" si="63">V90*20%</f>
        <v>0.1</v>
      </c>
      <c r="X90" s="23">
        <v>0.25</v>
      </c>
      <c r="Y90" s="25">
        <f t="shared" ref="Y90:Y97" si="64">SUM(V90:X90)</f>
        <v>0.85</v>
      </c>
      <c r="Z90" s="28">
        <f t="shared" ref="Z90:Z97" si="65">Y90*10%</f>
        <v>8.5000000000000006E-2</v>
      </c>
      <c r="AA90" s="247">
        <f t="shared" ref="AA90:AA100" si="66">Y90+Z90</f>
        <v>0.93499999999999994</v>
      </c>
      <c r="AB90" s="19"/>
      <c r="AC90" s="19"/>
      <c r="AD90" s="19"/>
      <c r="AK90" s="14">
        <v>6.11</v>
      </c>
      <c r="AL90" s="3"/>
    </row>
    <row r="91" spans="1:38" x14ac:dyDescent="0.35">
      <c r="A91" s="44" t="s">
        <v>320</v>
      </c>
      <c r="B91" s="1" t="s">
        <v>10</v>
      </c>
      <c r="C91" s="1" t="s">
        <v>60</v>
      </c>
      <c r="D91" s="1" t="s">
        <v>94</v>
      </c>
      <c r="E91" s="12" t="s">
        <v>74</v>
      </c>
      <c r="F91" s="12"/>
      <c r="G91" s="10" t="s">
        <v>76</v>
      </c>
      <c r="H91" s="31">
        <v>0</v>
      </c>
      <c r="I91" s="35">
        <f t="shared" si="59"/>
        <v>10.8</v>
      </c>
      <c r="J91" s="239">
        <v>0</v>
      </c>
      <c r="K91" s="23"/>
      <c r="L91" s="23"/>
      <c r="M91" s="23"/>
      <c r="N91" s="23">
        <v>9</v>
      </c>
      <c r="O91" s="23"/>
      <c r="P91" s="23"/>
      <c r="Q91" s="52">
        <f t="shared" si="60"/>
        <v>9</v>
      </c>
      <c r="R91" s="23"/>
      <c r="S91" s="23"/>
      <c r="T91" s="23"/>
      <c r="U91" s="52">
        <f t="shared" si="61"/>
        <v>0</v>
      </c>
      <c r="V91" s="250">
        <f t="shared" si="62"/>
        <v>9</v>
      </c>
      <c r="W91" s="28">
        <f t="shared" si="63"/>
        <v>1.8</v>
      </c>
      <c r="X91" s="23">
        <v>0.25</v>
      </c>
      <c r="Y91" s="25">
        <f t="shared" si="64"/>
        <v>11.05</v>
      </c>
      <c r="Z91" s="28">
        <f t="shared" si="65"/>
        <v>1.1050000000000002</v>
      </c>
      <c r="AA91" s="247">
        <f t="shared" si="66"/>
        <v>12.155000000000001</v>
      </c>
      <c r="AB91" s="19"/>
      <c r="AC91" s="19"/>
      <c r="AD91" s="19"/>
      <c r="AK91" s="14">
        <v>13.37</v>
      </c>
      <c r="AL91" s="3"/>
    </row>
    <row r="92" spans="1:38" x14ac:dyDescent="0.35">
      <c r="A92" s="44" t="s">
        <v>320</v>
      </c>
      <c r="B92" s="1" t="s">
        <v>12</v>
      </c>
      <c r="C92" s="1" t="s">
        <v>60</v>
      </c>
      <c r="D92" s="1" t="s">
        <v>95</v>
      </c>
      <c r="E92" s="12" t="s">
        <v>75</v>
      </c>
      <c r="F92" s="12"/>
      <c r="G92" s="10" t="s">
        <v>76</v>
      </c>
      <c r="H92" s="31">
        <v>0</v>
      </c>
      <c r="I92" s="35">
        <f t="shared" si="59"/>
        <v>6</v>
      </c>
      <c r="J92" s="239">
        <v>0</v>
      </c>
      <c r="K92" s="23"/>
      <c r="L92" s="23"/>
      <c r="M92" s="23"/>
      <c r="N92" s="23">
        <v>5</v>
      </c>
      <c r="O92" s="23"/>
      <c r="P92" s="23"/>
      <c r="Q92" s="52">
        <f t="shared" si="60"/>
        <v>5</v>
      </c>
      <c r="R92" s="23"/>
      <c r="S92" s="23"/>
      <c r="T92" s="23"/>
      <c r="U92" s="52">
        <f t="shared" si="61"/>
        <v>0</v>
      </c>
      <c r="V92" s="250">
        <f t="shared" si="62"/>
        <v>5</v>
      </c>
      <c r="W92" s="28">
        <f t="shared" si="63"/>
        <v>1</v>
      </c>
      <c r="X92" s="23">
        <v>0.25</v>
      </c>
      <c r="Y92" s="25">
        <f t="shared" si="64"/>
        <v>6.25</v>
      </c>
      <c r="Z92" s="28">
        <f t="shared" si="65"/>
        <v>0.625</v>
      </c>
      <c r="AA92" s="247">
        <f t="shared" si="66"/>
        <v>6.875</v>
      </c>
      <c r="AB92" s="19"/>
      <c r="AC92" s="19"/>
      <c r="AD92" s="19"/>
      <c r="AK92" s="14">
        <v>7.56</v>
      </c>
      <c r="AL92" s="3"/>
    </row>
    <row r="93" spans="1:38" ht="26.4" x14ac:dyDescent="0.35">
      <c r="A93" s="44" t="s">
        <v>320</v>
      </c>
      <c r="B93" s="1" t="s">
        <v>14</v>
      </c>
      <c r="C93" s="1" t="s">
        <v>60</v>
      </c>
      <c r="D93" s="1" t="s">
        <v>96</v>
      </c>
      <c r="E93" s="12" t="s">
        <v>68</v>
      </c>
      <c r="F93" s="12"/>
      <c r="G93" s="10" t="s">
        <v>77</v>
      </c>
      <c r="H93" s="31">
        <v>0</v>
      </c>
      <c r="I93" s="35">
        <f t="shared" si="59"/>
        <v>7.8</v>
      </c>
      <c r="J93" s="239">
        <v>0</v>
      </c>
      <c r="K93" s="23"/>
      <c r="L93" s="23"/>
      <c r="M93" s="23"/>
      <c r="N93" s="23">
        <v>3</v>
      </c>
      <c r="O93" s="23"/>
      <c r="P93" s="23"/>
      <c r="Q93" s="52">
        <f t="shared" si="60"/>
        <v>3</v>
      </c>
      <c r="R93" s="23">
        <v>3.5</v>
      </c>
      <c r="S93" s="23"/>
      <c r="T93" s="23"/>
      <c r="U93" s="52">
        <f t="shared" si="61"/>
        <v>3.5</v>
      </c>
      <c r="V93" s="250">
        <f t="shared" si="62"/>
        <v>6.5</v>
      </c>
      <c r="W93" s="28">
        <f t="shared" si="63"/>
        <v>1.3</v>
      </c>
      <c r="X93" s="23">
        <v>0.25</v>
      </c>
      <c r="Y93" s="25">
        <f t="shared" si="64"/>
        <v>8.0500000000000007</v>
      </c>
      <c r="Z93" s="28">
        <f t="shared" si="65"/>
        <v>0.80500000000000016</v>
      </c>
      <c r="AA93" s="247">
        <f t="shared" si="66"/>
        <v>8.8550000000000004</v>
      </c>
      <c r="AB93" s="19"/>
      <c r="AC93" s="19"/>
      <c r="AD93" s="19"/>
      <c r="AK93" s="14">
        <v>9.74</v>
      </c>
      <c r="AL93" s="3"/>
    </row>
    <row r="94" spans="1:38" x14ac:dyDescent="0.35">
      <c r="A94" s="44" t="s">
        <v>320</v>
      </c>
      <c r="B94" s="1" t="s">
        <v>16</v>
      </c>
      <c r="C94" s="1" t="s">
        <v>60</v>
      </c>
      <c r="D94" s="1" t="s">
        <v>97</v>
      </c>
      <c r="E94" s="12" t="s">
        <v>69</v>
      </c>
      <c r="F94" s="12"/>
      <c r="G94" s="10" t="s">
        <v>77</v>
      </c>
      <c r="H94" s="31">
        <v>0</v>
      </c>
      <c r="I94" s="35">
        <f t="shared" si="59"/>
        <v>1.2</v>
      </c>
      <c r="J94" s="239">
        <v>0</v>
      </c>
      <c r="K94" s="23"/>
      <c r="L94" s="23"/>
      <c r="M94" s="23"/>
      <c r="N94" s="23">
        <v>1</v>
      </c>
      <c r="O94" s="23"/>
      <c r="P94" s="23"/>
      <c r="Q94" s="52">
        <f t="shared" si="60"/>
        <v>1</v>
      </c>
      <c r="R94" s="23"/>
      <c r="S94" s="23"/>
      <c r="T94" s="23"/>
      <c r="U94" s="52">
        <f t="shared" si="61"/>
        <v>0</v>
      </c>
      <c r="V94" s="250">
        <f t="shared" si="62"/>
        <v>1</v>
      </c>
      <c r="W94" s="28">
        <f t="shared" si="63"/>
        <v>0.2</v>
      </c>
      <c r="X94" s="23">
        <v>0.25</v>
      </c>
      <c r="Y94" s="25">
        <f t="shared" si="64"/>
        <v>1.45</v>
      </c>
      <c r="Z94" s="28">
        <f t="shared" si="65"/>
        <v>0.14499999999999999</v>
      </c>
      <c r="AA94" s="247">
        <f t="shared" si="66"/>
        <v>1.595</v>
      </c>
      <c r="AB94" s="19"/>
      <c r="AC94" s="19"/>
      <c r="AD94" s="19"/>
      <c r="AK94" s="14">
        <v>1.75</v>
      </c>
      <c r="AL94" s="3"/>
    </row>
    <row r="95" spans="1:38" x14ac:dyDescent="0.35">
      <c r="A95" s="44" t="s">
        <v>320</v>
      </c>
      <c r="B95" s="1" t="s">
        <v>18</v>
      </c>
      <c r="C95" s="1" t="s">
        <v>60</v>
      </c>
      <c r="D95" s="1" t="s">
        <v>98</v>
      </c>
      <c r="E95" s="12" t="s">
        <v>70</v>
      </c>
      <c r="F95" s="12"/>
      <c r="G95" s="10" t="s">
        <v>77</v>
      </c>
      <c r="H95" s="31">
        <v>0</v>
      </c>
      <c r="I95" s="35">
        <f t="shared" si="59"/>
        <v>12</v>
      </c>
      <c r="J95" s="239">
        <v>0</v>
      </c>
      <c r="K95" s="23"/>
      <c r="L95" s="23"/>
      <c r="M95" s="23"/>
      <c r="N95" s="23">
        <v>5</v>
      </c>
      <c r="O95" s="23"/>
      <c r="P95" s="23"/>
      <c r="Q95" s="52">
        <f t="shared" si="60"/>
        <v>5</v>
      </c>
      <c r="R95" s="23">
        <v>5</v>
      </c>
      <c r="S95" s="23"/>
      <c r="T95" s="23"/>
      <c r="U95" s="52">
        <f t="shared" si="61"/>
        <v>5</v>
      </c>
      <c r="V95" s="250">
        <f t="shared" si="62"/>
        <v>10</v>
      </c>
      <c r="W95" s="28">
        <f t="shared" si="63"/>
        <v>2</v>
      </c>
      <c r="X95" s="23">
        <v>0.25</v>
      </c>
      <c r="Y95" s="25">
        <f t="shared" si="64"/>
        <v>12.25</v>
      </c>
      <c r="Z95" s="28">
        <f t="shared" si="65"/>
        <v>1.2250000000000001</v>
      </c>
      <c r="AA95" s="247">
        <f t="shared" si="66"/>
        <v>13.475</v>
      </c>
      <c r="AB95" s="19"/>
      <c r="AC95" s="19"/>
      <c r="AD95" s="19"/>
      <c r="AK95" s="14">
        <v>14.82</v>
      </c>
      <c r="AL95" s="3"/>
    </row>
    <row r="96" spans="1:38" ht="26.4" x14ac:dyDescent="0.35">
      <c r="A96" s="44" t="s">
        <v>320</v>
      </c>
      <c r="B96" s="1" t="s">
        <v>20</v>
      </c>
      <c r="C96" s="1" t="s">
        <v>60</v>
      </c>
      <c r="D96" s="1" t="s">
        <v>99</v>
      </c>
      <c r="E96" s="12" t="s">
        <v>71</v>
      </c>
      <c r="F96" s="12"/>
      <c r="G96" s="10" t="s">
        <v>77</v>
      </c>
      <c r="H96" s="31">
        <v>0</v>
      </c>
      <c r="I96" s="35">
        <f t="shared" si="59"/>
        <v>8.4</v>
      </c>
      <c r="J96" s="239">
        <v>0</v>
      </c>
      <c r="K96" s="23"/>
      <c r="L96" s="23"/>
      <c r="M96" s="23"/>
      <c r="N96" s="23">
        <v>2</v>
      </c>
      <c r="O96" s="23"/>
      <c r="P96" s="23"/>
      <c r="Q96" s="52">
        <f t="shared" si="60"/>
        <v>2</v>
      </c>
      <c r="R96" s="23"/>
      <c r="S96" s="23">
        <v>5</v>
      </c>
      <c r="T96" s="23"/>
      <c r="U96" s="52">
        <f t="shared" si="61"/>
        <v>5</v>
      </c>
      <c r="V96" s="250">
        <f t="shared" si="62"/>
        <v>7</v>
      </c>
      <c r="W96" s="28">
        <f t="shared" si="63"/>
        <v>1.4000000000000001</v>
      </c>
      <c r="X96" s="23">
        <v>0.25</v>
      </c>
      <c r="Y96" s="25">
        <f t="shared" si="64"/>
        <v>8.65</v>
      </c>
      <c r="Z96" s="28">
        <f t="shared" si="65"/>
        <v>0.8650000000000001</v>
      </c>
      <c r="AA96" s="247">
        <f t="shared" si="66"/>
        <v>9.5150000000000006</v>
      </c>
      <c r="AB96" s="19"/>
      <c r="AC96" s="19"/>
      <c r="AD96" s="19"/>
      <c r="AK96" s="14">
        <v>10.47</v>
      </c>
      <c r="AL96" s="3"/>
    </row>
    <row r="97" spans="1:38" ht="26.4" x14ac:dyDescent="0.35">
      <c r="A97" s="44" t="s">
        <v>320</v>
      </c>
      <c r="B97" s="1" t="s">
        <v>23</v>
      </c>
      <c r="C97" s="1" t="s">
        <v>60</v>
      </c>
      <c r="D97" s="1" t="s">
        <v>100</v>
      </c>
      <c r="E97" s="12" t="s">
        <v>72</v>
      </c>
      <c r="F97" s="12"/>
      <c r="G97" s="10" t="s">
        <v>77</v>
      </c>
      <c r="H97" s="31">
        <v>0</v>
      </c>
      <c r="I97" s="35">
        <f t="shared" si="59"/>
        <v>8.4</v>
      </c>
      <c r="J97" s="239">
        <v>0</v>
      </c>
      <c r="K97" s="23"/>
      <c r="L97" s="23"/>
      <c r="M97" s="23"/>
      <c r="N97" s="23">
        <v>2</v>
      </c>
      <c r="O97" s="23"/>
      <c r="P97" s="23"/>
      <c r="Q97" s="52">
        <f t="shared" si="60"/>
        <v>2</v>
      </c>
      <c r="R97" s="23"/>
      <c r="S97" s="23">
        <v>5</v>
      </c>
      <c r="T97" s="23"/>
      <c r="U97" s="52">
        <f t="shared" si="61"/>
        <v>5</v>
      </c>
      <c r="V97" s="250">
        <f t="shared" si="62"/>
        <v>7</v>
      </c>
      <c r="W97" s="28">
        <f t="shared" si="63"/>
        <v>1.4000000000000001</v>
      </c>
      <c r="X97" s="23">
        <v>0.25</v>
      </c>
      <c r="Y97" s="25">
        <f t="shared" si="64"/>
        <v>8.65</v>
      </c>
      <c r="Z97" s="28">
        <f t="shared" si="65"/>
        <v>0.8650000000000001</v>
      </c>
      <c r="AA97" s="247">
        <f t="shared" si="66"/>
        <v>9.5150000000000006</v>
      </c>
      <c r="AB97" s="19"/>
      <c r="AC97" s="19"/>
      <c r="AD97" s="19"/>
      <c r="AK97" s="14">
        <v>10.47</v>
      </c>
      <c r="AL97" s="3"/>
    </row>
    <row r="98" spans="1:38" x14ac:dyDescent="0.35">
      <c r="A98" s="44" t="s">
        <v>320</v>
      </c>
      <c r="B98" s="1"/>
      <c r="C98" s="1"/>
      <c r="D98" s="200" t="s">
        <v>290</v>
      </c>
      <c r="E98" s="150" t="s">
        <v>249</v>
      </c>
      <c r="F98" s="12"/>
      <c r="G98" s="10"/>
      <c r="H98" s="31"/>
      <c r="I98" s="35"/>
      <c r="J98" s="240">
        <f>SUM(J90:J97)</f>
        <v>0</v>
      </c>
      <c r="K98" s="43"/>
      <c r="L98" s="43"/>
      <c r="M98" s="43"/>
      <c r="N98" s="43"/>
      <c r="O98" s="43"/>
      <c r="P98" s="43"/>
      <c r="Q98" s="208">
        <f>SUM(Q90:Q97)</f>
        <v>27</v>
      </c>
      <c r="R98" s="43"/>
      <c r="S98" s="43"/>
      <c r="T98" s="43"/>
      <c r="U98" s="208">
        <f t="shared" ref="U98:Z98" si="67">SUM(U90:U97)</f>
        <v>19</v>
      </c>
      <c r="V98" s="251">
        <f t="shared" si="67"/>
        <v>46</v>
      </c>
      <c r="W98" s="211">
        <f t="shared" si="67"/>
        <v>9.2000000000000011</v>
      </c>
      <c r="X98" s="245">
        <f t="shared" si="67"/>
        <v>2</v>
      </c>
      <c r="Y98" s="246">
        <f t="shared" si="67"/>
        <v>57.199999999999996</v>
      </c>
      <c r="Z98" s="211">
        <f t="shared" si="67"/>
        <v>5.7200000000000006</v>
      </c>
      <c r="AA98" s="248">
        <f t="shared" si="66"/>
        <v>62.919999999999995</v>
      </c>
      <c r="AB98" s="19"/>
      <c r="AC98" s="19"/>
      <c r="AD98" s="19"/>
      <c r="AK98" s="14"/>
      <c r="AL98" s="3"/>
    </row>
    <row r="99" spans="1:38" x14ac:dyDescent="0.35">
      <c r="B99" s="241"/>
      <c r="C99" s="241"/>
      <c r="D99" s="241"/>
      <c r="E99" s="242"/>
      <c r="F99" s="94"/>
      <c r="G99" s="3"/>
      <c r="H99" s="3"/>
      <c r="I99" s="72"/>
      <c r="J99" s="3"/>
      <c r="K99" s="3"/>
      <c r="L99" s="3"/>
      <c r="M99" s="3"/>
      <c r="N99" s="3"/>
      <c r="O99" s="3"/>
      <c r="P99" s="3"/>
      <c r="Q99" s="50"/>
      <c r="R99" s="3"/>
      <c r="S99" s="3"/>
      <c r="T99" s="3"/>
      <c r="U99" s="50"/>
      <c r="V99" s="50"/>
      <c r="W99" s="3"/>
      <c r="X99" s="3"/>
      <c r="Y99" s="3"/>
      <c r="Z99" s="3"/>
      <c r="AA99" s="3"/>
      <c r="AB99" s="3"/>
      <c r="AC99" s="3"/>
      <c r="AD99" s="3"/>
      <c r="AK99" s="3"/>
      <c r="AL99" s="3"/>
    </row>
    <row r="100" spans="1:38" x14ac:dyDescent="0.35">
      <c r="G100" s="9" t="s">
        <v>158</v>
      </c>
      <c r="I100" s="249">
        <f>V100+W100</f>
        <v>565.9</v>
      </c>
      <c r="J100" s="240">
        <f>J9+J14+J35+J55+J71+J87+J98</f>
        <v>16.75</v>
      </c>
      <c r="K100" s="23"/>
      <c r="L100" s="23"/>
      <c r="M100" s="23"/>
      <c r="N100" s="23"/>
      <c r="O100" s="23"/>
      <c r="P100" s="23"/>
      <c r="Q100" s="208">
        <f>Q9+Q14+Q35+Q55+Q71+Q87+Q98</f>
        <v>364.75</v>
      </c>
      <c r="R100" s="23"/>
      <c r="S100" s="23"/>
      <c r="T100" s="23"/>
      <c r="U100" s="208">
        <f t="shared" ref="U100:Z100" si="68">U9+U14+U35+U55+U71+U87+U98</f>
        <v>101.5</v>
      </c>
      <c r="V100" s="251">
        <f t="shared" si="68"/>
        <v>483</v>
      </c>
      <c r="W100" s="211">
        <f t="shared" si="68"/>
        <v>82.9</v>
      </c>
      <c r="X100" s="245">
        <f t="shared" si="68"/>
        <v>14.75</v>
      </c>
      <c r="Y100" s="208">
        <f t="shared" si="68"/>
        <v>580.65000000000009</v>
      </c>
      <c r="Z100" s="211">
        <f t="shared" si="68"/>
        <v>58.064999999999998</v>
      </c>
      <c r="AA100" s="248">
        <f t="shared" si="66"/>
        <v>638.71500000000015</v>
      </c>
    </row>
    <row r="101" spans="1:38" x14ac:dyDescent="0.35">
      <c r="F101" s="94"/>
      <c r="G101" s="3"/>
      <c r="H101" s="3"/>
      <c r="I101" s="72"/>
      <c r="J101" s="3"/>
      <c r="K101" s="3"/>
      <c r="L101" s="3"/>
      <c r="M101" s="3"/>
      <c r="N101" s="3"/>
      <c r="O101" s="3"/>
      <c r="P101" s="3"/>
      <c r="Q101" s="50"/>
      <c r="R101" s="3"/>
      <c r="S101" s="3"/>
      <c r="T101" s="3"/>
      <c r="U101" s="50"/>
      <c r="V101" s="50"/>
      <c r="W101" s="3"/>
      <c r="X101" s="3"/>
      <c r="Y101" s="3"/>
      <c r="Z101" s="3"/>
      <c r="AA101" s="3"/>
      <c r="AB101" s="3"/>
      <c r="AC101" s="3"/>
      <c r="AD101" s="3"/>
      <c r="AK101" s="3"/>
      <c r="AL101" s="3"/>
    </row>
    <row r="102" spans="1:38" x14ac:dyDescent="0.35">
      <c r="F102" s="94"/>
      <c r="G102" s="3"/>
      <c r="H102" s="3"/>
      <c r="I102" s="72"/>
      <c r="J102" s="3"/>
      <c r="K102" s="3"/>
      <c r="L102" s="3"/>
      <c r="M102" s="3"/>
      <c r="N102" s="3"/>
      <c r="O102" s="3"/>
      <c r="P102" s="3"/>
      <c r="Q102" s="50"/>
      <c r="R102" s="3"/>
      <c r="S102" s="3"/>
      <c r="T102" s="3"/>
      <c r="U102" s="50"/>
      <c r="V102" s="50"/>
      <c r="W102" s="3"/>
      <c r="X102" s="3"/>
      <c r="Y102" s="3"/>
      <c r="Z102" s="3"/>
      <c r="AA102" s="3"/>
      <c r="AB102" s="3"/>
      <c r="AC102" s="3"/>
      <c r="AD102" s="3"/>
      <c r="AK102" s="3"/>
      <c r="AL102" s="3"/>
    </row>
    <row r="103" spans="1:38" x14ac:dyDescent="0.35">
      <c r="F103" s="94"/>
      <c r="G103" s="3"/>
      <c r="H103" s="3"/>
      <c r="I103" s="72"/>
      <c r="J103" s="3"/>
      <c r="K103" s="3"/>
      <c r="L103" s="3"/>
      <c r="M103" s="3"/>
      <c r="N103" s="3"/>
      <c r="O103" s="3"/>
      <c r="P103" s="3"/>
      <c r="Q103" s="50"/>
      <c r="R103" s="3"/>
      <c r="S103" s="3"/>
      <c r="T103" s="3"/>
      <c r="U103" s="50"/>
      <c r="V103" s="50"/>
      <c r="W103" s="3"/>
      <c r="X103" s="3"/>
      <c r="Y103" s="3"/>
      <c r="Z103" s="3"/>
      <c r="AA103" s="3"/>
      <c r="AB103" s="3"/>
      <c r="AC103" s="3"/>
      <c r="AD103" s="3"/>
      <c r="AK103" s="3"/>
      <c r="AL103" s="3"/>
    </row>
    <row r="104" spans="1:38" x14ac:dyDescent="0.35">
      <c r="F104" s="94"/>
      <c r="G104" s="3"/>
      <c r="H104" s="3"/>
      <c r="I104" s="72"/>
      <c r="J104" s="3"/>
      <c r="K104" s="3"/>
      <c r="L104" s="3"/>
      <c r="M104" s="3"/>
      <c r="N104" s="3"/>
      <c r="O104" s="3"/>
      <c r="P104" s="3"/>
      <c r="Q104" s="50"/>
      <c r="R104" s="3"/>
      <c r="S104" s="3"/>
      <c r="T104" s="3"/>
      <c r="U104" s="50"/>
      <c r="V104" s="50"/>
      <c r="W104" s="3"/>
      <c r="X104" s="3"/>
      <c r="Y104" s="3"/>
      <c r="Z104" s="3"/>
      <c r="AA104" s="3"/>
      <c r="AB104" s="3"/>
      <c r="AC104" s="3"/>
      <c r="AD104" s="3"/>
      <c r="AK104" s="3"/>
      <c r="AL104" s="3"/>
    </row>
    <row r="105" spans="1:38" x14ac:dyDescent="0.35">
      <c r="F105" s="94"/>
      <c r="G105" s="3"/>
      <c r="H105" s="3"/>
      <c r="I105" s="72"/>
      <c r="J105" s="3"/>
      <c r="K105" s="3"/>
      <c r="L105" s="3"/>
      <c r="M105" s="3"/>
      <c r="N105" s="3"/>
      <c r="O105" s="3"/>
      <c r="P105" s="3"/>
      <c r="Q105" s="50"/>
      <c r="R105" s="3"/>
      <c r="S105" s="3"/>
      <c r="T105" s="3"/>
      <c r="U105" s="50"/>
      <c r="V105" s="50"/>
      <c r="W105" s="3"/>
      <c r="X105" s="3"/>
      <c r="Y105" s="3"/>
      <c r="Z105" s="3"/>
      <c r="AA105" s="3"/>
      <c r="AB105" s="3"/>
      <c r="AC105" s="3"/>
      <c r="AD105" s="3"/>
      <c r="AK105" s="3"/>
      <c r="AL105" s="3"/>
    </row>
    <row r="106" spans="1:38" x14ac:dyDescent="0.35">
      <c r="F106" s="94"/>
      <c r="G106" s="3"/>
      <c r="H106" s="3"/>
      <c r="I106" s="72"/>
      <c r="J106" s="3"/>
      <c r="K106" s="3"/>
      <c r="L106" s="3"/>
      <c r="M106" s="3"/>
      <c r="N106" s="3"/>
      <c r="O106" s="3"/>
      <c r="P106" s="3"/>
      <c r="Q106" s="50"/>
      <c r="R106" s="3"/>
      <c r="S106" s="3"/>
      <c r="T106" s="3"/>
      <c r="U106" s="50"/>
      <c r="V106" s="50"/>
      <c r="W106" s="3"/>
      <c r="X106" s="3"/>
      <c r="Y106" s="3"/>
      <c r="Z106" s="3"/>
      <c r="AA106" s="3"/>
      <c r="AB106" s="3"/>
      <c r="AC106" s="3"/>
      <c r="AD106" s="3"/>
      <c r="AK106" s="3"/>
      <c r="AL106" s="3"/>
    </row>
    <row r="107" spans="1:38" x14ac:dyDescent="0.35">
      <c r="F107" s="94"/>
      <c r="G107" s="3"/>
      <c r="H107" s="3"/>
      <c r="I107" s="72"/>
      <c r="J107" s="3"/>
      <c r="K107" s="3"/>
      <c r="L107" s="3"/>
      <c r="M107" s="3"/>
      <c r="N107" s="3"/>
      <c r="O107" s="3"/>
      <c r="P107" s="3"/>
      <c r="Q107" s="50"/>
      <c r="R107" s="3"/>
      <c r="S107" s="3"/>
      <c r="T107" s="3"/>
      <c r="U107" s="50"/>
      <c r="V107" s="50"/>
      <c r="W107" s="3"/>
      <c r="X107" s="3"/>
      <c r="Y107" s="3"/>
      <c r="Z107" s="3"/>
      <c r="AA107" s="3"/>
      <c r="AB107" s="3"/>
      <c r="AC107" s="3"/>
      <c r="AD107" s="3"/>
      <c r="AK107" s="3"/>
      <c r="AL107" s="3"/>
    </row>
    <row r="108" spans="1:38" x14ac:dyDescent="0.35">
      <c r="F108" s="94"/>
      <c r="G108" s="3"/>
      <c r="H108" s="3"/>
      <c r="I108" s="72"/>
      <c r="J108" s="3"/>
      <c r="K108" s="3"/>
      <c r="L108" s="3"/>
      <c r="M108" s="3"/>
      <c r="N108" s="3"/>
      <c r="O108" s="3"/>
      <c r="P108" s="3"/>
      <c r="Q108" s="50"/>
      <c r="R108" s="3"/>
      <c r="S108" s="3"/>
      <c r="T108" s="3"/>
      <c r="U108" s="50"/>
      <c r="V108" s="50"/>
      <c r="W108" s="3"/>
      <c r="X108" s="3"/>
      <c r="Y108" s="3"/>
      <c r="Z108" s="3"/>
      <c r="AA108" s="3"/>
      <c r="AB108" s="3"/>
      <c r="AC108" s="3"/>
      <c r="AD108" s="3"/>
      <c r="AK108" s="3"/>
      <c r="AL108" s="3"/>
    </row>
    <row r="109" spans="1:38" x14ac:dyDescent="0.35">
      <c r="B109" s="243"/>
      <c r="C109" s="243"/>
      <c r="D109" s="243"/>
      <c r="E109" s="244"/>
      <c r="F109" s="94"/>
      <c r="G109" s="3"/>
      <c r="H109" s="3"/>
      <c r="I109" s="72"/>
      <c r="J109" s="3"/>
      <c r="K109" s="3"/>
      <c r="L109" s="3"/>
      <c r="M109" s="3"/>
      <c r="N109" s="3"/>
      <c r="O109" s="3"/>
      <c r="P109" s="3"/>
      <c r="Q109" s="50"/>
      <c r="R109" s="3"/>
      <c r="S109" s="3"/>
      <c r="T109" s="3"/>
      <c r="U109" s="50"/>
      <c r="V109" s="50"/>
      <c r="W109" s="3"/>
      <c r="X109" s="3"/>
      <c r="Y109" s="3"/>
      <c r="Z109" s="3"/>
      <c r="AA109" s="3"/>
      <c r="AB109" s="3"/>
      <c r="AC109" s="3"/>
      <c r="AD109" s="3"/>
      <c r="AK109" s="3"/>
      <c r="AL109" s="3"/>
    </row>
    <row r="110" spans="1:38" x14ac:dyDescent="0.35">
      <c r="A110" s="44" t="s">
        <v>189</v>
      </c>
      <c r="B110" s="1"/>
      <c r="C110" s="1" t="s">
        <v>161</v>
      </c>
      <c r="D110" s="1" t="s">
        <v>166</v>
      </c>
      <c r="E110" s="11" t="s">
        <v>183</v>
      </c>
      <c r="F110" s="12"/>
      <c r="G110" s="10" t="s">
        <v>193</v>
      </c>
      <c r="H110" s="31">
        <v>0</v>
      </c>
      <c r="I110" s="35">
        <v>3</v>
      </c>
      <c r="J110" s="239"/>
      <c r="K110" s="43"/>
      <c r="L110" s="43">
        <v>1</v>
      </c>
      <c r="M110" s="43">
        <v>1</v>
      </c>
      <c r="N110" s="43"/>
      <c r="O110" s="43"/>
      <c r="P110" s="43"/>
      <c r="Q110" s="52">
        <f>SUM(K110:N110)</f>
        <v>2</v>
      </c>
      <c r="R110" s="43">
        <v>0.5</v>
      </c>
      <c r="S110" s="43">
        <v>0.5</v>
      </c>
      <c r="T110" s="43"/>
      <c r="U110" s="52">
        <f t="shared" ref="U110:U115" si="69">SUM(R110:T110)</f>
        <v>1</v>
      </c>
      <c r="V110" s="25">
        <f t="shared" ref="V110:V115" si="70">J110+Q110+U110</f>
        <v>3</v>
      </c>
      <c r="W110" s="28">
        <f t="shared" si="5"/>
        <v>0.60000000000000009</v>
      </c>
      <c r="X110" s="23"/>
      <c r="Y110" s="25">
        <f t="shared" ref="Y110:Y115" si="71">SUM(V110:X110)</f>
        <v>3.6</v>
      </c>
      <c r="Z110" s="28">
        <f t="shared" si="6"/>
        <v>0.36000000000000004</v>
      </c>
      <c r="AA110" s="26" t="e">
        <f>Y110+Z110+#REF!</f>
        <v>#REF!</v>
      </c>
      <c r="AB110" s="19"/>
      <c r="AC110" s="19"/>
      <c r="AD110" s="19"/>
      <c r="AK110" s="14"/>
      <c r="AL110" s="3"/>
    </row>
    <row r="111" spans="1:38" x14ac:dyDescent="0.35">
      <c r="B111" s="1"/>
      <c r="C111" s="1" t="s">
        <v>161</v>
      </c>
      <c r="D111" s="1" t="s">
        <v>167</v>
      </c>
      <c r="E111" s="12"/>
      <c r="F111" s="12"/>
      <c r="G111" s="10" t="s">
        <v>193</v>
      </c>
      <c r="H111" s="31"/>
      <c r="I111" s="35"/>
      <c r="J111" s="239"/>
      <c r="K111" s="43"/>
      <c r="L111" s="43"/>
      <c r="M111" s="43"/>
      <c r="N111" s="43"/>
      <c r="O111" s="43"/>
      <c r="P111" s="43"/>
      <c r="Q111" s="52">
        <f t="shared" ref="Q111:Q115" si="72">SUM(K111:N111)</f>
        <v>0</v>
      </c>
      <c r="R111" s="43"/>
      <c r="S111" s="43"/>
      <c r="T111" s="43"/>
      <c r="U111" s="52">
        <f t="shared" si="69"/>
        <v>0</v>
      </c>
      <c r="V111" s="25">
        <f t="shared" si="70"/>
        <v>0</v>
      </c>
      <c r="W111" s="28">
        <f t="shared" si="5"/>
        <v>0</v>
      </c>
      <c r="X111" s="23"/>
      <c r="Y111" s="25">
        <f t="shared" si="71"/>
        <v>0</v>
      </c>
      <c r="Z111" s="28">
        <f t="shared" si="6"/>
        <v>0</v>
      </c>
      <c r="AA111" s="26" t="e">
        <f>Y111+Z111+#REF!</f>
        <v>#REF!</v>
      </c>
      <c r="AB111" s="19"/>
      <c r="AC111" s="19"/>
      <c r="AD111" s="19"/>
      <c r="AK111" s="14"/>
      <c r="AL111" s="3"/>
    </row>
    <row r="112" spans="1:38" x14ac:dyDescent="0.35">
      <c r="B112" s="1"/>
      <c r="C112" s="1" t="s">
        <v>161</v>
      </c>
      <c r="D112" s="1" t="s">
        <v>168</v>
      </c>
      <c r="E112" s="12"/>
      <c r="F112" s="12"/>
      <c r="G112" s="10" t="s">
        <v>193</v>
      </c>
      <c r="H112" s="31"/>
      <c r="I112" s="35"/>
      <c r="J112" s="239"/>
      <c r="K112" s="43"/>
      <c r="L112" s="43"/>
      <c r="M112" s="43"/>
      <c r="N112" s="43"/>
      <c r="O112" s="43"/>
      <c r="P112" s="43"/>
      <c r="Q112" s="52">
        <f t="shared" si="72"/>
        <v>0</v>
      </c>
      <c r="R112" s="43"/>
      <c r="S112" s="43"/>
      <c r="T112" s="43"/>
      <c r="U112" s="52">
        <f t="shared" si="69"/>
        <v>0</v>
      </c>
      <c r="V112" s="25">
        <f t="shared" si="70"/>
        <v>0</v>
      </c>
      <c r="W112" s="28">
        <f t="shared" si="5"/>
        <v>0</v>
      </c>
      <c r="X112" s="23"/>
      <c r="Y112" s="25">
        <f t="shared" si="71"/>
        <v>0</v>
      </c>
      <c r="Z112" s="28">
        <f t="shared" si="6"/>
        <v>0</v>
      </c>
      <c r="AA112" s="26" t="e">
        <f>Y112+Z112+#REF!</f>
        <v>#REF!</v>
      </c>
      <c r="AB112" s="19"/>
      <c r="AC112" s="19"/>
      <c r="AD112" s="19"/>
      <c r="AK112" s="14"/>
      <c r="AL112" s="3"/>
    </row>
    <row r="113" spans="2:38" x14ac:dyDescent="0.35">
      <c r="B113" s="1"/>
      <c r="C113" s="1" t="s">
        <v>161</v>
      </c>
      <c r="D113" s="1" t="s">
        <v>169</v>
      </c>
      <c r="E113" s="12"/>
      <c r="F113" s="12"/>
      <c r="G113" s="10" t="s">
        <v>193</v>
      </c>
      <c r="H113" s="31"/>
      <c r="I113" s="35"/>
      <c r="J113" s="239"/>
      <c r="K113" s="43"/>
      <c r="L113" s="43"/>
      <c r="M113" s="43"/>
      <c r="N113" s="43"/>
      <c r="O113" s="43"/>
      <c r="P113" s="43"/>
      <c r="Q113" s="52">
        <f t="shared" si="72"/>
        <v>0</v>
      </c>
      <c r="R113" s="43"/>
      <c r="S113" s="43"/>
      <c r="T113" s="43"/>
      <c r="U113" s="52">
        <f t="shared" si="69"/>
        <v>0</v>
      </c>
      <c r="V113" s="25">
        <f t="shared" si="70"/>
        <v>0</v>
      </c>
      <c r="W113" s="28">
        <f t="shared" si="5"/>
        <v>0</v>
      </c>
      <c r="X113" s="23"/>
      <c r="Y113" s="25">
        <f t="shared" si="71"/>
        <v>0</v>
      </c>
      <c r="Z113" s="28">
        <f t="shared" si="6"/>
        <v>0</v>
      </c>
      <c r="AA113" s="26" t="e">
        <f>Y113+Z113+#REF!</f>
        <v>#REF!</v>
      </c>
      <c r="AB113" s="19"/>
      <c r="AC113" s="19"/>
      <c r="AD113" s="19"/>
      <c r="AK113" s="14"/>
      <c r="AL113" s="3"/>
    </row>
    <row r="114" spans="2:38" x14ac:dyDescent="0.35">
      <c r="B114" s="1"/>
      <c r="C114" s="1" t="s">
        <v>161</v>
      </c>
      <c r="D114" s="1" t="s">
        <v>170</v>
      </c>
      <c r="E114" s="12"/>
      <c r="F114" s="12"/>
      <c r="G114" s="10" t="s">
        <v>193</v>
      </c>
      <c r="H114" s="31"/>
      <c r="I114" s="35"/>
      <c r="J114" s="239"/>
      <c r="K114" s="23"/>
      <c r="L114" s="23"/>
      <c r="M114" s="23"/>
      <c r="N114" s="23"/>
      <c r="O114" s="23"/>
      <c r="P114" s="23"/>
      <c r="Q114" s="52">
        <f t="shared" si="72"/>
        <v>0</v>
      </c>
      <c r="R114" s="23"/>
      <c r="S114" s="23"/>
      <c r="T114" s="23"/>
      <c r="U114" s="52">
        <f t="shared" si="69"/>
        <v>0</v>
      </c>
      <c r="V114" s="25">
        <f t="shared" si="70"/>
        <v>0</v>
      </c>
      <c r="W114" s="28">
        <f t="shared" si="5"/>
        <v>0</v>
      </c>
      <c r="X114" s="23"/>
      <c r="Y114" s="25">
        <f t="shared" si="71"/>
        <v>0</v>
      </c>
      <c r="Z114" s="28">
        <f t="shared" si="6"/>
        <v>0</v>
      </c>
      <c r="AA114" s="26" t="e">
        <f>Y114+Z114+#REF!</f>
        <v>#REF!</v>
      </c>
      <c r="AB114" s="19"/>
      <c r="AC114" s="19"/>
      <c r="AD114" s="19"/>
      <c r="AK114" s="14"/>
      <c r="AL114" s="3"/>
    </row>
    <row r="115" spans="2:38" x14ac:dyDescent="0.35">
      <c r="B115" s="1"/>
      <c r="C115" s="1" t="s">
        <v>161</v>
      </c>
      <c r="D115" s="1" t="s">
        <v>171</v>
      </c>
      <c r="E115" s="12"/>
      <c r="F115" s="12"/>
      <c r="G115" s="10" t="s">
        <v>193</v>
      </c>
      <c r="H115" s="31"/>
      <c r="I115" s="35"/>
      <c r="J115" s="239"/>
      <c r="K115" s="23"/>
      <c r="L115" s="23"/>
      <c r="M115" s="23"/>
      <c r="N115" s="23"/>
      <c r="O115" s="23"/>
      <c r="P115" s="23"/>
      <c r="Q115" s="52">
        <f t="shared" si="72"/>
        <v>0</v>
      </c>
      <c r="R115" s="23"/>
      <c r="S115" s="23"/>
      <c r="T115" s="23"/>
      <c r="U115" s="52">
        <f t="shared" si="69"/>
        <v>0</v>
      </c>
      <c r="V115" s="25">
        <f t="shared" si="70"/>
        <v>0</v>
      </c>
      <c r="W115" s="28">
        <f t="shared" si="5"/>
        <v>0</v>
      </c>
      <c r="X115" s="23"/>
      <c r="Y115" s="25">
        <f t="shared" si="71"/>
        <v>0</v>
      </c>
      <c r="Z115" s="28">
        <f t="shared" si="6"/>
        <v>0</v>
      </c>
      <c r="AA115" s="26" t="e">
        <f>Y115+Z115+#REF!</f>
        <v>#REF!</v>
      </c>
      <c r="AB115" s="19"/>
      <c r="AC115" s="19"/>
      <c r="AD115" s="19"/>
      <c r="AK115" s="14"/>
      <c r="AL115" s="3"/>
    </row>
    <row r="116" spans="2:38" x14ac:dyDescent="0.35">
      <c r="B116" s="15"/>
      <c r="C116" s="15"/>
      <c r="D116" s="15"/>
      <c r="E116" s="16"/>
      <c r="F116" s="94"/>
      <c r="G116" s="3"/>
      <c r="H116" s="3"/>
      <c r="I116" s="35"/>
      <c r="J116" s="3"/>
      <c r="K116" s="3"/>
      <c r="L116" s="3"/>
      <c r="M116" s="3"/>
      <c r="N116" s="3"/>
      <c r="O116" s="3"/>
      <c r="P116" s="3"/>
      <c r="Q116" s="50"/>
      <c r="R116" s="3"/>
      <c r="S116" s="3"/>
      <c r="T116" s="3"/>
      <c r="U116" s="50"/>
      <c r="V116" s="50"/>
      <c r="W116" s="3"/>
      <c r="X116" s="3"/>
      <c r="Y116" s="3"/>
      <c r="Z116" s="3"/>
      <c r="AA116" s="3"/>
      <c r="AB116" s="3"/>
      <c r="AC116" s="3"/>
      <c r="AD116" s="3"/>
      <c r="AK116" s="3"/>
      <c r="AL116" s="3"/>
    </row>
    <row r="117" spans="2:38" x14ac:dyDescent="0.35">
      <c r="B117" s="1" t="s">
        <v>87</v>
      </c>
      <c r="C117" s="1" t="s">
        <v>60</v>
      </c>
      <c r="D117" s="1" t="s">
        <v>115</v>
      </c>
      <c r="E117" s="12"/>
      <c r="F117" s="12"/>
      <c r="G117" s="10"/>
      <c r="H117" s="31">
        <v>0</v>
      </c>
      <c r="I117" s="35"/>
      <c r="J117" s="239"/>
      <c r="K117" s="23"/>
      <c r="L117" s="23"/>
      <c r="M117" s="23"/>
      <c r="N117" s="23"/>
      <c r="O117" s="23"/>
      <c r="P117" s="23"/>
      <c r="Q117" s="49"/>
      <c r="R117" s="23"/>
      <c r="S117" s="23"/>
      <c r="T117" s="23"/>
      <c r="U117" s="49"/>
      <c r="V117" s="25" t="e">
        <f>J117+Q117+U117+#REF!</f>
        <v>#REF!</v>
      </c>
      <c r="W117" s="28" t="e">
        <f t="shared" ref="W117:W120" si="73">V117*20%</f>
        <v>#REF!</v>
      </c>
      <c r="X117" s="23"/>
      <c r="Y117" s="25" t="e">
        <f t="shared" ref="Y117:Y120" si="74">SUM(V117:X117)</f>
        <v>#REF!</v>
      </c>
      <c r="Z117" s="28" t="e">
        <f t="shared" ref="Z117:Z120" si="75">Y117*10%</f>
        <v>#REF!</v>
      </c>
      <c r="AA117" s="26" t="e">
        <f>Y117+Z117+#REF!</f>
        <v>#REF!</v>
      </c>
      <c r="AB117" s="19"/>
      <c r="AC117" s="19"/>
      <c r="AD117" s="19"/>
      <c r="AK117" s="14"/>
      <c r="AL117" s="3"/>
    </row>
    <row r="118" spans="2:38" x14ac:dyDescent="0.35">
      <c r="B118" s="1" t="s">
        <v>87</v>
      </c>
      <c r="C118" s="1" t="s">
        <v>60</v>
      </c>
      <c r="D118" s="1" t="s">
        <v>116</v>
      </c>
      <c r="E118" s="12"/>
      <c r="F118" s="12"/>
      <c r="G118" s="10"/>
      <c r="H118" s="31">
        <v>0</v>
      </c>
      <c r="I118" s="35"/>
      <c r="J118" s="239"/>
      <c r="K118" s="23"/>
      <c r="L118" s="23"/>
      <c r="M118" s="23"/>
      <c r="N118" s="23"/>
      <c r="O118" s="23"/>
      <c r="P118" s="23"/>
      <c r="Q118" s="49"/>
      <c r="R118" s="23"/>
      <c r="S118" s="23"/>
      <c r="T118" s="23"/>
      <c r="U118" s="49"/>
      <c r="V118" s="25" t="e">
        <f>J118+Q118+U118+#REF!</f>
        <v>#REF!</v>
      </c>
      <c r="W118" s="28" t="e">
        <f t="shared" si="73"/>
        <v>#REF!</v>
      </c>
      <c r="X118" s="23"/>
      <c r="Y118" s="25" t="e">
        <f t="shared" si="74"/>
        <v>#REF!</v>
      </c>
      <c r="Z118" s="28" t="e">
        <f t="shared" si="75"/>
        <v>#REF!</v>
      </c>
      <c r="AA118" s="26" t="e">
        <f>Y118+Z118+#REF!</f>
        <v>#REF!</v>
      </c>
      <c r="AB118" s="19"/>
      <c r="AC118" s="19"/>
      <c r="AD118" s="19"/>
      <c r="AK118" s="14"/>
      <c r="AL118" s="3"/>
    </row>
    <row r="119" spans="2:38" x14ac:dyDescent="0.35">
      <c r="B119" s="1" t="s">
        <v>87</v>
      </c>
      <c r="C119" s="1" t="s">
        <v>60</v>
      </c>
      <c r="D119" s="1" t="s">
        <v>117</v>
      </c>
      <c r="E119" s="12"/>
      <c r="F119" s="12"/>
      <c r="G119" s="10"/>
      <c r="H119" s="31">
        <v>0</v>
      </c>
      <c r="I119" s="35"/>
      <c r="J119" s="239"/>
      <c r="K119" s="23"/>
      <c r="L119" s="23"/>
      <c r="M119" s="23"/>
      <c r="N119" s="23"/>
      <c r="O119" s="23"/>
      <c r="P119" s="23"/>
      <c r="Q119" s="49"/>
      <c r="R119" s="23"/>
      <c r="S119" s="23"/>
      <c r="T119" s="23"/>
      <c r="U119" s="49"/>
      <c r="V119" s="25" t="e">
        <f>J119+Q119+U119+#REF!</f>
        <v>#REF!</v>
      </c>
      <c r="W119" s="28" t="e">
        <f t="shared" si="73"/>
        <v>#REF!</v>
      </c>
      <c r="X119" s="23"/>
      <c r="Y119" s="25" t="e">
        <f t="shared" si="74"/>
        <v>#REF!</v>
      </c>
      <c r="Z119" s="28" t="e">
        <f t="shared" si="75"/>
        <v>#REF!</v>
      </c>
      <c r="AA119" s="26" t="e">
        <f>Y119+Z119+#REF!</f>
        <v>#REF!</v>
      </c>
      <c r="AB119" s="19"/>
      <c r="AC119" s="19"/>
      <c r="AD119" s="19"/>
      <c r="AK119" s="14"/>
      <c r="AL119" s="3"/>
    </row>
    <row r="120" spans="2:38" x14ac:dyDescent="0.35">
      <c r="B120" s="1" t="s">
        <v>87</v>
      </c>
      <c r="C120" s="1" t="s">
        <v>60</v>
      </c>
      <c r="D120" s="1" t="s">
        <v>118</v>
      </c>
      <c r="E120" s="12"/>
      <c r="F120" s="12"/>
      <c r="G120" s="10"/>
      <c r="H120" s="31">
        <v>0</v>
      </c>
      <c r="I120" s="35"/>
      <c r="J120" s="239"/>
      <c r="K120" s="23"/>
      <c r="L120" s="23"/>
      <c r="M120" s="23"/>
      <c r="N120" s="23"/>
      <c r="O120" s="23"/>
      <c r="P120" s="23"/>
      <c r="Q120" s="49"/>
      <c r="R120" s="23"/>
      <c r="S120" s="23"/>
      <c r="T120" s="23"/>
      <c r="U120" s="49"/>
      <c r="V120" s="25" t="e">
        <f>J120+Q120+U120+#REF!</f>
        <v>#REF!</v>
      </c>
      <c r="W120" s="28" t="e">
        <f t="shared" si="73"/>
        <v>#REF!</v>
      </c>
      <c r="X120" s="23"/>
      <c r="Y120" s="25" t="e">
        <f t="shared" si="74"/>
        <v>#REF!</v>
      </c>
      <c r="Z120" s="28" t="e">
        <f t="shared" si="75"/>
        <v>#REF!</v>
      </c>
      <c r="AA120" s="26" t="e">
        <f>Y120+Z120+#REF!</f>
        <v>#REF!</v>
      </c>
      <c r="AB120" s="19"/>
      <c r="AC120" s="19"/>
      <c r="AD120" s="19"/>
      <c r="AK120" s="14"/>
      <c r="AL120" s="3"/>
    </row>
    <row r="121" spans="2:38" x14ac:dyDescent="0.35">
      <c r="B121" s="15"/>
      <c r="C121" s="15"/>
      <c r="D121" s="15"/>
      <c r="E121" s="16"/>
      <c r="F121" s="94"/>
      <c r="G121" s="3"/>
      <c r="H121" s="3"/>
      <c r="I121" s="35"/>
      <c r="J121" s="3"/>
      <c r="K121" s="3"/>
      <c r="L121" s="3"/>
      <c r="M121" s="3"/>
      <c r="N121" s="3"/>
      <c r="O121" s="3"/>
      <c r="P121" s="3"/>
      <c r="Q121" s="50"/>
      <c r="R121" s="3"/>
      <c r="S121" s="3"/>
      <c r="T121" s="3"/>
      <c r="U121" s="50"/>
      <c r="V121" s="50"/>
      <c r="W121" s="3"/>
      <c r="X121" s="3"/>
      <c r="Y121" s="3"/>
      <c r="Z121" s="3"/>
      <c r="AA121" s="3"/>
      <c r="AB121" s="3"/>
      <c r="AC121" s="3"/>
      <c r="AD121" s="3"/>
      <c r="AK121" s="3"/>
      <c r="AL121" s="3"/>
    </row>
    <row r="122" spans="2:38" x14ac:dyDescent="0.35">
      <c r="B122" s="1" t="s">
        <v>87</v>
      </c>
      <c r="C122" s="1" t="s">
        <v>83</v>
      </c>
      <c r="D122" s="1" t="s">
        <v>102</v>
      </c>
      <c r="E122" s="12" t="s">
        <v>84</v>
      </c>
      <c r="F122" s="12"/>
      <c r="G122" s="10" t="s">
        <v>80</v>
      </c>
      <c r="H122" s="31">
        <v>0</v>
      </c>
      <c r="I122" s="35"/>
      <c r="J122" s="239">
        <v>0</v>
      </c>
      <c r="K122" s="23"/>
      <c r="L122" s="23"/>
      <c r="M122" s="23"/>
      <c r="N122" s="23"/>
      <c r="O122" s="23"/>
      <c r="P122" s="23"/>
      <c r="Q122" s="49">
        <v>0</v>
      </c>
      <c r="R122" s="23"/>
      <c r="S122" s="23"/>
      <c r="T122" s="23"/>
      <c r="U122" s="49">
        <v>0</v>
      </c>
      <c r="V122" s="25" t="e">
        <f>J122+Q122+U122+#REF!</f>
        <v>#REF!</v>
      </c>
      <c r="W122" s="28" t="e">
        <f t="shared" ref="W122:W132" si="76">V122*20%</f>
        <v>#REF!</v>
      </c>
      <c r="X122" s="23">
        <v>0</v>
      </c>
      <c r="Y122" s="25" t="e">
        <f t="shared" ref="Y122:Y132" si="77">SUM(V122:X122)</f>
        <v>#REF!</v>
      </c>
      <c r="Z122" s="28" t="e">
        <f t="shared" ref="Z122:Z132" si="78">Y122*10%</f>
        <v>#REF!</v>
      </c>
      <c r="AA122" s="26" t="e">
        <f>Y122+Z122+#REF!</f>
        <v>#REF!</v>
      </c>
      <c r="AB122" s="41" t="s">
        <v>172</v>
      </c>
      <c r="AC122" s="19"/>
      <c r="AD122" s="19"/>
      <c r="AK122" s="14">
        <v>36.909999999999997</v>
      </c>
      <c r="AL122" s="3"/>
    </row>
    <row r="123" spans="2:38" x14ac:dyDescent="0.35">
      <c r="B123" s="1" t="s">
        <v>87</v>
      </c>
      <c r="C123" s="1" t="s">
        <v>83</v>
      </c>
      <c r="D123" s="1" t="s">
        <v>105</v>
      </c>
      <c r="E123" s="12"/>
      <c r="F123" s="12"/>
      <c r="G123" s="10"/>
      <c r="H123" s="31">
        <v>0</v>
      </c>
      <c r="I123" s="35"/>
      <c r="J123" s="239"/>
      <c r="K123" s="23"/>
      <c r="L123" s="23"/>
      <c r="M123" s="23"/>
      <c r="N123" s="23"/>
      <c r="O123" s="23"/>
      <c r="P123" s="23"/>
      <c r="Q123" s="49"/>
      <c r="R123" s="23"/>
      <c r="S123" s="23"/>
      <c r="T123" s="23"/>
      <c r="U123" s="49"/>
      <c r="V123" s="25" t="e">
        <f>J123+Q123+U123+#REF!</f>
        <v>#REF!</v>
      </c>
      <c r="W123" s="28" t="e">
        <f t="shared" si="76"/>
        <v>#REF!</v>
      </c>
      <c r="X123" s="23"/>
      <c r="Y123" s="25" t="e">
        <f t="shared" si="77"/>
        <v>#REF!</v>
      </c>
      <c r="Z123" s="28" t="e">
        <f t="shared" si="78"/>
        <v>#REF!</v>
      </c>
      <c r="AA123" s="26" t="e">
        <f>Y123+Z123+#REF!</f>
        <v>#REF!</v>
      </c>
      <c r="AB123" s="19"/>
      <c r="AC123" s="19"/>
      <c r="AD123" s="19"/>
      <c r="AK123" s="14"/>
      <c r="AL123" s="3"/>
    </row>
    <row r="124" spans="2:38" x14ac:dyDescent="0.35">
      <c r="B124" s="1" t="s">
        <v>87</v>
      </c>
      <c r="C124" s="1" t="s">
        <v>83</v>
      </c>
      <c r="D124" s="1" t="s">
        <v>106</v>
      </c>
      <c r="E124" s="12"/>
      <c r="F124" s="12"/>
      <c r="G124" s="10"/>
      <c r="H124" s="31">
        <v>0</v>
      </c>
      <c r="I124" s="35"/>
      <c r="J124" s="239"/>
      <c r="K124" s="23"/>
      <c r="L124" s="23"/>
      <c r="M124" s="23"/>
      <c r="N124" s="23"/>
      <c r="O124" s="23"/>
      <c r="P124" s="23"/>
      <c r="Q124" s="49"/>
      <c r="R124" s="23"/>
      <c r="S124" s="23"/>
      <c r="T124" s="23"/>
      <c r="U124" s="49"/>
      <c r="V124" s="25" t="e">
        <f>J124+Q124+U124+#REF!</f>
        <v>#REF!</v>
      </c>
      <c r="W124" s="28" t="e">
        <f t="shared" si="76"/>
        <v>#REF!</v>
      </c>
      <c r="X124" s="23"/>
      <c r="Y124" s="25" t="e">
        <f t="shared" si="77"/>
        <v>#REF!</v>
      </c>
      <c r="Z124" s="28" t="e">
        <f t="shared" si="78"/>
        <v>#REF!</v>
      </c>
      <c r="AA124" s="26" t="e">
        <f>Y124+Z124+#REF!</f>
        <v>#REF!</v>
      </c>
      <c r="AB124" s="19"/>
      <c r="AC124" s="19"/>
      <c r="AD124" s="19"/>
      <c r="AK124" s="14"/>
      <c r="AL124" s="3"/>
    </row>
    <row r="125" spans="2:38" x14ac:dyDescent="0.35">
      <c r="B125" s="1" t="s">
        <v>87</v>
      </c>
      <c r="C125" s="1" t="s">
        <v>83</v>
      </c>
      <c r="D125" s="1" t="s">
        <v>107</v>
      </c>
      <c r="E125" s="12"/>
      <c r="F125" s="12"/>
      <c r="G125" s="10"/>
      <c r="H125" s="31">
        <v>0</v>
      </c>
      <c r="I125" s="35"/>
      <c r="J125" s="239"/>
      <c r="K125" s="23"/>
      <c r="L125" s="23"/>
      <c r="M125" s="23"/>
      <c r="N125" s="23"/>
      <c r="O125" s="23"/>
      <c r="P125" s="23"/>
      <c r="Q125" s="49"/>
      <c r="R125" s="23"/>
      <c r="S125" s="23"/>
      <c r="T125" s="23"/>
      <c r="U125" s="49"/>
      <c r="V125" s="25" t="e">
        <f>J125+Q125+U125+#REF!</f>
        <v>#REF!</v>
      </c>
      <c r="W125" s="28" t="e">
        <f t="shared" si="76"/>
        <v>#REF!</v>
      </c>
      <c r="X125" s="23"/>
      <c r="Y125" s="25" t="e">
        <f t="shared" si="77"/>
        <v>#REF!</v>
      </c>
      <c r="Z125" s="28" t="e">
        <f t="shared" si="78"/>
        <v>#REF!</v>
      </c>
      <c r="AA125" s="26" t="e">
        <f>Y125+Z125+#REF!</f>
        <v>#REF!</v>
      </c>
      <c r="AB125" s="19"/>
      <c r="AC125" s="19"/>
      <c r="AD125" s="19"/>
      <c r="AK125" s="14"/>
      <c r="AL125" s="3"/>
    </row>
    <row r="126" spans="2:38" x14ac:dyDescent="0.35">
      <c r="B126" s="1" t="s">
        <v>87</v>
      </c>
      <c r="C126" s="1" t="s">
        <v>83</v>
      </c>
      <c r="D126" s="1" t="s">
        <v>108</v>
      </c>
      <c r="E126" s="12"/>
      <c r="F126" s="12"/>
      <c r="G126" s="10"/>
      <c r="H126" s="31">
        <v>0</v>
      </c>
      <c r="I126" s="35"/>
      <c r="J126" s="239"/>
      <c r="K126" s="23"/>
      <c r="L126" s="23"/>
      <c r="M126" s="23"/>
      <c r="N126" s="23"/>
      <c r="O126" s="23"/>
      <c r="P126" s="23"/>
      <c r="Q126" s="49"/>
      <c r="R126" s="23"/>
      <c r="S126" s="23"/>
      <c r="T126" s="23"/>
      <c r="U126" s="49"/>
      <c r="V126" s="25" t="e">
        <f>J126+Q126+U126+#REF!</f>
        <v>#REF!</v>
      </c>
      <c r="W126" s="28" t="e">
        <f t="shared" si="76"/>
        <v>#REF!</v>
      </c>
      <c r="X126" s="23"/>
      <c r="Y126" s="25" t="e">
        <f t="shared" si="77"/>
        <v>#REF!</v>
      </c>
      <c r="Z126" s="28" t="e">
        <f t="shared" si="78"/>
        <v>#REF!</v>
      </c>
      <c r="AA126" s="26" t="e">
        <f>Y126+Z126+#REF!</f>
        <v>#REF!</v>
      </c>
      <c r="AB126" s="19"/>
      <c r="AC126" s="19"/>
      <c r="AD126" s="19"/>
      <c r="AK126" s="14"/>
      <c r="AL126" s="3"/>
    </row>
    <row r="127" spans="2:38" x14ac:dyDescent="0.35">
      <c r="B127" s="1" t="s">
        <v>87</v>
      </c>
      <c r="C127" s="1" t="s">
        <v>83</v>
      </c>
      <c r="D127" s="1" t="s">
        <v>109</v>
      </c>
      <c r="E127" s="12"/>
      <c r="F127" s="12"/>
      <c r="G127" s="10"/>
      <c r="H127" s="31">
        <v>0</v>
      </c>
      <c r="I127" s="35"/>
      <c r="J127" s="239"/>
      <c r="K127" s="23"/>
      <c r="L127" s="23"/>
      <c r="M127" s="23"/>
      <c r="N127" s="23"/>
      <c r="O127" s="23"/>
      <c r="P127" s="23"/>
      <c r="Q127" s="49"/>
      <c r="R127" s="23"/>
      <c r="S127" s="23"/>
      <c r="T127" s="23"/>
      <c r="U127" s="49"/>
      <c r="V127" s="25" t="e">
        <f>J127+Q127+U127+#REF!</f>
        <v>#REF!</v>
      </c>
      <c r="W127" s="28" t="e">
        <f t="shared" si="76"/>
        <v>#REF!</v>
      </c>
      <c r="X127" s="23"/>
      <c r="Y127" s="25" t="e">
        <f t="shared" si="77"/>
        <v>#REF!</v>
      </c>
      <c r="Z127" s="28" t="e">
        <f t="shared" si="78"/>
        <v>#REF!</v>
      </c>
      <c r="AA127" s="26" t="e">
        <f>Y127+Z127+#REF!</f>
        <v>#REF!</v>
      </c>
      <c r="AB127" s="19"/>
      <c r="AC127" s="19"/>
      <c r="AD127" s="19"/>
      <c r="AK127" s="14"/>
      <c r="AL127" s="3"/>
    </row>
    <row r="128" spans="2:38" x14ac:dyDescent="0.35">
      <c r="B128" s="1" t="s">
        <v>87</v>
      </c>
      <c r="C128" s="1" t="s">
        <v>83</v>
      </c>
      <c r="D128" s="1" t="s">
        <v>110</v>
      </c>
      <c r="E128" s="12"/>
      <c r="F128" s="12"/>
      <c r="G128" s="10"/>
      <c r="H128" s="31">
        <v>0</v>
      </c>
      <c r="I128" s="35"/>
      <c r="J128" s="239"/>
      <c r="K128" s="23"/>
      <c r="L128" s="23"/>
      <c r="M128" s="23"/>
      <c r="N128" s="23"/>
      <c r="O128" s="23"/>
      <c r="P128" s="23"/>
      <c r="Q128" s="49"/>
      <c r="R128" s="23"/>
      <c r="S128" s="23"/>
      <c r="T128" s="23"/>
      <c r="U128" s="49"/>
      <c r="V128" s="25" t="e">
        <f>J128+Q128+U128+#REF!</f>
        <v>#REF!</v>
      </c>
      <c r="W128" s="28" t="e">
        <f t="shared" si="76"/>
        <v>#REF!</v>
      </c>
      <c r="X128" s="23"/>
      <c r="Y128" s="25" t="e">
        <f t="shared" si="77"/>
        <v>#REF!</v>
      </c>
      <c r="Z128" s="28" t="e">
        <f t="shared" si="78"/>
        <v>#REF!</v>
      </c>
      <c r="AA128" s="26" t="e">
        <f>Y128+Z128+#REF!</f>
        <v>#REF!</v>
      </c>
      <c r="AB128" s="19"/>
      <c r="AC128" s="19"/>
      <c r="AD128" s="19"/>
      <c r="AK128" s="14"/>
      <c r="AL128" s="3"/>
    </row>
    <row r="129" spans="2:38" x14ac:dyDescent="0.35">
      <c r="B129" s="1" t="s">
        <v>87</v>
      </c>
      <c r="C129" s="1" t="s">
        <v>83</v>
      </c>
      <c r="D129" s="1" t="s">
        <v>111</v>
      </c>
      <c r="E129" s="12"/>
      <c r="F129" s="12"/>
      <c r="G129" s="10"/>
      <c r="H129" s="31">
        <v>0</v>
      </c>
      <c r="I129" s="35"/>
      <c r="J129" s="239"/>
      <c r="K129" s="23"/>
      <c r="L129" s="23"/>
      <c r="M129" s="23"/>
      <c r="N129" s="23"/>
      <c r="O129" s="23"/>
      <c r="P129" s="23"/>
      <c r="Q129" s="49"/>
      <c r="R129" s="23"/>
      <c r="S129" s="23"/>
      <c r="T129" s="23"/>
      <c r="U129" s="49"/>
      <c r="V129" s="25" t="e">
        <f>J129+Q129+U129+#REF!</f>
        <v>#REF!</v>
      </c>
      <c r="W129" s="28" t="e">
        <f t="shared" si="76"/>
        <v>#REF!</v>
      </c>
      <c r="X129" s="23"/>
      <c r="Y129" s="25" t="e">
        <f t="shared" si="77"/>
        <v>#REF!</v>
      </c>
      <c r="Z129" s="28" t="e">
        <f t="shared" si="78"/>
        <v>#REF!</v>
      </c>
      <c r="AA129" s="26" t="e">
        <f>Y129+Z129+#REF!</f>
        <v>#REF!</v>
      </c>
      <c r="AB129" s="19"/>
      <c r="AC129" s="19"/>
      <c r="AD129" s="19"/>
      <c r="AK129" s="14"/>
      <c r="AL129" s="3"/>
    </row>
    <row r="130" spans="2:38" x14ac:dyDescent="0.35">
      <c r="B130" s="1" t="s">
        <v>87</v>
      </c>
      <c r="C130" s="1" t="s">
        <v>83</v>
      </c>
      <c r="D130" s="1" t="s">
        <v>112</v>
      </c>
      <c r="E130" s="12"/>
      <c r="F130" s="12"/>
      <c r="G130" s="10"/>
      <c r="H130" s="31">
        <v>0</v>
      </c>
      <c r="I130" s="35"/>
      <c r="J130" s="239"/>
      <c r="K130" s="23"/>
      <c r="L130" s="23"/>
      <c r="M130" s="23"/>
      <c r="N130" s="23"/>
      <c r="O130" s="23"/>
      <c r="P130" s="23"/>
      <c r="Q130" s="49"/>
      <c r="R130" s="23"/>
      <c r="S130" s="23"/>
      <c r="T130" s="23"/>
      <c r="U130" s="49"/>
      <c r="V130" s="25" t="e">
        <f>J130+Q130+U130+#REF!</f>
        <v>#REF!</v>
      </c>
      <c r="W130" s="28" t="e">
        <f t="shared" si="76"/>
        <v>#REF!</v>
      </c>
      <c r="X130" s="23"/>
      <c r="Y130" s="25" t="e">
        <f t="shared" si="77"/>
        <v>#REF!</v>
      </c>
      <c r="Z130" s="28" t="e">
        <f t="shared" si="78"/>
        <v>#REF!</v>
      </c>
      <c r="AA130" s="26" t="e">
        <f>Y130+Z130+#REF!</f>
        <v>#REF!</v>
      </c>
      <c r="AB130" s="19"/>
      <c r="AC130" s="19"/>
      <c r="AD130" s="19"/>
      <c r="AK130" s="14"/>
      <c r="AL130" s="3"/>
    </row>
    <row r="131" spans="2:38" x14ac:dyDescent="0.35">
      <c r="B131" s="1" t="s">
        <v>87</v>
      </c>
      <c r="C131" s="1" t="s">
        <v>83</v>
      </c>
      <c r="D131" s="1" t="s">
        <v>113</v>
      </c>
      <c r="E131" s="12"/>
      <c r="F131" s="12"/>
      <c r="G131" s="10"/>
      <c r="H131" s="31">
        <v>0</v>
      </c>
      <c r="I131" s="35"/>
      <c r="J131" s="239"/>
      <c r="K131" s="23"/>
      <c r="L131" s="23"/>
      <c r="M131" s="23"/>
      <c r="N131" s="23"/>
      <c r="O131" s="23"/>
      <c r="P131" s="23"/>
      <c r="Q131" s="49"/>
      <c r="R131" s="23"/>
      <c r="S131" s="23"/>
      <c r="T131" s="23"/>
      <c r="U131" s="49"/>
      <c r="V131" s="25" t="e">
        <f>J131+Q131+U131+#REF!</f>
        <v>#REF!</v>
      </c>
      <c r="W131" s="28" t="e">
        <f t="shared" si="76"/>
        <v>#REF!</v>
      </c>
      <c r="X131" s="23"/>
      <c r="Y131" s="25" t="e">
        <f t="shared" si="77"/>
        <v>#REF!</v>
      </c>
      <c r="Z131" s="28" t="e">
        <f t="shared" si="78"/>
        <v>#REF!</v>
      </c>
      <c r="AA131" s="26" t="e">
        <f>Y131+Z131+#REF!</f>
        <v>#REF!</v>
      </c>
      <c r="AB131" s="19"/>
      <c r="AC131" s="19"/>
      <c r="AD131" s="19"/>
      <c r="AK131" s="14"/>
      <c r="AL131" s="3"/>
    </row>
    <row r="132" spans="2:38" x14ac:dyDescent="0.35">
      <c r="B132" s="1" t="s">
        <v>87</v>
      </c>
      <c r="C132" s="1" t="s">
        <v>83</v>
      </c>
      <c r="D132" s="1" t="s">
        <v>114</v>
      </c>
      <c r="E132" s="12"/>
      <c r="F132" s="12"/>
      <c r="G132" s="10"/>
      <c r="H132" s="31">
        <v>0</v>
      </c>
      <c r="I132" s="35"/>
      <c r="J132" s="239"/>
      <c r="K132" s="23"/>
      <c r="L132" s="23"/>
      <c r="M132" s="23"/>
      <c r="N132" s="23"/>
      <c r="O132" s="23"/>
      <c r="P132" s="23"/>
      <c r="Q132" s="49"/>
      <c r="R132" s="23"/>
      <c r="S132" s="23"/>
      <c r="T132" s="23"/>
      <c r="U132" s="49"/>
      <c r="V132" s="25" t="e">
        <f>J132+Q132+U132+#REF!</f>
        <v>#REF!</v>
      </c>
      <c r="W132" s="28" t="e">
        <f t="shared" si="76"/>
        <v>#REF!</v>
      </c>
      <c r="X132" s="23"/>
      <c r="Y132" s="25" t="e">
        <f t="shared" si="77"/>
        <v>#REF!</v>
      </c>
      <c r="Z132" s="28" t="e">
        <f t="shared" si="78"/>
        <v>#REF!</v>
      </c>
      <c r="AA132" s="26" t="e">
        <f>Y132+Z132+#REF!</f>
        <v>#REF!</v>
      </c>
      <c r="AB132" s="19"/>
      <c r="AC132" s="19"/>
      <c r="AD132" s="19"/>
      <c r="AK132" s="14"/>
      <c r="AL132" s="3"/>
    </row>
    <row r="133" spans="2:38" x14ac:dyDescent="0.35">
      <c r="B133" s="15"/>
      <c r="C133" s="15"/>
      <c r="D133" s="15"/>
      <c r="E133" s="16"/>
      <c r="F133" s="94"/>
      <c r="G133" s="3"/>
      <c r="H133" s="3"/>
      <c r="I133" s="35"/>
      <c r="J133" s="3"/>
      <c r="K133" s="3"/>
      <c r="L133" s="3"/>
      <c r="M133" s="3"/>
      <c r="N133" s="3"/>
      <c r="O133" s="3"/>
      <c r="P133" s="3"/>
      <c r="Q133" s="50"/>
      <c r="R133" s="3"/>
      <c r="S133" s="3"/>
      <c r="T133" s="3"/>
      <c r="U133" s="50"/>
      <c r="V133" s="50"/>
      <c r="W133" s="3"/>
      <c r="X133" s="3"/>
      <c r="Y133" s="3"/>
      <c r="Z133" s="3"/>
      <c r="AA133" s="3"/>
      <c r="AB133" s="3"/>
      <c r="AC133" s="3"/>
      <c r="AD133" s="3"/>
      <c r="AK133" s="3"/>
      <c r="AL133" s="3"/>
    </row>
    <row r="134" spans="2:38" ht="26.4" x14ac:dyDescent="0.35">
      <c r="B134" s="8" t="s">
        <v>7</v>
      </c>
      <c r="C134" s="8" t="s">
        <v>59</v>
      </c>
      <c r="D134" s="8" t="s">
        <v>121</v>
      </c>
      <c r="E134" s="13" t="s">
        <v>8</v>
      </c>
      <c r="F134" s="69" t="s">
        <v>206</v>
      </c>
      <c r="G134" s="10" t="s">
        <v>6</v>
      </c>
      <c r="H134" s="38">
        <v>1</v>
      </c>
      <c r="I134" s="35"/>
      <c r="J134" s="46">
        <v>0</v>
      </c>
      <c r="K134" s="28"/>
      <c r="L134" s="28"/>
      <c r="M134" s="28"/>
      <c r="N134" s="28"/>
      <c r="O134" s="28"/>
      <c r="P134" s="28"/>
      <c r="Q134" s="51">
        <v>0</v>
      </c>
      <c r="R134" s="28"/>
      <c r="S134" s="28"/>
      <c r="T134" s="28"/>
      <c r="U134" s="51">
        <v>0</v>
      </c>
      <c r="V134" s="28" t="e">
        <f>J134+Q134+U134+#REF!</f>
        <v>#REF!</v>
      </c>
      <c r="W134" s="28" t="e">
        <f>V134*20%</f>
        <v>#REF!</v>
      </c>
      <c r="X134" s="28">
        <v>0</v>
      </c>
      <c r="Y134" s="28" t="e">
        <f t="shared" ref="Y134" si="79">SUM(V134:X134)</f>
        <v>#REF!</v>
      </c>
      <c r="Z134" s="28" t="e">
        <f>Y134*10%</f>
        <v>#REF!</v>
      </c>
      <c r="AA134" s="30" t="e">
        <f>Y134+Z134+#REF!</f>
        <v>#REF!</v>
      </c>
      <c r="AB134" s="27"/>
      <c r="AC134" s="27"/>
      <c r="AD134" s="27"/>
      <c r="AE134" s="22"/>
      <c r="AF134" s="5"/>
      <c r="AG134" s="5"/>
      <c r="AH134" s="5"/>
      <c r="AI134" s="5"/>
      <c r="AJ134" s="6"/>
      <c r="AK134" s="7">
        <v>7.14</v>
      </c>
      <c r="AL134" s="5" t="s">
        <v>64</v>
      </c>
    </row>
    <row r="135" spans="2:38" x14ac:dyDescent="0.35">
      <c r="B135" s="8" t="s">
        <v>20</v>
      </c>
      <c r="C135" s="8" t="s">
        <v>59</v>
      </c>
      <c r="D135" s="8" t="s">
        <v>127</v>
      </c>
      <c r="E135" s="13" t="s">
        <v>21</v>
      </c>
      <c r="F135" s="13"/>
      <c r="G135" s="10" t="s">
        <v>9</v>
      </c>
      <c r="H135" s="38">
        <v>1</v>
      </c>
      <c r="I135" s="35"/>
      <c r="J135" s="46">
        <v>0</v>
      </c>
      <c r="K135" s="28"/>
      <c r="L135" s="28"/>
      <c r="M135" s="28"/>
      <c r="N135" s="28"/>
      <c r="O135" s="28"/>
      <c r="P135" s="28"/>
      <c r="Q135" s="51">
        <v>0</v>
      </c>
      <c r="R135" s="28"/>
      <c r="S135" s="28"/>
      <c r="T135" s="28"/>
      <c r="U135" s="51">
        <v>0</v>
      </c>
      <c r="V135" s="28" t="e">
        <f>J135+Q135+U135+#REF!</f>
        <v>#REF!</v>
      </c>
      <c r="W135" s="28" t="e">
        <f t="shared" ref="W135:W138" si="80">V135*20%</f>
        <v>#REF!</v>
      </c>
      <c r="X135" s="28">
        <v>0</v>
      </c>
      <c r="Y135" s="28" t="e">
        <f t="shared" ref="Y135:Y137" si="81">SUM(V135:X135)</f>
        <v>#REF!</v>
      </c>
      <c r="Z135" s="28" t="e">
        <f t="shared" ref="Z135:Z138" si="82">Y135*10%</f>
        <v>#REF!</v>
      </c>
      <c r="AA135" s="30" t="e">
        <f>Y135+Z135+#REF!</f>
        <v>#REF!</v>
      </c>
      <c r="AB135" s="27"/>
      <c r="AC135" s="27"/>
      <c r="AD135" s="27"/>
      <c r="AE135" s="22"/>
      <c r="AF135" s="5"/>
      <c r="AG135" s="5"/>
      <c r="AH135" s="5"/>
      <c r="AI135" s="5"/>
      <c r="AJ135" s="6"/>
      <c r="AK135" s="7">
        <v>14.4</v>
      </c>
      <c r="AL135" s="5" t="s">
        <v>64</v>
      </c>
    </row>
    <row r="136" spans="2:38" ht="26.4" x14ac:dyDescent="0.35">
      <c r="B136" s="8" t="s">
        <v>36</v>
      </c>
      <c r="C136" s="8" t="s">
        <v>59</v>
      </c>
      <c r="D136" s="8" t="s">
        <v>134</v>
      </c>
      <c r="E136" s="13" t="s">
        <v>37</v>
      </c>
      <c r="F136" s="13"/>
      <c r="G136" s="10" t="s">
        <v>33</v>
      </c>
      <c r="H136" s="38">
        <v>1</v>
      </c>
      <c r="I136" s="35"/>
      <c r="J136" s="46">
        <v>0</v>
      </c>
      <c r="K136" s="28"/>
      <c r="L136" s="28"/>
      <c r="M136" s="28"/>
      <c r="N136" s="28"/>
      <c r="O136" s="28"/>
      <c r="P136" s="28"/>
      <c r="Q136" s="51">
        <v>0</v>
      </c>
      <c r="R136" s="28"/>
      <c r="S136" s="28"/>
      <c r="T136" s="28"/>
      <c r="U136" s="51">
        <v>0</v>
      </c>
      <c r="V136" s="28" t="e">
        <f>J136+Q136+U136+#REF!</f>
        <v>#REF!</v>
      </c>
      <c r="W136" s="28" t="e">
        <f t="shared" si="80"/>
        <v>#REF!</v>
      </c>
      <c r="X136" s="28">
        <v>0</v>
      </c>
      <c r="Y136" s="28" t="e">
        <f t="shared" si="81"/>
        <v>#REF!</v>
      </c>
      <c r="Z136" s="28" t="e">
        <f t="shared" si="82"/>
        <v>#REF!</v>
      </c>
      <c r="AA136" s="30" t="e">
        <f>Y136+Z136+#REF!</f>
        <v>#REF!</v>
      </c>
      <c r="AB136" s="27"/>
      <c r="AC136" s="27"/>
      <c r="AD136" s="27"/>
      <c r="AE136" s="22"/>
      <c r="AF136" s="5"/>
      <c r="AG136" s="5"/>
      <c r="AH136" s="5"/>
      <c r="AI136" s="5"/>
      <c r="AJ136" s="6"/>
      <c r="AK136" s="7">
        <v>8.59</v>
      </c>
      <c r="AL136" s="5" t="s">
        <v>64</v>
      </c>
    </row>
    <row r="137" spans="2:38" ht="39.6" x14ac:dyDescent="0.35">
      <c r="B137" s="8" t="s">
        <v>49</v>
      </c>
      <c r="C137" s="8" t="s">
        <v>59</v>
      </c>
      <c r="D137" s="8" t="s">
        <v>140</v>
      </c>
      <c r="E137" s="13" t="s">
        <v>50</v>
      </c>
      <c r="F137" s="13"/>
      <c r="G137" s="10" t="s">
        <v>46</v>
      </c>
      <c r="H137" s="38">
        <v>1</v>
      </c>
      <c r="I137" s="35"/>
      <c r="J137" s="46">
        <v>0</v>
      </c>
      <c r="K137" s="28"/>
      <c r="L137" s="28"/>
      <c r="M137" s="28"/>
      <c r="N137" s="28"/>
      <c r="O137" s="28"/>
      <c r="P137" s="28"/>
      <c r="Q137" s="51">
        <v>0</v>
      </c>
      <c r="R137" s="28"/>
      <c r="S137" s="28"/>
      <c r="T137" s="28"/>
      <c r="U137" s="51">
        <v>0</v>
      </c>
      <c r="V137" s="28" t="e">
        <f>J137+Q137+U137+#REF!</f>
        <v>#REF!</v>
      </c>
      <c r="W137" s="28" t="e">
        <f t="shared" si="80"/>
        <v>#REF!</v>
      </c>
      <c r="X137" s="28">
        <v>0</v>
      </c>
      <c r="Y137" s="28" t="e">
        <f t="shared" si="81"/>
        <v>#REF!</v>
      </c>
      <c r="Z137" s="28" t="e">
        <f t="shared" si="82"/>
        <v>#REF!</v>
      </c>
      <c r="AA137" s="30" t="e">
        <f>Y137+Z137+#REF!</f>
        <v>#REF!</v>
      </c>
      <c r="AB137" s="27"/>
      <c r="AC137" s="27"/>
      <c r="AD137" s="27"/>
      <c r="AE137" s="22"/>
      <c r="AF137" s="5"/>
      <c r="AG137" s="5"/>
      <c r="AH137" s="5"/>
      <c r="AI137" s="5"/>
      <c r="AJ137" s="6"/>
      <c r="AK137" s="7">
        <v>18.88</v>
      </c>
      <c r="AL137" s="5" t="s">
        <v>64</v>
      </c>
    </row>
    <row r="138" spans="2:38" x14ac:dyDescent="0.35">
      <c r="B138" s="8" t="s">
        <v>53</v>
      </c>
      <c r="C138" s="8" t="s">
        <v>59</v>
      </c>
      <c r="D138" s="8" t="s">
        <v>142</v>
      </c>
      <c r="E138" s="13" t="s">
        <v>54</v>
      </c>
      <c r="F138" s="13"/>
      <c r="G138" s="10" t="s">
        <v>85</v>
      </c>
      <c r="H138" s="38">
        <v>1</v>
      </c>
      <c r="I138" s="35"/>
      <c r="J138" s="46">
        <v>0</v>
      </c>
      <c r="K138" s="28"/>
      <c r="L138" s="28"/>
      <c r="M138" s="28"/>
      <c r="N138" s="28"/>
      <c r="O138" s="28"/>
      <c r="P138" s="28"/>
      <c r="Q138" s="51">
        <v>0</v>
      </c>
      <c r="R138" s="28"/>
      <c r="S138" s="28"/>
      <c r="T138" s="28"/>
      <c r="U138" s="51">
        <v>0</v>
      </c>
      <c r="V138" s="28" t="e">
        <f>J138+Q138+U138+#REF!</f>
        <v>#REF!</v>
      </c>
      <c r="W138" s="28" t="e">
        <f t="shared" si="80"/>
        <v>#REF!</v>
      </c>
      <c r="X138" s="28">
        <v>0.5</v>
      </c>
      <c r="Y138" s="28">
        <v>0</v>
      </c>
      <c r="Z138" s="28">
        <f t="shared" si="82"/>
        <v>0</v>
      </c>
      <c r="AA138" s="30" t="e">
        <f>Y138+Z138+#REF!</f>
        <v>#REF!</v>
      </c>
      <c r="AB138" s="27"/>
      <c r="AC138" s="27"/>
      <c r="AD138" s="27"/>
      <c r="AE138" s="22"/>
      <c r="AF138" s="5"/>
      <c r="AG138" s="5"/>
      <c r="AH138" s="5"/>
      <c r="AI138" s="5"/>
      <c r="AJ138" s="6"/>
      <c r="AK138" s="7">
        <v>17.3</v>
      </c>
      <c r="AL138" s="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3CD8-1B14-4C3F-85C3-18794F18B6DB}">
  <dimension ref="A1:AL185"/>
  <sheetViews>
    <sheetView showGridLines="0" zoomScale="90" zoomScaleNormal="90" workbookViewId="0">
      <pane ySplit="1" topLeftCell="A2" activePane="bottomLeft" state="frozen"/>
      <selection pane="bottomLeft" sqref="A1:XFD1048576"/>
    </sheetView>
  </sheetViews>
  <sheetFormatPr baseColWidth="10" defaultColWidth="10.88671875" defaultRowHeight="15" x14ac:dyDescent="0.35"/>
  <cols>
    <col min="1" max="1" width="10.88671875" style="2"/>
    <col min="2" max="2" width="8.88671875" style="2" customWidth="1"/>
    <col min="3" max="3" width="8.109375" style="2" customWidth="1"/>
    <col min="4" max="4" width="10.88671875" style="2"/>
    <col min="5" max="5" width="34.33203125" style="11" customWidth="1"/>
    <col min="6" max="6" width="25.88671875" style="11" customWidth="1"/>
    <col min="7" max="7" width="22.5546875" style="9" customWidth="1"/>
    <col min="8" max="8" width="11.88671875" style="9" bestFit="1" customWidth="1"/>
    <col min="9" max="9" width="8.6640625" style="9" bestFit="1" customWidth="1"/>
    <col min="10" max="10" width="11.5546875" style="37" bestFit="1" customWidth="1"/>
    <col min="11" max="14" width="7.44140625" style="9" customWidth="1"/>
    <col min="15" max="15" width="9.88671875" style="47" bestFit="1" customWidth="1"/>
    <col min="16" max="18" width="7.5546875" style="9" customWidth="1"/>
    <col min="19" max="19" width="13.33203125" style="47" customWidth="1"/>
    <col min="20" max="20" width="9.33203125" style="9" bestFit="1" customWidth="1"/>
    <col min="21" max="21" width="13.33203125" style="47" customWidth="1"/>
    <col min="22" max="26" width="13.33203125" style="9" customWidth="1"/>
    <col min="27" max="27" width="9.6640625" style="9" bestFit="1" customWidth="1"/>
    <col min="28" max="30" width="17.33203125" style="9" customWidth="1"/>
    <col min="31" max="35" width="10.88671875" style="3"/>
    <col min="36" max="16384" width="10.88671875" style="2"/>
  </cols>
  <sheetData>
    <row r="1" spans="1:38" ht="45" x14ac:dyDescent="0.35">
      <c r="A1" s="34" t="s">
        <v>187</v>
      </c>
      <c r="B1" s="34" t="s">
        <v>194</v>
      </c>
      <c r="C1" s="34" t="s">
        <v>89</v>
      </c>
      <c r="D1" s="34" t="s">
        <v>90</v>
      </c>
      <c r="E1" s="34" t="s">
        <v>103</v>
      </c>
      <c r="F1" s="34" t="s">
        <v>282</v>
      </c>
      <c r="G1" s="34" t="s">
        <v>104</v>
      </c>
      <c r="H1" s="34" t="s">
        <v>326</v>
      </c>
      <c r="I1" s="34" t="s">
        <v>160</v>
      </c>
      <c r="J1" s="20" t="s">
        <v>150</v>
      </c>
      <c r="K1" s="42" t="s">
        <v>176</v>
      </c>
      <c r="L1" s="42" t="s">
        <v>177</v>
      </c>
      <c r="M1" s="42" t="s">
        <v>178</v>
      </c>
      <c r="N1" s="42" t="s">
        <v>185</v>
      </c>
      <c r="O1" s="48" t="s">
        <v>190</v>
      </c>
      <c r="P1" s="42" t="s">
        <v>173</v>
      </c>
      <c r="Q1" s="42" t="s">
        <v>174</v>
      </c>
      <c r="R1" s="42" t="s">
        <v>186</v>
      </c>
      <c r="S1" s="48" t="s">
        <v>191</v>
      </c>
      <c r="T1" s="42" t="s">
        <v>175</v>
      </c>
      <c r="U1" s="20" t="s">
        <v>151</v>
      </c>
      <c r="V1" s="20" t="s">
        <v>157</v>
      </c>
      <c r="W1" s="20" t="s">
        <v>152</v>
      </c>
      <c r="X1" s="20" t="s">
        <v>153</v>
      </c>
      <c r="Y1" s="20" t="s">
        <v>154</v>
      </c>
      <c r="Z1" s="20" t="s">
        <v>155</v>
      </c>
      <c r="AA1" s="20" t="s">
        <v>156</v>
      </c>
      <c r="AB1" s="18"/>
      <c r="AC1" s="18"/>
      <c r="AD1" s="18"/>
      <c r="AK1" s="17" t="s">
        <v>61</v>
      </c>
      <c r="AL1" s="17" t="s">
        <v>62</v>
      </c>
    </row>
    <row r="2" spans="1:38" ht="26.4" x14ac:dyDescent="0.35">
      <c r="A2" s="44" t="s">
        <v>189</v>
      </c>
      <c r="B2" s="1"/>
      <c r="C2" s="1" t="s">
        <v>161</v>
      </c>
      <c r="D2" s="1" t="s">
        <v>162</v>
      </c>
      <c r="E2" s="12" t="s">
        <v>179</v>
      </c>
      <c r="F2" s="12"/>
      <c r="G2" s="10" t="s">
        <v>193</v>
      </c>
      <c r="H2" s="31">
        <v>0</v>
      </c>
      <c r="I2" s="35">
        <f>U2+V2</f>
        <v>0</v>
      </c>
      <c r="J2" s="43"/>
      <c r="K2" s="43"/>
      <c r="L2" s="43"/>
      <c r="M2" s="43"/>
      <c r="N2" s="43"/>
      <c r="O2" s="52">
        <f>SUM(K2:N2)</f>
        <v>0</v>
      </c>
      <c r="P2" s="43" t="s">
        <v>184</v>
      </c>
      <c r="Q2" s="43"/>
      <c r="R2" s="43"/>
      <c r="S2" s="52">
        <f t="shared" ref="S2:S105" si="0">SUM(P2:R2)</f>
        <v>0</v>
      </c>
      <c r="T2" s="24"/>
      <c r="U2" s="25">
        <f>J2+O2+S2</f>
        <v>0</v>
      </c>
      <c r="V2" s="28">
        <f>U2*20%</f>
        <v>0</v>
      </c>
      <c r="W2" s="23"/>
      <c r="X2" s="25">
        <f>SUM(U2:W2)</f>
        <v>0</v>
      </c>
      <c r="Y2" s="28">
        <f>X2*10%</f>
        <v>0</v>
      </c>
      <c r="Z2" s="28">
        <f t="shared" ref="Z2" si="1">(X2+Y2)*0.1</f>
        <v>0</v>
      </c>
      <c r="AA2" s="26">
        <f>X2+Y2+Z2</f>
        <v>0</v>
      </c>
      <c r="AB2" s="19"/>
      <c r="AC2" s="19"/>
      <c r="AD2" s="19"/>
      <c r="AK2" s="14">
        <v>7.56</v>
      </c>
      <c r="AL2" s="3" t="s">
        <v>63</v>
      </c>
    </row>
    <row r="3" spans="1:38" x14ac:dyDescent="0.35">
      <c r="A3" s="33" t="s">
        <v>188</v>
      </c>
      <c r="B3" s="1"/>
      <c r="C3" s="1" t="s">
        <v>161</v>
      </c>
      <c r="D3" s="1" t="s">
        <v>163</v>
      </c>
      <c r="E3" s="12" t="s">
        <v>180</v>
      </c>
      <c r="F3" s="12"/>
      <c r="G3" s="10" t="s">
        <v>193</v>
      </c>
      <c r="H3" s="31">
        <v>0</v>
      </c>
      <c r="I3" s="35">
        <f>U3+V3</f>
        <v>2.4</v>
      </c>
      <c r="J3" s="43"/>
      <c r="K3" s="43"/>
      <c r="L3" s="43"/>
      <c r="M3" s="43">
        <v>2</v>
      </c>
      <c r="N3" s="43"/>
      <c r="O3" s="52">
        <f>SUM(K3:N3)</f>
        <v>2</v>
      </c>
      <c r="P3" s="43"/>
      <c r="Q3" s="43"/>
      <c r="R3" s="43"/>
      <c r="S3" s="52">
        <f t="shared" si="0"/>
        <v>0</v>
      </c>
      <c r="T3" s="24"/>
      <c r="U3" s="25">
        <f>J3+O3+S3</f>
        <v>2</v>
      </c>
      <c r="V3" s="28">
        <f t="shared" ref="V3:V103" si="2">U3*20%</f>
        <v>0.4</v>
      </c>
      <c r="W3" s="23"/>
      <c r="X3" s="25">
        <f t="shared" ref="X3:X105" si="3">SUM(U3:W3)</f>
        <v>2.4</v>
      </c>
      <c r="Y3" s="28">
        <f t="shared" ref="Y3:Y105" si="4">X3*10%</f>
        <v>0.24</v>
      </c>
      <c r="Z3" s="28"/>
      <c r="AA3" s="26">
        <f t="shared" ref="AA3:AA105" si="5">X3+Y3+Z3</f>
        <v>2.6399999999999997</v>
      </c>
      <c r="AB3" s="19"/>
      <c r="AC3" s="19"/>
      <c r="AD3" s="19"/>
      <c r="AK3" s="14"/>
      <c r="AL3" s="3"/>
    </row>
    <row r="4" spans="1:38" ht="26.4" customHeight="1" x14ac:dyDescent="0.35">
      <c r="A4" s="33" t="s">
        <v>188</v>
      </c>
      <c r="B4" s="1"/>
      <c r="C4" s="1" t="s">
        <v>161</v>
      </c>
      <c r="D4" s="1" t="s">
        <v>164</v>
      </c>
      <c r="E4" s="12" t="s">
        <v>181</v>
      </c>
      <c r="F4" s="12"/>
      <c r="G4" s="10" t="s">
        <v>193</v>
      </c>
      <c r="H4" s="31">
        <v>1</v>
      </c>
      <c r="I4" s="35">
        <f>U4+V4</f>
        <v>2</v>
      </c>
      <c r="J4" s="43"/>
      <c r="K4" s="62">
        <v>0</v>
      </c>
      <c r="L4" s="43"/>
      <c r="M4" s="43"/>
      <c r="N4" s="62">
        <v>0</v>
      </c>
      <c r="O4" s="52">
        <f>SUM(K4:N4)</f>
        <v>0</v>
      </c>
      <c r="P4" s="43"/>
      <c r="Q4" s="43"/>
      <c r="R4" s="43"/>
      <c r="S4" s="52">
        <f t="shared" si="0"/>
        <v>0</v>
      </c>
      <c r="T4" s="24"/>
      <c r="U4" s="25">
        <f>J4+O4+S4</f>
        <v>0</v>
      </c>
      <c r="V4" s="145">
        <v>2</v>
      </c>
      <c r="W4" s="23"/>
      <c r="X4" s="25">
        <f t="shared" si="3"/>
        <v>2</v>
      </c>
      <c r="Y4" s="28">
        <f t="shared" si="4"/>
        <v>0.2</v>
      </c>
      <c r="Z4" s="28"/>
      <c r="AA4" s="26">
        <f t="shared" si="5"/>
        <v>2.2000000000000002</v>
      </c>
      <c r="AB4" s="19"/>
      <c r="AC4" s="19"/>
      <c r="AD4" s="19"/>
      <c r="AK4" s="14"/>
      <c r="AL4" s="3"/>
    </row>
    <row r="5" spans="1:38" ht="26.4" x14ac:dyDescent="0.35">
      <c r="A5" s="33" t="s">
        <v>188</v>
      </c>
      <c r="B5" s="1"/>
      <c r="C5" s="1" t="s">
        <v>161</v>
      </c>
      <c r="D5" s="1" t="s">
        <v>165</v>
      </c>
      <c r="E5" s="12" t="s">
        <v>182</v>
      </c>
      <c r="F5" s="12"/>
      <c r="G5" s="10" t="s">
        <v>193</v>
      </c>
      <c r="H5" s="31">
        <v>0.9</v>
      </c>
      <c r="I5" s="35">
        <f>U5+V5</f>
        <v>0.75</v>
      </c>
      <c r="J5" s="43"/>
      <c r="K5" s="144">
        <v>0.25</v>
      </c>
      <c r="L5" s="43"/>
      <c r="M5" s="43"/>
      <c r="N5" s="144">
        <v>0</v>
      </c>
      <c r="O5" s="52">
        <f>SUM(K5:N5)</f>
        <v>0.25</v>
      </c>
      <c r="P5" s="43"/>
      <c r="Q5" s="43"/>
      <c r="R5" s="43"/>
      <c r="S5" s="52">
        <f t="shared" si="0"/>
        <v>0</v>
      </c>
      <c r="T5" s="24"/>
      <c r="U5" s="25">
        <f>J5+O5+S5</f>
        <v>0.25</v>
      </c>
      <c r="V5" s="145">
        <v>0.5</v>
      </c>
      <c r="W5" s="23"/>
      <c r="X5" s="25">
        <f t="shared" si="3"/>
        <v>0.75</v>
      </c>
      <c r="Y5" s="28">
        <f t="shared" si="4"/>
        <v>7.5000000000000011E-2</v>
      </c>
      <c r="Z5" s="28"/>
      <c r="AA5" s="26">
        <f t="shared" si="5"/>
        <v>0.82499999999999996</v>
      </c>
      <c r="AB5" s="19"/>
      <c r="AC5" s="19"/>
      <c r="AD5" s="19"/>
      <c r="AK5" s="14"/>
      <c r="AL5" s="3"/>
    </row>
    <row r="6" spans="1:38" ht="26.4" x14ac:dyDescent="0.35">
      <c r="A6" s="33" t="s">
        <v>188</v>
      </c>
      <c r="B6" s="1" t="s">
        <v>87</v>
      </c>
      <c r="C6" s="1" t="s">
        <v>79</v>
      </c>
      <c r="D6" s="1" t="s">
        <v>88</v>
      </c>
      <c r="E6" s="12" t="s">
        <v>78</v>
      </c>
      <c r="F6" s="12"/>
      <c r="G6" s="10" t="s">
        <v>80</v>
      </c>
      <c r="H6" s="31">
        <v>0</v>
      </c>
      <c r="I6" s="35">
        <f>U6+V6</f>
        <v>3.6</v>
      </c>
      <c r="J6" s="43">
        <v>0</v>
      </c>
      <c r="K6" s="23"/>
      <c r="L6" s="23"/>
      <c r="M6" s="23">
        <v>2</v>
      </c>
      <c r="N6" s="23"/>
      <c r="O6" s="52">
        <f>SUM(J6:N6)</f>
        <v>2</v>
      </c>
      <c r="P6" s="23"/>
      <c r="Q6" s="23"/>
      <c r="R6" s="23">
        <v>1</v>
      </c>
      <c r="S6" s="52">
        <f>SUM(P6:R6)</f>
        <v>1</v>
      </c>
      <c r="T6" s="24"/>
      <c r="U6" s="25">
        <f>O6+S6+SUM(T6:T6)</f>
        <v>3</v>
      </c>
      <c r="V6" s="28">
        <f t="shared" ref="V6" si="6">U6*20%</f>
        <v>0.60000000000000009</v>
      </c>
      <c r="W6" s="23">
        <v>0</v>
      </c>
      <c r="X6" s="25">
        <f t="shared" ref="X6" si="7">SUM(U6:W6)</f>
        <v>3.6</v>
      </c>
      <c r="Y6" s="28">
        <f t="shared" si="4"/>
        <v>0.36000000000000004</v>
      </c>
      <c r="Z6" s="28">
        <f t="shared" ref="Z6:Z7" si="8">(X6+Y6)*0.1</f>
        <v>0.39600000000000002</v>
      </c>
      <c r="AA6" s="26">
        <f>X6+Y6+Z6</f>
        <v>4.3559999999999999</v>
      </c>
      <c r="AB6" s="19"/>
      <c r="AC6" s="19"/>
      <c r="AD6" s="19"/>
      <c r="AK6" s="14">
        <v>4.3600000000000003</v>
      </c>
      <c r="AL6" s="3"/>
    </row>
    <row r="7" spans="1:38" ht="26.4" x14ac:dyDescent="0.35">
      <c r="A7" s="33" t="s">
        <v>188</v>
      </c>
      <c r="B7" s="39" t="s">
        <v>0</v>
      </c>
      <c r="C7" s="39" t="s">
        <v>59</v>
      </c>
      <c r="D7" s="39" t="s">
        <v>119</v>
      </c>
      <c r="E7" s="40" t="s">
        <v>2</v>
      </c>
      <c r="F7" s="40"/>
      <c r="G7" s="10" t="s">
        <v>1</v>
      </c>
      <c r="H7" s="31">
        <v>1</v>
      </c>
      <c r="I7" s="35"/>
      <c r="J7" s="43">
        <v>0</v>
      </c>
      <c r="K7" s="23"/>
      <c r="L7" s="23"/>
      <c r="M7" s="23"/>
      <c r="N7" s="23"/>
      <c r="O7" s="49">
        <v>0</v>
      </c>
      <c r="P7" s="23"/>
      <c r="Q7" s="23"/>
      <c r="R7" s="23"/>
      <c r="S7" s="49">
        <v>0</v>
      </c>
      <c r="T7" s="24"/>
      <c r="U7" s="25" t="e">
        <f>J7+O7+S7+#REF!</f>
        <v>#REF!</v>
      </c>
      <c r="V7" s="28" t="e">
        <f>U7*20%</f>
        <v>#REF!</v>
      </c>
      <c r="W7" s="23">
        <v>0</v>
      </c>
      <c r="X7" s="25" t="e">
        <f t="shared" ref="X7:X8" si="9">SUM(U7:W7)</f>
        <v>#REF!</v>
      </c>
      <c r="Y7" s="28" t="e">
        <f>X7*10%</f>
        <v>#REF!</v>
      </c>
      <c r="Z7" s="28" t="e">
        <f t="shared" si="8"/>
        <v>#REF!</v>
      </c>
      <c r="AA7" s="26" t="e">
        <f t="shared" ref="AA7:AA8" si="10">X7+Y7+Z7</f>
        <v>#REF!</v>
      </c>
      <c r="AB7" s="27"/>
      <c r="AC7" s="27"/>
      <c r="AD7" s="27"/>
      <c r="AE7" s="21"/>
      <c r="AK7" s="4">
        <v>10</v>
      </c>
      <c r="AL7" s="3" t="s">
        <v>63</v>
      </c>
    </row>
    <row r="8" spans="1:38" ht="26.4" x14ac:dyDescent="0.35">
      <c r="A8" s="33" t="s">
        <v>188</v>
      </c>
      <c r="B8" s="1" t="s">
        <v>4</v>
      </c>
      <c r="C8" s="1" t="s">
        <v>59</v>
      </c>
      <c r="D8" s="1" t="s">
        <v>120</v>
      </c>
      <c r="E8" s="146" t="s">
        <v>264</v>
      </c>
      <c r="F8" s="146"/>
      <c r="G8" s="10" t="s">
        <v>3</v>
      </c>
      <c r="H8" s="31">
        <v>1</v>
      </c>
      <c r="I8" s="35"/>
      <c r="J8" s="43">
        <v>0</v>
      </c>
      <c r="K8" s="23"/>
      <c r="L8" s="23"/>
      <c r="M8" s="23"/>
      <c r="N8" s="23"/>
      <c r="O8" s="49">
        <v>0</v>
      </c>
      <c r="P8" s="23"/>
      <c r="Q8" s="23"/>
      <c r="R8" s="23"/>
      <c r="S8" s="49">
        <v>0</v>
      </c>
      <c r="T8" s="24"/>
      <c r="U8" s="25" t="e">
        <f>J8+O8+S8+#REF!</f>
        <v>#REF!</v>
      </c>
      <c r="V8" s="23">
        <v>2</v>
      </c>
      <c r="W8" s="23">
        <v>1</v>
      </c>
      <c r="X8" s="25" t="e">
        <f t="shared" si="9"/>
        <v>#REF!</v>
      </c>
      <c r="Y8" s="28" t="e">
        <f>X8*10%</f>
        <v>#REF!</v>
      </c>
      <c r="Z8" s="28"/>
      <c r="AA8" s="26" t="e">
        <f t="shared" si="10"/>
        <v>#REF!</v>
      </c>
      <c r="AB8" s="27"/>
      <c r="AC8" s="27"/>
      <c r="AD8" s="27"/>
      <c r="AE8" s="21"/>
      <c r="AK8" s="4">
        <v>10</v>
      </c>
      <c r="AL8" s="3" t="s">
        <v>63</v>
      </c>
    </row>
    <row r="9" spans="1:38" x14ac:dyDescent="0.35">
      <c r="A9" s="33"/>
      <c r="B9" s="1"/>
      <c r="C9" s="1"/>
      <c r="D9" s="200" t="s">
        <v>188</v>
      </c>
      <c r="E9" s="150" t="s">
        <v>249</v>
      </c>
      <c r="F9" s="12"/>
      <c r="G9" s="10"/>
      <c r="H9" s="31"/>
      <c r="I9" s="35"/>
      <c r="J9" s="43"/>
      <c r="K9" s="144"/>
      <c r="L9" s="43"/>
      <c r="M9" s="43"/>
      <c r="N9" s="144"/>
      <c r="O9" s="52"/>
      <c r="P9" s="43"/>
      <c r="Q9" s="43"/>
      <c r="R9" s="43"/>
      <c r="S9" s="52"/>
      <c r="T9" s="24"/>
      <c r="U9" s="25"/>
      <c r="V9" s="145"/>
      <c r="W9" s="23"/>
      <c r="X9" s="25"/>
      <c r="Y9" s="28"/>
      <c r="Z9" s="28"/>
      <c r="AA9" s="26"/>
      <c r="AB9" s="19"/>
      <c r="AC9" s="19"/>
      <c r="AD9" s="19"/>
      <c r="AK9" s="14"/>
      <c r="AL9" s="3"/>
    </row>
    <row r="10" spans="1:38" x14ac:dyDescent="0.35">
      <c r="B10" s="15"/>
      <c r="C10" s="15"/>
      <c r="D10" s="15"/>
      <c r="E10" s="16"/>
      <c r="F10" s="94"/>
      <c r="G10" s="3"/>
      <c r="H10" s="3"/>
      <c r="I10" s="72"/>
      <c r="J10" s="3"/>
      <c r="K10" s="3"/>
      <c r="L10" s="3"/>
      <c r="M10" s="3"/>
      <c r="N10" s="3"/>
      <c r="O10" s="50"/>
      <c r="P10" s="3"/>
      <c r="Q10" s="3"/>
      <c r="R10" s="3"/>
      <c r="S10" s="50"/>
      <c r="T10" s="3"/>
      <c r="U10" s="50"/>
      <c r="V10" s="3"/>
      <c r="W10" s="3"/>
      <c r="X10" s="3"/>
      <c r="Y10" s="3"/>
      <c r="Z10" s="3"/>
      <c r="AA10" s="3"/>
      <c r="AB10" s="3"/>
      <c r="AC10" s="3"/>
      <c r="AD10" s="3"/>
      <c r="AK10" s="3"/>
      <c r="AL10" s="3"/>
    </row>
    <row r="11" spans="1:38" ht="26.4" x14ac:dyDescent="0.35">
      <c r="A11" s="183" t="s">
        <v>192</v>
      </c>
      <c r="B11" s="1" t="s">
        <v>87</v>
      </c>
      <c r="C11" s="1" t="s">
        <v>60</v>
      </c>
      <c r="D11" s="1" t="s">
        <v>101</v>
      </c>
      <c r="E11" s="12" t="s">
        <v>81</v>
      </c>
      <c r="F11" s="12" t="s">
        <v>295</v>
      </c>
      <c r="G11" s="10" t="s">
        <v>82</v>
      </c>
      <c r="H11" s="31">
        <v>0</v>
      </c>
      <c r="I11" s="35">
        <f>U11+V11</f>
        <v>13</v>
      </c>
      <c r="J11" s="43">
        <v>0.5</v>
      </c>
      <c r="K11" s="23"/>
      <c r="L11" s="23">
        <v>7</v>
      </c>
      <c r="M11" s="23"/>
      <c r="N11" s="23"/>
      <c r="O11" s="52">
        <f>SUM(K11:N11)</f>
        <v>7</v>
      </c>
      <c r="P11" s="23"/>
      <c r="Q11" s="23">
        <v>3</v>
      </c>
      <c r="R11" s="23"/>
      <c r="S11" s="52">
        <f t="shared" ref="S11" si="11">SUM(P11:R11)</f>
        <v>3</v>
      </c>
      <c r="T11" s="24"/>
      <c r="U11" s="25">
        <f>O11+S11+SUM(T11:T11)</f>
        <v>10</v>
      </c>
      <c r="V11" s="28">
        <v>3</v>
      </c>
      <c r="W11" s="23">
        <v>0.25</v>
      </c>
      <c r="X11" s="25">
        <f t="shared" ref="X11" si="12">SUM(U11:W11)</f>
        <v>13.25</v>
      </c>
      <c r="Y11" s="28">
        <f t="shared" ref="Y11" si="13">X11*10%</f>
        <v>1.3250000000000002</v>
      </c>
      <c r="Z11" s="28">
        <f t="shared" ref="Z11" si="14">(X11+Y11)*0.1</f>
        <v>1.4575</v>
      </c>
      <c r="AA11" s="26">
        <f>X11+Y11+Z11</f>
        <v>16.032499999999999</v>
      </c>
      <c r="AB11" s="32">
        <v>14</v>
      </c>
      <c r="AC11" s="19"/>
      <c r="AD11" s="19"/>
      <c r="AK11" s="14">
        <v>14.52</v>
      </c>
      <c r="AL11" s="3" t="s">
        <v>63</v>
      </c>
    </row>
    <row r="12" spans="1:38" x14ac:dyDescent="0.35">
      <c r="A12" s="183" t="s">
        <v>192</v>
      </c>
      <c r="B12" s="1"/>
      <c r="C12" s="1"/>
      <c r="D12" s="200" t="s">
        <v>192</v>
      </c>
      <c r="E12" s="150" t="s">
        <v>249</v>
      </c>
      <c r="F12" s="12"/>
      <c r="G12" s="10"/>
      <c r="H12" s="31"/>
      <c r="I12" s="35"/>
      <c r="J12" s="43"/>
      <c r="K12" s="43"/>
      <c r="L12" s="43"/>
      <c r="M12" s="43"/>
      <c r="N12" s="43"/>
      <c r="O12" s="52"/>
      <c r="P12" s="43"/>
      <c r="Q12" s="43"/>
      <c r="R12" s="43"/>
      <c r="S12" s="52"/>
      <c r="T12" s="24"/>
      <c r="U12" s="25"/>
      <c r="V12" s="43"/>
      <c r="W12" s="23"/>
      <c r="X12" s="25"/>
      <c r="Y12" s="28"/>
      <c r="Z12" s="28"/>
      <c r="AA12" s="26"/>
      <c r="AB12" s="19"/>
      <c r="AC12" s="19"/>
      <c r="AD12" s="19"/>
      <c r="AK12" s="14"/>
      <c r="AL12" s="3"/>
    </row>
    <row r="13" spans="1:38" x14ac:dyDescent="0.35">
      <c r="B13" s="15"/>
      <c r="C13" s="15"/>
      <c r="D13" s="15"/>
      <c r="E13" s="16"/>
      <c r="F13" s="94"/>
      <c r="G13" s="3"/>
      <c r="H13" s="3"/>
      <c r="I13" s="72"/>
      <c r="J13" s="3"/>
      <c r="K13" s="3"/>
      <c r="L13" s="3"/>
      <c r="M13" s="3"/>
      <c r="N13" s="3"/>
      <c r="O13" s="50"/>
      <c r="P13" s="3"/>
      <c r="Q13" s="3"/>
      <c r="R13" s="3"/>
      <c r="S13" s="50"/>
      <c r="T13" s="3"/>
      <c r="U13" s="50"/>
      <c r="V13" s="3"/>
      <c r="W13" s="3"/>
      <c r="X13" s="3"/>
      <c r="Y13" s="3"/>
      <c r="Z13" s="3"/>
      <c r="AA13" s="3"/>
      <c r="AB13" s="3"/>
      <c r="AC13" s="3"/>
      <c r="AD13" s="3"/>
      <c r="AK13" s="3"/>
      <c r="AL13" s="3"/>
    </row>
    <row r="14" spans="1:38" x14ac:dyDescent="0.35">
      <c r="A14" s="202" t="s">
        <v>237</v>
      </c>
      <c r="B14" s="202"/>
      <c r="C14" s="202"/>
      <c r="D14" s="202"/>
      <c r="E14" s="223" t="s">
        <v>287</v>
      </c>
      <c r="F14" s="202"/>
      <c r="G14" s="202"/>
      <c r="H14" s="203" t="e">
        <f>SUM(I15:I32)</f>
        <v>#REF!</v>
      </c>
      <c r="I14" s="2"/>
      <c r="J14" s="43"/>
      <c r="K14" s="23"/>
      <c r="L14" s="23"/>
      <c r="M14" s="23"/>
      <c r="N14" s="181"/>
      <c r="O14" s="52"/>
      <c r="P14" s="23"/>
      <c r="Q14" s="23"/>
      <c r="R14" s="23"/>
      <c r="S14" s="52"/>
      <c r="T14" s="24"/>
      <c r="U14" s="25"/>
      <c r="V14" s="28"/>
      <c r="W14" s="23"/>
      <c r="X14" s="25"/>
      <c r="Y14" s="28"/>
      <c r="Z14" s="28"/>
      <c r="AA14" s="26"/>
      <c r="AB14" s="27"/>
      <c r="AC14" s="27"/>
      <c r="AD14" s="27"/>
      <c r="AE14" s="21"/>
      <c r="AK14" s="4">
        <v>11.5</v>
      </c>
      <c r="AL14" s="3"/>
    </row>
    <row r="15" spans="1:38" x14ac:dyDescent="0.35">
      <c r="A15" s="45" t="s">
        <v>237</v>
      </c>
      <c r="B15" s="1" t="s">
        <v>12</v>
      </c>
      <c r="C15" s="1" t="s">
        <v>59</v>
      </c>
      <c r="D15" s="1" t="s">
        <v>123</v>
      </c>
      <c r="E15" s="12" t="s">
        <v>13</v>
      </c>
      <c r="F15" s="12"/>
      <c r="G15" s="10" t="s">
        <v>9</v>
      </c>
      <c r="H15" s="31">
        <v>0</v>
      </c>
      <c r="I15" s="35">
        <f t="shared" ref="I15:I26" si="15">X15</f>
        <v>14.3</v>
      </c>
      <c r="J15" s="43">
        <v>1</v>
      </c>
      <c r="K15" s="23"/>
      <c r="L15" s="23"/>
      <c r="M15" s="23">
        <v>3.5</v>
      </c>
      <c r="N15" s="23"/>
      <c r="O15" s="52">
        <f>SUM(J15:N15)</f>
        <v>4.5</v>
      </c>
      <c r="P15" s="23">
        <v>7</v>
      </c>
      <c r="Q15" s="23"/>
      <c r="R15" s="23"/>
      <c r="S15" s="52">
        <f>SUM(P15:R15)</f>
        <v>7</v>
      </c>
      <c r="T15" s="24"/>
      <c r="U15" s="25">
        <f t="shared" ref="U15:U21" si="16">O15+S15+SUM(T15:T15)</f>
        <v>11.5</v>
      </c>
      <c r="V15" s="28">
        <f>U15*20%</f>
        <v>2.3000000000000003</v>
      </c>
      <c r="W15" s="23">
        <v>0.5</v>
      </c>
      <c r="X15" s="25">
        <f t="shared" ref="X15" si="17">SUM(U15:W15)</f>
        <v>14.3</v>
      </c>
      <c r="Y15" s="28">
        <f t="shared" ref="Y15" si="18">X15*10%</f>
        <v>1.4300000000000002</v>
      </c>
      <c r="Z15" s="28">
        <f t="shared" ref="Z15:Z16" si="19">(X15+Y15)*0.1</f>
        <v>1.5730000000000002</v>
      </c>
      <c r="AA15" s="26">
        <f t="shared" ref="AA15" si="20">X15+Y15+Z15</f>
        <v>17.303000000000001</v>
      </c>
      <c r="AB15" s="27"/>
      <c r="AC15" s="27"/>
      <c r="AD15" s="27"/>
      <c r="AE15" s="21"/>
      <c r="AK15" s="4">
        <v>26.74</v>
      </c>
      <c r="AL15" s="3"/>
    </row>
    <row r="16" spans="1:38" x14ac:dyDescent="0.35">
      <c r="A16" s="45" t="s">
        <v>237</v>
      </c>
      <c r="B16" s="1" t="s">
        <v>0</v>
      </c>
      <c r="C16" s="1" t="s">
        <v>60</v>
      </c>
      <c r="D16" s="1" t="s">
        <v>91</v>
      </c>
      <c r="E16" s="12" t="s">
        <v>66</v>
      </c>
      <c r="F16" s="12"/>
      <c r="G16" s="10" t="s">
        <v>9</v>
      </c>
      <c r="H16" s="31">
        <v>0</v>
      </c>
      <c r="I16" s="35">
        <f t="shared" si="15"/>
        <v>6.25</v>
      </c>
      <c r="J16" s="43"/>
      <c r="K16" s="23"/>
      <c r="L16" s="23"/>
      <c r="M16" s="23">
        <v>2</v>
      </c>
      <c r="N16" s="23"/>
      <c r="O16" s="52">
        <f>SUM(J16:N16)</f>
        <v>2</v>
      </c>
      <c r="P16" s="23">
        <v>3</v>
      </c>
      <c r="Q16" s="23"/>
      <c r="R16" s="23"/>
      <c r="S16" s="52">
        <f>SUM(P16:R16)</f>
        <v>3</v>
      </c>
      <c r="T16" s="24"/>
      <c r="U16" s="25">
        <f t="shared" si="16"/>
        <v>5</v>
      </c>
      <c r="V16" s="28">
        <f>U16*20%</f>
        <v>1</v>
      </c>
      <c r="W16" s="23">
        <v>0.25</v>
      </c>
      <c r="X16" s="25">
        <f>SUM(U16:W16)</f>
        <v>6.25</v>
      </c>
      <c r="Y16" s="28">
        <f>X16*10%</f>
        <v>0.625</v>
      </c>
      <c r="Z16" s="28">
        <f t="shared" si="19"/>
        <v>0.6875</v>
      </c>
      <c r="AA16" s="26">
        <f>X16+Y16+Z16</f>
        <v>7.5625</v>
      </c>
      <c r="AB16" s="19"/>
      <c r="AC16" s="19"/>
      <c r="AD16" s="19"/>
      <c r="AK16" s="14">
        <v>7.56</v>
      </c>
      <c r="AL16" s="3" t="s">
        <v>63</v>
      </c>
    </row>
    <row r="17" spans="1:38" x14ac:dyDescent="0.35">
      <c r="A17" s="45" t="s">
        <v>237</v>
      </c>
      <c r="B17" s="1" t="s">
        <v>10</v>
      </c>
      <c r="C17" s="1" t="s">
        <v>59</v>
      </c>
      <c r="D17" s="1" t="s">
        <v>122</v>
      </c>
      <c r="E17" s="12" t="s">
        <v>11</v>
      </c>
      <c r="F17" s="12"/>
      <c r="G17" s="10" t="s">
        <v>9</v>
      </c>
      <c r="H17" s="31">
        <v>0.9</v>
      </c>
      <c r="I17" s="35">
        <f t="shared" si="15"/>
        <v>3.95</v>
      </c>
      <c r="J17" s="43">
        <v>0.25</v>
      </c>
      <c r="K17" s="23"/>
      <c r="L17" s="23"/>
      <c r="M17" s="23">
        <v>0.5</v>
      </c>
      <c r="N17" s="23"/>
      <c r="O17" s="52">
        <f>SUM(J17:N17)</f>
        <v>0.75</v>
      </c>
      <c r="P17" s="23">
        <v>1</v>
      </c>
      <c r="Q17" s="23"/>
      <c r="R17" s="23"/>
      <c r="S17" s="52">
        <f>SUM(P17:R17)</f>
        <v>1</v>
      </c>
      <c r="T17" s="24"/>
      <c r="U17" s="25">
        <f t="shared" si="16"/>
        <v>1.75</v>
      </c>
      <c r="V17" s="28">
        <v>1.7</v>
      </c>
      <c r="W17" s="23">
        <v>0.5</v>
      </c>
      <c r="X17" s="25">
        <f>SUM(U17:W17)</f>
        <v>3.95</v>
      </c>
      <c r="Y17" s="28">
        <f t="shared" ref="Y17:Y21" si="21">X17*10%</f>
        <v>0.39500000000000002</v>
      </c>
      <c r="Z17" s="28">
        <f>(X17+Y17)*0.1</f>
        <v>0.43450000000000011</v>
      </c>
      <c r="AA17" s="26">
        <f t="shared" ref="AA17:AA21" si="22">X17+Y17+Z17</f>
        <v>4.7795000000000005</v>
      </c>
      <c r="AB17" s="27"/>
      <c r="AC17" s="27"/>
      <c r="AD17" s="27"/>
      <c r="AE17" s="21"/>
      <c r="AK17" s="4">
        <v>20.93</v>
      </c>
      <c r="AL17" s="3"/>
    </row>
    <row r="18" spans="1:38" x14ac:dyDescent="0.35">
      <c r="A18" s="45" t="s">
        <v>237</v>
      </c>
      <c r="B18" s="1" t="s">
        <v>4</v>
      </c>
      <c r="C18" s="1" t="s">
        <v>60</v>
      </c>
      <c r="D18" s="1" t="s">
        <v>92</v>
      </c>
      <c r="E18" s="12" t="s">
        <v>67</v>
      </c>
      <c r="F18" s="12"/>
      <c r="G18" s="10" t="s">
        <v>9</v>
      </c>
      <c r="H18" s="31">
        <v>0</v>
      </c>
      <c r="I18" s="35">
        <f t="shared" si="15"/>
        <v>6.25</v>
      </c>
      <c r="J18" s="43"/>
      <c r="K18" s="23"/>
      <c r="L18" s="23"/>
      <c r="M18" s="23">
        <v>2</v>
      </c>
      <c r="N18" s="23"/>
      <c r="O18" s="52">
        <f>SUM(J18:N18)</f>
        <v>2</v>
      </c>
      <c r="P18" s="23">
        <v>3</v>
      </c>
      <c r="Q18" s="23"/>
      <c r="R18" s="23"/>
      <c r="S18" s="52">
        <f>SUM(P18:R18)</f>
        <v>3</v>
      </c>
      <c r="T18" s="24"/>
      <c r="U18" s="25">
        <f t="shared" si="16"/>
        <v>5</v>
      </c>
      <c r="V18" s="28">
        <f>U18*20%</f>
        <v>1</v>
      </c>
      <c r="W18" s="23">
        <v>0.25</v>
      </c>
      <c r="X18" s="25">
        <f>SUM(U18:W18)</f>
        <v>6.25</v>
      </c>
      <c r="Y18" s="28">
        <f t="shared" si="21"/>
        <v>0.625</v>
      </c>
      <c r="Z18" s="28">
        <f t="shared" ref="Z18:Z21" si="23">(X18+Y18)*0.1</f>
        <v>0.6875</v>
      </c>
      <c r="AA18" s="26">
        <f t="shared" si="22"/>
        <v>7.5625</v>
      </c>
      <c r="AB18" s="19"/>
      <c r="AC18" s="19"/>
      <c r="AD18" s="19"/>
      <c r="AK18" s="14">
        <v>7.56</v>
      </c>
      <c r="AL18" s="3" t="s">
        <v>63</v>
      </c>
    </row>
    <row r="19" spans="1:38" x14ac:dyDescent="0.35">
      <c r="A19" s="45" t="s">
        <v>237</v>
      </c>
      <c r="B19" s="1" t="s">
        <v>23</v>
      </c>
      <c r="C19" s="1" t="s">
        <v>59</v>
      </c>
      <c r="D19" s="1" t="s">
        <v>128</v>
      </c>
      <c r="E19" s="12" t="s">
        <v>24</v>
      </c>
      <c r="F19" s="12"/>
      <c r="G19" s="10" t="s">
        <v>22</v>
      </c>
      <c r="H19" s="31">
        <v>0</v>
      </c>
      <c r="I19" s="35">
        <f t="shared" si="15"/>
        <v>22.7</v>
      </c>
      <c r="J19" s="43">
        <v>0.5</v>
      </c>
      <c r="K19" s="23"/>
      <c r="L19" s="23">
        <v>7</v>
      </c>
      <c r="M19" s="23"/>
      <c r="N19" s="181"/>
      <c r="O19" s="52">
        <f t="shared" ref="O19:O20" si="24">SUM(J19:N19)</f>
        <v>7.5</v>
      </c>
      <c r="P19" s="23"/>
      <c r="Q19" s="23">
        <v>8</v>
      </c>
      <c r="R19" s="23">
        <v>3</v>
      </c>
      <c r="S19" s="52">
        <f t="shared" ref="S19:S20" si="25">SUM(P19:R19)</f>
        <v>11</v>
      </c>
      <c r="T19" s="24"/>
      <c r="U19" s="25">
        <f t="shared" si="16"/>
        <v>18.5</v>
      </c>
      <c r="V19" s="28">
        <f t="shared" ref="V19:V21" si="26">U19*20%</f>
        <v>3.7</v>
      </c>
      <c r="W19" s="23">
        <v>0.5</v>
      </c>
      <c r="X19" s="25">
        <f t="shared" ref="X19" si="27">SUM(U19:W19)</f>
        <v>22.7</v>
      </c>
      <c r="Y19" s="28">
        <f t="shared" si="21"/>
        <v>2.27</v>
      </c>
      <c r="Z19" s="28">
        <f t="shared" si="23"/>
        <v>2.4969999999999999</v>
      </c>
      <c r="AA19" s="26">
        <f t="shared" si="22"/>
        <v>27.466999999999999</v>
      </c>
      <c r="AB19" s="27"/>
      <c r="AC19" s="27"/>
      <c r="AD19" s="27"/>
      <c r="AE19" s="21"/>
      <c r="AK19" s="4">
        <v>31.82</v>
      </c>
      <c r="AL19" s="3"/>
    </row>
    <row r="20" spans="1:38" ht="26.4" x14ac:dyDescent="0.35">
      <c r="A20" s="45" t="s">
        <v>237</v>
      </c>
      <c r="B20" s="1" t="s">
        <v>25</v>
      </c>
      <c r="C20" s="1" t="s">
        <v>59</v>
      </c>
      <c r="D20" s="1" t="s">
        <v>129</v>
      </c>
      <c r="E20" s="12" t="s">
        <v>26</v>
      </c>
      <c r="F20" s="12"/>
      <c r="G20" s="10" t="s">
        <v>22</v>
      </c>
      <c r="H20" s="31">
        <v>0</v>
      </c>
      <c r="I20" s="35">
        <f t="shared" si="15"/>
        <v>4.2</v>
      </c>
      <c r="J20" s="43">
        <v>0.5</v>
      </c>
      <c r="K20" s="23"/>
      <c r="L20" s="23">
        <v>3</v>
      </c>
      <c r="M20" s="23"/>
      <c r="N20" s="181"/>
      <c r="O20" s="52">
        <f t="shared" si="24"/>
        <v>3.5</v>
      </c>
      <c r="P20" s="23"/>
      <c r="Q20" s="23"/>
      <c r="R20" s="23"/>
      <c r="S20" s="52">
        <f t="shared" si="25"/>
        <v>0</v>
      </c>
      <c r="T20" s="24"/>
      <c r="U20" s="25">
        <f t="shared" si="16"/>
        <v>3.5</v>
      </c>
      <c r="V20" s="28">
        <f t="shared" si="26"/>
        <v>0.70000000000000007</v>
      </c>
      <c r="W20" s="23">
        <v>0</v>
      </c>
      <c r="X20" s="25">
        <f t="shared" ref="X20" si="28">SUM(U20:W20)</f>
        <v>4.2</v>
      </c>
      <c r="Y20" s="28">
        <f t="shared" si="21"/>
        <v>0.42000000000000004</v>
      </c>
      <c r="Z20" s="28">
        <f t="shared" si="23"/>
        <v>0.46200000000000002</v>
      </c>
      <c r="AA20" s="26">
        <f t="shared" si="22"/>
        <v>5.0819999999999999</v>
      </c>
      <c r="AB20" s="27"/>
      <c r="AC20" s="27"/>
      <c r="AD20" s="27"/>
      <c r="AE20" s="21"/>
      <c r="AK20" s="4">
        <v>5.08</v>
      </c>
      <c r="AL20" s="3"/>
    </row>
    <row r="21" spans="1:38" ht="26.4" x14ac:dyDescent="0.35">
      <c r="A21" s="45" t="s">
        <v>237</v>
      </c>
      <c r="B21" s="1" t="s">
        <v>55</v>
      </c>
      <c r="C21" s="1" t="s">
        <v>59</v>
      </c>
      <c r="D21" s="1" t="s">
        <v>143</v>
      </c>
      <c r="E21" s="12" t="s">
        <v>56</v>
      </c>
      <c r="F21" s="12"/>
      <c r="G21" s="10" t="s">
        <v>86</v>
      </c>
      <c r="H21" s="31">
        <v>0</v>
      </c>
      <c r="I21" s="35">
        <f t="shared" si="15"/>
        <v>10.6</v>
      </c>
      <c r="J21" s="43">
        <v>1.5</v>
      </c>
      <c r="K21" s="23"/>
      <c r="L21" s="23"/>
      <c r="M21" s="23">
        <v>6.5</v>
      </c>
      <c r="N21" s="23"/>
      <c r="O21" s="52">
        <f>SUM(J21:N21)</f>
        <v>8</v>
      </c>
      <c r="P21" s="23"/>
      <c r="Q21" s="23"/>
      <c r="R21" s="23"/>
      <c r="S21" s="52">
        <f>SUM(P21:R21)</f>
        <v>0</v>
      </c>
      <c r="T21" s="24"/>
      <c r="U21" s="25">
        <f t="shared" si="16"/>
        <v>8</v>
      </c>
      <c r="V21" s="28">
        <f t="shared" si="26"/>
        <v>1.6</v>
      </c>
      <c r="W21" s="23">
        <v>1</v>
      </c>
      <c r="X21" s="25">
        <f t="shared" ref="X21" si="29">SUM(U21:W21)</f>
        <v>10.6</v>
      </c>
      <c r="Y21" s="28">
        <f t="shared" si="21"/>
        <v>1.06</v>
      </c>
      <c r="Z21" s="28">
        <f t="shared" si="23"/>
        <v>1.1660000000000001</v>
      </c>
      <c r="AA21" s="26">
        <f t="shared" si="22"/>
        <v>12.826000000000001</v>
      </c>
      <c r="AB21" s="27"/>
      <c r="AC21" s="27"/>
      <c r="AD21" s="27"/>
      <c r="AE21" s="21"/>
      <c r="AK21" s="4">
        <v>7.02</v>
      </c>
      <c r="AL21" s="3"/>
    </row>
    <row r="22" spans="1:38" ht="26.4" x14ac:dyDescent="0.35">
      <c r="A22" s="45" t="s">
        <v>237</v>
      </c>
      <c r="B22" s="149" t="s">
        <v>87</v>
      </c>
      <c r="C22" s="1" t="s">
        <v>59</v>
      </c>
      <c r="D22" s="1" t="s">
        <v>144</v>
      </c>
      <c r="E22" s="12" t="s">
        <v>266</v>
      </c>
      <c r="F22" s="12"/>
      <c r="G22" s="10" t="s">
        <v>57</v>
      </c>
      <c r="H22" s="178">
        <v>1</v>
      </c>
      <c r="I22" s="35" t="e">
        <f t="shared" si="15"/>
        <v>#REF!</v>
      </c>
      <c r="J22" s="23">
        <v>0</v>
      </c>
      <c r="K22" s="23"/>
      <c r="L22" s="43"/>
      <c r="M22" s="43"/>
      <c r="N22" s="43"/>
      <c r="O22" s="52">
        <f t="shared" ref="O22:O32" si="30">SUM(J22:N22)</f>
        <v>0</v>
      </c>
      <c r="P22" s="23"/>
      <c r="Q22" s="23"/>
      <c r="R22" s="23"/>
      <c r="S22" s="52">
        <f>SUM(P22:R22)</f>
        <v>0</v>
      </c>
      <c r="T22" s="24"/>
      <c r="U22" s="25" t="e">
        <f>O22+S22+#REF!+T22</f>
        <v>#REF!</v>
      </c>
      <c r="V22" s="28" t="e">
        <f t="shared" ref="V22:V23" si="31">U22*20%</f>
        <v>#REF!</v>
      </c>
      <c r="W22" s="23">
        <v>0</v>
      </c>
      <c r="X22" s="25" t="e">
        <f t="shared" ref="X22" si="32">SUM(U22:W22)</f>
        <v>#REF!</v>
      </c>
      <c r="Y22" s="28" t="e">
        <f t="shared" ref="Y22:Y32" si="33">X22*10%</f>
        <v>#REF!</v>
      </c>
      <c r="Z22" s="28" t="e">
        <f t="shared" ref="Z22:Z32" si="34">(X22+Y22)*0.1</f>
        <v>#REF!</v>
      </c>
      <c r="AA22" s="26" t="e">
        <f t="shared" ref="AA22:AA32" si="35">X22+Y22+Z22</f>
        <v>#REF!</v>
      </c>
      <c r="AB22" s="27"/>
      <c r="AC22" s="27"/>
      <c r="AD22" s="21"/>
      <c r="AI22" s="2"/>
      <c r="AJ22" s="4">
        <v>75</v>
      </c>
      <c r="AK22" s="3"/>
    </row>
    <row r="23" spans="1:38" ht="24" customHeight="1" x14ac:dyDescent="0.35">
      <c r="A23" s="45" t="s">
        <v>237</v>
      </c>
      <c r="B23" s="149" t="s">
        <v>87</v>
      </c>
      <c r="C23" s="1" t="s">
        <v>59</v>
      </c>
      <c r="D23" s="1" t="s">
        <v>145</v>
      </c>
      <c r="E23" s="12" t="s">
        <v>267</v>
      </c>
      <c r="F23" s="12"/>
      <c r="G23" s="10" t="s">
        <v>57</v>
      </c>
      <c r="H23" s="178">
        <v>1</v>
      </c>
      <c r="I23" s="35" t="e">
        <f t="shared" si="15"/>
        <v>#REF!</v>
      </c>
      <c r="J23" s="23">
        <v>0</v>
      </c>
      <c r="K23" s="23"/>
      <c r="L23" s="43"/>
      <c r="M23" s="43"/>
      <c r="N23" s="43"/>
      <c r="O23" s="52">
        <f t="shared" si="30"/>
        <v>0</v>
      </c>
      <c r="P23" s="23"/>
      <c r="Q23" s="23"/>
      <c r="R23" s="23"/>
      <c r="S23" s="52">
        <f>SUM(P23:R23)</f>
        <v>0</v>
      </c>
      <c r="T23" s="24"/>
      <c r="U23" s="25" t="e">
        <f>O23+S23+#REF!+T23</f>
        <v>#REF!</v>
      </c>
      <c r="V23" s="28" t="e">
        <f t="shared" si="31"/>
        <v>#REF!</v>
      </c>
      <c r="W23" s="23">
        <v>0</v>
      </c>
      <c r="X23" s="25" t="e">
        <f t="shared" ref="X23:X31" si="36">SUM(U23:W23)</f>
        <v>#REF!</v>
      </c>
      <c r="Y23" s="28" t="e">
        <f t="shared" si="33"/>
        <v>#REF!</v>
      </c>
      <c r="Z23" s="28" t="e">
        <f t="shared" si="34"/>
        <v>#REF!</v>
      </c>
      <c r="AA23" s="26" t="e">
        <f t="shared" si="35"/>
        <v>#REF!</v>
      </c>
      <c r="AB23" s="19"/>
      <c r="AC23" s="19"/>
      <c r="AD23" s="3"/>
      <c r="AI23" s="2"/>
      <c r="AJ23" s="4"/>
    </row>
    <row r="24" spans="1:38" ht="26.4" x14ac:dyDescent="0.35">
      <c r="A24" s="45" t="s">
        <v>237</v>
      </c>
      <c r="B24" s="149" t="s">
        <v>87</v>
      </c>
      <c r="C24" s="1" t="s">
        <v>59</v>
      </c>
      <c r="D24" s="1" t="s">
        <v>147</v>
      </c>
      <c r="E24" s="12" t="s">
        <v>268</v>
      </c>
      <c r="F24" s="12"/>
      <c r="G24" s="10" t="s">
        <v>57</v>
      </c>
      <c r="H24" s="31">
        <v>0</v>
      </c>
      <c r="I24" s="35" t="e">
        <f t="shared" si="15"/>
        <v>#REF!</v>
      </c>
      <c r="J24" s="23">
        <v>0</v>
      </c>
      <c r="K24" s="23">
        <v>5</v>
      </c>
      <c r="L24" s="43"/>
      <c r="M24" s="43"/>
      <c r="N24" s="43"/>
      <c r="O24" s="52">
        <f t="shared" si="30"/>
        <v>5</v>
      </c>
      <c r="P24" s="23"/>
      <c r="Q24" s="23"/>
      <c r="R24" s="23"/>
      <c r="S24" s="52">
        <f>SUM(P24:R24)</f>
        <v>0</v>
      </c>
      <c r="T24" s="24"/>
      <c r="U24" s="25" t="e">
        <f>O24+S24+#REF!+T24</f>
        <v>#REF!</v>
      </c>
      <c r="V24" s="28">
        <v>0</v>
      </c>
      <c r="W24" s="23">
        <v>0</v>
      </c>
      <c r="X24" s="25" t="e">
        <f t="shared" si="36"/>
        <v>#REF!</v>
      </c>
      <c r="Y24" s="28" t="e">
        <f t="shared" si="33"/>
        <v>#REF!</v>
      </c>
      <c r="Z24" s="28" t="e">
        <f t="shared" si="34"/>
        <v>#REF!</v>
      </c>
      <c r="AA24" s="26" t="e">
        <f t="shared" si="35"/>
        <v>#REF!</v>
      </c>
      <c r="AB24" s="19"/>
      <c r="AC24" s="19"/>
      <c r="AD24" s="3"/>
      <c r="AI24" s="2"/>
      <c r="AJ24" s="4"/>
    </row>
    <row r="25" spans="1:38" ht="26.4" x14ac:dyDescent="0.35">
      <c r="A25" s="45" t="s">
        <v>237</v>
      </c>
      <c r="B25" s="149" t="s">
        <v>87</v>
      </c>
      <c r="C25" s="1" t="s">
        <v>59</v>
      </c>
      <c r="D25" s="1" t="s">
        <v>148</v>
      </c>
      <c r="E25" s="12" t="s">
        <v>269</v>
      </c>
      <c r="F25" s="12"/>
      <c r="G25" s="10" t="s">
        <v>57</v>
      </c>
      <c r="H25" s="31">
        <v>0</v>
      </c>
      <c r="I25" s="35" t="e">
        <f t="shared" si="15"/>
        <v>#REF!</v>
      </c>
      <c r="J25" s="23">
        <v>0</v>
      </c>
      <c r="K25" s="23"/>
      <c r="L25" s="43"/>
      <c r="M25" s="43">
        <v>5</v>
      </c>
      <c r="N25" s="43"/>
      <c r="O25" s="52">
        <f t="shared" si="30"/>
        <v>5</v>
      </c>
      <c r="P25" s="23"/>
      <c r="Q25" s="23"/>
      <c r="R25" s="23"/>
      <c r="S25" s="52">
        <f t="shared" ref="S25:S30" si="37">SUM(P25:R25)</f>
        <v>0</v>
      </c>
      <c r="T25" s="24"/>
      <c r="U25" s="25" t="e">
        <f>O25+S25+#REF!+T25</f>
        <v>#REF!</v>
      </c>
      <c r="V25" s="28" t="e">
        <f t="shared" ref="V25:V28" si="38">U25*20%</f>
        <v>#REF!</v>
      </c>
      <c r="W25" s="23">
        <v>0</v>
      </c>
      <c r="X25" s="25" t="e">
        <f t="shared" si="36"/>
        <v>#REF!</v>
      </c>
      <c r="Y25" s="28" t="e">
        <f t="shared" si="33"/>
        <v>#REF!</v>
      </c>
      <c r="Z25" s="28" t="e">
        <f t="shared" si="34"/>
        <v>#REF!</v>
      </c>
      <c r="AA25" s="26" t="e">
        <f t="shared" si="35"/>
        <v>#REF!</v>
      </c>
      <c r="AB25" s="19"/>
      <c r="AC25" s="19"/>
      <c r="AD25" s="3"/>
      <c r="AI25" s="2"/>
      <c r="AJ25" s="4"/>
    </row>
    <row r="26" spans="1:38" ht="39.6" x14ac:dyDescent="0.35">
      <c r="A26" s="45" t="s">
        <v>237</v>
      </c>
      <c r="B26" s="149" t="s">
        <v>87</v>
      </c>
      <c r="C26" s="1" t="s">
        <v>59</v>
      </c>
      <c r="D26" s="1" t="s">
        <v>230</v>
      </c>
      <c r="E26" s="12" t="s">
        <v>270</v>
      </c>
      <c r="F26" s="12" t="s">
        <v>176</v>
      </c>
      <c r="G26" s="10" t="s">
        <v>57</v>
      </c>
      <c r="H26" s="31">
        <v>0</v>
      </c>
      <c r="I26" s="35" t="e">
        <f t="shared" si="15"/>
        <v>#REF!</v>
      </c>
      <c r="J26" s="23">
        <v>0</v>
      </c>
      <c r="K26" s="23"/>
      <c r="L26" s="43"/>
      <c r="M26" s="43">
        <v>6</v>
      </c>
      <c r="N26" s="43"/>
      <c r="O26" s="52">
        <f t="shared" si="30"/>
        <v>6</v>
      </c>
      <c r="P26" s="23"/>
      <c r="Q26" s="23"/>
      <c r="R26" s="23"/>
      <c r="S26" s="52">
        <f t="shared" si="37"/>
        <v>0</v>
      </c>
      <c r="T26" s="24"/>
      <c r="U26" s="25" t="e">
        <f>O26+S26+#REF!+T26</f>
        <v>#REF!</v>
      </c>
      <c r="V26" s="28" t="e">
        <f t="shared" si="38"/>
        <v>#REF!</v>
      </c>
      <c r="W26" s="23">
        <v>0</v>
      </c>
      <c r="X26" s="25" t="e">
        <f t="shared" si="36"/>
        <v>#REF!</v>
      </c>
      <c r="Y26" s="28" t="e">
        <f t="shared" si="33"/>
        <v>#REF!</v>
      </c>
      <c r="Z26" s="28" t="e">
        <f t="shared" si="34"/>
        <v>#REF!</v>
      </c>
      <c r="AA26" s="26" t="e">
        <f t="shared" si="35"/>
        <v>#REF!</v>
      </c>
      <c r="AB26" s="19"/>
      <c r="AC26" s="19"/>
      <c r="AD26" s="3"/>
      <c r="AI26" s="2"/>
      <c r="AJ26" s="4"/>
    </row>
    <row r="27" spans="1:38" ht="26.4" x14ac:dyDescent="0.35">
      <c r="A27" s="45" t="s">
        <v>237</v>
      </c>
      <c r="B27" s="149" t="s">
        <v>87</v>
      </c>
      <c r="C27" s="1" t="s">
        <v>59</v>
      </c>
      <c r="D27" s="1" t="s">
        <v>277</v>
      </c>
      <c r="E27" s="12" t="s">
        <v>271</v>
      </c>
      <c r="F27" s="12" t="s">
        <v>176</v>
      </c>
      <c r="G27" s="10" t="s">
        <v>57</v>
      </c>
      <c r="H27" s="31">
        <v>0</v>
      </c>
      <c r="I27" s="35" t="e">
        <f t="shared" ref="I27:I31" si="39">X27</f>
        <v>#REF!</v>
      </c>
      <c r="J27" s="23">
        <v>0</v>
      </c>
      <c r="K27" s="23"/>
      <c r="L27" s="43">
        <v>5</v>
      </c>
      <c r="M27" s="43"/>
      <c r="N27" s="43"/>
      <c r="O27" s="52">
        <f t="shared" si="30"/>
        <v>5</v>
      </c>
      <c r="P27" s="23"/>
      <c r="Q27" s="23"/>
      <c r="R27" s="23"/>
      <c r="S27" s="52">
        <f t="shared" si="37"/>
        <v>0</v>
      </c>
      <c r="T27" s="24"/>
      <c r="U27" s="25" t="e">
        <f>O27+S27+#REF!+T27</f>
        <v>#REF!</v>
      </c>
      <c r="V27" s="28" t="e">
        <f t="shared" si="38"/>
        <v>#REF!</v>
      </c>
      <c r="W27" s="23">
        <v>0</v>
      </c>
      <c r="X27" s="25" t="e">
        <f t="shared" si="36"/>
        <v>#REF!</v>
      </c>
      <c r="Y27" s="28" t="e">
        <f t="shared" si="33"/>
        <v>#REF!</v>
      </c>
      <c r="Z27" s="28" t="e">
        <f t="shared" si="34"/>
        <v>#REF!</v>
      </c>
      <c r="AA27" s="26" t="e">
        <f t="shared" si="35"/>
        <v>#REF!</v>
      </c>
      <c r="AB27" s="19"/>
      <c r="AC27" s="19"/>
      <c r="AD27" s="3"/>
      <c r="AI27" s="2"/>
      <c r="AJ27" s="4"/>
    </row>
    <row r="28" spans="1:38" x14ac:dyDescent="0.35">
      <c r="A28" s="45" t="s">
        <v>237</v>
      </c>
      <c r="B28" s="149" t="s">
        <v>87</v>
      </c>
      <c r="C28" s="1" t="s">
        <v>59</v>
      </c>
      <c r="D28" s="1" t="s">
        <v>278</v>
      </c>
      <c r="E28" s="12" t="s">
        <v>272</v>
      </c>
      <c r="F28" s="12" t="s">
        <v>303</v>
      </c>
      <c r="G28" s="10" t="s">
        <v>57</v>
      </c>
      <c r="H28" s="31">
        <v>0</v>
      </c>
      <c r="I28" s="35" t="e">
        <f t="shared" si="39"/>
        <v>#REF!</v>
      </c>
      <c r="J28" s="23">
        <v>0</v>
      </c>
      <c r="K28" s="23"/>
      <c r="L28" s="43">
        <v>5</v>
      </c>
      <c r="M28" s="43"/>
      <c r="N28" s="43"/>
      <c r="O28" s="52">
        <f t="shared" si="30"/>
        <v>5</v>
      </c>
      <c r="P28" s="23"/>
      <c r="Q28" s="23"/>
      <c r="R28" s="23"/>
      <c r="S28" s="52">
        <f t="shared" si="37"/>
        <v>0</v>
      </c>
      <c r="T28" s="24"/>
      <c r="U28" s="25" t="e">
        <f>O28+S28+#REF!+T28</f>
        <v>#REF!</v>
      </c>
      <c r="V28" s="28" t="e">
        <f t="shared" si="38"/>
        <v>#REF!</v>
      </c>
      <c r="W28" s="23">
        <v>0</v>
      </c>
      <c r="X28" s="25" t="e">
        <f t="shared" si="36"/>
        <v>#REF!</v>
      </c>
      <c r="Y28" s="28" t="e">
        <f t="shared" si="33"/>
        <v>#REF!</v>
      </c>
      <c r="Z28" s="28" t="e">
        <f t="shared" si="34"/>
        <v>#REF!</v>
      </c>
      <c r="AA28" s="26" t="e">
        <f t="shared" si="35"/>
        <v>#REF!</v>
      </c>
      <c r="AB28" s="19"/>
      <c r="AC28" s="19"/>
      <c r="AD28" s="3"/>
      <c r="AI28" s="2"/>
      <c r="AJ28" s="4"/>
    </row>
    <row r="29" spans="1:38" ht="24" customHeight="1" x14ac:dyDescent="0.35">
      <c r="A29" s="45" t="s">
        <v>237</v>
      </c>
      <c r="B29" s="149" t="s">
        <v>87</v>
      </c>
      <c r="C29" s="1" t="s">
        <v>59</v>
      </c>
      <c r="D29" s="1" t="s">
        <v>279</v>
      </c>
      <c r="E29" s="12" t="s">
        <v>273</v>
      </c>
      <c r="F29" s="12" t="s">
        <v>176</v>
      </c>
      <c r="G29" s="10" t="s">
        <v>57</v>
      </c>
      <c r="H29" s="31">
        <v>0</v>
      </c>
      <c r="I29" s="35" t="e">
        <f t="shared" si="39"/>
        <v>#REF!</v>
      </c>
      <c r="J29" s="23">
        <v>0</v>
      </c>
      <c r="K29" s="23">
        <v>6</v>
      </c>
      <c r="L29" s="43"/>
      <c r="M29" s="43"/>
      <c r="N29" s="43"/>
      <c r="O29" s="52">
        <f t="shared" si="30"/>
        <v>6</v>
      </c>
      <c r="P29" s="23"/>
      <c r="Q29" s="23"/>
      <c r="R29" s="23"/>
      <c r="S29" s="52">
        <f t="shared" si="37"/>
        <v>0</v>
      </c>
      <c r="T29" s="24"/>
      <c r="U29" s="25" t="e">
        <f>O29+S29+#REF!+T29</f>
        <v>#REF!</v>
      </c>
      <c r="V29" s="28">
        <v>0</v>
      </c>
      <c r="W29" s="23">
        <v>0</v>
      </c>
      <c r="X29" s="25" t="e">
        <f t="shared" si="36"/>
        <v>#REF!</v>
      </c>
      <c r="Y29" s="28" t="e">
        <f t="shared" si="33"/>
        <v>#REF!</v>
      </c>
      <c r="Z29" s="28" t="e">
        <f t="shared" si="34"/>
        <v>#REF!</v>
      </c>
      <c r="AA29" s="26" t="e">
        <f t="shared" si="35"/>
        <v>#REF!</v>
      </c>
      <c r="AB29" s="19"/>
      <c r="AC29" s="19"/>
      <c r="AD29" s="3"/>
      <c r="AI29" s="2"/>
      <c r="AJ29" s="4"/>
    </row>
    <row r="30" spans="1:38" ht="24" customHeight="1" x14ac:dyDescent="0.35">
      <c r="A30" s="45" t="s">
        <v>237</v>
      </c>
      <c r="B30" s="149" t="s">
        <v>87</v>
      </c>
      <c r="C30" s="1" t="s">
        <v>59</v>
      </c>
      <c r="D30" s="1" t="s">
        <v>280</v>
      </c>
      <c r="E30" s="12" t="s">
        <v>274</v>
      </c>
      <c r="F30" s="12" t="s">
        <v>176</v>
      </c>
      <c r="G30" s="10" t="s">
        <v>57</v>
      </c>
      <c r="H30" s="31">
        <v>0</v>
      </c>
      <c r="I30" s="35" t="e">
        <f t="shared" si="39"/>
        <v>#REF!</v>
      </c>
      <c r="J30" s="23">
        <v>0</v>
      </c>
      <c r="K30" s="23">
        <v>1</v>
      </c>
      <c r="L30" s="43"/>
      <c r="M30" s="43"/>
      <c r="N30" s="43"/>
      <c r="O30" s="52">
        <f t="shared" si="30"/>
        <v>1</v>
      </c>
      <c r="P30" s="23"/>
      <c r="Q30" s="23"/>
      <c r="R30" s="23"/>
      <c r="S30" s="52">
        <f t="shared" si="37"/>
        <v>0</v>
      </c>
      <c r="T30" s="24"/>
      <c r="U30" s="25" t="e">
        <f>O30+S30+#REF!+T30</f>
        <v>#REF!</v>
      </c>
      <c r="V30" s="28">
        <v>0</v>
      </c>
      <c r="W30" s="23">
        <v>0</v>
      </c>
      <c r="X30" s="25" t="e">
        <f t="shared" si="36"/>
        <v>#REF!</v>
      </c>
      <c r="Y30" s="28" t="e">
        <f t="shared" si="33"/>
        <v>#REF!</v>
      </c>
      <c r="Z30" s="28" t="e">
        <f t="shared" si="34"/>
        <v>#REF!</v>
      </c>
      <c r="AA30" s="26" t="e">
        <f t="shared" si="35"/>
        <v>#REF!</v>
      </c>
      <c r="AB30" s="19"/>
      <c r="AC30" s="19"/>
      <c r="AD30" s="3"/>
      <c r="AI30" s="2"/>
      <c r="AJ30" s="4"/>
    </row>
    <row r="31" spans="1:38" ht="24" customHeight="1" x14ac:dyDescent="0.35">
      <c r="A31" s="45" t="s">
        <v>237</v>
      </c>
      <c r="B31" s="149" t="s">
        <v>87</v>
      </c>
      <c r="C31" s="1" t="s">
        <v>59</v>
      </c>
      <c r="D31" s="1" t="s">
        <v>281</v>
      </c>
      <c r="E31" s="12" t="s">
        <v>304</v>
      </c>
      <c r="F31" s="12" t="s">
        <v>176</v>
      </c>
      <c r="G31" s="10" t="s">
        <v>57</v>
      </c>
      <c r="H31" s="31">
        <v>0</v>
      </c>
      <c r="I31" s="35" t="e">
        <f t="shared" si="39"/>
        <v>#REF!</v>
      </c>
      <c r="J31" s="23">
        <v>0</v>
      </c>
      <c r="K31" s="23">
        <v>0</v>
      </c>
      <c r="L31" s="43">
        <v>0</v>
      </c>
      <c r="M31" s="43">
        <v>0</v>
      </c>
      <c r="N31" s="43"/>
      <c r="O31" s="52">
        <f t="shared" si="30"/>
        <v>0</v>
      </c>
      <c r="P31" s="23"/>
      <c r="Q31" s="23"/>
      <c r="R31" s="23"/>
      <c r="S31" s="52">
        <f>SUM(P31:R31)</f>
        <v>0</v>
      </c>
      <c r="T31" s="24"/>
      <c r="U31" s="25" t="e">
        <f>O31+S31+#REF!+T31</f>
        <v>#REF!</v>
      </c>
      <c r="V31" s="28">
        <v>0</v>
      </c>
      <c r="W31" s="23">
        <v>0</v>
      </c>
      <c r="X31" s="25" t="e">
        <f t="shared" si="36"/>
        <v>#REF!</v>
      </c>
      <c r="Y31" s="28" t="e">
        <f t="shared" si="33"/>
        <v>#REF!</v>
      </c>
      <c r="Z31" s="28" t="e">
        <f t="shared" si="34"/>
        <v>#REF!</v>
      </c>
      <c r="AA31" s="26" t="e">
        <f t="shared" si="35"/>
        <v>#REF!</v>
      </c>
      <c r="AB31" s="19"/>
      <c r="AC31" s="19"/>
      <c r="AD31" s="3"/>
      <c r="AI31" s="2"/>
      <c r="AJ31" s="4"/>
    </row>
    <row r="32" spans="1:38" ht="26.4" x14ac:dyDescent="0.35">
      <c r="A32" s="45" t="s">
        <v>237</v>
      </c>
      <c r="B32" s="149" t="s">
        <v>87</v>
      </c>
      <c r="C32" s="1" t="s">
        <v>59</v>
      </c>
      <c r="D32" s="1" t="s">
        <v>146</v>
      </c>
      <c r="E32" s="12" t="s">
        <v>276</v>
      </c>
      <c r="F32" s="12"/>
      <c r="G32" s="10" t="s">
        <v>57</v>
      </c>
      <c r="H32" s="31">
        <v>0.1</v>
      </c>
      <c r="I32" s="35" t="e">
        <f t="shared" ref="I32" si="40">AA32-Z32-V32</f>
        <v>#REF!</v>
      </c>
      <c r="J32" s="23">
        <v>0</v>
      </c>
      <c r="K32" s="23">
        <v>3</v>
      </c>
      <c r="L32" s="43"/>
      <c r="M32" s="43"/>
      <c r="N32" s="43"/>
      <c r="O32" s="52">
        <f t="shared" si="30"/>
        <v>3</v>
      </c>
      <c r="P32" s="23">
        <v>0</v>
      </c>
      <c r="Q32" s="23"/>
      <c r="R32" s="23"/>
      <c r="S32" s="52">
        <f>SUM(P32:R32)</f>
        <v>0</v>
      </c>
      <c r="T32" s="24"/>
      <c r="U32" s="25" t="e">
        <f>O32+S32+#REF!+T32</f>
        <v>#REF!</v>
      </c>
      <c r="V32" s="28">
        <v>0</v>
      </c>
      <c r="W32" s="23">
        <v>1</v>
      </c>
      <c r="X32" s="25" t="e">
        <f t="shared" ref="X32" si="41">SUM(U32:W32)</f>
        <v>#REF!</v>
      </c>
      <c r="Y32" s="28" t="e">
        <f t="shared" si="33"/>
        <v>#REF!</v>
      </c>
      <c r="Z32" s="28" t="e">
        <f t="shared" si="34"/>
        <v>#REF!</v>
      </c>
      <c r="AA32" s="26" t="e">
        <f t="shared" si="35"/>
        <v>#REF!</v>
      </c>
      <c r="AB32" s="19"/>
      <c r="AC32" s="19"/>
      <c r="AD32" s="3"/>
      <c r="AI32" s="2"/>
      <c r="AJ32" s="4"/>
    </row>
    <row r="33" spans="1:38" x14ac:dyDescent="0.35">
      <c r="A33" s="45" t="s">
        <v>237</v>
      </c>
      <c r="B33" s="1"/>
      <c r="C33" s="1"/>
      <c r="D33" s="200" t="s">
        <v>237</v>
      </c>
      <c r="E33" s="150" t="s">
        <v>249</v>
      </c>
      <c r="F33" s="12"/>
      <c r="G33" s="10"/>
      <c r="H33" s="31"/>
      <c r="I33" s="35"/>
      <c r="J33" s="43"/>
      <c r="K33" s="144"/>
      <c r="L33" s="43"/>
      <c r="M33" s="43"/>
      <c r="N33" s="144"/>
      <c r="O33" s="52"/>
      <c r="P33" s="43"/>
      <c r="Q33" s="43"/>
      <c r="R33" s="43"/>
      <c r="S33" s="52"/>
      <c r="T33" s="24"/>
      <c r="U33" s="25"/>
      <c r="V33" s="145"/>
      <c r="W33" s="23"/>
      <c r="X33" s="25"/>
      <c r="Y33" s="28"/>
      <c r="Z33" s="28"/>
      <c r="AA33" s="26"/>
      <c r="AB33" s="19"/>
      <c r="AC33" s="19"/>
      <c r="AD33" s="19"/>
      <c r="AK33" s="14"/>
      <c r="AL33" s="3"/>
    </row>
    <row r="34" spans="1:38" x14ac:dyDescent="0.35">
      <c r="B34" s="15"/>
      <c r="C34" s="15"/>
      <c r="D34" s="15"/>
      <c r="E34" s="16"/>
      <c r="F34" s="94"/>
      <c r="G34" s="3"/>
      <c r="H34" s="3"/>
      <c r="I34" s="72"/>
      <c r="J34" s="3"/>
      <c r="K34" s="3"/>
      <c r="L34" s="3"/>
      <c r="M34" s="3"/>
      <c r="N34" s="3"/>
      <c r="O34" s="50"/>
      <c r="P34" s="3"/>
      <c r="Q34" s="3"/>
      <c r="R34" s="3"/>
      <c r="S34" s="50"/>
      <c r="T34" s="3"/>
      <c r="U34" s="50"/>
      <c r="V34" s="3"/>
      <c r="W34" s="3"/>
      <c r="X34" s="3"/>
      <c r="Y34" s="3"/>
      <c r="Z34" s="3"/>
      <c r="AA34" s="3"/>
      <c r="AB34" s="3"/>
      <c r="AC34" s="3"/>
      <c r="AD34" s="3"/>
      <c r="AK34" s="3"/>
      <c r="AL34" s="3"/>
    </row>
    <row r="35" spans="1:38" s="216" customFormat="1" x14ac:dyDescent="0.35">
      <c r="A35" s="204" t="s">
        <v>238</v>
      </c>
      <c r="B35" s="204"/>
      <c r="C35" s="204"/>
      <c r="D35" s="204"/>
      <c r="E35" s="224" t="s">
        <v>318</v>
      </c>
      <c r="F35" s="204"/>
      <c r="G35" s="204"/>
      <c r="H35" s="218" t="e">
        <f>SUM(I36:I52)</f>
        <v>#REF!</v>
      </c>
      <c r="J35" s="205"/>
      <c r="K35" s="206"/>
      <c r="L35" s="206"/>
      <c r="M35" s="206"/>
      <c r="N35" s="207"/>
      <c r="O35" s="208"/>
      <c r="P35" s="206"/>
      <c r="Q35" s="206"/>
      <c r="R35" s="206"/>
      <c r="S35" s="208"/>
      <c r="T35" s="209"/>
      <c r="U35" s="210"/>
      <c r="V35" s="211"/>
      <c r="W35" s="206"/>
      <c r="X35" s="210"/>
      <c r="Y35" s="211"/>
      <c r="Z35" s="211"/>
      <c r="AA35" s="212"/>
      <c r="AB35" s="213"/>
      <c r="AC35" s="213"/>
      <c r="AD35" s="213"/>
      <c r="AE35" s="214"/>
      <c r="AF35" s="215"/>
      <c r="AG35" s="215"/>
      <c r="AH35" s="215"/>
      <c r="AI35" s="215"/>
      <c r="AK35" s="217">
        <v>11.5</v>
      </c>
      <c r="AL35" s="215"/>
    </row>
    <row r="36" spans="1:38" ht="26.4" x14ac:dyDescent="0.35">
      <c r="A36" s="74" t="s">
        <v>238</v>
      </c>
      <c r="B36" s="1" t="s">
        <v>16</v>
      </c>
      <c r="C36" s="1" t="s">
        <v>59</v>
      </c>
      <c r="D36" s="1" t="s">
        <v>125</v>
      </c>
      <c r="E36" s="12" t="s">
        <v>17</v>
      </c>
      <c r="F36" s="12"/>
      <c r="G36" s="10" t="s">
        <v>9</v>
      </c>
      <c r="H36" s="31">
        <v>0</v>
      </c>
      <c r="I36" s="35">
        <f>X36</f>
        <v>18</v>
      </c>
      <c r="J36" s="43">
        <v>3</v>
      </c>
      <c r="K36" s="23">
        <v>4</v>
      </c>
      <c r="L36" s="23">
        <v>4</v>
      </c>
      <c r="M36" s="23">
        <v>4</v>
      </c>
      <c r="N36" s="23"/>
      <c r="O36" s="52">
        <f>SUM(J36:N36)</f>
        <v>15</v>
      </c>
      <c r="P36" s="23"/>
      <c r="Q36" s="23"/>
      <c r="R36" s="23"/>
      <c r="S36" s="52">
        <f>SUM(P36:R36)</f>
        <v>0</v>
      </c>
      <c r="T36" s="24"/>
      <c r="U36" s="25">
        <f t="shared" ref="U36:U43" si="42">O36+S36+SUM(T36:T36)</f>
        <v>15</v>
      </c>
      <c r="V36" s="28">
        <f t="shared" ref="V36:V39" si="43">U36*20%</f>
        <v>3</v>
      </c>
      <c r="W36" s="23"/>
      <c r="X36" s="25">
        <f t="shared" ref="X36:X38" si="44">SUM(U36:W36)</f>
        <v>18</v>
      </c>
      <c r="Y36" s="28">
        <f t="shared" ref="Y36:Y43" si="45">X36*10%</f>
        <v>1.8</v>
      </c>
      <c r="Z36" s="28">
        <f t="shared" ref="Z36:Z43" si="46">(X36+Y36)*0.1</f>
        <v>1.9800000000000002</v>
      </c>
      <c r="AA36" s="26">
        <f t="shared" ref="AA36:AA43" si="47">X36+Y36+Z36</f>
        <v>21.78</v>
      </c>
      <c r="AB36" s="27"/>
      <c r="AC36" s="27"/>
      <c r="AD36" s="27"/>
      <c r="AE36" s="21"/>
      <c r="AK36" s="4">
        <v>20.329999999999998</v>
      </c>
      <c r="AL36" s="3" t="s">
        <v>65</v>
      </c>
    </row>
    <row r="37" spans="1:38" ht="39.6" x14ac:dyDescent="0.35">
      <c r="A37" s="74" t="s">
        <v>238</v>
      </c>
      <c r="B37" s="1" t="s">
        <v>18</v>
      </c>
      <c r="C37" s="1" t="s">
        <v>59</v>
      </c>
      <c r="D37" s="1" t="s">
        <v>126</v>
      </c>
      <c r="E37" s="12" t="s">
        <v>19</v>
      </c>
      <c r="F37" s="12"/>
      <c r="G37" s="10" t="s">
        <v>9</v>
      </c>
      <c r="H37" s="31">
        <v>0</v>
      </c>
      <c r="I37" s="35">
        <f t="shared" ref="I37" si="48">AA37-Z37-V37</f>
        <v>15.68</v>
      </c>
      <c r="J37" s="43">
        <v>2</v>
      </c>
      <c r="K37" s="23">
        <v>4</v>
      </c>
      <c r="L37" s="23">
        <v>4</v>
      </c>
      <c r="M37" s="23">
        <v>4</v>
      </c>
      <c r="N37" s="23"/>
      <c r="O37" s="52">
        <f>SUM(J37:N37)</f>
        <v>14</v>
      </c>
      <c r="P37" s="23"/>
      <c r="Q37" s="23"/>
      <c r="R37" s="23"/>
      <c r="S37" s="52">
        <f>SUM(P37:R37)</f>
        <v>0</v>
      </c>
      <c r="T37" s="24"/>
      <c r="U37" s="25">
        <f t="shared" si="42"/>
        <v>14</v>
      </c>
      <c r="V37" s="28">
        <f t="shared" si="43"/>
        <v>2.8000000000000003</v>
      </c>
      <c r="W37" s="23"/>
      <c r="X37" s="25">
        <f t="shared" si="44"/>
        <v>16.8</v>
      </c>
      <c r="Y37" s="28">
        <f t="shared" si="45"/>
        <v>1.6800000000000002</v>
      </c>
      <c r="Z37" s="28">
        <f t="shared" si="46"/>
        <v>1.8480000000000001</v>
      </c>
      <c r="AA37" s="26">
        <f t="shared" si="47"/>
        <v>20.327999999999999</v>
      </c>
      <c r="AB37" s="27"/>
      <c r="AC37" s="27"/>
      <c r="AD37" s="27"/>
      <c r="AE37" s="21"/>
      <c r="AK37" s="4">
        <v>20.329999999999998</v>
      </c>
      <c r="AL37" s="3" t="s">
        <v>65</v>
      </c>
    </row>
    <row r="38" spans="1:38" ht="26.4" x14ac:dyDescent="0.35">
      <c r="A38" s="74" t="s">
        <v>238</v>
      </c>
      <c r="B38" s="1" t="s">
        <v>27</v>
      </c>
      <c r="C38" s="1" t="s">
        <v>59</v>
      </c>
      <c r="D38" s="1" t="s">
        <v>130</v>
      </c>
      <c r="E38" s="12" t="s">
        <v>28</v>
      </c>
      <c r="F38" s="12"/>
      <c r="G38" s="10" t="s">
        <v>22</v>
      </c>
      <c r="H38" s="31">
        <v>0</v>
      </c>
      <c r="I38" s="35">
        <f>X38</f>
        <v>14.3</v>
      </c>
      <c r="J38" s="43">
        <v>0.5</v>
      </c>
      <c r="K38" s="23"/>
      <c r="L38" s="23"/>
      <c r="M38" s="23">
        <v>10</v>
      </c>
      <c r="N38" s="181"/>
      <c r="O38" s="52">
        <f t="shared" ref="O38:O40" si="49">SUM(J38:N38)</f>
        <v>10.5</v>
      </c>
      <c r="P38" s="23">
        <v>1</v>
      </c>
      <c r="Q38" s="23"/>
      <c r="R38" s="23"/>
      <c r="S38" s="52">
        <f t="shared" ref="S38:S40" si="50">SUM(P38:R38)</f>
        <v>1</v>
      </c>
      <c r="T38" s="24"/>
      <c r="U38" s="25">
        <f t="shared" si="42"/>
        <v>11.5</v>
      </c>
      <c r="V38" s="28">
        <f t="shared" si="43"/>
        <v>2.3000000000000003</v>
      </c>
      <c r="W38" s="23">
        <v>0.5</v>
      </c>
      <c r="X38" s="25">
        <f t="shared" si="44"/>
        <v>14.3</v>
      </c>
      <c r="Y38" s="28">
        <f t="shared" si="45"/>
        <v>1.4300000000000002</v>
      </c>
      <c r="Z38" s="28">
        <f t="shared" si="46"/>
        <v>1.5730000000000002</v>
      </c>
      <c r="AA38" s="26">
        <f t="shared" si="47"/>
        <v>17.303000000000001</v>
      </c>
      <c r="AB38" s="27"/>
      <c r="AC38" s="27"/>
      <c r="AD38" s="27"/>
      <c r="AE38" s="21"/>
      <c r="AK38" s="4">
        <v>17.3</v>
      </c>
      <c r="AL38" s="3"/>
    </row>
    <row r="39" spans="1:38" ht="26.4" x14ac:dyDescent="0.35">
      <c r="A39" s="74" t="s">
        <v>238</v>
      </c>
      <c r="B39" s="1" t="s">
        <v>29</v>
      </c>
      <c r="C39" s="1" t="s">
        <v>59</v>
      </c>
      <c r="D39" s="1" t="s">
        <v>131</v>
      </c>
      <c r="E39" s="12" t="s">
        <v>30</v>
      </c>
      <c r="F39" s="12"/>
      <c r="G39" s="10" t="s">
        <v>22</v>
      </c>
      <c r="H39" s="31">
        <v>0</v>
      </c>
      <c r="I39" s="35">
        <f t="shared" ref="I39:I43" si="51">AA39-Z39-V39</f>
        <v>7.84</v>
      </c>
      <c r="J39" s="43">
        <v>0</v>
      </c>
      <c r="K39" s="23"/>
      <c r="L39" s="23"/>
      <c r="M39" s="23">
        <v>7</v>
      </c>
      <c r="N39" s="181"/>
      <c r="O39" s="52">
        <f t="shared" si="49"/>
        <v>7</v>
      </c>
      <c r="P39" s="23"/>
      <c r="Q39" s="23"/>
      <c r="R39" s="23"/>
      <c r="S39" s="52">
        <f t="shared" si="50"/>
        <v>0</v>
      </c>
      <c r="T39" s="24"/>
      <c r="U39" s="25">
        <f t="shared" si="42"/>
        <v>7</v>
      </c>
      <c r="V39" s="28">
        <f t="shared" si="43"/>
        <v>1.4000000000000001</v>
      </c>
      <c r="W39" s="23">
        <v>0</v>
      </c>
      <c r="X39" s="25">
        <f t="shared" ref="X39" si="52">SUM(U39:W39)</f>
        <v>8.4</v>
      </c>
      <c r="Y39" s="28">
        <f t="shared" si="45"/>
        <v>0.84000000000000008</v>
      </c>
      <c r="Z39" s="28">
        <f t="shared" si="46"/>
        <v>0.92400000000000004</v>
      </c>
      <c r="AA39" s="26">
        <f t="shared" si="47"/>
        <v>10.164</v>
      </c>
      <c r="AB39" s="27"/>
      <c r="AC39" s="27"/>
      <c r="AD39" s="27"/>
      <c r="AE39" s="21"/>
      <c r="AK39" s="4">
        <v>10.16</v>
      </c>
      <c r="AL39" s="3"/>
    </row>
    <row r="40" spans="1:38" ht="26.4" x14ac:dyDescent="0.35">
      <c r="A40" s="74" t="s">
        <v>238</v>
      </c>
      <c r="B40" s="1" t="s">
        <v>34</v>
      </c>
      <c r="C40" s="1" t="s">
        <v>59</v>
      </c>
      <c r="D40" s="1" t="s">
        <v>133</v>
      </c>
      <c r="E40" s="12" t="s">
        <v>305</v>
      </c>
      <c r="F40" s="12"/>
      <c r="G40" s="10" t="s">
        <v>33</v>
      </c>
      <c r="H40" s="31">
        <v>0.25</v>
      </c>
      <c r="I40" s="35">
        <f t="shared" si="51"/>
        <v>8.9499999999999993</v>
      </c>
      <c r="J40" s="43">
        <v>0.5</v>
      </c>
      <c r="K40" s="23"/>
      <c r="L40" s="23">
        <v>4</v>
      </c>
      <c r="M40" s="23"/>
      <c r="N40" s="181"/>
      <c r="O40" s="52">
        <f t="shared" si="49"/>
        <v>4.5</v>
      </c>
      <c r="P40" s="23">
        <v>3</v>
      </c>
      <c r="Q40" s="23"/>
      <c r="R40" s="23"/>
      <c r="S40" s="52">
        <f t="shared" si="50"/>
        <v>3</v>
      </c>
      <c r="T40" s="24"/>
      <c r="U40" s="25">
        <f t="shared" si="42"/>
        <v>7.5</v>
      </c>
      <c r="V40" s="28">
        <f>U40*20%</f>
        <v>1.5</v>
      </c>
      <c r="W40" s="23">
        <v>0.5</v>
      </c>
      <c r="X40" s="25">
        <f t="shared" ref="X40" si="53">SUM(U40:W40)</f>
        <v>9.5</v>
      </c>
      <c r="Y40" s="28">
        <f t="shared" si="45"/>
        <v>0.95000000000000007</v>
      </c>
      <c r="Z40" s="28">
        <f t="shared" si="46"/>
        <v>1.0449999999999999</v>
      </c>
      <c r="AA40" s="26">
        <f t="shared" si="47"/>
        <v>11.494999999999999</v>
      </c>
      <c r="AB40" s="27"/>
      <c r="AC40" s="27"/>
      <c r="AD40" s="27"/>
      <c r="AE40" s="21"/>
      <c r="AK40" s="4">
        <v>13.67</v>
      </c>
      <c r="AL40" s="3"/>
    </row>
    <row r="41" spans="1:38" ht="26.4" x14ac:dyDescent="0.35">
      <c r="A41" s="74" t="s">
        <v>238</v>
      </c>
      <c r="B41" s="1" t="s">
        <v>42</v>
      </c>
      <c r="C41" s="1" t="s">
        <v>59</v>
      </c>
      <c r="D41" s="1" t="s">
        <v>137</v>
      </c>
      <c r="E41" s="12" t="s">
        <v>43</v>
      </c>
      <c r="F41" s="12"/>
      <c r="G41" s="10" t="s">
        <v>33</v>
      </c>
      <c r="H41" s="31">
        <v>0</v>
      </c>
      <c r="I41" s="35">
        <f t="shared" si="51"/>
        <v>6.16</v>
      </c>
      <c r="J41" s="43">
        <v>0.5</v>
      </c>
      <c r="K41" s="23"/>
      <c r="L41" s="23"/>
      <c r="M41" s="23"/>
      <c r="N41" s="23"/>
      <c r="O41" s="52">
        <f>SUM(J41:N41)</f>
        <v>0.5</v>
      </c>
      <c r="P41" s="23"/>
      <c r="Q41" s="23">
        <v>5</v>
      </c>
      <c r="R41" s="23"/>
      <c r="S41" s="52">
        <f>SUM(P41:R41)</f>
        <v>5</v>
      </c>
      <c r="T41" s="24"/>
      <c r="U41" s="25">
        <f t="shared" si="42"/>
        <v>5.5</v>
      </c>
      <c r="V41" s="28">
        <f>U41*20%</f>
        <v>1.1000000000000001</v>
      </c>
      <c r="W41" s="23"/>
      <c r="X41" s="25">
        <f t="shared" ref="X41" si="54">SUM(U41:W41)</f>
        <v>6.6</v>
      </c>
      <c r="Y41" s="28">
        <f t="shared" si="45"/>
        <v>0.66</v>
      </c>
      <c r="Z41" s="28">
        <f t="shared" si="46"/>
        <v>0.72599999999999998</v>
      </c>
      <c r="AA41" s="26">
        <f t="shared" si="47"/>
        <v>7.9859999999999998</v>
      </c>
      <c r="AB41" s="27"/>
      <c r="AC41" s="27"/>
      <c r="AD41" s="27"/>
      <c r="AE41" s="21"/>
      <c r="AK41" s="4">
        <v>7.99</v>
      </c>
      <c r="AL41" s="3"/>
    </row>
    <row r="42" spans="1:38" x14ac:dyDescent="0.35">
      <c r="A42" s="74" t="s">
        <v>238</v>
      </c>
      <c r="B42" s="1" t="s">
        <v>44</v>
      </c>
      <c r="C42" s="1" t="s">
        <v>59</v>
      </c>
      <c r="D42" s="1" t="s">
        <v>138</v>
      </c>
      <c r="E42" s="12" t="s">
        <v>45</v>
      </c>
      <c r="F42" s="12"/>
      <c r="G42" s="10" t="s">
        <v>33</v>
      </c>
      <c r="H42" s="31">
        <v>0</v>
      </c>
      <c r="I42" s="35">
        <f t="shared" si="51"/>
        <v>1.68</v>
      </c>
      <c r="J42" s="43">
        <v>0.5</v>
      </c>
      <c r="K42" s="23">
        <v>1</v>
      </c>
      <c r="L42" s="23"/>
      <c r="M42" s="23"/>
      <c r="N42" s="23"/>
      <c r="O42" s="52">
        <f>SUM(J42:N42)</f>
        <v>1.5</v>
      </c>
      <c r="P42" s="23"/>
      <c r="Q42" s="23"/>
      <c r="R42" s="23"/>
      <c r="S42" s="52">
        <f>SUM(P42:R42)</f>
        <v>0</v>
      </c>
      <c r="T42" s="24"/>
      <c r="U42" s="25">
        <f t="shared" si="42"/>
        <v>1.5</v>
      </c>
      <c r="V42" s="28">
        <f t="shared" ref="V42:V43" si="55">U42*20%</f>
        <v>0.30000000000000004</v>
      </c>
      <c r="W42" s="23"/>
      <c r="X42" s="25">
        <f t="shared" ref="X42:X43" si="56">SUM(U42:W42)</f>
        <v>1.8</v>
      </c>
      <c r="Y42" s="28">
        <f t="shared" si="45"/>
        <v>0.18000000000000002</v>
      </c>
      <c r="Z42" s="28">
        <f t="shared" si="46"/>
        <v>0.19800000000000001</v>
      </c>
      <c r="AA42" s="26">
        <f t="shared" si="47"/>
        <v>2.1779999999999999</v>
      </c>
      <c r="AB42" s="27"/>
      <c r="AC42" s="27"/>
      <c r="AD42" s="27"/>
      <c r="AE42" s="21"/>
      <c r="AK42" s="4">
        <v>2.1800000000000002</v>
      </c>
      <c r="AL42" s="3"/>
    </row>
    <row r="43" spans="1:38" ht="26.4" x14ac:dyDescent="0.35">
      <c r="A43" s="74" t="s">
        <v>238</v>
      </c>
      <c r="B43" s="1" t="s">
        <v>51</v>
      </c>
      <c r="C43" s="1" t="s">
        <v>59</v>
      </c>
      <c r="D43" s="1" t="s">
        <v>141</v>
      </c>
      <c r="E43" s="12" t="s">
        <v>306</v>
      </c>
      <c r="F43" s="12"/>
      <c r="G43" s="10" t="s">
        <v>46</v>
      </c>
      <c r="H43" s="31">
        <v>0</v>
      </c>
      <c r="I43" s="35">
        <f t="shared" si="51"/>
        <v>19.03</v>
      </c>
      <c r="J43" s="43">
        <v>0.5</v>
      </c>
      <c r="K43" s="23">
        <v>11</v>
      </c>
      <c r="L43" s="23"/>
      <c r="M43" s="23"/>
      <c r="N43" s="23"/>
      <c r="O43" s="52">
        <f>SUM(J43:N43)</f>
        <v>11.5</v>
      </c>
      <c r="P43" s="23"/>
      <c r="Q43" s="23">
        <v>5</v>
      </c>
      <c r="R43" s="23"/>
      <c r="S43" s="52">
        <f>SUM(P43:R43)</f>
        <v>5</v>
      </c>
      <c r="T43" s="24"/>
      <c r="U43" s="25">
        <f t="shared" si="42"/>
        <v>16.5</v>
      </c>
      <c r="V43" s="28">
        <f t="shared" si="55"/>
        <v>3.3000000000000003</v>
      </c>
      <c r="W43" s="23">
        <v>0.5</v>
      </c>
      <c r="X43" s="25">
        <f t="shared" si="56"/>
        <v>20.3</v>
      </c>
      <c r="Y43" s="28">
        <f t="shared" si="45"/>
        <v>2.0300000000000002</v>
      </c>
      <c r="Z43" s="28">
        <f t="shared" si="46"/>
        <v>2.2330000000000001</v>
      </c>
      <c r="AA43" s="26">
        <f t="shared" si="47"/>
        <v>24.563000000000002</v>
      </c>
      <c r="AB43" s="27"/>
      <c r="AC43" s="27"/>
      <c r="AD43" s="27"/>
      <c r="AE43" s="21"/>
      <c r="AK43" s="4">
        <v>17.3</v>
      </c>
      <c r="AL43" s="3"/>
    </row>
    <row r="44" spans="1:38" ht="26.4" x14ac:dyDescent="0.35">
      <c r="A44" s="74" t="s">
        <v>238</v>
      </c>
      <c r="B44" s="149" t="s">
        <v>87</v>
      </c>
      <c r="C44" s="1" t="s">
        <v>59</v>
      </c>
      <c r="D44" s="1" t="s">
        <v>147</v>
      </c>
      <c r="E44" s="12" t="s">
        <v>268</v>
      </c>
      <c r="F44" s="12"/>
      <c r="G44" s="10" t="s">
        <v>57</v>
      </c>
      <c r="H44" s="31">
        <v>0</v>
      </c>
      <c r="I44" s="35" t="e">
        <f>X44</f>
        <v>#REF!</v>
      </c>
      <c r="J44" s="23">
        <v>0</v>
      </c>
      <c r="K44" s="23">
        <v>5</v>
      </c>
      <c r="L44" s="43"/>
      <c r="M44" s="43"/>
      <c r="N44" s="43"/>
      <c r="O44" s="52">
        <f t="shared" ref="O44:O52" si="57">SUM(J44:N44)</f>
        <v>5</v>
      </c>
      <c r="P44" s="23"/>
      <c r="Q44" s="23"/>
      <c r="R44" s="23"/>
      <c r="S44" s="52">
        <f>SUM(P44:R44)</f>
        <v>0</v>
      </c>
      <c r="T44" s="24"/>
      <c r="U44" s="25" t="e">
        <f>O44+S44+#REF!+T44</f>
        <v>#REF!</v>
      </c>
      <c r="V44" s="28">
        <v>0</v>
      </c>
      <c r="W44" s="23">
        <v>0</v>
      </c>
      <c r="X44" s="25" t="e">
        <f t="shared" ref="X44:X51" si="58">SUM(U44:W44)</f>
        <v>#REF!</v>
      </c>
      <c r="Y44" s="28" t="e">
        <f t="shared" ref="Y44:Y52" si="59">X44*10%</f>
        <v>#REF!</v>
      </c>
      <c r="Z44" s="28" t="e">
        <f t="shared" ref="Z44:Z52" si="60">(X44+Y44)*0.1</f>
        <v>#REF!</v>
      </c>
      <c r="AA44" s="26" t="e">
        <f t="shared" ref="AA44:AA52" si="61">X44+Y44+Z44</f>
        <v>#REF!</v>
      </c>
      <c r="AB44" s="19"/>
      <c r="AC44" s="19"/>
      <c r="AD44" s="3"/>
      <c r="AI44" s="2"/>
      <c r="AJ44" s="4"/>
    </row>
    <row r="45" spans="1:38" ht="26.4" x14ac:dyDescent="0.35">
      <c r="A45" s="74" t="s">
        <v>238</v>
      </c>
      <c r="B45" s="149" t="s">
        <v>87</v>
      </c>
      <c r="C45" s="1" t="s">
        <v>59</v>
      </c>
      <c r="D45" s="1" t="s">
        <v>148</v>
      </c>
      <c r="E45" s="12" t="s">
        <v>269</v>
      </c>
      <c r="F45" s="12"/>
      <c r="G45" s="10" t="s">
        <v>57</v>
      </c>
      <c r="H45" s="31">
        <v>0</v>
      </c>
      <c r="I45" s="35" t="e">
        <f>X45</f>
        <v>#REF!</v>
      </c>
      <c r="J45" s="23">
        <v>0</v>
      </c>
      <c r="K45" s="23"/>
      <c r="L45" s="43"/>
      <c r="M45" s="43">
        <v>5</v>
      </c>
      <c r="N45" s="43"/>
      <c r="O45" s="52">
        <f t="shared" si="57"/>
        <v>5</v>
      </c>
      <c r="P45" s="23"/>
      <c r="Q45" s="23"/>
      <c r="R45" s="23"/>
      <c r="S45" s="52">
        <f t="shared" ref="S45:S50" si="62">SUM(P45:R45)</f>
        <v>0</v>
      </c>
      <c r="T45" s="24"/>
      <c r="U45" s="25" t="e">
        <f>O45+S45+#REF!+T45</f>
        <v>#REF!</v>
      </c>
      <c r="V45" s="28" t="e">
        <f t="shared" ref="V45:V48" si="63">U45*20%</f>
        <v>#REF!</v>
      </c>
      <c r="W45" s="23">
        <v>0</v>
      </c>
      <c r="X45" s="25" t="e">
        <f t="shared" si="58"/>
        <v>#REF!</v>
      </c>
      <c r="Y45" s="28" t="e">
        <f t="shared" si="59"/>
        <v>#REF!</v>
      </c>
      <c r="Z45" s="28" t="e">
        <f t="shared" si="60"/>
        <v>#REF!</v>
      </c>
      <c r="AA45" s="26" t="e">
        <f t="shared" si="61"/>
        <v>#REF!</v>
      </c>
      <c r="AB45" s="19"/>
      <c r="AC45" s="19"/>
      <c r="AD45" s="3"/>
      <c r="AI45" s="2"/>
      <c r="AJ45" s="4"/>
    </row>
    <row r="46" spans="1:38" ht="39.6" x14ac:dyDescent="0.35">
      <c r="A46" s="74" t="s">
        <v>238</v>
      </c>
      <c r="B46" s="149" t="s">
        <v>87</v>
      </c>
      <c r="C46" s="1" t="s">
        <v>59</v>
      </c>
      <c r="D46" s="1" t="s">
        <v>230</v>
      </c>
      <c r="E46" s="12" t="s">
        <v>270</v>
      </c>
      <c r="F46" s="12" t="s">
        <v>176</v>
      </c>
      <c r="G46" s="10" t="s">
        <v>57</v>
      </c>
      <c r="H46" s="31">
        <v>0</v>
      </c>
      <c r="I46" s="35" t="e">
        <f>X46</f>
        <v>#REF!</v>
      </c>
      <c r="J46" s="23">
        <v>0</v>
      </c>
      <c r="K46" s="23"/>
      <c r="L46" s="43"/>
      <c r="M46" s="43">
        <v>6</v>
      </c>
      <c r="N46" s="43"/>
      <c r="O46" s="52">
        <f t="shared" si="57"/>
        <v>6</v>
      </c>
      <c r="P46" s="23"/>
      <c r="Q46" s="23"/>
      <c r="R46" s="23"/>
      <c r="S46" s="52">
        <f t="shared" si="62"/>
        <v>0</v>
      </c>
      <c r="T46" s="24"/>
      <c r="U46" s="25" t="e">
        <f>O46+S46+#REF!+T46</f>
        <v>#REF!</v>
      </c>
      <c r="V46" s="28" t="e">
        <f t="shared" si="63"/>
        <v>#REF!</v>
      </c>
      <c r="W46" s="23">
        <v>0</v>
      </c>
      <c r="X46" s="25" t="e">
        <f t="shared" si="58"/>
        <v>#REF!</v>
      </c>
      <c r="Y46" s="28" t="e">
        <f t="shared" si="59"/>
        <v>#REF!</v>
      </c>
      <c r="Z46" s="28" t="e">
        <f t="shared" si="60"/>
        <v>#REF!</v>
      </c>
      <c r="AA46" s="26" t="e">
        <f t="shared" si="61"/>
        <v>#REF!</v>
      </c>
      <c r="AB46" s="19"/>
      <c r="AC46" s="19"/>
      <c r="AD46" s="3"/>
      <c r="AI46" s="2"/>
      <c r="AJ46" s="4"/>
    </row>
    <row r="47" spans="1:38" ht="26.4" x14ac:dyDescent="0.35">
      <c r="A47" s="74" t="s">
        <v>238</v>
      </c>
      <c r="B47" s="149" t="s">
        <v>87</v>
      </c>
      <c r="C47" s="1" t="s">
        <v>59</v>
      </c>
      <c r="D47" s="1" t="s">
        <v>277</v>
      </c>
      <c r="E47" s="12" t="s">
        <v>271</v>
      </c>
      <c r="F47" s="12" t="s">
        <v>176</v>
      </c>
      <c r="G47" s="10" t="s">
        <v>57</v>
      </c>
      <c r="H47" s="31">
        <v>0</v>
      </c>
      <c r="I47" s="35" t="e">
        <f t="shared" ref="I47:I51" si="64">X47</f>
        <v>#REF!</v>
      </c>
      <c r="J47" s="23">
        <v>0</v>
      </c>
      <c r="K47" s="23"/>
      <c r="L47" s="43">
        <v>5</v>
      </c>
      <c r="M47" s="43"/>
      <c r="N47" s="43"/>
      <c r="O47" s="52">
        <f t="shared" si="57"/>
        <v>5</v>
      </c>
      <c r="P47" s="23"/>
      <c r="Q47" s="23"/>
      <c r="R47" s="23"/>
      <c r="S47" s="52">
        <f t="shared" si="62"/>
        <v>0</v>
      </c>
      <c r="T47" s="24"/>
      <c r="U47" s="25" t="e">
        <f>O47+S47+#REF!+T47</f>
        <v>#REF!</v>
      </c>
      <c r="V47" s="28" t="e">
        <f t="shared" si="63"/>
        <v>#REF!</v>
      </c>
      <c r="W47" s="23">
        <v>0</v>
      </c>
      <c r="X47" s="25" t="e">
        <f t="shared" si="58"/>
        <v>#REF!</v>
      </c>
      <c r="Y47" s="28" t="e">
        <f t="shared" si="59"/>
        <v>#REF!</v>
      </c>
      <c r="Z47" s="28" t="e">
        <f t="shared" si="60"/>
        <v>#REF!</v>
      </c>
      <c r="AA47" s="26" t="e">
        <f t="shared" si="61"/>
        <v>#REF!</v>
      </c>
      <c r="AB47" s="19"/>
      <c r="AC47" s="19"/>
      <c r="AD47" s="3"/>
      <c r="AI47" s="2"/>
      <c r="AJ47" s="4"/>
    </row>
    <row r="48" spans="1:38" x14ac:dyDescent="0.35">
      <c r="A48" s="74" t="s">
        <v>238</v>
      </c>
      <c r="B48" s="149" t="s">
        <v>87</v>
      </c>
      <c r="C48" s="1" t="s">
        <v>59</v>
      </c>
      <c r="D48" s="1" t="s">
        <v>278</v>
      </c>
      <c r="E48" s="12" t="s">
        <v>272</v>
      </c>
      <c r="F48" s="12" t="s">
        <v>303</v>
      </c>
      <c r="G48" s="10" t="s">
        <v>57</v>
      </c>
      <c r="H48" s="31">
        <v>0</v>
      </c>
      <c r="I48" s="35" t="e">
        <f t="shared" si="64"/>
        <v>#REF!</v>
      </c>
      <c r="J48" s="23">
        <v>0</v>
      </c>
      <c r="K48" s="23"/>
      <c r="L48" s="43">
        <v>5</v>
      </c>
      <c r="M48" s="43"/>
      <c r="N48" s="43"/>
      <c r="O48" s="52">
        <f t="shared" si="57"/>
        <v>5</v>
      </c>
      <c r="P48" s="23"/>
      <c r="Q48" s="23"/>
      <c r="R48" s="23"/>
      <c r="S48" s="52">
        <f t="shared" si="62"/>
        <v>0</v>
      </c>
      <c r="T48" s="24"/>
      <c r="U48" s="25" t="e">
        <f>O48+S48+#REF!+T48</f>
        <v>#REF!</v>
      </c>
      <c r="V48" s="28" t="e">
        <f t="shared" si="63"/>
        <v>#REF!</v>
      </c>
      <c r="W48" s="23">
        <v>0</v>
      </c>
      <c r="X48" s="25" t="e">
        <f t="shared" si="58"/>
        <v>#REF!</v>
      </c>
      <c r="Y48" s="28" t="e">
        <f t="shared" si="59"/>
        <v>#REF!</v>
      </c>
      <c r="Z48" s="28" t="e">
        <f t="shared" si="60"/>
        <v>#REF!</v>
      </c>
      <c r="AA48" s="26" t="e">
        <f t="shared" si="61"/>
        <v>#REF!</v>
      </c>
      <c r="AB48" s="19"/>
      <c r="AC48" s="19"/>
      <c r="AD48" s="3"/>
      <c r="AI48" s="2"/>
      <c r="AJ48" s="4"/>
    </row>
    <row r="49" spans="1:38" ht="24" customHeight="1" x14ac:dyDescent="0.35">
      <c r="A49" s="74" t="s">
        <v>238</v>
      </c>
      <c r="B49" s="149" t="s">
        <v>87</v>
      </c>
      <c r="C49" s="1" t="s">
        <v>59</v>
      </c>
      <c r="D49" s="1" t="s">
        <v>279</v>
      </c>
      <c r="E49" s="12" t="s">
        <v>273</v>
      </c>
      <c r="F49" s="12" t="s">
        <v>176</v>
      </c>
      <c r="G49" s="10" t="s">
        <v>57</v>
      </c>
      <c r="H49" s="31">
        <v>0</v>
      </c>
      <c r="I49" s="35" t="e">
        <f t="shared" si="64"/>
        <v>#REF!</v>
      </c>
      <c r="J49" s="23">
        <v>0</v>
      </c>
      <c r="K49" s="23">
        <v>6</v>
      </c>
      <c r="L49" s="43"/>
      <c r="M49" s="43"/>
      <c r="N49" s="43"/>
      <c r="O49" s="52">
        <f t="shared" si="57"/>
        <v>6</v>
      </c>
      <c r="P49" s="23"/>
      <c r="Q49" s="23"/>
      <c r="R49" s="23"/>
      <c r="S49" s="52">
        <f t="shared" si="62"/>
        <v>0</v>
      </c>
      <c r="T49" s="24"/>
      <c r="U49" s="25" t="e">
        <f>O49+S49+#REF!+T49</f>
        <v>#REF!</v>
      </c>
      <c r="V49" s="28">
        <v>0</v>
      </c>
      <c r="W49" s="23">
        <v>0</v>
      </c>
      <c r="X49" s="25" t="e">
        <f t="shared" si="58"/>
        <v>#REF!</v>
      </c>
      <c r="Y49" s="28" t="e">
        <f t="shared" si="59"/>
        <v>#REF!</v>
      </c>
      <c r="Z49" s="28" t="e">
        <f t="shared" si="60"/>
        <v>#REF!</v>
      </c>
      <c r="AA49" s="26" t="e">
        <f t="shared" si="61"/>
        <v>#REF!</v>
      </c>
      <c r="AB49" s="19"/>
      <c r="AC49" s="19"/>
      <c r="AD49" s="3"/>
      <c r="AI49" s="2"/>
      <c r="AJ49" s="4"/>
    </row>
    <row r="50" spans="1:38" ht="24" customHeight="1" x14ac:dyDescent="0.35">
      <c r="A50" s="74" t="s">
        <v>238</v>
      </c>
      <c r="B50" s="149" t="s">
        <v>87</v>
      </c>
      <c r="C50" s="1" t="s">
        <v>59</v>
      </c>
      <c r="D50" s="1" t="s">
        <v>280</v>
      </c>
      <c r="E50" s="12" t="s">
        <v>274</v>
      </c>
      <c r="F50" s="12" t="s">
        <v>176</v>
      </c>
      <c r="G50" s="10" t="s">
        <v>57</v>
      </c>
      <c r="H50" s="31">
        <v>0</v>
      </c>
      <c r="I50" s="35" t="e">
        <f t="shared" si="64"/>
        <v>#REF!</v>
      </c>
      <c r="J50" s="23">
        <v>0</v>
      </c>
      <c r="K50" s="23">
        <v>1</v>
      </c>
      <c r="L50" s="43"/>
      <c r="M50" s="43"/>
      <c r="N50" s="43"/>
      <c r="O50" s="52">
        <f t="shared" si="57"/>
        <v>1</v>
      </c>
      <c r="P50" s="23"/>
      <c r="Q50" s="23"/>
      <c r="R50" s="23"/>
      <c r="S50" s="52">
        <f t="shared" si="62"/>
        <v>0</v>
      </c>
      <c r="T50" s="24"/>
      <c r="U50" s="25" t="e">
        <f>O50+S50+#REF!+T50</f>
        <v>#REF!</v>
      </c>
      <c r="V50" s="28">
        <v>0</v>
      </c>
      <c r="W50" s="23">
        <v>0</v>
      </c>
      <c r="X50" s="25" t="e">
        <f t="shared" si="58"/>
        <v>#REF!</v>
      </c>
      <c r="Y50" s="28" t="e">
        <f t="shared" si="59"/>
        <v>#REF!</v>
      </c>
      <c r="Z50" s="28" t="e">
        <f t="shared" si="60"/>
        <v>#REF!</v>
      </c>
      <c r="AA50" s="26" t="e">
        <f t="shared" si="61"/>
        <v>#REF!</v>
      </c>
      <c r="AB50" s="19"/>
      <c r="AC50" s="19"/>
      <c r="AD50" s="3"/>
      <c r="AI50" s="2"/>
      <c r="AJ50" s="4"/>
    </row>
    <row r="51" spans="1:38" ht="24" customHeight="1" x14ac:dyDescent="0.35">
      <c r="A51" s="74" t="s">
        <v>238</v>
      </c>
      <c r="B51" s="149" t="s">
        <v>87</v>
      </c>
      <c r="C51" s="1" t="s">
        <v>59</v>
      </c>
      <c r="D51" s="1" t="s">
        <v>281</v>
      </c>
      <c r="E51" s="12" t="s">
        <v>304</v>
      </c>
      <c r="F51" s="12" t="s">
        <v>176</v>
      </c>
      <c r="G51" s="10" t="s">
        <v>57</v>
      </c>
      <c r="H51" s="31">
        <v>0</v>
      </c>
      <c r="I51" s="35" t="e">
        <f t="shared" si="64"/>
        <v>#REF!</v>
      </c>
      <c r="J51" s="23">
        <v>0</v>
      </c>
      <c r="K51" s="23">
        <v>0</v>
      </c>
      <c r="L51" s="43">
        <v>0</v>
      </c>
      <c r="M51" s="43">
        <v>0</v>
      </c>
      <c r="N51" s="43"/>
      <c r="O51" s="52">
        <f t="shared" si="57"/>
        <v>0</v>
      </c>
      <c r="P51" s="23"/>
      <c r="Q51" s="23"/>
      <c r="R51" s="23"/>
      <c r="S51" s="52">
        <f>SUM(P51:R51)</f>
        <v>0</v>
      </c>
      <c r="T51" s="24"/>
      <c r="U51" s="25" t="e">
        <f>O51+S51+#REF!+T51</f>
        <v>#REF!</v>
      </c>
      <c r="V51" s="28">
        <v>0</v>
      </c>
      <c r="W51" s="23">
        <v>0</v>
      </c>
      <c r="X51" s="25" t="e">
        <f t="shared" si="58"/>
        <v>#REF!</v>
      </c>
      <c r="Y51" s="28" t="e">
        <f t="shared" si="59"/>
        <v>#REF!</v>
      </c>
      <c r="Z51" s="28" t="e">
        <f t="shared" si="60"/>
        <v>#REF!</v>
      </c>
      <c r="AA51" s="26" t="e">
        <f t="shared" si="61"/>
        <v>#REF!</v>
      </c>
      <c r="AB51" s="19"/>
      <c r="AC51" s="19"/>
      <c r="AD51" s="3"/>
      <c r="AI51" s="2"/>
      <c r="AJ51" s="4"/>
    </row>
    <row r="52" spans="1:38" ht="26.4" x14ac:dyDescent="0.35">
      <c r="A52" s="74" t="s">
        <v>238</v>
      </c>
      <c r="B52" s="149" t="s">
        <v>87</v>
      </c>
      <c r="C52" s="1" t="s">
        <v>59</v>
      </c>
      <c r="D52" s="1" t="s">
        <v>146</v>
      </c>
      <c r="E52" s="12" t="s">
        <v>276</v>
      </c>
      <c r="F52" s="12"/>
      <c r="G52" s="10" t="s">
        <v>57</v>
      </c>
      <c r="H52" s="31">
        <v>0.1</v>
      </c>
      <c r="I52" s="35" t="e">
        <f t="shared" ref="I52" si="65">AA52-Z52-V52</f>
        <v>#REF!</v>
      </c>
      <c r="J52" s="23">
        <v>0</v>
      </c>
      <c r="K52" s="23">
        <v>3</v>
      </c>
      <c r="L52" s="43"/>
      <c r="M52" s="43"/>
      <c r="N52" s="43"/>
      <c r="O52" s="52">
        <f t="shared" si="57"/>
        <v>3</v>
      </c>
      <c r="P52" s="23">
        <v>0</v>
      </c>
      <c r="Q52" s="23"/>
      <c r="R52" s="23"/>
      <c r="S52" s="52">
        <f>SUM(P52:R52)</f>
        <v>0</v>
      </c>
      <c r="T52" s="24"/>
      <c r="U52" s="25" t="e">
        <f>O52+S52+#REF!+T52</f>
        <v>#REF!</v>
      </c>
      <c r="V52" s="28">
        <v>0</v>
      </c>
      <c r="W52" s="23">
        <v>1</v>
      </c>
      <c r="X52" s="25" t="e">
        <f t="shared" ref="X52" si="66">SUM(U52:W52)</f>
        <v>#REF!</v>
      </c>
      <c r="Y52" s="28" t="e">
        <f t="shared" si="59"/>
        <v>#REF!</v>
      </c>
      <c r="Z52" s="28" t="e">
        <f t="shared" si="60"/>
        <v>#REF!</v>
      </c>
      <c r="AA52" s="26" t="e">
        <f t="shared" si="61"/>
        <v>#REF!</v>
      </c>
      <c r="AB52" s="19"/>
      <c r="AC52" s="19"/>
      <c r="AD52" s="3"/>
      <c r="AI52" s="2"/>
      <c r="AJ52" s="4"/>
    </row>
    <row r="53" spans="1:38" x14ac:dyDescent="0.35">
      <c r="A53" s="74" t="s">
        <v>238</v>
      </c>
      <c r="B53" s="1"/>
      <c r="C53" s="1"/>
      <c r="D53" s="200" t="s">
        <v>238</v>
      </c>
      <c r="E53" s="150" t="s">
        <v>249</v>
      </c>
      <c r="F53" s="12"/>
      <c r="G53" s="10"/>
      <c r="H53" s="31"/>
      <c r="I53" s="35"/>
      <c r="J53" s="43"/>
      <c r="K53" s="144"/>
      <c r="L53" s="43"/>
      <c r="M53" s="43"/>
      <c r="N53" s="144"/>
      <c r="O53" s="52"/>
      <c r="P53" s="43"/>
      <c r="Q53" s="43"/>
      <c r="R53" s="43"/>
      <c r="S53" s="52"/>
      <c r="T53" s="24"/>
      <c r="U53" s="25"/>
      <c r="V53" s="145"/>
      <c r="W53" s="23"/>
      <c r="X53" s="25"/>
      <c r="Y53" s="28"/>
      <c r="Z53" s="28"/>
      <c r="AA53" s="26"/>
      <c r="AB53" s="19"/>
      <c r="AC53" s="19"/>
      <c r="AD53" s="19"/>
      <c r="AK53" s="14"/>
      <c r="AL53" s="3"/>
    </row>
    <row r="54" spans="1:38" x14ac:dyDescent="0.35">
      <c r="B54" s="15"/>
      <c r="C54" s="15"/>
      <c r="D54" s="15"/>
      <c r="E54" s="16"/>
      <c r="F54" s="94"/>
      <c r="G54" s="3"/>
      <c r="H54" s="3"/>
      <c r="I54" s="72"/>
      <c r="J54" s="3"/>
      <c r="K54" s="3"/>
      <c r="L54" s="3"/>
      <c r="M54" s="3"/>
      <c r="N54" s="3"/>
      <c r="O54" s="50"/>
      <c r="P54" s="3"/>
      <c r="Q54" s="3"/>
      <c r="R54" s="3"/>
      <c r="S54" s="50"/>
      <c r="T54" s="3"/>
      <c r="U54" s="50"/>
      <c r="V54" s="3"/>
      <c r="W54" s="3"/>
      <c r="X54" s="3"/>
      <c r="Y54" s="3"/>
      <c r="Z54" s="3"/>
      <c r="AA54" s="3"/>
      <c r="AB54" s="3"/>
      <c r="AC54" s="3"/>
      <c r="AD54" s="3"/>
      <c r="AK54" s="3"/>
      <c r="AL54" s="3"/>
    </row>
    <row r="55" spans="1:38" x14ac:dyDescent="0.35">
      <c r="A55" s="201" t="s">
        <v>239</v>
      </c>
      <c r="B55" s="201"/>
      <c r="C55" s="201"/>
      <c r="D55" s="201"/>
      <c r="E55" s="201" t="s">
        <v>288</v>
      </c>
      <c r="F55" s="201"/>
      <c r="G55" s="201"/>
      <c r="H55" s="219" t="e">
        <f>SUM(I56:I68)</f>
        <v>#REF!</v>
      </c>
      <c r="I55" s="2"/>
      <c r="J55" s="43"/>
      <c r="K55" s="23"/>
      <c r="L55" s="23"/>
      <c r="M55" s="23"/>
      <c r="N55" s="181"/>
      <c r="O55" s="52"/>
      <c r="P55" s="23"/>
      <c r="Q55" s="23"/>
      <c r="R55" s="23"/>
      <c r="S55" s="52"/>
      <c r="T55" s="24"/>
      <c r="U55" s="25"/>
      <c r="V55" s="28"/>
      <c r="W55" s="23"/>
      <c r="X55" s="25"/>
      <c r="Y55" s="28"/>
      <c r="Z55" s="28"/>
      <c r="AA55" s="26"/>
      <c r="AB55" s="27"/>
      <c r="AC55" s="27"/>
      <c r="AD55" s="27"/>
      <c r="AE55" s="21"/>
      <c r="AK55" s="4">
        <v>11.5</v>
      </c>
      <c r="AL55" s="3"/>
    </row>
    <row r="56" spans="1:38" ht="26.4" x14ac:dyDescent="0.35">
      <c r="A56" s="75" t="s">
        <v>239</v>
      </c>
      <c r="B56" s="1" t="s">
        <v>31</v>
      </c>
      <c r="C56" s="1" t="s">
        <v>59</v>
      </c>
      <c r="D56" s="1" t="s">
        <v>132</v>
      </c>
      <c r="E56" s="12" t="s">
        <v>32</v>
      </c>
      <c r="F56" s="12"/>
      <c r="G56" s="10" t="s">
        <v>22</v>
      </c>
      <c r="H56" s="31">
        <v>0</v>
      </c>
      <c r="I56" s="35">
        <f t="shared" ref="I56:I59" si="67">AA56-Z56-V56</f>
        <v>8.9499999999999993</v>
      </c>
      <c r="J56" s="43">
        <v>0.5</v>
      </c>
      <c r="K56" s="23">
        <v>6</v>
      </c>
      <c r="L56" s="23"/>
      <c r="M56" s="23"/>
      <c r="N56" s="181"/>
      <c r="O56" s="52">
        <f t="shared" ref="O56" si="68">SUM(J56:N56)</f>
        <v>6.5</v>
      </c>
      <c r="P56" s="23">
        <v>1</v>
      </c>
      <c r="Q56" s="23"/>
      <c r="R56" s="23"/>
      <c r="S56" s="52">
        <f t="shared" ref="S56" si="69">SUM(P56:R56)</f>
        <v>1</v>
      </c>
      <c r="T56" s="24"/>
      <c r="U56" s="25">
        <f>O56+S56+SUM(T56:T56)</f>
        <v>7.5</v>
      </c>
      <c r="V56" s="28">
        <f t="shared" ref="V56" si="70">U56*20%</f>
        <v>1.5</v>
      </c>
      <c r="W56" s="23">
        <v>0.5</v>
      </c>
      <c r="X56" s="25">
        <f t="shared" ref="X56:X57" si="71">SUM(U56:W56)</f>
        <v>9.5</v>
      </c>
      <c r="Y56" s="28">
        <f t="shared" ref="Y56:Y68" si="72">X56*10%</f>
        <v>0.95000000000000007</v>
      </c>
      <c r="Z56" s="28">
        <f t="shared" ref="Z56:Z68" si="73">(X56+Y56)*0.1</f>
        <v>1.0449999999999999</v>
      </c>
      <c r="AA56" s="26">
        <f t="shared" ref="AA56:AA68" si="74">X56+Y56+Z56</f>
        <v>11.494999999999999</v>
      </c>
      <c r="AB56" s="27"/>
      <c r="AC56" s="27"/>
      <c r="AD56" s="27"/>
      <c r="AE56" s="21"/>
      <c r="AK56" s="4">
        <v>11.5</v>
      </c>
      <c r="AL56" s="3"/>
    </row>
    <row r="57" spans="1:38" ht="39.6" x14ac:dyDescent="0.35">
      <c r="A57" s="75" t="s">
        <v>239</v>
      </c>
      <c r="B57" s="1" t="s">
        <v>38</v>
      </c>
      <c r="C57" s="1" t="s">
        <v>59</v>
      </c>
      <c r="D57" s="1" t="s">
        <v>135</v>
      </c>
      <c r="E57" s="12" t="s">
        <v>39</v>
      </c>
      <c r="F57" s="12"/>
      <c r="G57" s="10" t="s">
        <v>33</v>
      </c>
      <c r="H57" s="31">
        <v>0</v>
      </c>
      <c r="I57" s="35">
        <f t="shared" si="67"/>
        <v>21.830000000000002</v>
      </c>
      <c r="J57" s="43">
        <v>0.5</v>
      </c>
      <c r="K57" s="23"/>
      <c r="L57" s="23"/>
      <c r="M57" s="23">
        <v>10</v>
      </c>
      <c r="N57" s="181"/>
      <c r="O57" s="52">
        <f>SUM(J57:N57)</f>
        <v>10.5</v>
      </c>
      <c r="P57" s="23"/>
      <c r="Q57" s="23">
        <v>8.5</v>
      </c>
      <c r="R57" s="23"/>
      <c r="S57" s="52">
        <f>SUM(P57:R57)</f>
        <v>8.5</v>
      </c>
      <c r="T57" s="24"/>
      <c r="U57" s="25">
        <f>O57+S57+SUM(T57:T57)</f>
        <v>19</v>
      </c>
      <c r="V57" s="28">
        <f>U57*20%</f>
        <v>3.8000000000000003</v>
      </c>
      <c r="W57" s="23">
        <v>0.5</v>
      </c>
      <c r="X57" s="25">
        <f t="shared" si="71"/>
        <v>23.3</v>
      </c>
      <c r="Y57" s="28">
        <f t="shared" si="72"/>
        <v>2.33</v>
      </c>
      <c r="Z57" s="28">
        <f t="shared" si="73"/>
        <v>2.5630000000000006</v>
      </c>
      <c r="AA57" s="26">
        <f t="shared" si="74"/>
        <v>28.193000000000005</v>
      </c>
      <c r="AB57" s="27"/>
      <c r="AC57" s="27"/>
      <c r="AD57" s="27"/>
      <c r="AE57" s="21"/>
      <c r="AK57" s="4">
        <v>20.21</v>
      </c>
      <c r="AL57" s="3"/>
    </row>
    <row r="58" spans="1:38" ht="39.6" x14ac:dyDescent="0.35">
      <c r="A58" s="75" t="s">
        <v>239</v>
      </c>
      <c r="B58" s="1" t="s">
        <v>40</v>
      </c>
      <c r="C58" s="1" t="s">
        <v>59</v>
      </c>
      <c r="D58" s="1" t="s">
        <v>136</v>
      </c>
      <c r="E58" s="12" t="s">
        <v>41</v>
      </c>
      <c r="F58" s="12"/>
      <c r="G58" s="10" t="s">
        <v>33</v>
      </c>
      <c r="H58" s="31">
        <v>0</v>
      </c>
      <c r="I58" s="35">
        <f t="shared" si="67"/>
        <v>11.2</v>
      </c>
      <c r="J58" s="43">
        <v>0</v>
      </c>
      <c r="K58" s="23"/>
      <c r="L58" s="23"/>
      <c r="M58" s="23">
        <v>5</v>
      </c>
      <c r="N58" s="181"/>
      <c r="O58" s="52">
        <f>SUM(J58:N58)</f>
        <v>5</v>
      </c>
      <c r="P58" s="23"/>
      <c r="Q58" s="23"/>
      <c r="R58" s="23">
        <v>5</v>
      </c>
      <c r="S58" s="52">
        <f>SUM(P58:R58)</f>
        <v>5</v>
      </c>
      <c r="T58" s="24"/>
      <c r="U58" s="25">
        <f>O58+S58+SUM(T58:T58)</f>
        <v>10</v>
      </c>
      <c r="V58" s="28">
        <f>U58*20%</f>
        <v>2</v>
      </c>
      <c r="W58" s="23"/>
      <c r="X58" s="25">
        <f t="shared" ref="X58" si="75">SUM(U58:W58)</f>
        <v>12</v>
      </c>
      <c r="Y58" s="28">
        <f t="shared" si="72"/>
        <v>1.2000000000000002</v>
      </c>
      <c r="Z58" s="28">
        <f t="shared" si="73"/>
        <v>1.32</v>
      </c>
      <c r="AA58" s="26">
        <f t="shared" si="74"/>
        <v>14.52</v>
      </c>
      <c r="AB58" s="27"/>
      <c r="AC58" s="27"/>
      <c r="AD58" s="27"/>
      <c r="AE58" s="21"/>
      <c r="AK58" s="4">
        <v>14.52</v>
      </c>
      <c r="AL58" s="3"/>
    </row>
    <row r="59" spans="1:38" x14ac:dyDescent="0.35">
      <c r="A59" s="75" t="s">
        <v>239</v>
      </c>
      <c r="B59" s="1" t="s">
        <v>47</v>
      </c>
      <c r="C59" s="1" t="s">
        <v>59</v>
      </c>
      <c r="D59" s="1" t="s">
        <v>139</v>
      </c>
      <c r="E59" s="12" t="s">
        <v>48</v>
      </c>
      <c r="F59" s="12"/>
      <c r="G59" s="10" t="s">
        <v>46</v>
      </c>
      <c r="H59" s="31">
        <v>0.2</v>
      </c>
      <c r="I59" s="35">
        <f t="shared" si="67"/>
        <v>24.060000000000002</v>
      </c>
      <c r="J59" s="43">
        <v>0.5</v>
      </c>
      <c r="K59" s="23"/>
      <c r="L59" s="23"/>
      <c r="M59" s="23">
        <v>10</v>
      </c>
      <c r="N59" s="23"/>
      <c r="O59" s="52">
        <f>SUM(J59:N59)</f>
        <v>10.5</v>
      </c>
      <c r="P59" s="23">
        <v>8</v>
      </c>
      <c r="Q59" s="23">
        <v>2</v>
      </c>
      <c r="R59" s="23"/>
      <c r="S59" s="52">
        <f>SUM(P59:R59)</f>
        <v>10</v>
      </c>
      <c r="T59" s="24"/>
      <c r="U59" s="25">
        <f>O59+S59+SUM(T59:T59)</f>
        <v>20.5</v>
      </c>
      <c r="V59" s="28">
        <f t="shared" ref="V59" si="76">U59*20%</f>
        <v>4.1000000000000005</v>
      </c>
      <c r="W59" s="23">
        <v>1</v>
      </c>
      <c r="X59" s="25">
        <f t="shared" ref="X59" si="77">SUM(U59:W59)</f>
        <v>25.6</v>
      </c>
      <c r="Y59" s="28">
        <f t="shared" si="72"/>
        <v>2.5600000000000005</v>
      </c>
      <c r="Z59" s="28">
        <f t="shared" si="73"/>
        <v>2.8160000000000007</v>
      </c>
      <c r="AA59" s="26">
        <f t="shared" si="74"/>
        <v>30.976000000000006</v>
      </c>
      <c r="AB59" s="27"/>
      <c r="AC59" s="27"/>
      <c r="AD59" s="27"/>
      <c r="AE59" s="21"/>
      <c r="AK59" s="4">
        <v>39.69</v>
      </c>
      <c r="AL59" s="3"/>
    </row>
    <row r="60" spans="1:38" ht="26.4" x14ac:dyDescent="0.35">
      <c r="A60" s="75" t="s">
        <v>239</v>
      </c>
      <c r="B60" s="149" t="s">
        <v>87</v>
      </c>
      <c r="C60" s="1" t="s">
        <v>59</v>
      </c>
      <c r="D60" s="1" t="s">
        <v>147</v>
      </c>
      <c r="E60" s="12" t="s">
        <v>268</v>
      </c>
      <c r="F60" s="12"/>
      <c r="G60" s="10" t="s">
        <v>57</v>
      </c>
      <c r="H60" s="31">
        <v>0</v>
      </c>
      <c r="I60" s="35" t="e">
        <f>X60</f>
        <v>#REF!</v>
      </c>
      <c r="J60" s="23">
        <v>0</v>
      </c>
      <c r="K60" s="23">
        <v>5</v>
      </c>
      <c r="L60" s="43"/>
      <c r="M60" s="43"/>
      <c r="N60" s="43"/>
      <c r="O60" s="52">
        <f t="shared" ref="O60:O68" si="78">SUM(J60:N60)</f>
        <v>5</v>
      </c>
      <c r="P60" s="23"/>
      <c r="Q60" s="23"/>
      <c r="R60" s="23"/>
      <c r="S60" s="52">
        <f>SUM(P60:R60)</f>
        <v>0</v>
      </c>
      <c r="T60" s="24"/>
      <c r="U60" s="25" t="e">
        <f>O60+S60+#REF!+T60</f>
        <v>#REF!</v>
      </c>
      <c r="V60" s="28">
        <v>0</v>
      </c>
      <c r="W60" s="23">
        <v>0</v>
      </c>
      <c r="X60" s="25" t="e">
        <f t="shared" ref="X60:X67" si="79">SUM(U60:W60)</f>
        <v>#REF!</v>
      </c>
      <c r="Y60" s="28" t="e">
        <f t="shared" si="72"/>
        <v>#REF!</v>
      </c>
      <c r="Z60" s="28" t="e">
        <f t="shared" si="73"/>
        <v>#REF!</v>
      </c>
      <c r="AA60" s="26" t="e">
        <f t="shared" si="74"/>
        <v>#REF!</v>
      </c>
      <c r="AB60" s="19"/>
      <c r="AC60" s="19"/>
      <c r="AD60" s="3"/>
      <c r="AI60" s="2"/>
      <c r="AJ60" s="4"/>
    </row>
    <row r="61" spans="1:38" ht="26.4" x14ac:dyDescent="0.35">
      <c r="A61" s="75" t="s">
        <v>239</v>
      </c>
      <c r="B61" s="149" t="s">
        <v>87</v>
      </c>
      <c r="C61" s="1" t="s">
        <v>59</v>
      </c>
      <c r="D61" s="1" t="s">
        <v>148</v>
      </c>
      <c r="E61" s="12" t="s">
        <v>269</v>
      </c>
      <c r="F61" s="12"/>
      <c r="G61" s="10" t="s">
        <v>57</v>
      </c>
      <c r="H61" s="31">
        <v>0</v>
      </c>
      <c r="I61" s="35" t="e">
        <f>X61</f>
        <v>#REF!</v>
      </c>
      <c r="J61" s="23">
        <v>0</v>
      </c>
      <c r="K61" s="23"/>
      <c r="L61" s="43"/>
      <c r="M61" s="43">
        <v>5</v>
      </c>
      <c r="N61" s="43"/>
      <c r="O61" s="52">
        <f t="shared" si="78"/>
        <v>5</v>
      </c>
      <c r="P61" s="23"/>
      <c r="Q61" s="23"/>
      <c r="R61" s="23"/>
      <c r="S61" s="52">
        <f t="shared" ref="S61:S66" si="80">SUM(P61:R61)</f>
        <v>0</v>
      </c>
      <c r="T61" s="24"/>
      <c r="U61" s="25" t="e">
        <f>O61+S61+#REF!+T61</f>
        <v>#REF!</v>
      </c>
      <c r="V61" s="28" t="e">
        <f t="shared" ref="V61:V64" si="81">U61*20%</f>
        <v>#REF!</v>
      </c>
      <c r="W61" s="23">
        <v>0</v>
      </c>
      <c r="X61" s="25" t="e">
        <f t="shared" si="79"/>
        <v>#REF!</v>
      </c>
      <c r="Y61" s="28" t="e">
        <f t="shared" si="72"/>
        <v>#REF!</v>
      </c>
      <c r="Z61" s="28" t="e">
        <f t="shared" si="73"/>
        <v>#REF!</v>
      </c>
      <c r="AA61" s="26" t="e">
        <f t="shared" si="74"/>
        <v>#REF!</v>
      </c>
      <c r="AB61" s="19"/>
      <c r="AC61" s="19"/>
      <c r="AD61" s="3"/>
      <c r="AI61" s="2"/>
      <c r="AJ61" s="4"/>
    </row>
    <row r="62" spans="1:38" ht="39.6" x14ac:dyDescent="0.35">
      <c r="A62" s="75" t="s">
        <v>239</v>
      </c>
      <c r="B62" s="149" t="s">
        <v>87</v>
      </c>
      <c r="C62" s="1" t="s">
        <v>59</v>
      </c>
      <c r="D62" s="1" t="s">
        <v>230</v>
      </c>
      <c r="E62" s="12" t="s">
        <v>270</v>
      </c>
      <c r="F62" s="12" t="s">
        <v>176</v>
      </c>
      <c r="G62" s="10" t="s">
        <v>57</v>
      </c>
      <c r="H62" s="31">
        <v>0</v>
      </c>
      <c r="I62" s="35" t="e">
        <f>X62</f>
        <v>#REF!</v>
      </c>
      <c r="J62" s="23">
        <v>0</v>
      </c>
      <c r="K62" s="23"/>
      <c r="L62" s="43"/>
      <c r="M62" s="43">
        <v>6</v>
      </c>
      <c r="N62" s="43"/>
      <c r="O62" s="52">
        <f t="shared" si="78"/>
        <v>6</v>
      </c>
      <c r="P62" s="23"/>
      <c r="Q62" s="23"/>
      <c r="R62" s="23"/>
      <c r="S62" s="52">
        <f t="shared" si="80"/>
        <v>0</v>
      </c>
      <c r="T62" s="24"/>
      <c r="U62" s="25" t="e">
        <f>O62+S62+#REF!+T62</f>
        <v>#REF!</v>
      </c>
      <c r="V62" s="28" t="e">
        <f t="shared" si="81"/>
        <v>#REF!</v>
      </c>
      <c r="W62" s="23">
        <v>0</v>
      </c>
      <c r="X62" s="25" t="e">
        <f t="shared" si="79"/>
        <v>#REF!</v>
      </c>
      <c r="Y62" s="28" t="e">
        <f t="shared" si="72"/>
        <v>#REF!</v>
      </c>
      <c r="Z62" s="28" t="e">
        <f t="shared" si="73"/>
        <v>#REF!</v>
      </c>
      <c r="AA62" s="26" t="e">
        <f t="shared" si="74"/>
        <v>#REF!</v>
      </c>
      <c r="AB62" s="19"/>
      <c r="AC62" s="19"/>
      <c r="AD62" s="3"/>
      <c r="AI62" s="2"/>
      <c r="AJ62" s="4"/>
    </row>
    <row r="63" spans="1:38" ht="26.4" x14ac:dyDescent="0.35">
      <c r="A63" s="75" t="s">
        <v>239</v>
      </c>
      <c r="B63" s="149" t="s">
        <v>87</v>
      </c>
      <c r="C63" s="1" t="s">
        <v>59</v>
      </c>
      <c r="D63" s="1" t="s">
        <v>277</v>
      </c>
      <c r="E63" s="12" t="s">
        <v>271</v>
      </c>
      <c r="F63" s="12" t="s">
        <v>176</v>
      </c>
      <c r="G63" s="10" t="s">
        <v>57</v>
      </c>
      <c r="H63" s="31">
        <v>0</v>
      </c>
      <c r="I63" s="35" t="e">
        <f t="shared" ref="I63:I67" si="82">X63</f>
        <v>#REF!</v>
      </c>
      <c r="J63" s="23">
        <v>0</v>
      </c>
      <c r="K63" s="23"/>
      <c r="L63" s="43">
        <v>5</v>
      </c>
      <c r="M63" s="43"/>
      <c r="N63" s="43"/>
      <c r="O63" s="52">
        <f t="shared" si="78"/>
        <v>5</v>
      </c>
      <c r="P63" s="23"/>
      <c r="Q63" s="23"/>
      <c r="R63" s="23"/>
      <c r="S63" s="52">
        <f t="shared" si="80"/>
        <v>0</v>
      </c>
      <c r="T63" s="24"/>
      <c r="U63" s="25" t="e">
        <f>O63+S63+#REF!+T63</f>
        <v>#REF!</v>
      </c>
      <c r="V63" s="28" t="e">
        <f t="shared" si="81"/>
        <v>#REF!</v>
      </c>
      <c r="W63" s="23">
        <v>0</v>
      </c>
      <c r="X63" s="25" t="e">
        <f t="shared" si="79"/>
        <v>#REF!</v>
      </c>
      <c r="Y63" s="28" t="e">
        <f t="shared" si="72"/>
        <v>#REF!</v>
      </c>
      <c r="Z63" s="28" t="e">
        <f t="shared" si="73"/>
        <v>#REF!</v>
      </c>
      <c r="AA63" s="26" t="e">
        <f t="shared" si="74"/>
        <v>#REF!</v>
      </c>
      <c r="AB63" s="19"/>
      <c r="AC63" s="19"/>
      <c r="AD63" s="3"/>
      <c r="AI63" s="2"/>
      <c r="AJ63" s="4"/>
    </row>
    <row r="64" spans="1:38" x14ac:dyDescent="0.35">
      <c r="A64" s="75" t="s">
        <v>239</v>
      </c>
      <c r="B64" s="149" t="s">
        <v>87</v>
      </c>
      <c r="C64" s="1" t="s">
        <v>59</v>
      </c>
      <c r="D64" s="1" t="s">
        <v>278</v>
      </c>
      <c r="E64" s="12" t="s">
        <v>272</v>
      </c>
      <c r="F64" s="12" t="s">
        <v>303</v>
      </c>
      <c r="G64" s="10" t="s">
        <v>57</v>
      </c>
      <c r="H64" s="31">
        <v>0</v>
      </c>
      <c r="I64" s="35" t="e">
        <f t="shared" si="82"/>
        <v>#REF!</v>
      </c>
      <c r="J64" s="23">
        <v>0</v>
      </c>
      <c r="K64" s="23"/>
      <c r="L64" s="43">
        <v>5</v>
      </c>
      <c r="M64" s="43"/>
      <c r="N64" s="43"/>
      <c r="O64" s="52">
        <f t="shared" si="78"/>
        <v>5</v>
      </c>
      <c r="P64" s="23"/>
      <c r="Q64" s="23"/>
      <c r="R64" s="23"/>
      <c r="S64" s="52">
        <f t="shared" si="80"/>
        <v>0</v>
      </c>
      <c r="T64" s="24"/>
      <c r="U64" s="25" t="e">
        <f>O64+S64+#REF!+T64</f>
        <v>#REF!</v>
      </c>
      <c r="V64" s="28" t="e">
        <f t="shared" si="81"/>
        <v>#REF!</v>
      </c>
      <c r="W64" s="23">
        <v>0</v>
      </c>
      <c r="X64" s="25" t="e">
        <f t="shared" si="79"/>
        <v>#REF!</v>
      </c>
      <c r="Y64" s="28" t="e">
        <f t="shared" si="72"/>
        <v>#REF!</v>
      </c>
      <c r="Z64" s="28" t="e">
        <f t="shared" si="73"/>
        <v>#REF!</v>
      </c>
      <c r="AA64" s="26" t="e">
        <f t="shared" si="74"/>
        <v>#REF!</v>
      </c>
      <c r="AB64" s="19"/>
      <c r="AC64" s="19"/>
      <c r="AD64" s="3"/>
      <c r="AI64" s="2"/>
      <c r="AJ64" s="4"/>
    </row>
    <row r="65" spans="1:38" ht="24" customHeight="1" x14ac:dyDescent="0.35">
      <c r="A65" s="75" t="s">
        <v>239</v>
      </c>
      <c r="B65" s="149" t="s">
        <v>87</v>
      </c>
      <c r="C65" s="1" t="s">
        <v>59</v>
      </c>
      <c r="D65" s="1" t="s">
        <v>279</v>
      </c>
      <c r="E65" s="12" t="s">
        <v>273</v>
      </c>
      <c r="F65" s="12" t="s">
        <v>176</v>
      </c>
      <c r="G65" s="10" t="s">
        <v>57</v>
      </c>
      <c r="H65" s="31">
        <v>0</v>
      </c>
      <c r="I65" s="35" t="e">
        <f t="shared" si="82"/>
        <v>#REF!</v>
      </c>
      <c r="J65" s="23">
        <v>0</v>
      </c>
      <c r="K65" s="23">
        <v>6</v>
      </c>
      <c r="L65" s="43"/>
      <c r="M65" s="43"/>
      <c r="N65" s="43"/>
      <c r="O65" s="52">
        <f t="shared" si="78"/>
        <v>6</v>
      </c>
      <c r="P65" s="23"/>
      <c r="Q65" s="23"/>
      <c r="R65" s="23"/>
      <c r="S65" s="52">
        <f t="shared" si="80"/>
        <v>0</v>
      </c>
      <c r="T65" s="24"/>
      <c r="U65" s="25" t="e">
        <f>O65+S65+#REF!+T65</f>
        <v>#REF!</v>
      </c>
      <c r="V65" s="28">
        <v>0</v>
      </c>
      <c r="W65" s="23">
        <v>0</v>
      </c>
      <c r="X65" s="25" t="e">
        <f t="shared" si="79"/>
        <v>#REF!</v>
      </c>
      <c r="Y65" s="28" t="e">
        <f t="shared" si="72"/>
        <v>#REF!</v>
      </c>
      <c r="Z65" s="28" t="e">
        <f t="shared" si="73"/>
        <v>#REF!</v>
      </c>
      <c r="AA65" s="26" t="e">
        <f t="shared" si="74"/>
        <v>#REF!</v>
      </c>
      <c r="AB65" s="19"/>
      <c r="AC65" s="19"/>
      <c r="AD65" s="3"/>
      <c r="AI65" s="2"/>
      <c r="AJ65" s="4"/>
    </row>
    <row r="66" spans="1:38" ht="24" customHeight="1" x14ac:dyDescent="0.35">
      <c r="A66" s="75" t="s">
        <v>239</v>
      </c>
      <c r="B66" s="149" t="s">
        <v>87</v>
      </c>
      <c r="C66" s="1" t="s">
        <v>59</v>
      </c>
      <c r="D66" s="1" t="s">
        <v>280</v>
      </c>
      <c r="E66" s="12" t="s">
        <v>274</v>
      </c>
      <c r="F66" s="12" t="s">
        <v>176</v>
      </c>
      <c r="G66" s="10" t="s">
        <v>57</v>
      </c>
      <c r="H66" s="31">
        <v>0</v>
      </c>
      <c r="I66" s="35" t="e">
        <f t="shared" si="82"/>
        <v>#REF!</v>
      </c>
      <c r="J66" s="23">
        <v>0</v>
      </c>
      <c r="K66" s="23">
        <v>1</v>
      </c>
      <c r="L66" s="43"/>
      <c r="M66" s="43"/>
      <c r="N66" s="43"/>
      <c r="O66" s="52">
        <f t="shared" si="78"/>
        <v>1</v>
      </c>
      <c r="P66" s="23"/>
      <c r="Q66" s="23"/>
      <c r="R66" s="23"/>
      <c r="S66" s="52">
        <f t="shared" si="80"/>
        <v>0</v>
      </c>
      <c r="T66" s="24"/>
      <c r="U66" s="25" t="e">
        <f>O66+S66+#REF!+T66</f>
        <v>#REF!</v>
      </c>
      <c r="V66" s="28">
        <v>0</v>
      </c>
      <c r="W66" s="23">
        <v>0</v>
      </c>
      <c r="X66" s="25" t="e">
        <f t="shared" si="79"/>
        <v>#REF!</v>
      </c>
      <c r="Y66" s="28" t="e">
        <f t="shared" si="72"/>
        <v>#REF!</v>
      </c>
      <c r="Z66" s="28" t="e">
        <f t="shared" si="73"/>
        <v>#REF!</v>
      </c>
      <c r="AA66" s="26" t="e">
        <f t="shared" si="74"/>
        <v>#REF!</v>
      </c>
      <c r="AB66" s="19"/>
      <c r="AC66" s="19"/>
      <c r="AD66" s="3"/>
      <c r="AI66" s="2"/>
      <c r="AJ66" s="4"/>
    </row>
    <row r="67" spans="1:38" ht="24" customHeight="1" x14ac:dyDescent="0.35">
      <c r="A67" s="75" t="s">
        <v>239</v>
      </c>
      <c r="B67" s="149" t="s">
        <v>87</v>
      </c>
      <c r="C67" s="1" t="s">
        <v>59</v>
      </c>
      <c r="D67" s="1" t="s">
        <v>281</v>
      </c>
      <c r="E67" s="12" t="s">
        <v>304</v>
      </c>
      <c r="F67" s="12" t="s">
        <v>176</v>
      </c>
      <c r="G67" s="10" t="s">
        <v>57</v>
      </c>
      <c r="H67" s="31">
        <v>0</v>
      </c>
      <c r="I67" s="35" t="e">
        <f t="shared" si="82"/>
        <v>#REF!</v>
      </c>
      <c r="J67" s="23">
        <v>0</v>
      </c>
      <c r="K67" s="23">
        <v>7</v>
      </c>
      <c r="L67" s="43">
        <v>7</v>
      </c>
      <c r="M67" s="43">
        <v>7</v>
      </c>
      <c r="N67" s="43"/>
      <c r="O67" s="52">
        <f t="shared" si="78"/>
        <v>21</v>
      </c>
      <c r="P67" s="23"/>
      <c r="Q67" s="23"/>
      <c r="R67" s="23"/>
      <c r="S67" s="52">
        <f>SUM(P67:R67)</f>
        <v>0</v>
      </c>
      <c r="T67" s="24"/>
      <c r="U67" s="25" t="e">
        <f>O67+S67+#REF!+T67</f>
        <v>#REF!</v>
      </c>
      <c r="V67" s="28">
        <v>0</v>
      </c>
      <c r="W67" s="23">
        <v>0</v>
      </c>
      <c r="X67" s="25" t="e">
        <f t="shared" si="79"/>
        <v>#REF!</v>
      </c>
      <c r="Y67" s="28" t="e">
        <f t="shared" si="72"/>
        <v>#REF!</v>
      </c>
      <c r="Z67" s="28" t="e">
        <f t="shared" si="73"/>
        <v>#REF!</v>
      </c>
      <c r="AA67" s="26" t="e">
        <f t="shared" si="74"/>
        <v>#REF!</v>
      </c>
      <c r="AB67" s="19"/>
      <c r="AC67" s="19"/>
      <c r="AD67" s="3"/>
      <c r="AI67" s="2"/>
      <c r="AJ67" s="4"/>
    </row>
    <row r="68" spans="1:38" ht="26.4" x14ac:dyDescent="0.35">
      <c r="A68" s="75" t="s">
        <v>239</v>
      </c>
      <c r="B68" s="149" t="s">
        <v>87</v>
      </c>
      <c r="C68" s="1" t="s">
        <v>59</v>
      </c>
      <c r="D68" s="1" t="s">
        <v>146</v>
      </c>
      <c r="E68" s="12" t="s">
        <v>276</v>
      </c>
      <c r="F68" s="12"/>
      <c r="G68" s="10" t="s">
        <v>57</v>
      </c>
      <c r="H68" s="31">
        <v>0.1</v>
      </c>
      <c r="I68" s="35" t="e">
        <f t="shared" ref="I68" si="83">AA68-Z68-V68</f>
        <v>#REF!</v>
      </c>
      <c r="J68" s="23">
        <v>0</v>
      </c>
      <c r="K68" s="23">
        <v>3</v>
      </c>
      <c r="L68" s="43"/>
      <c r="M68" s="43"/>
      <c r="N68" s="43"/>
      <c r="O68" s="52">
        <f t="shared" si="78"/>
        <v>3</v>
      </c>
      <c r="P68" s="23">
        <v>0</v>
      </c>
      <c r="Q68" s="23"/>
      <c r="R68" s="23"/>
      <c r="S68" s="52">
        <f>SUM(P68:R68)</f>
        <v>0</v>
      </c>
      <c r="T68" s="24"/>
      <c r="U68" s="25" t="e">
        <f>O68+S68+#REF!+T68</f>
        <v>#REF!</v>
      </c>
      <c r="V68" s="28">
        <v>0</v>
      </c>
      <c r="W68" s="23">
        <v>1</v>
      </c>
      <c r="X68" s="25" t="e">
        <f t="shared" ref="X68" si="84">SUM(U68:W68)</f>
        <v>#REF!</v>
      </c>
      <c r="Y68" s="28" t="e">
        <f t="shared" si="72"/>
        <v>#REF!</v>
      </c>
      <c r="Z68" s="28" t="e">
        <f t="shared" si="73"/>
        <v>#REF!</v>
      </c>
      <c r="AA68" s="26" t="e">
        <f t="shared" si="74"/>
        <v>#REF!</v>
      </c>
      <c r="AB68" s="19"/>
      <c r="AC68" s="19"/>
      <c r="AD68" s="3"/>
      <c r="AI68" s="2"/>
      <c r="AJ68" s="4"/>
    </row>
    <row r="69" spans="1:38" x14ac:dyDescent="0.35">
      <c r="A69" s="75" t="s">
        <v>239</v>
      </c>
      <c r="B69" s="1"/>
      <c r="C69" s="1"/>
      <c r="D69" s="200" t="s">
        <v>239</v>
      </c>
      <c r="E69" s="150" t="s">
        <v>249</v>
      </c>
      <c r="F69" s="12"/>
      <c r="G69" s="10"/>
      <c r="H69" s="31"/>
      <c r="I69" s="35"/>
      <c r="J69" s="43"/>
      <c r="K69" s="144"/>
      <c r="L69" s="43"/>
      <c r="M69" s="43"/>
      <c r="N69" s="144"/>
      <c r="O69" s="52"/>
      <c r="P69" s="43"/>
      <c r="Q69" s="43"/>
      <c r="R69" s="43"/>
      <c r="S69" s="52"/>
      <c r="T69" s="24"/>
      <c r="U69" s="25"/>
      <c r="V69" s="145"/>
      <c r="W69" s="23"/>
      <c r="X69" s="25"/>
      <c r="Y69" s="28"/>
      <c r="Z69" s="28"/>
      <c r="AA69" s="26"/>
      <c r="AB69" s="19"/>
      <c r="AC69" s="19"/>
      <c r="AD69" s="19"/>
      <c r="AK69" s="14"/>
      <c r="AL69" s="3"/>
    </row>
    <row r="70" spans="1:38" x14ac:dyDescent="0.35">
      <c r="B70" s="15"/>
      <c r="C70" s="15"/>
      <c r="D70" s="15"/>
      <c r="E70" s="16"/>
      <c r="F70" s="94"/>
      <c r="G70" s="3"/>
      <c r="H70" s="3"/>
      <c r="I70" s="72"/>
      <c r="J70" s="3"/>
      <c r="K70" s="3"/>
      <c r="L70" s="3"/>
      <c r="M70" s="3"/>
      <c r="N70" s="3"/>
      <c r="O70" s="50"/>
      <c r="P70" s="3"/>
      <c r="Q70" s="3"/>
      <c r="R70" s="3"/>
      <c r="S70" s="50"/>
      <c r="T70" s="3"/>
      <c r="U70" s="50"/>
      <c r="V70" s="3"/>
      <c r="W70" s="3"/>
      <c r="X70" s="3"/>
      <c r="Y70" s="3"/>
      <c r="Z70" s="3"/>
      <c r="AA70" s="3"/>
      <c r="AB70" s="3"/>
      <c r="AC70" s="3"/>
      <c r="AD70" s="3"/>
      <c r="AK70" s="3"/>
      <c r="AL70" s="3"/>
    </row>
    <row r="71" spans="1:38" x14ac:dyDescent="0.35">
      <c r="A71" s="76" t="s">
        <v>240</v>
      </c>
      <c r="B71" s="76"/>
      <c r="C71" s="76"/>
      <c r="D71" s="76"/>
      <c r="E71" s="76" t="s">
        <v>289</v>
      </c>
      <c r="F71" s="76"/>
      <c r="G71" s="76"/>
      <c r="H71" s="220" t="e">
        <f>SUM(I72:I84)</f>
        <v>#REF!</v>
      </c>
      <c r="I71" s="76"/>
      <c r="J71" s="43"/>
      <c r="K71" s="23"/>
      <c r="L71" s="23"/>
      <c r="M71" s="23"/>
      <c r="N71" s="181"/>
      <c r="O71" s="52"/>
      <c r="P71" s="23"/>
      <c r="Q71" s="23"/>
      <c r="R71" s="23"/>
      <c r="S71" s="52"/>
      <c r="T71" s="24"/>
      <c r="U71" s="25"/>
      <c r="V71" s="28"/>
      <c r="W71" s="23"/>
      <c r="X71" s="25"/>
      <c r="Y71" s="28"/>
      <c r="Z71" s="28"/>
      <c r="AA71" s="26"/>
      <c r="AB71" s="27"/>
      <c r="AC71" s="27"/>
      <c r="AD71" s="27"/>
      <c r="AE71" s="21"/>
      <c r="AK71" s="4">
        <v>11.5</v>
      </c>
      <c r="AL71" s="3"/>
    </row>
    <row r="72" spans="1:38" ht="39.6" x14ac:dyDescent="0.35">
      <c r="A72" s="76" t="s">
        <v>240</v>
      </c>
      <c r="B72" s="1" t="s">
        <v>14</v>
      </c>
      <c r="C72" s="1" t="s">
        <v>59</v>
      </c>
      <c r="D72" s="1" t="s">
        <v>124</v>
      </c>
      <c r="E72" s="150" t="s">
        <v>15</v>
      </c>
      <c r="F72" s="12"/>
      <c r="G72" s="10" t="s">
        <v>9</v>
      </c>
      <c r="H72" s="31">
        <v>0</v>
      </c>
      <c r="I72" s="35">
        <f>X72</f>
        <v>35.799999999999997</v>
      </c>
      <c r="J72" s="43">
        <v>3</v>
      </c>
      <c r="K72" s="23">
        <v>11</v>
      </c>
      <c r="L72" s="23">
        <v>10</v>
      </c>
      <c r="M72" s="23"/>
      <c r="N72" s="23"/>
      <c r="O72" s="52">
        <f>SUM(J72:N72)</f>
        <v>24</v>
      </c>
      <c r="P72" s="23"/>
      <c r="Q72" s="23">
        <v>5</v>
      </c>
      <c r="R72" s="23"/>
      <c r="S72" s="52">
        <f>SUM(P72:R72)</f>
        <v>5</v>
      </c>
      <c r="T72" s="24"/>
      <c r="U72" s="25">
        <f>O72+S72+SUM(T72:T72)</f>
        <v>29</v>
      </c>
      <c r="V72" s="28">
        <f>U72*20%</f>
        <v>5.8000000000000007</v>
      </c>
      <c r="W72" s="23">
        <v>1</v>
      </c>
      <c r="X72" s="25">
        <f t="shared" ref="X72" si="85">SUM(U72:W72)</f>
        <v>35.799999999999997</v>
      </c>
      <c r="Y72" s="28">
        <f t="shared" ref="Y72" si="86">X72*10%</f>
        <v>3.58</v>
      </c>
      <c r="Z72" s="28">
        <f t="shared" ref="Z72" si="87">(X72+Y72)*0.1</f>
        <v>3.9379999999999997</v>
      </c>
      <c r="AA72" s="26">
        <f t="shared" ref="AA72" si="88">X72+Y72+Z72</f>
        <v>43.317999999999998</v>
      </c>
      <c r="AB72" s="41" t="s">
        <v>172</v>
      </c>
      <c r="AC72" s="27"/>
      <c r="AD72" s="27"/>
      <c r="AE72" s="21"/>
      <c r="AK72" s="4">
        <v>31.94</v>
      </c>
      <c r="AL72" s="3" t="s">
        <v>65</v>
      </c>
    </row>
    <row r="73" spans="1:38" x14ac:dyDescent="0.35">
      <c r="A73" s="76" t="s">
        <v>240</v>
      </c>
      <c r="B73" s="1"/>
      <c r="C73" s="1"/>
      <c r="D73" s="1" t="s">
        <v>308</v>
      </c>
      <c r="E73" s="12"/>
      <c r="F73" s="12"/>
      <c r="G73" s="10"/>
      <c r="H73" s="31"/>
      <c r="I73" s="35"/>
      <c r="J73" s="43"/>
      <c r="K73" s="23"/>
      <c r="L73" s="23"/>
      <c r="M73" s="23"/>
      <c r="N73" s="23"/>
      <c r="O73" s="49"/>
      <c r="P73" s="23"/>
      <c r="Q73" s="23"/>
      <c r="R73" s="23"/>
      <c r="S73" s="49"/>
      <c r="T73" s="24"/>
      <c r="U73" s="25"/>
      <c r="V73" s="28"/>
      <c r="W73" s="23"/>
      <c r="X73" s="25"/>
      <c r="Y73" s="28"/>
      <c r="Z73" s="28"/>
      <c r="AA73" s="26"/>
      <c r="AB73" s="41"/>
      <c r="AC73" s="27"/>
      <c r="AD73" s="27"/>
      <c r="AE73" s="21"/>
      <c r="AK73" s="4"/>
      <c r="AL73" s="3"/>
    </row>
    <row r="74" spans="1:38" x14ac:dyDescent="0.35">
      <c r="A74" s="76" t="s">
        <v>240</v>
      </c>
      <c r="B74" s="1"/>
      <c r="C74" s="1"/>
      <c r="D74" s="1" t="s">
        <v>309</v>
      </c>
      <c r="E74" s="12"/>
      <c r="F74" s="12"/>
      <c r="G74" s="10"/>
      <c r="H74" s="31"/>
      <c r="I74" s="35"/>
      <c r="J74" s="43"/>
      <c r="K74" s="23"/>
      <c r="L74" s="23"/>
      <c r="M74" s="23"/>
      <c r="N74" s="23"/>
      <c r="O74" s="49"/>
      <c r="P74" s="23"/>
      <c r="Q74" s="23"/>
      <c r="R74" s="23"/>
      <c r="S74" s="49"/>
      <c r="T74" s="24"/>
      <c r="U74" s="25"/>
      <c r="V74" s="28"/>
      <c r="W74" s="23"/>
      <c r="X74" s="25"/>
      <c r="Y74" s="28"/>
      <c r="Z74" s="28"/>
      <c r="AA74" s="26"/>
      <c r="AB74" s="41"/>
      <c r="AC74" s="27"/>
      <c r="AD74" s="27"/>
      <c r="AE74" s="21"/>
      <c r="AK74" s="4"/>
      <c r="AL74" s="3"/>
    </row>
    <row r="75" spans="1:38" x14ac:dyDescent="0.35">
      <c r="A75" s="76" t="s">
        <v>240</v>
      </c>
      <c r="B75" s="1"/>
      <c r="C75" s="1"/>
      <c r="D75" s="1" t="s">
        <v>310</v>
      </c>
      <c r="E75" s="12"/>
      <c r="F75" s="12"/>
      <c r="G75" s="10"/>
      <c r="H75" s="31"/>
      <c r="I75" s="35"/>
      <c r="J75" s="43"/>
      <c r="K75" s="23"/>
      <c r="L75" s="23"/>
      <c r="M75" s="23"/>
      <c r="N75" s="23"/>
      <c r="O75" s="49"/>
      <c r="P75" s="23"/>
      <c r="Q75" s="23"/>
      <c r="R75" s="23"/>
      <c r="S75" s="49"/>
      <c r="T75" s="24"/>
      <c r="U75" s="25"/>
      <c r="V75" s="28"/>
      <c r="W75" s="23"/>
      <c r="X75" s="25"/>
      <c r="Y75" s="28"/>
      <c r="Z75" s="28"/>
      <c r="AA75" s="26"/>
      <c r="AB75" s="41"/>
      <c r="AC75" s="27"/>
      <c r="AD75" s="27"/>
      <c r="AE75" s="21"/>
      <c r="AK75" s="4"/>
      <c r="AL75" s="3"/>
    </row>
    <row r="76" spans="1:38" ht="26.4" x14ac:dyDescent="0.35">
      <c r="A76" s="76" t="s">
        <v>240</v>
      </c>
      <c r="B76" s="149" t="s">
        <v>87</v>
      </c>
      <c r="C76" s="1" t="s">
        <v>59</v>
      </c>
      <c r="D76" s="1" t="s">
        <v>147</v>
      </c>
      <c r="E76" s="12" t="s">
        <v>268</v>
      </c>
      <c r="F76" s="12"/>
      <c r="G76" s="10" t="s">
        <v>57</v>
      </c>
      <c r="H76" s="31">
        <v>0</v>
      </c>
      <c r="I76" s="35" t="e">
        <f>X76</f>
        <v>#REF!</v>
      </c>
      <c r="J76" s="23">
        <v>0</v>
      </c>
      <c r="K76" s="23">
        <v>5</v>
      </c>
      <c r="L76" s="43"/>
      <c r="M76" s="43"/>
      <c r="N76" s="43"/>
      <c r="O76" s="52">
        <f t="shared" ref="O76:O84" si="89">SUM(J76:N76)</f>
        <v>5</v>
      </c>
      <c r="P76" s="23"/>
      <c r="Q76" s="23"/>
      <c r="R76" s="23"/>
      <c r="S76" s="52">
        <f>SUM(P76:R76)</f>
        <v>0</v>
      </c>
      <c r="T76" s="24"/>
      <c r="U76" s="25" t="e">
        <f>O76+S76+#REF!+T76</f>
        <v>#REF!</v>
      </c>
      <c r="V76" s="28">
        <v>0</v>
      </c>
      <c r="W76" s="23">
        <v>0</v>
      </c>
      <c r="X76" s="25" t="e">
        <f t="shared" ref="X76:X83" si="90">SUM(U76:W76)</f>
        <v>#REF!</v>
      </c>
      <c r="Y76" s="28" t="e">
        <f t="shared" ref="Y76:Y84" si="91">X76*10%</f>
        <v>#REF!</v>
      </c>
      <c r="Z76" s="28" t="e">
        <f t="shared" ref="Z76:Z84" si="92">(X76+Y76)*0.1</f>
        <v>#REF!</v>
      </c>
      <c r="AA76" s="26" t="e">
        <f t="shared" ref="AA76:AA84" si="93">X76+Y76+Z76</f>
        <v>#REF!</v>
      </c>
      <c r="AB76" s="19"/>
      <c r="AC76" s="19"/>
      <c r="AD76" s="3"/>
      <c r="AI76" s="2"/>
      <c r="AJ76" s="4"/>
    </row>
    <row r="77" spans="1:38" ht="26.4" x14ac:dyDescent="0.35">
      <c r="A77" s="76" t="s">
        <v>240</v>
      </c>
      <c r="B77" s="149" t="s">
        <v>87</v>
      </c>
      <c r="C77" s="1" t="s">
        <v>59</v>
      </c>
      <c r="D77" s="1" t="s">
        <v>148</v>
      </c>
      <c r="E77" s="12" t="s">
        <v>269</v>
      </c>
      <c r="F77" s="12"/>
      <c r="G77" s="10" t="s">
        <v>57</v>
      </c>
      <c r="H77" s="31">
        <v>0</v>
      </c>
      <c r="I77" s="35" t="e">
        <f>X77</f>
        <v>#REF!</v>
      </c>
      <c r="J77" s="23">
        <v>0</v>
      </c>
      <c r="K77" s="23"/>
      <c r="L77" s="43"/>
      <c r="M77" s="43">
        <v>5</v>
      </c>
      <c r="N77" s="43"/>
      <c r="O77" s="52">
        <f t="shared" si="89"/>
        <v>5</v>
      </c>
      <c r="P77" s="23"/>
      <c r="Q77" s="23"/>
      <c r="R77" s="23"/>
      <c r="S77" s="52">
        <f t="shared" ref="S77:S82" si="94">SUM(P77:R77)</f>
        <v>0</v>
      </c>
      <c r="T77" s="24"/>
      <c r="U77" s="25" t="e">
        <f>O77+S77+#REF!+T77</f>
        <v>#REF!</v>
      </c>
      <c r="V77" s="28" t="e">
        <f t="shared" ref="V77:V80" si="95">U77*20%</f>
        <v>#REF!</v>
      </c>
      <c r="W77" s="23">
        <v>0</v>
      </c>
      <c r="X77" s="25" t="e">
        <f t="shared" si="90"/>
        <v>#REF!</v>
      </c>
      <c r="Y77" s="28" t="e">
        <f t="shared" si="91"/>
        <v>#REF!</v>
      </c>
      <c r="Z77" s="28" t="e">
        <f t="shared" si="92"/>
        <v>#REF!</v>
      </c>
      <c r="AA77" s="26" t="e">
        <f t="shared" si="93"/>
        <v>#REF!</v>
      </c>
      <c r="AB77" s="19"/>
      <c r="AC77" s="19"/>
      <c r="AD77" s="3"/>
      <c r="AI77" s="2"/>
      <c r="AJ77" s="4"/>
    </row>
    <row r="78" spans="1:38" ht="39.6" x14ac:dyDescent="0.35">
      <c r="A78" s="76" t="s">
        <v>240</v>
      </c>
      <c r="B78" s="149" t="s">
        <v>87</v>
      </c>
      <c r="C78" s="1" t="s">
        <v>59</v>
      </c>
      <c r="D78" s="1" t="s">
        <v>230</v>
      </c>
      <c r="E78" s="12" t="s">
        <v>270</v>
      </c>
      <c r="F78" s="12" t="s">
        <v>176</v>
      </c>
      <c r="G78" s="10" t="s">
        <v>57</v>
      </c>
      <c r="H78" s="31">
        <v>0</v>
      </c>
      <c r="I78" s="35" t="e">
        <f>X78</f>
        <v>#REF!</v>
      </c>
      <c r="J78" s="23">
        <v>0</v>
      </c>
      <c r="K78" s="23"/>
      <c r="L78" s="43"/>
      <c r="M78" s="43">
        <v>6</v>
      </c>
      <c r="N78" s="43"/>
      <c r="O78" s="52">
        <f t="shared" si="89"/>
        <v>6</v>
      </c>
      <c r="P78" s="23"/>
      <c r="Q78" s="23"/>
      <c r="R78" s="23"/>
      <c r="S78" s="52">
        <f t="shared" si="94"/>
        <v>0</v>
      </c>
      <c r="T78" s="24"/>
      <c r="U78" s="25" t="e">
        <f>O78+S78+#REF!+T78</f>
        <v>#REF!</v>
      </c>
      <c r="V78" s="28" t="e">
        <f t="shared" si="95"/>
        <v>#REF!</v>
      </c>
      <c r="W78" s="23">
        <v>0</v>
      </c>
      <c r="X78" s="25" t="e">
        <f t="shared" si="90"/>
        <v>#REF!</v>
      </c>
      <c r="Y78" s="28" t="e">
        <f t="shared" si="91"/>
        <v>#REF!</v>
      </c>
      <c r="Z78" s="28" t="e">
        <f t="shared" si="92"/>
        <v>#REF!</v>
      </c>
      <c r="AA78" s="26" t="e">
        <f t="shared" si="93"/>
        <v>#REF!</v>
      </c>
      <c r="AB78" s="19"/>
      <c r="AC78" s="19"/>
      <c r="AD78" s="3"/>
      <c r="AI78" s="2"/>
      <c r="AJ78" s="4"/>
    </row>
    <row r="79" spans="1:38" ht="26.4" x14ac:dyDescent="0.35">
      <c r="A79" s="76" t="s">
        <v>240</v>
      </c>
      <c r="B79" s="149" t="s">
        <v>87</v>
      </c>
      <c r="C79" s="1" t="s">
        <v>59</v>
      </c>
      <c r="D79" s="1" t="s">
        <v>277</v>
      </c>
      <c r="E79" s="12" t="s">
        <v>271</v>
      </c>
      <c r="F79" s="12" t="s">
        <v>176</v>
      </c>
      <c r="G79" s="10" t="s">
        <v>57</v>
      </c>
      <c r="H79" s="31">
        <v>0</v>
      </c>
      <c r="I79" s="35" t="e">
        <f t="shared" ref="I79:I83" si="96">X79</f>
        <v>#REF!</v>
      </c>
      <c r="J79" s="23">
        <v>0</v>
      </c>
      <c r="K79" s="23"/>
      <c r="L79" s="43">
        <v>5</v>
      </c>
      <c r="M79" s="43"/>
      <c r="N79" s="43"/>
      <c r="O79" s="52">
        <f t="shared" si="89"/>
        <v>5</v>
      </c>
      <c r="P79" s="23"/>
      <c r="Q79" s="23"/>
      <c r="R79" s="23"/>
      <c r="S79" s="52">
        <f t="shared" si="94"/>
        <v>0</v>
      </c>
      <c r="T79" s="24"/>
      <c r="U79" s="25" t="e">
        <f>O79+S79+#REF!+T79</f>
        <v>#REF!</v>
      </c>
      <c r="V79" s="28" t="e">
        <f t="shared" si="95"/>
        <v>#REF!</v>
      </c>
      <c r="W79" s="23">
        <v>0</v>
      </c>
      <c r="X79" s="25" t="e">
        <f t="shared" si="90"/>
        <v>#REF!</v>
      </c>
      <c r="Y79" s="28" t="e">
        <f t="shared" si="91"/>
        <v>#REF!</v>
      </c>
      <c r="Z79" s="28" t="e">
        <f t="shared" si="92"/>
        <v>#REF!</v>
      </c>
      <c r="AA79" s="26" t="e">
        <f t="shared" si="93"/>
        <v>#REF!</v>
      </c>
      <c r="AB79" s="19"/>
      <c r="AC79" s="19"/>
      <c r="AD79" s="3"/>
      <c r="AI79" s="2"/>
      <c r="AJ79" s="4"/>
    </row>
    <row r="80" spans="1:38" x14ac:dyDescent="0.35">
      <c r="A80" s="76" t="s">
        <v>240</v>
      </c>
      <c r="B80" s="149" t="s">
        <v>87</v>
      </c>
      <c r="C80" s="1" t="s">
        <v>59</v>
      </c>
      <c r="D80" s="1" t="s">
        <v>278</v>
      </c>
      <c r="E80" s="12" t="s">
        <v>272</v>
      </c>
      <c r="F80" s="12" t="s">
        <v>303</v>
      </c>
      <c r="G80" s="10" t="s">
        <v>57</v>
      </c>
      <c r="H80" s="31">
        <v>0</v>
      </c>
      <c r="I80" s="35" t="e">
        <f t="shared" si="96"/>
        <v>#REF!</v>
      </c>
      <c r="J80" s="23">
        <v>0</v>
      </c>
      <c r="K80" s="23"/>
      <c r="L80" s="43">
        <v>5</v>
      </c>
      <c r="M80" s="43"/>
      <c r="N80" s="43"/>
      <c r="O80" s="52">
        <f t="shared" si="89"/>
        <v>5</v>
      </c>
      <c r="P80" s="23"/>
      <c r="Q80" s="23"/>
      <c r="R80" s="23"/>
      <c r="S80" s="52">
        <f t="shared" si="94"/>
        <v>0</v>
      </c>
      <c r="T80" s="24"/>
      <c r="U80" s="25" t="e">
        <f>O80+S80+#REF!+T80</f>
        <v>#REF!</v>
      </c>
      <c r="V80" s="28" t="e">
        <f t="shared" si="95"/>
        <v>#REF!</v>
      </c>
      <c r="W80" s="23">
        <v>0</v>
      </c>
      <c r="X80" s="25" t="e">
        <f t="shared" si="90"/>
        <v>#REF!</v>
      </c>
      <c r="Y80" s="28" t="e">
        <f t="shared" si="91"/>
        <v>#REF!</v>
      </c>
      <c r="Z80" s="28" t="e">
        <f t="shared" si="92"/>
        <v>#REF!</v>
      </c>
      <c r="AA80" s="26" t="e">
        <f t="shared" si="93"/>
        <v>#REF!</v>
      </c>
      <c r="AB80" s="19"/>
      <c r="AC80" s="19"/>
      <c r="AD80" s="3"/>
      <c r="AI80" s="2"/>
      <c r="AJ80" s="4"/>
    </row>
    <row r="81" spans="1:38" ht="24" customHeight="1" x14ac:dyDescent="0.35">
      <c r="A81" s="76" t="s">
        <v>240</v>
      </c>
      <c r="B81" s="149" t="s">
        <v>87</v>
      </c>
      <c r="C81" s="1" t="s">
        <v>59</v>
      </c>
      <c r="D81" s="1" t="s">
        <v>279</v>
      </c>
      <c r="E81" s="12" t="s">
        <v>273</v>
      </c>
      <c r="F81" s="12" t="s">
        <v>176</v>
      </c>
      <c r="G81" s="10" t="s">
        <v>57</v>
      </c>
      <c r="H81" s="31">
        <v>0</v>
      </c>
      <c r="I81" s="35" t="e">
        <f t="shared" si="96"/>
        <v>#REF!</v>
      </c>
      <c r="J81" s="23">
        <v>0</v>
      </c>
      <c r="K81" s="23">
        <v>6</v>
      </c>
      <c r="L81" s="43"/>
      <c r="M81" s="43"/>
      <c r="N81" s="43"/>
      <c r="O81" s="52">
        <f t="shared" si="89"/>
        <v>6</v>
      </c>
      <c r="P81" s="23"/>
      <c r="Q81" s="23"/>
      <c r="R81" s="23"/>
      <c r="S81" s="52">
        <f t="shared" si="94"/>
        <v>0</v>
      </c>
      <c r="T81" s="24"/>
      <c r="U81" s="25" t="e">
        <f>O81+S81+#REF!+T81</f>
        <v>#REF!</v>
      </c>
      <c r="V81" s="28">
        <v>0</v>
      </c>
      <c r="W81" s="23">
        <v>0</v>
      </c>
      <c r="X81" s="25" t="e">
        <f t="shared" si="90"/>
        <v>#REF!</v>
      </c>
      <c r="Y81" s="28" t="e">
        <f t="shared" si="91"/>
        <v>#REF!</v>
      </c>
      <c r="Z81" s="28" t="e">
        <f t="shared" si="92"/>
        <v>#REF!</v>
      </c>
      <c r="AA81" s="26" t="e">
        <f t="shared" si="93"/>
        <v>#REF!</v>
      </c>
      <c r="AB81" s="19"/>
      <c r="AC81" s="19"/>
      <c r="AD81" s="3"/>
      <c r="AI81" s="2"/>
      <c r="AJ81" s="4"/>
    </row>
    <row r="82" spans="1:38" ht="24" customHeight="1" x14ac:dyDescent="0.35">
      <c r="A82" s="76" t="s">
        <v>240</v>
      </c>
      <c r="B82" s="149" t="s">
        <v>87</v>
      </c>
      <c r="C82" s="1" t="s">
        <v>59</v>
      </c>
      <c r="D82" s="1" t="s">
        <v>280</v>
      </c>
      <c r="E82" s="12" t="s">
        <v>274</v>
      </c>
      <c r="F82" s="12" t="s">
        <v>176</v>
      </c>
      <c r="G82" s="10" t="s">
        <v>57</v>
      </c>
      <c r="H82" s="31">
        <v>0</v>
      </c>
      <c r="I82" s="35" t="e">
        <f t="shared" si="96"/>
        <v>#REF!</v>
      </c>
      <c r="J82" s="23">
        <v>0</v>
      </c>
      <c r="K82" s="23">
        <v>1</v>
      </c>
      <c r="L82" s="43"/>
      <c r="M82" s="43"/>
      <c r="N82" s="43"/>
      <c r="O82" s="52">
        <f t="shared" si="89"/>
        <v>1</v>
      </c>
      <c r="P82" s="23"/>
      <c r="Q82" s="23"/>
      <c r="R82" s="23"/>
      <c r="S82" s="52">
        <f t="shared" si="94"/>
        <v>0</v>
      </c>
      <c r="T82" s="24"/>
      <c r="U82" s="25" t="e">
        <f>O82+S82+#REF!+T82</f>
        <v>#REF!</v>
      </c>
      <c r="V82" s="28">
        <v>0</v>
      </c>
      <c r="W82" s="23">
        <v>0</v>
      </c>
      <c r="X82" s="25" t="e">
        <f t="shared" si="90"/>
        <v>#REF!</v>
      </c>
      <c r="Y82" s="28" t="e">
        <f t="shared" si="91"/>
        <v>#REF!</v>
      </c>
      <c r="Z82" s="28" t="e">
        <f t="shared" si="92"/>
        <v>#REF!</v>
      </c>
      <c r="AA82" s="26" t="e">
        <f t="shared" si="93"/>
        <v>#REF!</v>
      </c>
      <c r="AB82" s="19"/>
      <c r="AC82" s="19"/>
      <c r="AD82" s="3"/>
      <c r="AI82" s="2"/>
      <c r="AJ82" s="4"/>
    </row>
    <row r="83" spans="1:38" ht="24" customHeight="1" x14ac:dyDescent="0.35">
      <c r="A83" s="76" t="s">
        <v>240</v>
      </c>
      <c r="B83" s="149" t="s">
        <v>87</v>
      </c>
      <c r="C83" s="1" t="s">
        <v>59</v>
      </c>
      <c r="D83" s="1" t="s">
        <v>281</v>
      </c>
      <c r="E83" s="12" t="s">
        <v>304</v>
      </c>
      <c r="F83" s="12" t="s">
        <v>176</v>
      </c>
      <c r="G83" s="10" t="s">
        <v>57</v>
      </c>
      <c r="H83" s="31">
        <v>0</v>
      </c>
      <c r="I83" s="35" t="e">
        <f t="shared" si="96"/>
        <v>#REF!</v>
      </c>
      <c r="J83" s="23">
        <v>0</v>
      </c>
      <c r="K83" s="23">
        <v>7</v>
      </c>
      <c r="L83" s="43">
        <v>7</v>
      </c>
      <c r="M83" s="43">
        <v>7</v>
      </c>
      <c r="N83" s="43"/>
      <c r="O83" s="52">
        <f t="shared" si="89"/>
        <v>21</v>
      </c>
      <c r="P83" s="23"/>
      <c r="Q83" s="23"/>
      <c r="R83" s="23"/>
      <c r="S83" s="52">
        <f>SUM(P83:R83)</f>
        <v>0</v>
      </c>
      <c r="T83" s="24"/>
      <c r="U83" s="25" t="e">
        <f>O83+S83+#REF!+T83</f>
        <v>#REF!</v>
      </c>
      <c r="V83" s="28">
        <v>0</v>
      </c>
      <c r="W83" s="23">
        <v>0</v>
      </c>
      <c r="X83" s="25" t="e">
        <f t="shared" si="90"/>
        <v>#REF!</v>
      </c>
      <c r="Y83" s="28" t="e">
        <f t="shared" si="91"/>
        <v>#REF!</v>
      </c>
      <c r="Z83" s="28" t="e">
        <f t="shared" si="92"/>
        <v>#REF!</v>
      </c>
      <c r="AA83" s="26" t="e">
        <f t="shared" si="93"/>
        <v>#REF!</v>
      </c>
      <c r="AB83" s="19"/>
      <c r="AC83" s="19"/>
      <c r="AD83" s="3"/>
      <c r="AI83" s="2"/>
      <c r="AJ83" s="4"/>
    </row>
    <row r="84" spans="1:38" ht="26.4" x14ac:dyDescent="0.35">
      <c r="A84" s="76" t="s">
        <v>240</v>
      </c>
      <c r="B84" s="149" t="s">
        <v>87</v>
      </c>
      <c r="C84" s="1" t="s">
        <v>59</v>
      </c>
      <c r="D84" s="1" t="s">
        <v>146</v>
      </c>
      <c r="E84" s="12" t="s">
        <v>276</v>
      </c>
      <c r="F84" s="12"/>
      <c r="G84" s="10" t="s">
        <v>57</v>
      </c>
      <c r="H84" s="31">
        <v>0.1</v>
      </c>
      <c r="I84" s="35" t="e">
        <f t="shared" ref="I84" si="97">AA84-Z84-V84</f>
        <v>#REF!</v>
      </c>
      <c r="J84" s="23">
        <v>0</v>
      </c>
      <c r="K84" s="23">
        <v>9</v>
      </c>
      <c r="L84" s="43"/>
      <c r="M84" s="43"/>
      <c r="N84" s="43"/>
      <c r="O84" s="52">
        <f t="shared" si="89"/>
        <v>9</v>
      </c>
      <c r="P84" s="23">
        <v>0</v>
      </c>
      <c r="Q84" s="23"/>
      <c r="R84" s="23"/>
      <c r="S84" s="52">
        <f>SUM(P84:R84)</f>
        <v>0</v>
      </c>
      <c r="T84" s="24"/>
      <c r="U84" s="25" t="e">
        <f>O84+S84+#REF!+T84</f>
        <v>#REF!</v>
      </c>
      <c r="V84" s="28">
        <v>0</v>
      </c>
      <c r="W84" s="23">
        <v>1</v>
      </c>
      <c r="X84" s="25" t="e">
        <f t="shared" ref="X84" si="98">SUM(U84:W84)</f>
        <v>#REF!</v>
      </c>
      <c r="Y84" s="28" t="e">
        <f t="shared" si="91"/>
        <v>#REF!</v>
      </c>
      <c r="Z84" s="28" t="e">
        <f t="shared" si="92"/>
        <v>#REF!</v>
      </c>
      <c r="AA84" s="26" t="e">
        <f t="shared" si="93"/>
        <v>#REF!</v>
      </c>
      <c r="AB84" s="19"/>
      <c r="AC84" s="19"/>
      <c r="AD84" s="3"/>
      <c r="AI84" s="2"/>
      <c r="AJ84" s="4"/>
    </row>
    <row r="85" spans="1:38" x14ac:dyDescent="0.35">
      <c r="A85" s="76" t="s">
        <v>240</v>
      </c>
      <c r="B85" s="1"/>
      <c r="C85" s="1"/>
      <c r="D85" s="200" t="s">
        <v>240</v>
      </c>
      <c r="E85" s="150" t="s">
        <v>249</v>
      </c>
      <c r="F85" s="12"/>
      <c r="G85" s="10"/>
      <c r="H85" s="31"/>
      <c r="I85" s="35"/>
      <c r="J85" s="43"/>
      <c r="K85" s="144"/>
      <c r="L85" s="43"/>
      <c r="M85" s="43"/>
      <c r="N85" s="144"/>
      <c r="O85" s="52"/>
      <c r="P85" s="43"/>
      <c r="Q85" s="43"/>
      <c r="R85" s="43"/>
      <c r="S85" s="52"/>
      <c r="T85" s="24"/>
      <c r="U85" s="25"/>
      <c r="V85" s="145"/>
      <c r="W85" s="23"/>
      <c r="X85" s="25"/>
      <c r="Y85" s="28"/>
      <c r="Z85" s="28"/>
      <c r="AA85" s="26"/>
      <c r="AB85" s="19"/>
      <c r="AC85" s="19"/>
      <c r="AD85" s="19"/>
      <c r="AK85" s="14"/>
      <c r="AL85" s="3"/>
    </row>
    <row r="86" spans="1:38" x14ac:dyDescent="0.35">
      <c r="B86" s="15"/>
      <c r="C86" s="15"/>
      <c r="D86" s="15"/>
      <c r="E86" s="16"/>
      <c r="F86" s="94"/>
      <c r="G86" s="3"/>
      <c r="H86" s="3"/>
      <c r="I86" s="72"/>
      <c r="J86" s="3"/>
      <c r="K86" s="3"/>
      <c r="L86" s="3"/>
      <c r="M86" s="3"/>
      <c r="N86" s="3"/>
      <c r="O86" s="50"/>
      <c r="P86" s="3"/>
      <c r="Q86" s="3"/>
      <c r="R86" s="3"/>
      <c r="S86" s="50"/>
      <c r="T86" s="3"/>
      <c r="U86" s="50"/>
      <c r="V86" s="3"/>
      <c r="W86" s="3"/>
      <c r="X86" s="3"/>
      <c r="Y86" s="3"/>
      <c r="Z86" s="3"/>
      <c r="AA86" s="3"/>
      <c r="AB86" s="3"/>
      <c r="AC86" s="3"/>
      <c r="AD86" s="3"/>
      <c r="AK86" s="3"/>
      <c r="AL86" s="3"/>
    </row>
    <row r="87" spans="1:38" x14ac:dyDescent="0.35">
      <c r="A87" s="44" t="s">
        <v>290</v>
      </c>
      <c r="B87" s="1"/>
      <c r="C87" s="1"/>
      <c r="D87" s="1"/>
      <c r="E87" s="166" t="s">
        <v>291</v>
      </c>
      <c r="F87" s="12"/>
      <c r="G87" s="10"/>
      <c r="H87" s="221">
        <f>SUM(I88:I100)</f>
        <v>56.720000000000006</v>
      </c>
      <c r="I87" s="35"/>
      <c r="J87" s="43"/>
      <c r="K87" s="23"/>
      <c r="L87" s="23"/>
      <c r="M87" s="23"/>
      <c r="N87" s="181"/>
      <c r="O87" s="52"/>
      <c r="P87" s="23"/>
      <c r="Q87" s="23"/>
      <c r="R87" s="23"/>
      <c r="S87" s="52"/>
      <c r="T87" s="24"/>
      <c r="U87" s="25"/>
      <c r="V87" s="28"/>
      <c r="W87" s="23"/>
      <c r="X87" s="25"/>
      <c r="Y87" s="28"/>
      <c r="Z87" s="28"/>
      <c r="AA87" s="26"/>
      <c r="AB87" s="27"/>
      <c r="AC87" s="27"/>
      <c r="AD87" s="27"/>
      <c r="AE87" s="21"/>
      <c r="AK87" s="4">
        <v>11.5</v>
      </c>
      <c r="AL87" s="3"/>
    </row>
    <row r="88" spans="1:38" ht="39.6" x14ac:dyDescent="0.35">
      <c r="A88" s="44" t="s">
        <v>290</v>
      </c>
      <c r="B88" s="1" t="s">
        <v>7</v>
      </c>
      <c r="C88" s="1" t="s">
        <v>60</v>
      </c>
      <c r="D88" s="1" t="s">
        <v>93</v>
      </c>
      <c r="E88" s="12" t="s">
        <v>73</v>
      </c>
      <c r="F88" s="12"/>
      <c r="G88" s="10" t="s">
        <v>9</v>
      </c>
      <c r="H88" s="31">
        <v>0</v>
      </c>
      <c r="I88" s="35">
        <f t="shared" ref="I88:I95" si="99">AA88-Z88-V88</f>
        <v>0.83499999999999996</v>
      </c>
      <c r="J88" s="43">
        <v>0</v>
      </c>
      <c r="K88" s="23"/>
      <c r="L88" s="23"/>
      <c r="M88" s="23"/>
      <c r="N88" s="43">
        <v>0</v>
      </c>
      <c r="O88" s="52">
        <f t="shared" ref="O88:O95" si="100">SUM(J88:N88)</f>
        <v>0</v>
      </c>
      <c r="P88" s="23">
        <v>0.5</v>
      </c>
      <c r="Q88" s="23"/>
      <c r="R88" s="23"/>
      <c r="S88" s="52">
        <f t="shared" ref="S88:S95" si="101">SUM(P88:R88)</f>
        <v>0.5</v>
      </c>
      <c r="T88" s="24"/>
      <c r="U88" s="25">
        <f t="shared" ref="U88:U95" si="102">O88+S88+SUM(T88:T88)</f>
        <v>0.5</v>
      </c>
      <c r="V88" s="28">
        <f t="shared" ref="V88:V95" si="103">U88*20%</f>
        <v>0.1</v>
      </c>
      <c r="W88" s="23">
        <v>0.25</v>
      </c>
      <c r="X88" s="25">
        <f t="shared" ref="X88:X95" si="104">SUM(U88:W88)</f>
        <v>0.85</v>
      </c>
      <c r="Y88" s="28">
        <f t="shared" ref="Y88:Y95" si="105">X88*10%</f>
        <v>8.5000000000000006E-2</v>
      </c>
      <c r="Z88" s="28">
        <f t="shared" ref="Z88:Z94" si="106">(X88+Y88)*0.1</f>
        <v>9.35E-2</v>
      </c>
      <c r="AA88" s="26">
        <f t="shared" ref="AA88:AA94" si="107">X88+Y88+Z88</f>
        <v>1.0285</v>
      </c>
      <c r="AB88" s="19"/>
      <c r="AC88" s="19"/>
      <c r="AD88" s="19"/>
      <c r="AK88" s="14">
        <v>6.11</v>
      </c>
      <c r="AL88" s="3"/>
    </row>
    <row r="89" spans="1:38" x14ac:dyDescent="0.35">
      <c r="A89" s="44" t="s">
        <v>290</v>
      </c>
      <c r="B89" s="1" t="s">
        <v>10</v>
      </c>
      <c r="C89" s="1" t="s">
        <v>60</v>
      </c>
      <c r="D89" s="1" t="s">
        <v>94</v>
      </c>
      <c r="E89" s="12" t="s">
        <v>74</v>
      </c>
      <c r="F89" s="12"/>
      <c r="G89" s="10" t="s">
        <v>76</v>
      </c>
      <c r="H89" s="31">
        <v>0</v>
      </c>
      <c r="I89" s="35">
        <f t="shared" si="99"/>
        <v>10.355</v>
      </c>
      <c r="J89" s="43">
        <v>0</v>
      </c>
      <c r="K89" s="23"/>
      <c r="L89" s="23"/>
      <c r="M89" s="23"/>
      <c r="N89" s="23">
        <v>9</v>
      </c>
      <c r="O89" s="52">
        <f t="shared" si="100"/>
        <v>9</v>
      </c>
      <c r="P89" s="23"/>
      <c r="Q89" s="23"/>
      <c r="R89" s="23"/>
      <c r="S89" s="52">
        <f t="shared" si="101"/>
        <v>0</v>
      </c>
      <c r="T89" s="24"/>
      <c r="U89" s="25">
        <f t="shared" si="102"/>
        <v>9</v>
      </c>
      <c r="V89" s="28">
        <f t="shared" si="103"/>
        <v>1.8</v>
      </c>
      <c r="W89" s="23">
        <v>0.25</v>
      </c>
      <c r="X89" s="25">
        <f t="shared" si="104"/>
        <v>11.05</v>
      </c>
      <c r="Y89" s="28">
        <f t="shared" si="105"/>
        <v>1.1050000000000002</v>
      </c>
      <c r="Z89" s="28">
        <f t="shared" si="106"/>
        <v>1.2155000000000002</v>
      </c>
      <c r="AA89" s="26">
        <f t="shared" si="107"/>
        <v>13.370500000000002</v>
      </c>
      <c r="AB89" s="19"/>
      <c r="AC89" s="19"/>
      <c r="AD89" s="19"/>
      <c r="AK89" s="14">
        <v>13.37</v>
      </c>
      <c r="AL89" s="3"/>
    </row>
    <row r="90" spans="1:38" x14ac:dyDescent="0.35">
      <c r="A90" s="44" t="s">
        <v>290</v>
      </c>
      <c r="B90" s="1" t="s">
        <v>12</v>
      </c>
      <c r="C90" s="1" t="s">
        <v>60</v>
      </c>
      <c r="D90" s="1" t="s">
        <v>95</v>
      </c>
      <c r="E90" s="12" t="s">
        <v>75</v>
      </c>
      <c r="F90" s="12"/>
      <c r="G90" s="10" t="s">
        <v>76</v>
      </c>
      <c r="H90" s="31">
        <v>0</v>
      </c>
      <c r="I90" s="35">
        <f t="shared" si="99"/>
        <v>5.875</v>
      </c>
      <c r="J90" s="43">
        <v>0</v>
      </c>
      <c r="K90" s="23"/>
      <c r="L90" s="23"/>
      <c r="M90" s="23"/>
      <c r="N90" s="23">
        <v>5</v>
      </c>
      <c r="O90" s="52">
        <f t="shared" si="100"/>
        <v>5</v>
      </c>
      <c r="P90" s="23"/>
      <c r="Q90" s="23"/>
      <c r="R90" s="23"/>
      <c r="S90" s="52">
        <f t="shared" si="101"/>
        <v>0</v>
      </c>
      <c r="T90" s="24"/>
      <c r="U90" s="25">
        <f t="shared" si="102"/>
        <v>5</v>
      </c>
      <c r="V90" s="28">
        <f t="shared" si="103"/>
        <v>1</v>
      </c>
      <c r="W90" s="23">
        <v>0.25</v>
      </c>
      <c r="X90" s="25">
        <f t="shared" si="104"/>
        <v>6.25</v>
      </c>
      <c r="Y90" s="28">
        <f t="shared" si="105"/>
        <v>0.625</v>
      </c>
      <c r="Z90" s="28">
        <f t="shared" si="106"/>
        <v>0.6875</v>
      </c>
      <c r="AA90" s="26">
        <f t="shared" si="107"/>
        <v>7.5625</v>
      </c>
      <c r="AB90" s="19"/>
      <c r="AC90" s="19"/>
      <c r="AD90" s="19"/>
      <c r="AK90" s="14">
        <v>7.56</v>
      </c>
      <c r="AL90" s="3"/>
    </row>
    <row r="91" spans="1:38" ht="26.4" x14ac:dyDescent="0.35">
      <c r="A91" s="44" t="s">
        <v>290</v>
      </c>
      <c r="B91" s="1" t="s">
        <v>14</v>
      </c>
      <c r="C91" s="1" t="s">
        <v>60</v>
      </c>
      <c r="D91" s="1" t="s">
        <v>96</v>
      </c>
      <c r="E91" s="12" t="s">
        <v>68</v>
      </c>
      <c r="F91" s="12"/>
      <c r="G91" s="10" t="s">
        <v>77</v>
      </c>
      <c r="H91" s="31">
        <v>0</v>
      </c>
      <c r="I91" s="35">
        <f t="shared" si="99"/>
        <v>7.5550000000000006</v>
      </c>
      <c r="J91" s="43">
        <v>0</v>
      </c>
      <c r="K91" s="23"/>
      <c r="L91" s="23"/>
      <c r="M91" s="23"/>
      <c r="N91" s="23">
        <v>3</v>
      </c>
      <c r="O91" s="52">
        <f t="shared" si="100"/>
        <v>3</v>
      </c>
      <c r="P91" s="23">
        <v>3.5</v>
      </c>
      <c r="Q91" s="23"/>
      <c r="R91" s="23"/>
      <c r="S91" s="52">
        <f t="shared" si="101"/>
        <v>3.5</v>
      </c>
      <c r="T91" s="24"/>
      <c r="U91" s="25">
        <f t="shared" si="102"/>
        <v>6.5</v>
      </c>
      <c r="V91" s="28">
        <f t="shared" si="103"/>
        <v>1.3</v>
      </c>
      <c r="W91" s="23">
        <v>0.25</v>
      </c>
      <c r="X91" s="25">
        <f t="shared" si="104"/>
        <v>8.0500000000000007</v>
      </c>
      <c r="Y91" s="28">
        <f t="shared" si="105"/>
        <v>0.80500000000000016</v>
      </c>
      <c r="Z91" s="28">
        <f t="shared" si="106"/>
        <v>0.88550000000000006</v>
      </c>
      <c r="AA91" s="26">
        <f t="shared" si="107"/>
        <v>9.7405000000000008</v>
      </c>
      <c r="AB91" s="19"/>
      <c r="AC91" s="19"/>
      <c r="AD91" s="19"/>
      <c r="AK91" s="14">
        <v>9.74</v>
      </c>
      <c r="AL91" s="3"/>
    </row>
    <row r="92" spans="1:38" x14ac:dyDescent="0.35">
      <c r="A92" s="44" t="s">
        <v>290</v>
      </c>
      <c r="B92" s="1" t="s">
        <v>16</v>
      </c>
      <c r="C92" s="1" t="s">
        <v>60</v>
      </c>
      <c r="D92" s="1" t="s">
        <v>97</v>
      </c>
      <c r="E92" s="12" t="s">
        <v>69</v>
      </c>
      <c r="F92" s="12"/>
      <c r="G92" s="10" t="s">
        <v>77</v>
      </c>
      <c r="H92" s="31">
        <v>0</v>
      </c>
      <c r="I92" s="35">
        <f t="shared" si="99"/>
        <v>1.395</v>
      </c>
      <c r="J92" s="43">
        <v>0</v>
      </c>
      <c r="K92" s="23"/>
      <c r="L92" s="23"/>
      <c r="M92" s="23"/>
      <c r="N92" s="23">
        <v>1</v>
      </c>
      <c r="O92" s="52">
        <f t="shared" si="100"/>
        <v>1</v>
      </c>
      <c r="P92" s="23"/>
      <c r="Q92" s="23"/>
      <c r="R92" s="23"/>
      <c r="S92" s="52">
        <f t="shared" si="101"/>
        <v>0</v>
      </c>
      <c r="T92" s="24"/>
      <c r="U92" s="25">
        <f t="shared" si="102"/>
        <v>1</v>
      </c>
      <c r="V92" s="28">
        <f t="shared" si="103"/>
        <v>0.2</v>
      </c>
      <c r="W92" s="23">
        <v>0.25</v>
      </c>
      <c r="X92" s="25">
        <f t="shared" si="104"/>
        <v>1.45</v>
      </c>
      <c r="Y92" s="28">
        <f t="shared" si="105"/>
        <v>0.14499999999999999</v>
      </c>
      <c r="Z92" s="28">
        <f t="shared" si="106"/>
        <v>0.1595</v>
      </c>
      <c r="AA92" s="26">
        <f t="shared" si="107"/>
        <v>1.7544999999999999</v>
      </c>
      <c r="AB92" s="19"/>
      <c r="AC92" s="19"/>
      <c r="AD92" s="19"/>
      <c r="AK92" s="14">
        <v>1.75</v>
      </c>
      <c r="AL92" s="3"/>
    </row>
    <row r="93" spans="1:38" x14ac:dyDescent="0.35">
      <c r="A93" s="44" t="s">
        <v>290</v>
      </c>
      <c r="B93" s="1" t="s">
        <v>18</v>
      </c>
      <c r="C93" s="1" t="s">
        <v>60</v>
      </c>
      <c r="D93" s="1" t="s">
        <v>98</v>
      </c>
      <c r="E93" s="12" t="s">
        <v>70</v>
      </c>
      <c r="F93" s="12"/>
      <c r="G93" s="10" t="s">
        <v>77</v>
      </c>
      <c r="H93" s="31">
        <v>0</v>
      </c>
      <c r="I93" s="35">
        <f t="shared" si="99"/>
        <v>11.475</v>
      </c>
      <c r="J93" s="43">
        <v>0</v>
      </c>
      <c r="K93" s="23"/>
      <c r="L93" s="23"/>
      <c r="M93" s="23"/>
      <c r="N93" s="23">
        <v>5</v>
      </c>
      <c r="O93" s="52">
        <f t="shared" si="100"/>
        <v>5</v>
      </c>
      <c r="P93" s="23">
        <v>5</v>
      </c>
      <c r="Q93" s="23"/>
      <c r="R93" s="23"/>
      <c r="S93" s="52">
        <f t="shared" si="101"/>
        <v>5</v>
      </c>
      <c r="T93" s="24"/>
      <c r="U93" s="25">
        <f t="shared" si="102"/>
        <v>10</v>
      </c>
      <c r="V93" s="28">
        <f t="shared" si="103"/>
        <v>2</v>
      </c>
      <c r="W93" s="23">
        <v>0.25</v>
      </c>
      <c r="X93" s="25">
        <f t="shared" si="104"/>
        <v>12.25</v>
      </c>
      <c r="Y93" s="28">
        <f t="shared" si="105"/>
        <v>1.2250000000000001</v>
      </c>
      <c r="Z93" s="28">
        <f t="shared" si="106"/>
        <v>1.3475000000000001</v>
      </c>
      <c r="AA93" s="26">
        <f t="shared" si="107"/>
        <v>14.8225</v>
      </c>
      <c r="AB93" s="19"/>
      <c r="AC93" s="19"/>
      <c r="AD93" s="19"/>
      <c r="AK93" s="14">
        <v>14.82</v>
      </c>
      <c r="AL93" s="3"/>
    </row>
    <row r="94" spans="1:38" ht="26.4" x14ac:dyDescent="0.35">
      <c r="A94" s="44" t="s">
        <v>290</v>
      </c>
      <c r="B94" s="1" t="s">
        <v>20</v>
      </c>
      <c r="C94" s="1" t="s">
        <v>60</v>
      </c>
      <c r="D94" s="1" t="s">
        <v>99</v>
      </c>
      <c r="E94" s="12" t="s">
        <v>71</v>
      </c>
      <c r="F94" s="12"/>
      <c r="G94" s="10" t="s">
        <v>77</v>
      </c>
      <c r="H94" s="31">
        <v>0</v>
      </c>
      <c r="I94" s="35">
        <f t="shared" si="99"/>
        <v>8.1150000000000002</v>
      </c>
      <c r="J94" s="43">
        <v>0</v>
      </c>
      <c r="K94" s="23"/>
      <c r="L94" s="23"/>
      <c r="M94" s="23"/>
      <c r="N94" s="23">
        <v>2</v>
      </c>
      <c r="O94" s="52">
        <f t="shared" si="100"/>
        <v>2</v>
      </c>
      <c r="P94" s="23"/>
      <c r="Q94" s="23">
        <v>5</v>
      </c>
      <c r="R94" s="23"/>
      <c r="S94" s="52">
        <f t="shared" si="101"/>
        <v>5</v>
      </c>
      <c r="T94" s="24"/>
      <c r="U94" s="25">
        <f t="shared" si="102"/>
        <v>7</v>
      </c>
      <c r="V94" s="28">
        <f t="shared" si="103"/>
        <v>1.4000000000000001</v>
      </c>
      <c r="W94" s="23">
        <v>0.25</v>
      </c>
      <c r="X94" s="25">
        <f t="shared" si="104"/>
        <v>8.65</v>
      </c>
      <c r="Y94" s="28">
        <f t="shared" si="105"/>
        <v>0.8650000000000001</v>
      </c>
      <c r="Z94" s="28">
        <f t="shared" si="106"/>
        <v>0.95150000000000012</v>
      </c>
      <c r="AA94" s="26">
        <f t="shared" si="107"/>
        <v>10.4665</v>
      </c>
      <c r="AB94" s="19"/>
      <c r="AC94" s="19"/>
      <c r="AD94" s="19"/>
      <c r="AK94" s="14">
        <v>10.47</v>
      </c>
      <c r="AL94" s="3"/>
    </row>
    <row r="95" spans="1:38" ht="26.4" x14ac:dyDescent="0.35">
      <c r="A95" s="44" t="s">
        <v>290</v>
      </c>
      <c r="B95" s="1" t="s">
        <v>23</v>
      </c>
      <c r="C95" s="1" t="s">
        <v>60</v>
      </c>
      <c r="D95" s="1" t="s">
        <v>100</v>
      </c>
      <c r="E95" s="12" t="s">
        <v>72</v>
      </c>
      <c r="F95" s="12"/>
      <c r="G95" s="10" t="s">
        <v>77</v>
      </c>
      <c r="H95" s="31">
        <v>0</v>
      </c>
      <c r="I95" s="35">
        <f t="shared" si="99"/>
        <v>8.1150000000000002</v>
      </c>
      <c r="J95" s="43">
        <v>0</v>
      </c>
      <c r="K95" s="23"/>
      <c r="L95" s="23"/>
      <c r="M95" s="23"/>
      <c r="N95" s="23">
        <v>2</v>
      </c>
      <c r="O95" s="52">
        <f t="shared" si="100"/>
        <v>2</v>
      </c>
      <c r="P95" s="23"/>
      <c r="Q95" s="23">
        <v>5</v>
      </c>
      <c r="R95" s="23"/>
      <c r="S95" s="52">
        <f t="shared" si="101"/>
        <v>5</v>
      </c>
      <c r="T95" s="24"/>
      <c r="U95" s="25">
        <f t="shared" si="102"/>
        <v>7</v>
      </c>
      <c r="V95" s="28">
        <f t="shared" si="103"/>
        <v>1.4000000000000001</v>
      </c>
      <c r="W95" s="23">
        <v>0.25</v>
      </c>
      <c r="X95" s="25">
        <f t="shared" si="104"/>
        <v>8.65</v>
      </c>
      <c r="Y95" s="28">
        <f t="shared" si="105"/>
        <v>0.8650000000000001</v>
      </c>
      <c r="Z95" s="28">
        <f>(X95+Y95)*0.1</f>
        <v>0.95150000000000012</v>
      </c>
      <c r="AA95" s="26">
        <f>X95+Y95+Z95</f>
        <v>10.4665</v>
      </c>
      <c r="AB95" s="19"/>
      <c r="AC95" s="19"/>
      <c r="AD95" s="19"/>
      <c r="AK95" s="14">
        <v>10.47</v>
      </c>
      <c r="AL95" s="3"/>
    </row>
    <row r="96" spans="1:38" x14ac:dyDescent="0.35">
      <c r="A96" s="76" t="s">
        <v>240</v>
      </c>
      <c r="B96" s="1"/>
      <c r="C96" s="1"/>
      <c r="D96" s="200" t="s">
        <v>290</v>
      </c>
      <c r="E96" s="150" t="s">
        <v>249</v>
      </c>
      <c r="F96" s="12"/>
      <c r="G96" s="10"/>
      <c r="H96" s="31"/>
      <c r="I96" s="35"/>
      <c r="J96" s="43"/>
      <c r="K96" s="144"/>
      <c r="L96" s="43"/>
      <c r="M96" s="43"/>
      <c r="N96" s="144"/>
      <c r="O96" s="52"/>
      <c r="P96" s="43"/>
      <c r="Q96" s="43"/>
      <c r="R96" s="43"/>
      <c r="S96" s="52"/>
      <c r="T96" s="24"/>
      <c r="U96" s="25"/>
      <c r="V96" s="145"/>
      <c r="W96" s="23"/>
      <c r="X96" s="25"/>
      <c r="Y96" s="28"/>
      <c r="Z96" s="28"/>
      <c r="AA96" s="26"/>
      <c r="AB96" s="19"/>
      <c r="AC96" s="19"/>
      <c r="AD96" s="19"/>
      <c r="AK96" s="14"/>
      <c r="AL96" s="3"/>
    </row>
    <row r="97" spans="1:38" x14ac:dyDescent="0.35">
      <c r="B97" s="15"/>
      <c r="C97" s="15"/>
      <c r="D97" s="15"/>
      <c r="E97" s="16"/>
      <c r="F97" s="94"/>
      <c r="G97" s="3"/>
      <c r="H97" s="3"/>
      <c r="I97" s="72"/>
      <c r="J97" s="3"/>
      <c r="K97" s="3"/>
      <c r="L97" s="3"/>
      <c r="M97" s="3"/>
      <c r="N97" s="3"/>
      <c r="O97" s="50"/>
      <c r="P97" s="3"/>
      <c r="Q97" s="3"/>
      <c r="R97" s="3"/>
      <c r="S97" s="50"/>
      <c r="T97" s="3"/>
      <c r="U97" s="50"/>
      <c r="V97" s="3"/>
      <c r="W97" s="3"/>
      <c r="X97" s="3"/>
      <c r="Y97" s="3"/>
      <c r="Z97" s="3"/>
      <c r="AA97" s="3"/>
      <c r="AB97" s="3"/>
      <c r="AC97" s="3"/>
      <c r="AD97" s="3"/>
      <c r="AK97" s="3"/>
      <c r="AL97" s="3"/>
    </row>
    <row r="98" spans="1:38" x14ac:dyDescent="0.35">
      <c r="A98" s="44" t="s">
        <v>189</v>
      </c>
      <c r="B98" s="1"/>
      <c r="C98" s="1" t="s">
        <v>161</v>
      </c>
      <c r="D98" s="1" t="s">
        <v>166</v>
      </c>
      <c r="E98" s="11" t="s">
        <v>183</v>
      </c>
      <c r="G98" s="10" t="s">
        <v>193</v>
      </c>
      <c r="H98" s="31">
        <v>0</v>
      </c>
      <c r="I98" s="35">
        <v>3</v>
      </c>
      <c r="J98" s="43"/>
      <c r="K98" s="43"/>
      <c r="L98" s="43">
        <v>1</v>
      </c>
      <c r="M98" s="43">
        <v>1</v>
      </c>
      <c r="N98" s="43"/>
      <c r="O98" s="52">
        <f>SUM(K98:N98)</f>
        <v>2</v>
      </c>
      <c r="P98" s="43">
        <v>0.5</v>
      </c>
      <c r="Q98" s="43">
        <v>0.5</v>
      </c>
      <c r="R98" s="43"/>
      <c r="S98" s="52">
        <f t="shared" si="0"/>
        <v>1</v>
      </c>
      <c r="T98" s="24"/>
      <c r="U98" s="25">
        <f t="shared" ref="U98:U105" si="108">J98+O98+S98</f>
        <v>3</v>
      </c>
      <c r="V98" s="28">
        <f t="shared" si="2"/>
        <v>0.60000000000000009</v>
      </c>
      <c r="W98" s="23"/>
      <c r="X98" s="25">
        <f t="shared" si="3"/>
        <v>3.6</v>
      </c>
      <c r="Y98" s="28">
        <f t="shared" si="4"/>
        <v>0.36000000000000004</v>
      </c>
      <c r="Z98" s="28"/>
      <c r="AA98" s="26">
        <f t="shared" si="5"/>
        <v>3.96</v>
      </c>
      <c r="AB98" s="19"/>
      <c r="AC98" s="19"/>
      <c r="AD98" s="19"/>
      <c r="AK98" s="14"/>
      <c r="AL98" s="3"/>
    </row>
    <row r="99" spans="1:38" x14ac:dyDescent="0.35">
      <c r="B99" s="1"/>
      <c r="C99" s="1" t="s">
        <v>161</v>
      </c>
      <c r="D99" s="1" t="s">
        <v>167</v>
      </c>
      <c r="E99" s="12"/>
      <c r="F99" s="12"/>
      <c r="G99" s="10" t="s">
        <v>193</v>
      </c>
      <c r="H99" s="31"/>
      <c r="I99" s="35"/>
      <c r="J99" s="43"/>
      <c r="K99" s="43"/>
      <c r="L99" s="43"/>
      <c r="M99" s="43"/>
      <c r="N99" s="43"/>
      <c r="O99" s="52">
        <f t="shared" ref="O99:O105" si="109">SUM(K99:N99)</f>
        <v>0</v>
      </c>
      <c r="P99" s="43"/>
      <c r="Q99" s="43"/>
      <c r="R99" s="43"/>
      <c r="S99" s="52">
        <f t="shared" si="0"/>
        <v>0</v>
      </c>
      <c r="T99" s="24"/>
      <c r="U99" s="25">
        <f t="shared" si="108"/>
        <v>0</v>
      </c>
      <c r="V99" s="28">
        <f t="shared" si="2"/>
        <v>0</v>
      </c>
      <c r="W99" s="23"/>
      <c r="X99" s="25">
        <f t="shared" si="3"/>
        <v>0</v>
      </c>
      <c r="Y99" s="28">
        <f t="shared" si="4"/>
        <v>0</v>
      </c>
      <c r="Z99" s="28"/>
      <c r="AA99" s="26">
        <f t="shared" si="5"/>
        <v>0</v>
      </c>
      <c r="AB99" s="19"/>
      <c r="AC99" s="19"/>
      <c r="AD99" s="19"/>
      <c r="AK99" s="14"/>
      <c r="AL99" s="3"/>
    </row>
    <row r="100" spans="1:38" x14ac:dyDescent="0.35">
      <c r="B100" s="1"/>
      <c r="C100" s="1" t="s">
        <v>161</v>
      </c>
      <c r="D100" s="1" t="s">
        <v>168</v>
      </c>
      <c r="E100" s="12"/>
      <c r="F100" s="12"/>
      <c r="G100" s="10" t="s">
        <v>193</v>
      </c>
      <c r="H100" s="31"/>
      <c r="I100" s="35"/>
      <c r="J100" s="43"/>
      <c r="K100" s="43"/>
      <c r="L100" s="43"/>
      <c r="M100" s="43"/>
      <c r="N100" s="43"/>
      <c r="O100" s="52">
        <f t="shared" si="109"/>
        <v>0</v>
      </c>
      <c r="P100" s="43"/>
      <c r="Q100" s="43"/>
      <c r="R100" s="43"/>
      <c r="S100" s="52">
        <f t="shared" si="0"/>
        <v>0</v>
      </c>
      <c r="T100" s="24"/>
      <c r="U100" s="25">
        <f t="shared" si="108"/>
        <v>0</v>
      </c>
      <c r="V100" s="28">
        <f t="shared" si="2"/>
        <v>0</v>
      </c>
      <c r="W100" s="23"/>
      <c r="X100" s="25">
        <f t="shared" si="3"/>
        <v>0</v>
      </c>
      <c r="Y100" s="28">
        <f t="shared" si="4"/>
        <v>0</v>
      </c>
      <c r="Z100" s="28"/>
      <c r="AA100" s="26">
        <f t="shared" si="5"/>
        <v>0</v>
      </c>
      <c r="AB100" s="19"/>
      <c r="AC100" s="19"/>
      <c r="AD100" s="19"/>
      <c r="AK100" s="14"/>
      <c r="AL100" s="3"/>
    </row>
    <row r="101" spans="1:38" x14ac:dyDescent="0.35">
      <c r="B101" s="1"/>
      <c r="C101" s="1" t="s">
        <v>161</v>
      </c>
      <c r="D101" s="1" t="s">
        <v>169</v>
      </c>
      <c r="E101" s="12"/>
      <c r="F101" s="12"/>
      <c r="G101" s="10" t="s">
        <v>193</v>
      </c>
      <c r="H101" s="31"/>
      <c r="I101" s="35"/>
      <c r="J101" s="43"/>
      <c r="K101" s="43"/>
      <c r="L101" s="43"/>
      <c r="M101" s="43"/>
      <c r="N101" s="43"/>
      <c r="O101" s="52">
        <f t="shared" si="109"/>
        <v>0</v>
      </c>
      <c r="P101" s="43"/>
      <c r="Q101" s="43"/>
      <c r="R101" s="43"/>
      <c r="S101" s="52">
        <f t="shared" si="0"/>
        <v>0</v>
      </c>
      <c r="T101" s="24"/>
      <c r="U101" s="25">
        <f t="shared" si="108"/>
        <v>0</v>
      </c>
      <c r="V101" s="28">
        <f t="shared" si="2"/>
        <v>0</v>
      </c>
      <c r="W101" s="23"/>
      <c r="X101" s="25">
        <f t="shared" si="3"/>
        <v>0</v>
      </c>
      <c r="Y101" s="28">
        <f t="shared" si="4"/>
        <v>0</v>
      </c>
      <c r="Z101" s="28"/>
      <c r="AA101" s="26">
        <f t="shared" si="5"/>
        <v>0</v>
      </c>
      <c r="AB101" s="19"/>
      <c r="AC101" s="19"/>
      <c r="AD101" s="19"/>
      <c r="AK101" s="14"/>
      <c r="AL101" s="3"/>
    </row>
    <row r="102" spans="1:38" x14ac:dyDescent="0.35">
      <c r="B102" s="1"/>
      <c r="C102" s="1" t="s">
        <v>161</v>
      </c>
      <c r="D102" s="1" t="s">
        <v>170</v>
      </c>
      <c r="E102" s="12"/>
      <c r="F102" s="12"/>
      <c r="G102" s="10" t="s">
        <v>193</v>
      </c>
      <c r="H102" s="31"/>
      <c r="I102" s="35"/>
      <c r="J102" s="43"/>
      <c r="K102" s="23"/>
      <c r="L102" s="23"/>
      <c r="M102" s="23"/>
      <c r="N102" s="23"/>
      <c r="O102" s="52">
        <f t="shared" si="109"/>
        <v>0</v>
      </c>
      <c r="P102" s="23"/>
      <c r="Q102" s="23"/>
      <c r="R102" s="23"/>
      <c r="S102" s="52">
        <f t="shared" si="0"/>
        <v>0</v>
      </c>
      <c r="T102" s="24"/>
      <c r="U102" s="25">
        <f t="shared" si="108"/>
        <v>0</v>
      </c>
      <c r="V102" s="28">
        <f t="shared" si="2"/>
        <v>0</v>
      </c>
      <c r="W102" s="23"/>
      <c r="X102" s="25">
        <f t="shared" si="3"/>
        <v>0</v>
      </c>
      <c r="Y102" s="28">
        <f t="shared" si="4"/>
        <v>0</v>
      </c>
      <c r="Z102" s="28"/>
      <c r="AA102" s="26">
        <f t="shared" si="5"/>
        <v>0</v>
      </c>
      <c r="AB102" s="19"/>
      <c r="AC102" s="19"/>
      <c r="AD102" s="19"/>
      <c r="AK102" s="14"/>
      <c r="AL102" s="3"/>
    </row>
    <row r="103" spans="1:38" x14ac:dyDescent="0.35">
      <c r="B103" s="1"/>
      <c r="C103" s="1" t="s">
        <v>161</v>
      </c>
      <c r="D103" s="1" t="s">
        <v>171</v>
      </c>
      <c r="E103" s="12"/>
      <c r="F103" s="12"/>
      <c r="G103" s="10" t="s">
        <v>193</v>
      </c>
      <c r="H103" s="31"/>
      <c r="I103" s="35"/>
      <c r="J103" s="43"/>
      <c r="K103" s="23"/>
      <c r="L103" s="23"/>
      <c r="M103" s="23"/>
      <c r="N103" s="23"/>
      <c r="O103" s="52">
        <f t="shared" si="109"/>
        <v>0</v>
      </c>
      <c r="P103" s="23"/>
      <c r="Q103" s="23"/>
      <c r="R103" s="23"/>
      <c r="S103" s="52">
        <f t="shared" si="0"/>
        <v>0</v>
      </c>
      <c r="T103" s="24"/>
      <c r="U103" s="25">
        <f t="shared" si="108"/>
        <v>0</v>
      </c>
      <c r="V103" s="28">
        <f t="shared" si="2"/>
        <v>0</v>
      </c>
      <c r="W103" s="23"/>
      <c r="X103" s="25">
        <f t="shared" si="3"/>
        <v>0</v>
      </c>
      <c r="Y103" s="28">
        <f t="shared" si="4"/>
        <v>0</v>
      </c>
      <c r="Z103" s="28"/>
      <c r="AA103" s="26">
        <f t="shared" si="5"/>
        <v>0</v>
      </c>
      <c r="AB103" s="19"/>
      <c r="AC103" s="19"/>
      <c r="AD103" s="19"/>
      <c r="AK103" s="14"/>
      <c r="AL103" s="3"/>
    </row>
    <row r="104" spans="1:38" ht="26.4" x14ac:dyDescent="0.35">
      <c r="A104" s="33" t="s">
        <v>188</v>
      </c>
      <c r="B104" s="1"/>
      <c r="C104" s="1" t="s">
        <v>296</v>
      </c>
      <c r="D104" s="1" t="s">
        <v>297</v>
      </c>
      <c r="E104" s="12" t="s">
        <v>300</v>
      </c>
      <c r="F104" s="12" t="s">
        <v>299</v>
      </c>
      <c r="G104" s="10" t="s">
        <v>298</v>
      </c>
      <c r="H104" s="31">
        <v>0</v>
      </c>
      <c r="I104" s="35">
        <f>U104+V104</f>
        <v>13.5</v>
      </c>
      <c r="J104" s="43">
        <v>0.5</v>
      </c>
      <c r="K104" s="23"/>
      <c r="L104" s="23"/>
      <c r="M104" s="23"/>
      <c r="N104" s="23"/>
      <c r="O104" s="52">
        <f t="shared" si="109"/>
        <v>0</v>
      </c>
      <c r="P104" s="23"/>
      <c r="Q104" s="23">
        <v>10</v>
      </c>
      <c r="R104" s="23"/>
      <c r="S104" s="52">
        <f t="shared" si="0"/>
        <v>10</v>
      </c>
      <c r="T104" s="24"/>
      <c r="U104" s="25">
        <f t="shared" si="108"/>
        <v>10.5</v>
      </c>
      <c r="V104" s="28">
        <v>3</v>
      </c>
      <c r="W104" s="23"/>
      <c r="X104" s="25">
        <f t="shared" si="3"/>
        <v>13.5</v>
      </c>
      <c r="Y104" s="28">
        <f t="shared" si="4"/>
        <v>1.35</v>
      </c>
      <c r="Z104" s="28"/>
      <c r="AA104" s="26">
        <f t="shared" si="5"/>
        <v>14.85</v>
      </c>
      <c r="AB104" s="19"/>
      <c r="AC104" s="19"/>
      <c r="AD104" s="19"/>
      <c r="AK104" s="14"/>
      <c r="AL104" s="3"/>
    </row>
    <row r="105" spans="1:38" x14ac:dyDescent="0.35">
      <c r="A105" s="33" t="s">
        <v>188</v>
      </c>
      <c r="B105" s="1"/>
      <c r="C105" s="1" t="s">
        <v>296</v>
      </c>
      <c r="D105" s="1" t="s">
        <v>301</v>
      </c>
      <c r="E105" s="12" t="s">
        <v>302</v>
      </c>
      <c r="F105" s="12"/>
      <c r="G105" s="10" t="s">
        <v>298</v>
      </c>
      <c r="H105" s="31">
        <v>0</v>
      </c>
      <c r="I105" s="35">
        <f>U105+V105</f>
        <v>1.5</v>
      </c>
      <c r="J105" s="43"/>
      <c r="K105" s="23"/>
      <c r="L105" s="23"/>
      <c r="M105" s="23">
        <v>1</v>
      </c>
      <c r="N105" s="23"/>
      <c r="O105" s="52">
        <f t="shared" si="109"/>
        <v>1</v>
      </c>
      <c r="P105" s="23"/>
      <c r="Q105" s="23"/>
      <c r="R105" s="23"/>
      <c r="S105" s="52">
        <f t="shared" si="0"/>
        <v>0</v>
      </c>
      <c r="T105" s="24"/>
      <c r="U105" s="25">
        <f t="shared" si="108"/>
        <v>1</v>
      </c>
      <c r="V105" s="28">
        <v>0.5</v>
      </c>
      <c r="W105" s="23"/>
      <c r="X105" s="25">
        <f t="shared" si="3"/>
        <v>1.5</v>
      </c>
      <c r="Y105" s="28">
        <f t="shared" si="4"/>
        <v>0.15000000000000002</v>
      </c>
      <c r="Z105" s="28"/>
      <c r="AA105" s="26">
        <f t="shared" si="5"/>
        <v>1.65</v>
      </c>
      <c r="AB105" s="19"/>
      <c r="AC105" s="19"/>
      <c r="AD105" s="19"/>
      <c r="AK105" s="14"/>
      <c r="AL105" s="3"/>
    </row>
    <row r="106" spans="1:38" x14ac:dyDescent="0.35">
      <c r="A106" s="33"/>
      <c r="B106" s="15"/>
      <c r="C106" s="15"/>
      <c r="D106" s="15"/>
      <c r="E106" s="16"/>
      <c r="F106" s="94"/>
      <c r="G106" s="147"/>
      <c r="H106" s="31"/>
      <c r="I106" s="35"/>
      <c r="J106" s="72"/>
      <c r="K106" s="197"/>
      <c r="L106" s="197"/>
      <c r="M106" s="197"/>
      <c r="N106" s="197"/>
      <c r="O106" s="194"/>
      <c r="P106" s="197"/>
      <c r="Q106" s="197"/>
      <c r="R106" s="197"/>
      <c r="S106" s="194"/>
      <c r="T106" s="195"/>
      <c r="U106" s="196"/>
      <c r="V106" s="198"/>
      <c r="W106" s="197"/>
      <c r="X106" s="196"/>
      <c r="Y106" s="198"/>
      <c r="Z106" s="198"/>
      <c r="AA106" s="199"/>
      <c r="AB106" s="19"/>
      <c r="AC106" s="19"/>
      <c r="AD106" s="19"/>
      <c r="AK106" s="14"/>
      <c r="AL106" s="3"/>
    </row>
    <row r="107" spans="1:38" x14ac:dyDescent="0.35">
      <c r="A107" s="33"/>
      <c r="B107" s="15"/>
      <c r="C107" s="15"/>
      <c r="D107" s="15"/>
      <c r="E107" s="16"/>
      <c r="F107" s="94"/>
      <c r="G107" s="147"/>
      <c r="H107" s="31"/>
      <c r="I107" s="35"/>
      <c r="J107" s="72"/>
      <c r="K107" s="197"/>
      <c r="L107" s="197"/>
      <c r="M107" s="197"/>
      <c r="N107" s="197"/>
      <c r="O107" s="194"/>
      <c r="P107" s="197"/>
      <c r="Q107" s="197"/>
      <c r="R107" s="197"/>
      <c r="S107" s="194"/>
      <c r="T107" s="195"/>
      <c r="U107" s="196"/>
      <c r="V107" s="198"/>
      <c r="W107" s="197"/>
      <c r="X107" s="196"/>
      <c r="Y107" s="198"/>
      <c r="Z107" s="198"/>
      <c r="AA107" s="199"/>
      <c r="AB107" s="19"/>
      <c r="AC107" s="19"/>
      <c r="AD107" s="19"/>
      <c r="AK107" s="14"/>
      <c r="AL107" s="3"/>
    </row>
    <row r="108" spans="1:38" x14ac:dyDescent="0.35">
      <c r="A108" s="33"/>
      <c r="B108" s="15"/>
      <c r="C108" s="15"/>
      <c r="D108" s="15"/>
      <c r="E108" s="16"/>
      <c r="F108" s="94"/>
      <c r="G108" s="147"/>
      <c r="H108" s="31"/>
      <c r="I108" s="35"/>
      <c r="J108" s="72"/>
      <c r="K108" s="197"/>
      <c r="L108" s="197"/>
      <c r="M108" s="197"/>
      <c r="N108" s="197"/>
      <c r="O108" s="194"/>
      <c r="P108" s="197"/>
      <c r="Q108" s="197"/>
      <c r="R108" s="197"/>
      <c r="S108" s="194"/>
      <c r="T108" s="195"/>
      <c r="U108" s="196"/>
      <c r="V108" s="198"/>
      <c r="W108" s="197"/>
      <c r="X108" s="196"/>
      <c r="Y108" s="198"/>
      <c r="Z108" s="198"/>
      <c r="AA108" s="199"/>
      <c r="AB108" s="19"/>
      <c r="AC108" s="19"/>
      <c r="AD108" s="19"/>
      <c r="AK108" s="14"/>
      <c r="AL108" s="3"/>
    </row>
    <row r="109" spans="1:38" x14ac:dyDescent="0.35">
      <c r="A109" s="33"/>
      <c r="B109" s="15"/>
      <c r="C109" s="15"/>
      <c r="D109" s="15"/>
      <c r="E109" s="16"/>
      <c r="F109" s="94"/>
      <c r="G109" s="147"/>
      <c r="H109" s="31"/>
      <c r="I109" s="35"/>
      <c r="J109" s="72"/>
      <c r="K109" s="197"/>
      <c r="L109" s="197"/>
      <c r="M109" s="197"/>
      <c r="N109" s="197"/>
      <c r="O109" s="194"/>
      <c r="P109" s="197"/>
      <c r="Q109" s="197"/>
      <c r="R109" s="197"/>
      <c r="S109" s="194"/>
      <c r="T109" s="195"/>
      <c r="U109" s="196"/>
      <c r="V109" s="198"/>
      <c r="W109" s="197"/>
      <c r="X109" s="196"/>
      <c r="Y109" s="198"/>
      <c r="Z109" s="198"/>
      <c r="AA109" s="199"/>
      <c r="AB109" s="19"/>
      <c r="AC109" s="19"/>
      <c r="AD109" s="19"/>
      <c r="AK109" s="14"/>
      <c r="AL109" s="3"/>
    </row>
    <row r="110" spans="1:38" x14ac:dyDescent="0.35">
      <c r="A110" s="33"/>
      <c r="B110" s="15"/>
      <c r="C110" s="15"/>
      <c r="D110" s="15"/>
      <c r="E110" s="16"/>
      <c r="F110" s="94"/>
      <c r="G110" s="147"/>
      <c r="H110" s="31"/>
      <c r="I110" s="35"/>
      <c r="J110" s="72"/>
      <c r="K110" s="197"/>
      <c r="L110" s="197"/>
      <c r="M110" s="197"/>
      <c r="N110" s="197"/>
      <c r="O110" s="194"/>
      <c r="P110" s="197"/>
      <c r="Q110" s="197"/>
      <c r="R110" s="197"/>
      <c r="S110" s="194"/>
      <c r="T110" s="195"/>
      <c r="U110" s="196"/>
      <c r="V110" s="198"/>
      <c r="W110" s="197"/>
      <c r="X110" s="196"/>
      <c r="Y110" s="198"/>
      <c r="Z110" s="198"/>
      <c r="AA110" s="199"/>
      <c r="AB110" s="19"/>
      <c r="AC110" s="19"/>
      <c r="AD110" s="19"/>
      <c r="AK110" s="14"/>
      <c r="AL110" s="3"/>
    </row>
    <row r="111" spans="1:38" x14ac:dyDescent="0.35">
      <c r="A111" s="33"/>
      <c r="B111" s="15"/>
      <c r="C111" s="15"/>
      <c r="D111" s="15"/>
      <c r="E111" s="16"/>
      <c r="F111" s="94"/>
      <c r="G111" s="147"/>
      <c r="H111" s="31"/>
      <c r="I111" s="35"/>
      <c r="J111" s="72"/>
      <c r="K111" s="197"/>
      <c r="L111" s="197"/>
      <c r="M111" s="197"/>
      <c r="N111" s="197"/>
      <c r="O111" s="194"/>
      <c r="P111" s="197"/>
      <c r="Q111" s="197"/>
      <c r="R111" s="197"/>
      <c r="S111" s="194"/>
      <c r="T111" s="195"/>
      <c r="U111" s="196"/>
      <c r="V111" s="198"/>
      <c r="W111" s="197"/>
      <c r="X111" s="196"/>
      <c r="Y111" s="198"/>
      <c r="Z111" s="198"/>
      <c r="AA111" s="199"/>
      <c r="AB111" s="19"/>
      <c r="AC111" s="19"/>
      <c r="AD111" s="19"/>
      <c r="AK111" s="14"/>
      <c r="AL111" s="3"/>
    </row>
    <row r="112" spans="1:38" x14ac:dyDescent="0.35">
      <c r="A112" s="33"/>
      <c r="B112" s="15"/>
      <c r="C112" s="15"/>
      <c r="D112" s="15"/>
      <c r="E112" s="16"/>
      <c r="F112" s="94"/>
      <c r="G112" s="147"/>
      <c r="H112" s="31"/>
      <c r="I112" s="35"/>
      <c r="J112" s="72"/>
      <c r="K112" s="197"/>
      <c r="L112" s="197"/>
      <c r="M112" s="197"/>
      <c r="N112" s="197"/>
      <c r="O112" s="194"/>
      <c r="P112" s="197"/>
      <c r="Q112" s="197"/>
      <c r="R112" s="197"/>
      <c r="S112" s="194"/>
      <c r="T112" s="195"/>
      <c r="U112" s="196"/>
      <c r="V112" s="198"/>
      <c r="W112" s="197"/>
      <c r="X112" s="196"/>
      <c r="Y112" s="198"/>
      <c r="Z112" s="198"/>
      <c r="AA112" s="199"/>
      <c r="AB112" s="19"/>
      <c r="AC112" s="19"/>
      <c r="AD112" s="19"/>
      <c r="AK112" s="14"/>
      <c r="AL112" s="3"/>
    </row>
    <row r="113" spans="1:38" x14ac:dyDescent="0.35">
      <c r="A113" s="33"/>
      <c r="B113" s="15"/>
      <c r="C113" s="15"/>
      <c r="D113" s="15"/>
      <c r="E113" s="16"/>
      <c r="F113" s="94"/>
      <c r="G113" s="147"/>
      <c r="H113" s="31"/>
      <c r="I113" s="35"/>
      <c r="J113" s="72"/>
      <c r="K113" s="197"/>
      <c r="L113" s="197"/>
      <c r="M113" s="197"/>
      <c r="N113" s="197"/>
      <c r="O113" s="194"/>
      <c r="P113" s="197"/>
      <c r="Q113" s="197"/>
      <c r="R113" s="197"/>
      <c r="S113" s="194"/>
      <c r="T113" s="195"/>
      <c r="U113" s="196"/>
      <c r="V113" s="198"/>
      <c r="W113" s="197"/>
      <c r="X113" s="196"/>
      <c r="Y113" s="198"/>
      <c r="Z113" s="198"/>
      <c r="AA113" s="199"/>
      <c r="AB113" s="19"/>
      <c r="AC113" s="19"/>
      <c r="AD113" s="19"/>
      <c r="AK113" s="14"/>
      <c r="AL113" s="3"/>
    </row>
    <row r="114" spans="1:38" x14ac:dyDescent="0.35">
      <c r="A114" s="33"/>
      <c r="B114" s="15"/>
      <c r="C114" s="15"/>
      <c r="D114" s="15"/>
      <c r="E114" s="16"/>
      <c r="F114" s="94"/>
      <c r="G114" s="147"/>
      <c r="H114" s="31"/>
      <c r="I114" s="35"/>
      <c r="J114" s="72"/>
      <c r="K114" s="197"/>
      <c r="L114" s="197"/>
      <c r="M114" s="197"/>
      <c r="N114" s="197"/>
      <c r="O114" s="194"/>
      <c r="P114" s="197"/>
      <c r="Q114" s="197"/>
      <c r="R114" s="197"/>
      <c r="S114" s="194"/>
      <c r="T114" s="195"/>
      <c r="U114" s="196"/>
      <c r="V114" s="198"/>
      <c r="W114" s="197"/>
      <c r="X114" s="196"/>
      <c r="Y114" s="198"/>
      <c r="Z114" s="198"/>
      <c r="AA114" s="199"/>
      <c r="AB114" s="19"/>
      <c r="AC114" s="19"/>
      <c r="AD114" s="19"/>
      <c r="AK114" s="14"/>
      <c r="AL114" s="3"/>
    </row>
    <row r="115" spans="1:38" x14ac:dyDescent="0.35">
      <c r="B115" s="15"/>
      <c r="C115" s="15"/>
      <c r="D115" s="15"/>
      <c r="E115" s="16"/>
      <c r="F115" s="94"/>
      <c r="G115" s="3"/>
      <c r="H115" s="3"/>
      <c r="I115" s="35"/>
      <c r="J115" s="3"/>
      <c r="K115" s="3"/>
      <c r="L115" s="3"/>
      <c r="M115" s="3"/>
      <c r="N115" s="3"/>
      <c r="O115" s="50"/>
      <c r="P115" s="3"/>
      <c r="Q115" s="3"/>
      <c r="R115" s="3"/>
      <c r="S115" s="50"/>
      <c r="T115" s="3"/>
      <c r="U115" s="50"/>
      <c r="V115" s="3"/>
      <c r="W115" s="3"/>
      <c r="X115" s="3"/>
      <c r="Y115" s="3"/>
      <c r="Z115" s="3"/>
      <c r="AA115" s="3"/>
      <c r="AB115" s="3"/>
      <c r="AC115" s="3"/>
      <c r="AD115" s="3"/>
      <c r="AK115" s="3"/>
      <c r="AL115" s="3"/>
    </row>
    <row r="116" spans="1:38" x14ac:dyDescent="0.35">
      <c r="B116" s="1" t="s">
        <v>87</v>
      </c>
      <c r="C116" s="1" t="s">
        <v>60</v>
      </c>
      <c r="D116" s="1" t="s">
        <v>115</v>
      </c>
      <c r="E116" s="12"/>
      <c r="F116" s="12"/>
      <c r="G116" s="10"/>
      <c r="H116" s="31">
        <v>0</v>
      </c>
      <c r="I116" s="35"/>
      <c r="J116" s="43"/>
      <c r="K116" s="23"/>
      <c r="L116" s="23"/>
      <c r="M116" s="23"/>
      <c r="N116" s="23"/>
      <c r="O116" s="49"/>
      <c r="P116" s="23"/>
      <c r="Q116" s="23"/>
      <c r="R116" s="23"/>
      <c r="S116" s="49"/>
      <c r="T116" s="24"/>
      <c r="U116" s="25" t="e">
        <f>J116+O116+S116+#REF!</f>
        <v>#REF!</v>
      </c>
      <c r="V116" s="28" t="e">
        <f t="shared" ref="V116:V119" si="110">U116*20%</f>
        <v>#REF!</v>
      </c>
      <c r="W116" s="23"/>
      <c r="X116" s="25" t="e">
        <f t="shared" ref="X116:X119" si="111">SUM(U116:W116)</f>
        <v>#REF!</v>
      </c>
      <c r="Y116" s="28" t="e">
        <f t="shared" ref="Y116:Y119" si="112">X116*10%</f>
        <v>#REF!</v>
      </c>
      <c r="Z116" s="28" t="e">
        <f t="shared" ref="Z116:Z119" si="113">(X116+Y116)*0.1</f>
        <v>#REF!</v>
      </c>
      <c r="AA116" s="26" t="e">
        <f t="shared" ref="AA116:AA119" si="114">X116+Y116+Z116</f>
        <v>#REF!</v>
      </c>
      <c r="AB116" s="19"/>
      <c r="AC116" s="19"/>
      <c r="AD116" s="19"/>
      <c r="AK116" s="14"/>
      <c r="AL116" s="3"/>
    </row>
    <row r="117" spans="1:38" x14ac:dyDescent="0.35">
      <c r="B117" s="1" t="s">
        <v>87</v>
      </c>
      <c r="C117" s="1" t="s">
        <v>60</v>
      </c>
      <c r="D117" s="1" t="s">
        <v>116</v>
      </c>
      <c r="E117" s="12"/>
      <c r="F117" s="12"/>
      <c r="G117" s="10"/>
      <c r="H117" s="31">
        <v>0</v>
      </c>
      <c r="I117" s="35"/>
      <c r="J117" s="43"/>
      <c r="K117" s="23"/>
      <c r="L117" s="23"/>
      <c r="M117" s="23"/>
      <c r="N117" s="23"/>
      <c r="O117" s="49"/>
      <c r="P117" s="23"/>
      <c r="Q117" s="23"/>
      <c r="R117" s="23"/>
      <c r="S117" s="49"/>
      <c r="T117" s="24"/>
      <c r="U117" s="25" t="e">
        <f>J117+O117+S117+#REF!</f>
        <v>#REF!</v>
      </c>
      <c r="V117" s="28" t="e">
        <f t="shared" si="110"/>
        <v>#REF!</v>
      </c>
      <c r="W117" s="23"/>
      <c r="X117" s="25" t="e">
        <f t="shared" si="111"/>
        <v>#REF!</v>
      </c>
      <c r="Y117" s="28" t="e">
        <f t="shared" si="112"/>
        <v>#REF!</v>
      </c>
      <c r="Z117" s="28" t="e">
        <f t="shared" si="113"/>
        <v>#REF!</v>
      </c>
      <c r="AA117" s="26" t="e">
        <f t="shared" si="114"/>
        <v>#REF!</v>
      </c>
      <c r="AB117" s="19"/>
      <c r="AC117" s="19"/>
      <c r="AD117" s="19"/>
      <c r="AK117" s="14"/>
      <c r="AL117" s="3"/>
    </row>
    <row r="118" spans="1:38" x14ac:dyDescent="0.35">
      <c r="B118" s="1" t="s">
        <v>87</v>
      </c>
      <c r="C118" s="1" t="s">
        <v>60</v>
      </c>
      <c r="D118" s="1" t="s">
        <v>117</v>
      </c>
      <c r="E118" s="12"/>
      <c r="F118" s="12"/>
      <c r="G118" s="10"/>
      <c r="H118" s="31">
        <v>0</v>
      </c>
      <c r="I118" s="35"/>
      <c r="J118" s="43"/>
      <c r="K118" s="23"/>
      <c r="L118" s="23"/>
      <c r="M118" s="23"/>
      <c r="N118" s="23"/>
      <c r="O118" s="49"/>
      <c r="P118" s="23"/>
      <c r="Q118" s="23"/>
      <c r="R118" s="23"/>
      <c r="S118" s="49"/>
      <c r="T118" s="24"/>
      <c r="U118" s="25" t="e">
        <f>J118+O118+S118+#REF!</f>
        <v>#REF!</v>
      </c>
      <c r="V118" s="28" t="e">
        <f t="shared" si="110"/>
        <v>#REF!</v>
      </c>
      <c r="W118" s="23"/>
      <c r="X118" s="25" t="e">
        <f t="shared" si="111"/>
        <v>#REF!</v>
      </c>
      <c r="Y118" s="28" t="e">
        <f t="shared" si="112"/>
        <v>#REF!</v>
      </c>
      <c r="Z118" s="28" t="e">
        <f t="shared" si="113"/>
        <v>#REF!</v>
      </c>
      <c r="AA118" s="26" t="e">
        <f t="shared" si="114"/>
        <v>#REF!</v>
      </c>
      <c r="AB118" s="19"/>
      <c r="AC118" s="19"/>
      <c r="AD118" s="19"/>
      <c r="AK118" s="14"/>
      <c r="AL118" s="3"/>
    </row>
    <row r="119" spans="1:38" x14ac:dyDescent="0.35">
      <c r="B119" s="1" t="s">
        <v>87</v>
      </c>
      <c r="C119" s="1" t="s">
        <v>60</v>
      </c>
      <c r="D119" s="1" t="s">
        <v>118</v>
      </c>
      <c r="E119" s="12"/>
      <c r="F119" s="12"/>
      <c r="G119" s="10"/>
      <c r="H119" s="31">
        <v>0</v>
      </c>
      <c r="I119" s="35"/>
      <c r="J119" s="43"/>
      <c r="K119" s="23"/>
      <c r="L119" s="23"/>
      <c r="M119" s="23"/>
      <c r="N119" s="23"/>
      <c r="O119" s="49"/>
      <c r="P119" s="23"/>
      <c r="Q119" s="23"/>
      <c r="R119" s="23"/>
      <c r="S119" s="49"/>
      <c r="T119" s="24"/>
      <c r="U119" s="25" t="e">
        <f>J119+O119+S119+#REF!</f>
        <v>#REF!</v>
      </c>
      <c r="V119" s="28" t="e">
        <f t="shared" si="110"/>
        <v>#REF!</v>
      </c>
      <c r="W119" s="23"/>
      <c r="X119" s="25" t="e">
        <f t="shared" si="111"/>
        <v>#REF!</v>
      </c>
      <c r="Y119" s="28" t="e">
        <f t="shared" si="112"/>
        <v>#REF!</v>
      </c>
      <c r="Z119" s="28" t="e">
        <f t="shared" si="113"/>
        <v>#REF!</v>
      </c>
      <c r="AA119" s="26" t="e">
        <f t="shared" si="114"/>
        <v>#REF!</v>
      </c>
      <c r="AB119" s="19"/>
      <c r="AC119" s="19"/>
      <c r="AD119" s="19"/>
      <c r="AK119" s="14"/>
      <c r="AL119" s="3"/>
    </row>
    <row r="120" spans="1:38" x14ac:dyDescent="0.35">
      <c r="B120" s="15"/>
      <c r="C120" s="15"/>
      <c r="D120" s="15"/>
      <c r="E120" s="16"/>
      <c r="F120" s="94"/>
      <c r="G120" s="3"/>
      <c r="H120" s="3"/>
      <c r="I120" s="35"/>
      <c r="J120" s="3"/>
      <c r="K120" s="3"/>
      <c r="L120" s="3"/>
      <c r="M120" s="3"/>
      <c r="N120" s="3"/>
      <c r="O120" s="50"/>
      <c r="P120" s="3"/>
      <c r="Q120" s="3"/>
      <c r="R120" s="3"/>
      <c r="S120" s="50"/>
      <c r="T120" s="3"/>
      <c r="U120" s="50"/>
      <c r="V120" s="3"/>
      <c r="W120" s="3"/>
      <c r="X120" s="3"/>
      <c r="Y120" s="3"/>
      <c r="Z120" s="3"/>
      <c r="AA120" s="3"/>
      <c r="AB120" s="3"/>
      <c r="AC120" s="3"/>
      <c r="AD120" s="3"/>
      <c r="AK120" s="3"/>
      <c r="AL120" s="3"/>
    </row>
    <row r="121" spans="1:38" x14ac:dyDescent="0.35">
      <c r="B121" s="15"/>
      <c r="C121" s="15"/>
      <c r="D121" s="15"/>
      <c r="E121" s="16"/>
      <c r="F121" s="94"/>
      <c r="G121" s="3"/>
      <c r="H121" s="3"/>
      <c r="I121" s="35"/>
      <c r="J121" s="3"/>
      <c r="K121" s="3"/>
      <c r="L121" s="3"/>
      <c r="M121" s="3"/>
      <c r="N121" s="3"/>
      <c r="O121" s="50"/>
      <c r="P121" s="3"/>
      <c r="Q121" s="3"/>
      <c r="R121" s="3"/>
      <c r="S121" s="50"/>
      <c r="T121" s="3"/>
      <c r="U121" s="50"/>
      <c r="V121" s="3"/>
      <c r="W121" s="3"/>
      <c r="X121" s="3"/>
      <c r="Y121" s="3"/>
      <c r="Z121" s="3"/>
      <c r="AA121" s="3"/>
      <c r="AB121" s="3"/>
      <c r="AC121" s="3"/>
      <c r="AD121" s="3"/>
      <c r="AK121" s="3"/>
      <c r="AL121" s="3"/>
    </row>
    <row r="122" spans="1:38" x14ac:dyDescent="0.35">
      <c r="B122" s="1" t="s">
        <v>87</v>
      </c>
      <c r="C122" s="1" t="s">
        <v>83</v>
      </c>
      <c r="D122" s="1" t="s">
        <v>102</v>
      </c>
      <c r="E122" s="12" t="s">
        <v>84</v>
      </c>
      <c r="F122" s="12"/>
      <c r="G122" s="10" t="s">
        <v>80</v>
      </c>
      <c r="H122" s="31">
        <v>0</v>
      </c>
      <c r="I122" s="35"/>
      <c r="J122" s="43">
        <v>0</v>
      </c>
      <c r="K122" s="23"/>
      <c r="L122" s="23"/>
      <c r="M122" s="23"/>
      <c r="N122" s="23"/>
      <c r="O122" s="49">
        <v>0</v>
      </c>
      <c r="P122" s="23"/>
      <c r="Q122" s="23"/>
      <c r="R122" s="23"/>
      <c r="S122" s="49">
        <v>0</v>
      </c>
      <c r="T122" s="24"/>
      <c r="U122" s="25" t="e">
        <f>J122+O122+S122+#REF!</f>
        <v>#REF!</v>
      </c>
      <c r="V122" s="28" t="e">
        <f t="shared" ref="V122:V132" si="115">U122*20%</f>
        <v>#REF!</v>
      </c>
      <c r="W122" s="23">
        <v>0</v>
      </c>
      <c r="X122" s="25" t="e">
        <f t="shared" ref="X122:X132" si="116">SUM(U122:W122)</f>
        <v>#REF!</v>
      </c>
      <c r="Y122" s="28" t="e">
        <f t="shared" ref="Y122:Y132" si="117">X122*10%</f>
        <v>#REF!</v>
      </c>
      <c r="Z122" s="28" t="e">
        <f t="shared" ref="Z122:Z132" si="118">(X122+Y122)*0.1</f>
        <v>#REF!</v>
      </c>
      <c r="AA122" s="26" t="e">
        <f t="shared" ref="AA122:AA132" si="119">X122+Y122+Z122</f>
        <v>#REF!</v>
      </c>
      <c r="AB122" s="41" t="s">
        <v>172</v>
      </c>
      <c r="AC122" s="19"/>
      <c r="AD122" s="19"/>
      <c r="AK122" s="14">
        <v>36.909999999999997</v>
      </c>
      <c r="AL122" s="3"/>
    </row>
    <row r="123" spans="1:38" x14ac:dyDescent="0.35">
      <c r="B123" s="1" t="s">
        <v>87</v>
      </c>
      <c r="C123" s="1" t="s">
        <v>83</v>
      </c>
      <c r="D123" s="1" t="s">
        <v>105</v>
      </c>
      <c r="E123" s="12"/>
      <c r="F123" s="12"/>
      <c r="G123" s="10"/>
      <c r="H123" s="31">
        <v>0</v>
      </c>
      <c r="I123" s="35"/>
      <c r="J123" s="43"/>
      <c r="K123" s="23"/>
      <c r="L123" s="23"/>
      <c r="M123" s="23"/>
      <c r="N123" s="23"/>
      <c r="O123" s="49"/>
      <c r="P123" s="23"/>
      <c r="Q123" s="23"/>
      <c r="R123" s="23"/>
      <c r="S123" s="49"/>
      <c r="T123" s="24"/>
      <c r="U123" s="25" t="e">
        <f>J123+O123+S123+#REF!</f>
        <v>#REF!</v>
      </c>
      <c r="V123" s="28" t="e">
        <f t="shared" si="115"/>
        <v>#REF!</v>
      </c>
      <c r="W123" s="23"/>
      <c r="X123" s="25" t="e">
        <f t="shared" si="116"/>
        <v>#REF!</v>
      </c>
      <c r="Y123" s="28" t="e">
        <f t="shared" si="117"/>
        <v>#REF!</v>
      </c>
      <c r="Z123" s="28" t="e">
        <f t="shared" si="118"/>
        <v>#REF!</v>
      </c>
      <c r="AA123" s="26" t="e">
        <f t="shared" si="119"/>
        <v>#REF!</v>
      </c>
      <c r="AB123" s="19"/>
      <c r="AC123" s="19"/>
      <c r="AD123" s="19"/>
      <c r="AK123" s="14"/>
      <c r="AL123" s="3"/>
    </row>
    <row r="124" spans="1:38" x14ac:dyDescent="0.35">
      <c r="B124" s="1" t="s">
        <v>87</v>
      </c>
      <c r="C124" s="1" t="s">
        <v>83</v>
      </c>
      <c r="D124" s="1" t="s">
        <v>106</v>
      </c>
      <c r="E124" s="12"/>
      <c r="F124" s="12"/>
      <c r="G124" s="10"/>
      <c r="H124" s="31">
        <v>0</v>
      </c>
      <c r="I124" s="35"/>
      <c r="J124" s="43"/>
      <c r="K124" s="23"/>
      <c r="L124" s="23"/>
      <c r="M124" s="23"/>
      <c r="N124" s="23"/>
      <c r="O124" s="49"/>
      <c r="P124" s="23"/>
      <c r="Q124" s="23"/>
      <c r="R124" s="23"/>
      <c r="S124" s="49"/>
      <c r="T124" s="24"/>
      <c r="U124" s="25" t="e">
        <f>J124+O124+S124+#REF!</f>
        <v>#REF!</v>
      </c>
      <c r="V124" s="28" t="e">
        <f t="shared" si="115"/>
        <v>#REF!</v>
      </c>
      <c r="W124" s="23"/>
      <c r="X124" s="25" t="e">
        <f t="shared" si="116"/>
        <v>#REF!</v>
      </c>
      <c r="Y124" s="28" t="e">
        <f t="shared" si="117"/>
        <v>#REF!</v>
      </c>
      <c r="Z124" s="28" t="e">
        <f t="shared" si="118"/>
        <v>#REF!</v>
      </c>
      <c r="AA124" s="26" t="e">
        <f t="shared" si="119"/>
        <v>#REF!</v>
      </c>
      <c r="AB124" s="19"/>
      <c r="AC124" s="19"/>
      <c r="AD124" s="19"/>
      <c r="AK124" s="14"/>
      <c r="AL124" s="3"/>
    </row>
    <row r="125" spans="1:38" x14ac:dyDescent="0.35">
      <c r="B125" s="1" t="s">
        <v>87</v>
      </c>
      <c r="C125" s="1" t="s">
        <v>83</v>
      </c>
      <c r="D125" s="1" t="s">
        <v>107</v>
      </c>
      <c r="E125" s="12"/>
      <c r="F125" s="12"/>
      <c r="G125" s="10"/>
      <c r="H125" s="31">
        <v>0</v>
      </c>
      <c r="I125" s="35"/>
      <c r="J125" s="43"/>
      <c r="K125" s="23"/>
      <c r="L125" s="23"/>
      <c r="M125" s="23"/>
      <c r="N125" s="23"/>
      <c r="O125" s="49"/>
      <c r="P125" s="23"/>
      <c r="Q125" s="23"/>
      <c r="R125" s="23"/>
      <c r="S125" s="49"/>
      <c r="T125" s="24"/>
      <c r="U125" s="25" t="e">
        <f>J125+O125+S125+#REF!</f>
        <v>#REF!</v>
      </c>
      <c r="V125" s="28" t="e">
        <f t="shared" si="115"/>
        <v>#REF!</v>
      </c>
      <c r="W125" s="23"/>
      <c r="X125" s="25" t="e">
        <f t="shared" si="116"/>
        <v>#REF!</v>
      </c>
      <c r="Y125" s="28" t="e">
        <f t="shared" si="117"/>
        <v>#REF!</v>
      </c>
      <c r="Z125" s="28" t="e">
        <f t="shared" si="118"/>
        <v>#REF!</v>
      </c>
      <c r="AA125" s="26" t="e">
        <f t="shared" si="119"/>
        <v>#REF!</v>
      </c>
      <c r="AB125" s="19"/>
      <c r="AC125" s="19"/>
      <c r="AD125" s="19"/>
      <c r="AK125" s="14"/>
      <c r="AL125" s="3"/>
    </row>
    <row r="126" spans="1:38" x14ac:dyDescent="0.35">
      <c r="B126" s="1" t="s">
        <v>87</v>
      </c>
      <c r="C126" s="1" t="s">
        <v>83</v>
      </c>
      <c r="D126" s="1" t="s">
        <v>108</v>
      </c>
      <c r="E126" s="12"/>
      <c r="F126" s="12"/>
      <c r="G126" s="10"/>
      <c r="H126" s="31">
        <v>0</v>
      </c>
      <c r="I126" s="35"/>
      <c r="J126" s="43"/>
      <c r="K126" s="23"/>
      <c r="L126" s="23"/>
      <c r="M126" s="23"/>
      <c r="N126" s="23"/>
      <c r="O126" s="49"/>
      <c r="P126" s="23"/>
      <c r="Q126" s="23"/>
      <c r="R126" s="23"/>
      <c r="S126" s="49"/>
      <c r="T126" s="24"/>
      <c r="U126" s="25" t="e">
        <f>J126+O126+S126+#REF!</f>
        <v>#REF!</v>
      </c>
      <c r="V126" s="28" t="e">
        <f t="shared" si="115"/>
        <v>#REF!</v>
      </c>
      <c r="W126" s="23"/>
      <c r="X126" s="25" t="e">
        <f t="shared" si="116"/>
        <v>#REF!</v>
      </c>
      <c r="Y126" s="28" t="e">
        <f t="shared" si="117"/>
        <v>#REF!</v>
      </c>
      <c r="Z126" s="28" t="e">
        <f t="shared" si="118"/>
        <v>#REF!</v>
      </c>
      <c r="AA126" s="26" t="e">
        <f t="shared" si="119"/>
        <v>#REF!</v>
      </c>
      <c r="AB126" s="19"/>
      <c r="AC126" s="19"/>
      <c r="AD126" s="19"/>
      <c r="AK126" s="14"/>
      <c r="AL126" s="3"/>
    </row>
    <row r="127" spans="1:38" x14ac:dyDescent="0.35">
      <c r="B127" s="1" t="s">
        <v>87</v>
      </c>
      <c r="C127" s="1" t="s">
        <v>83</v>
      </c>
      <c r="D127" s="1" t="s">
        <v>109</v>
      </c>
      <c r="E127" s="12"/>
      <c r="F127" s="12"/>
      <c r="G127" s="10"/>
      <c r="H127" s="31">
        <v>0</v>
      </c>
      <c r="I127" s="35"/>
      <c r="J127" s="43"/>
      <c r="K127" s="23"/>
      <c r="L127" s="23"/>
      <c r="M127" s="23"/>
      <c r="N127" s="23"/>
      <c r="O127" s="49"/>
      <c r="P127" s="23"/>
      <c r="Q127" s="23"/>
      <c r="R127" s="23"/>
      <c r="S127" s="49"/>
      <c r="T127" s="24"/>
      <c r="U127" s="25" t="e">
        <f>J127+O127+S127+#REF!</f>
        <v>#REF!</v>
      </c>
      <c r="V127" s="28" t="e">
        <f t="shared" si="115"/>
        <v>#REF!</v>
      </c>
      <c r="W127" s="23"/>
      <c r="X127" s="25" t="e">
        <f t="shared" si="116"/>
        <v>#REF!</v>
      </c>
      <c r="Y127" s="28" t="e">
        <f t="shared" si="117"/>
        <v>#REF!</v>
      </c>
      <c r="Z127" s="28" t="e">
        <f t="shared" si="118"/>
        <v>#REF!</v>
      </c>
      <c r="AA127" s="26" t="e">
        <f t="shared" si="119"/>
        <v>#REF!</v>
      </c>
      <c r="AB127" s="19"/>
      <c r="AC127" s="19"/>
      <c r="AD127" s="19"/>
      <c r="AK127" s="14"/>
      <c r="AL127" s="3"/>
    </row>
    <row r="128" spans="1:38" x14ac:dyDescent="0.35">
      <c r="B128" s="1" t="s">
        <v>87</v>
      </c>
      <c r="C128" s="1" t="s">
        <v>83</v>
      </c>
      <c r="D128" s="1" t="s">
        <v>110</v>
      </c>
      <c r="E128" s="12"/>
      <c r="F128" s="12"/>
      <c r="G128" s="10"/>
      <c r="H128" s="31">
        <v>0</v>
      </c>
      <c r="I128" s="35"/>
      <c r="J128" s="43"/>
      <c r="K128" s="23"/>
      <c r="L128" s="23"/>
      <c r="M128" s="23"/>
      <c r="N128" s="23"/>
      <c r="O128" s="49"/>
      <c r="P128" s="23"/>
      <c r="Q128" s="23"/>
      <c r="R128" s="23"/>
      <c r="S128" s="49"/>
      <c r="T128" s="24"/>
      <c r="U128" s="25" t="e">
        <f>J128+O128+S128+#REF!</f>
        <v>#REF!</v>
      </c>
      <c r="V128" s="28" t="e">
        <f t="shared" si="115"/>
        <v>#REF!</v>
      </c>
      <c r="W128" s="23"/>
      <c r="X128" s="25" t="e">
        <f t="shared" si="116"/>
        <v>#REF!</v>
      </c>
      <c r="Y128" s="28" t="e">
        <f t="shared" si="117"/>
        <v>#REF!</v>
      </c>
      <c r="Z128" s="28" t="e">
        <f t="shared" si="118"/>
        <v>#REF!</v>
      </c>
      <c r="AA128" s="26" t="e">
        <f t="shared" si="119"/>
        <v>#REF!</v>
      </c>
      <c r="AB128" s="19"/>
      <c r="AC128" s="19"/>
      <c r="AD128" s="19"/>
      <c r="AK128" s="14"/>
      <c r="AL128" s="3"/>
    </row>
    <row r="129" spans="2:38" x14ac:dyDescent="0.35">
      <c r="B129" s="1" t="s">
        <v>87</v>
      </c>
      <c r="C129" s="1" t="s">
        <v>83</v>
      </c>
      <c r="D129" s="1" t="s">
        <v>111</v>
      </c>
      <c r="E129" s="12"/>
      <c r="F129" s="12"/>
      <c r="G129" s="10"/>
      <c r="H129" s="31">
        <v>0</v>
      </c>
      <c r="I129" s="35"/>
      <c r="J129" s="43"/>
      <c r="K129" s="23"/>
      <c r="L129" s="23"/>
      <c r="M129" s="23"/>
      <c r="N129" s="23"/>
      <c r="O129" s="49"/>
      <c r="P129" s="23"/>
      <c r="Q129" s="23"/>
      <c r="R129" s="23"/>
      <c r="S129" s="49"/>
      <c r="T129" s="24"/>
      <c r="U129" s="25" t="e">
        <f>J129+O129+S129+#REF!</f>
        <v>#REF!</v>
      </c>
      <c r="V129" s="28" t="e">
        <f t="shared" si="115"/>
        <v>#REF!</v>
      </c>
      <c r="W129" s="23"/>
      <c r="X129" s="25" t="e">
        <f t="shared" si="116"/>
        <v>#REF!</v>
      </c>
      <c r="Y129" s="28" t="e">
        <f t="shared" si="117"/>
        <v>#REF!</v>
      </c>
      <c r="Z129" s="28" t="e">
        <f t="shared" si="118"/>
        <v>#REF!</v>
      </c>
      <c r="AA129" s="26" t="e">
        <f t="shared" si="119"/>
        <v>#REF!</v>
      </c>
      <c r="AB129" s="19"/>
      <c r="AC129" s="19"/>
      <c r="AD129" s="19"/>
      <c r="AK129" s="14"/>
      <c r="AL129" s="3"/>
    </row>
    <row r="130" spans="2:38" x14ac:dyDescent="0.35">
      <c r="B130" s="1" t="s">
        <v>87</v>
      </c>
      <c r="C130" s="1" t="s">
        <v>83</v>
      </c>
      <c r="D130" s="1" t="s">
        <v>112</v>
      </c>
      <c r="E130" s="12"/>
      <c r="F130" s="12"/>
      <c r="G130" s="10"/>
      <c r="H130" s="31">
        <v>0</v>
      </c>
      <c r="I130" s="35"/>
      <c r="J130" s="43"/>
      <c r="K130" s="23"/>
      <c r="L130" s="23"/>
      <c r="M130" s="23"/>
      <c r="N130" s="23"/>
      <c r="O130" s="49"/>
      <c r="P130" s="23"/>
      <c r="Q130" s="23"/>
      <c r="R130" s="23"/>
      <c r="S130" s="49"/>
      <c r="T130" s="24"/>
      <c r="U130" s="25" t="e">
        <f>J130+O130+S130+#REF!</f>
        <v>#REF!</v>
      </c>
      <c r="V130" s="28" t="e">
        <f t="shared" si="115"/>
        <v>#REF!</v>
      </c>
      <c r="W130" s="23"/>
      <c r="X130" s="25" t="e">
        <f t="shared" si="116"/>
        <v>#REF!</v>
      </c>
      <c r="Y130" s="28" t="e">
        <f t="shared" si="117"/>
        <v>#REF!</v>
      </c>
      <c r="Z130" s="28" t="e">
        <f t="shared" si="118"/>
        <v>#REF!</v>
      </c>
      <c r="AA130" s="26" t="e">
        <f t="shared" si="119"/>
        <v>#REF!</v>
      </c>
      <c r="AB130" s="19"/>
      <c r="AC130" s="19"/>
      <c r="AD130" s="19"/>
      <c r="AK130" s="14"/>
      <c r="AL130" s="3"/>
    </row>
    <row r="131" spans="2:38" x14ac:dyDescent="0.35">
      <c r="B131" s="1" t="s">
        <v>87</v>
      </c>
      <c r="C131" s="1" t="s">
        <v>83</v>
      </c>
      <c r="D131" s="1" t="s">
        <v>113</v>
      </c>
      <c r="E131" s="12"/>
      <c r="F131" s="12"/>
      <c r="G131" s="10"/>
      <c r="H131" s="31">
        <v>0</v>
      </c>
      <c r="I131" s="35"/>
      <c r="J131" s="43"/>
      <c r="K131" s="23"/>
      <c r="L131" s="23"/>
      <c r="M131" s="23"/>
      <c r="N131" s="23"/>
      <c r="O131" s="49"/>
      <c r="P131" s="23"/>
      <c r="Q131" s="23"/>
      <c r="R131" s="23"/>
      <c r="S131" s="49"/>
      <c r="T131" s="24"/>
      <c r="U131" s="25" t="e">
        <f>J131+O131+S131+#REF!</f>
        <v>#REF!</v>
      </c>
      <c r="V131" s="28" t="e">
        <f t="shared" si="115"/>
        <v>#REF!</v>
      </c>
      <c r="W131" s="23"/>
      <c r="X131" s="25" t="e">
        <f t="shared" si="116"/>
        <v>#REF!</v>
      </c>
      <c r="Y131" s="28" t="e">
        <f t="shared" si="117"/>
        <v>#REF!</v>
      </c>
      <c r="Z131" s="28" t="e">
        <f t="shared" si="118"/>
        <v>#REF!</v>
      </c>
      <c r="AA131" s="26" t="e">
        <f t="shared" si="119"/>
        <v>#REF!</v>
      </c>
      <c r="AB131" s="19"/>
      <c r="AC131" s="19"/>
      <c r="AD131" s="19"/>
      <c r="AK131" s="14"/>
      <c r="AL131" s="3"/>
    </row>
    <row r="132" spans="2:38" x14ac:dyDescent="0.35">
      <c r="B132" s="1" t="s">
        <v>87</v>
      </c>
      <c r="C132" s="1" t="s">
        <v>83</v>
      </c>
      <c r="D132" s="1" t="s">
        <v>114</v>
      </c>
      <c r="E132" s="12"/>
      <c r="F132" s="12"/>
      <c r="G132" s="10"/>
      <c r="H132" s="31">
        <v>0</v>
      </c>
      <c r="I132" s="35"/>
      <c r="J132" s="43"/>
      <c r="K132" s="23"/>
      <c r="L132" s="23"/>
      <c r="M132" s="23"/>
      <c r="N132" s="23"/>
      <c r="O132" s="49"/>
      <c r="P132" s="23"/>
      <c r="Q132" s="23"/>
      <c r="R132" s="23"/>
      <c r="S132" s="49"/>
      <c r="T132" s="24"/>
      <c r="U132" s="25" t="e">
        <f>J132+O132+S132+#REF!</f>
        <v>#REF!</v>
      </c>
      <c r="V132" s="28" t="e">
        <f t="shared" si="115"/>
        <v>#REF!</v>
      </c>
      <c r="W132" s="23"/>
      <c r="X132" s="25" t="e">
        <f t="shared" si="116"/>
        <v>#REF!</v>
      </c>
      <c r="Y132" s="28" t="e">
        <f t="shared" si="117"/>
        <v>#REF!</v>
      </c>
      <c r="Z132" s="28" t="e">
        <f t="shared" si="118"/>
        <v>#REF!</v>
      </c>
      <c r="AA132" s="26" t="e">
        <f t="shared" si="119"/>
        <v>#REF!</v>
      </c>
      <c r="AB132" s="19"/>
      <c r="AC132" s="19"/>
      <c r="AD132" s="19"/>
      <c r="AK132" s="14"/>
      <c r="AL132" s="3"/>
    </row>
    <row r="133" spans="2:38" x14ac:dyDescent="0.35">
      <c r="B133" s="15"/>
      <c r="C133" s="15"/>
      <c r="D133" s="15"/>
      <c r="E133" s="16"/>
      <c r="F133" s="94"/>
      <c r="G133" s="3"/>
      <c r="H133" s="3"/>
      <c r="I133" s="35"/>
      <c r="J133" s="3"/>
      <c r="K133" s="3"/>
      <c r="L133" s="3"/>
      <c r="M133" s="3"/>
      <c r="N133" s="3"/>
      <c r="O133" s="50"/>
      <c r="P133" s="3"/>
      <c r="Q133" s="3"/>
      <c r="R133" s="3"/>
      <c r="S133" s="50"/>
      <c r="T133" s="3"/>
      <c r="U133" s="50"/>
      <c r="V133" s="3"/>
      <c r="W133" s="3"/>
      <c r="X133" s="3"/>
      <c r="Y133" s="3"/>
      <c r="Z133" s="3"/>
      <c r="AA133" s="3"/>
      <c r="AB133" s="3"/>
      <c r="AC133" s="3"/>
      <c r="AD133" s="3"/>
      <c r="AK133" s="3"/>
      <c r="AL133" s="3"/>
    </row>
    <row r="134" spans="2:38" ht="26.4" x14ac:dyDescent="0.35">
      <c r="B134" s="8" t="s">
        <v>7</v>
      </c>
      <c r="C134" s="8" t="s">
        <v>59</v>
      </c>
      <c r="D134" s="8" t="s">
        <v>121</v>
      </c>
      <c r="E134" s="13" t="s">
        <v>8</v>
      </c>
      <c r="F134" s="69" t="s">
        <v>206</v>
      </c>
      <c r="G134" s="10" t="s">
        <v>6</v>
      </c>
      <c r="H134" s="38">
        <v>1</v>
      </c>
      <c r="I134" s="35"/>
      <c r="J134" s="46">
        <v>0</v>
      </c>
      <c r="K134" s="28"/>
      <c r="L134" s="28"/>
      <c r="M134" s="28"/>
      <c r="N134" s="28"/>
      <c r="O134" s="51">
        <v>0</v>
      </c>
      <c r="P134" s="28"/>
      <c r="Q134" s="28"/>
      <c r="R134" s="28"/>
      <c r="S134" s="51">
        <v>0</v>
      </c>
      <c r="T134" s="29"/>
      <c r="U134" s="28" t="e">
        <f>J134+O134+S134+#REF!</f>
        <v>#REF!</v>
      </c>
      <c r="V134" s="28" t="e">
        <f>U134*20%</f>
        <v>#REF!</v>
      </c>
      <c r="W134" s="28">
        <v>0</v>
      </c>
      <c r="X134" s="28" t="e">
        <f t="shared" ref="X134" si="120">SUM(U134:W134)</f>
        <v>#REF!</v>
      </c>
      <c r="Y134" s="28" t="e">
        <f>X134*10%</f>
        <v>#REF!</v>
      </c>
      <c r="Z134" s="28" t="e">
        <f t="shared" ref="Z134" si="121">(X134+Y134)*0.1</f>
        <v>#REF!</v>
      </c>
      <c r="AA134" s="30" t="e">
        <f t="shared" ref="AA134:AA177" si="122">X134+Y134+Z134</f>
        <v>#REF!</v>
      </c>
      <c r="AB134" s="27"/>
      <c r="AC134" s="27"/>
      <c r="AD134" s="27"/>
      <c r="AE134" s="22"/>
      <c r="AF134" s="5"/>
      <c r="AG134" s="5"/>
      <c r="AH134" s="5"/>
      <c r="AI134" s="5"/>
      <c r="AJ134" s="6"/>
      <c r="AK134" s="7">
        <v>7.14</v>
      </c>
      <c r="AL134" s="5" t="s">
        <v>64</v>
      </c>
    </row>
    <row r="135" spans="2:38" ht="39.6" x14ac:dyDescent="0.35">
      <c r="B135" s="1" t="s">
        <v>14</v>
      </c>
      <c r="C135" s="1" t="s">
        <v>59</v>
      </c>
      <c r="D135" s="1" t="s">
        <v>124</v>
      </c>
      <c r="E135" s="150" t="s">
        <v>15</v>
      </c>
      <c r="F135" s="12"/>
      <c r="G135" s="10" t="s">
        <v>9</v>
      </c>
      <c r="H135" s="31">
        <v>0</v>
      </c>
      <c r="I135" s="35">
        <f>X135</f>
        <v>35.799999999999997</v>
      </c>
      <c r="J135" s="43">
        <v>3</v>
      </c>
      <c r="K135" s="23">
        <v>11</v>
      </c>
      <c r="L135" s="23">
        <v>10</v>
      </c>
      <c r="M135" s="23"/>
      <c r="N135" s="23"/>
      <c r="O135" s="52">
        <f>SUM(J135:N135)</f>
        <v>24</v>
      </c>
      <c r="P135" s="23"/>
      <c r="Q135" s="23">
        <v>5</v>
      </c>
      <c r="R135" s="23"/>
      <c r="S135" s="52">
        <f>SUM(P135:R135)</f>
        <v>5</v>
      </c>
      <c r="T135" s="24"/>
      <c r="U135" s="25">
        <f>O135+S135+SUM(T135:T135)</f>
        <v>29</v>
      </c>
      <c r="V135" s="28">
        <f>U135*20%</f>
        <v>5.8000000000000007</v>
      </c>
      <c r="W135" s="23">
        <v>1</v>
      </c>
      <c r="X135" s="25">
        <f t="shared" ref="X135:X177" si="123">SUM(U135:W135)</f>
        <v>35.799999999999997</v>
      </c>
      <c r="Y135" s="28">
        <f t="shared" ref="Y135:Y177" si="124">X135*10%</f>
        <v>3.58</v>
      </c>
      <c r="Z135" s="28">
        <f t="shared" ref="Z135:Z177" si="125">(X135+Y135)*0.1</f>
        <v>3.9379999999999997</v>
      </c>
      <c r="AA135" s="26">
        <f t="shared" si="122"/>
        <v>43.317999999999998</v>
      </c>
      <c r="AB135" s="41" t="s">
        <v>172</v>
      </c>
      <c r="AC135" s="27"/>
      <c r="AD135" s="27"/>
      <c r="AE135" s="21"/>
      <c r="AK135" s="4">
        <v>31.94</v>
      </c>
      <c r="AL135" s="3" t="s">
        <v>65</v>
      </c>
    </row>
    <row r="136" spans="2:38" x14ac:dyDescent="0.35">
      <c r="B136" s="1"/>
      <c r="C136" s="1"/>
      <c r="D136" s="1" t="s">
        <v>308</v>
      </c>
      <c r="E136" s="12"/>
      <c r="F136" s="12"/>
      <c r="G136" s="10"/>
      <c r="H136" s="31"/>
      <c r="I136" s="35"/>
      <c r="J136" s="43"/>
      <c r="K136" s="23"/>
      <c r="L136" s="23"/>
      <c r="M136" s="23"/>
      <c r="N136" s="23"/>
      <c r="O136" s="49"/>
      <c r="P136" s="23"/>
      <c r="Q136" s="23"/>
      <c r="R136" s="23"/>
      <c r="S136" s="49"/>
      <c r="T136" s="24"/>
      <c r="U136" s="25"/>
      <c r="V136" s="28"/>
      <c r="W136" s="23"/>
      <c r="X136" s="25"/>
      <c r="Y136" s="28"/>
      <c r="Z136" s="28"/>
      <c r="AA136" s="26"/>
      <c r="AB136" s="41"/>
      <c r="AC136" s="27"/>
      <c r="AD136" s="27"/>
      <c r="AE136" s="21"/>
      <c r="AK136" s="4"/>
      <c r="AL136" s="3"/>
    </row>
    <row r="137" spans="2:38" x14ac:dyDescent="0.35">
      <c r="B137" s="1"/>
      <c r="C137" s="1"/>
      <c r="D137" s="1" t="s">
        <v>309</v>
      </c>
      <c r="E137" s="12"/>
      <c r="F137" s="12"/>
      <c r="G137" s="10"/>
      <c r="H137" s="31"/>
      <c r="I137" s="35"/>
      <c r="J137" s="43"/>
      <c r="K137" s="23"/>
      <c r="L137" s="23"/>
      <c r="M137" s="23"/>
      <c r="N137" s="23"/>
      <c r="O137" s="49"/>
      <c r="P137" s="23"/>
      <c r="Q137" s="23"/>
      <c r="R137" s="23"/>
      <c r="S137" s="49"/>
      <c r="T137" s="24"/>
      <c r="U137" s="25"/>
      <c r="V137" s="28"/>
      <c r="W137" s="23"/>
      <c r="X137" s="25"/>
      <c r="Y137" s="28"/>
      <c r="Z137" s="28"/>
      <c r="AA137" s="26"/>
      <c r="AB137" s="41"/>
      <c r="AC137" s="27"/>
      <c r="AD137" s="27"/>
      <c r="AE137" s="21"/>
      <c r="AK137" s="4"/>
      <c r="AL137" s="3"/>
    </row>
    <row r="138" spans="2:38" x14ac:dyDescent="0.35">
      <c r="B138" s="1"/>
      <c r="C138" s="1"/>
      <c r="D138" s="1" t="s">
        <v>310</v>
      </c>
      <c r="E138" s="12"/>
      <c r="F138" s="12"/>
      <c r="G138" s="10"/>
      <c r="H138" s="31"/>
      <c r="I138" s="35"/>
      <c r="J138" s="43"/>
      <c r="K138" s="23"/>
      <c r="L138" s="23"/>
      <c r="M138" s="23"/>
      <c r="N138" s="23"/>
      <c r="O138" s="49"/>
      <c r="P138" s="23"/>
      <c r="Q138" s="23"/>
      <c r="R138" s="23"/>
      <c r="S138" s="49"/>
      <c r="T138" s="24"/>
      <c r="U138" s="25"/>
      <c r="V138" s="28"/>
      <c r="W138" s="23"/>
      <c r="X138" s="25"/>
      <c r="Y138" s="28"/>
      <c r="Z138" s="28"/>
      <c r="AA138" s="26"/>
      <c r="AB138" s="41"/>
      <c r="AC138" s="27"/>
      <c r="AD138" s="27"/>
      <c r="AE138" s="21"/>
      <c r="AK138" s="4"/>
      <c r="AL138" s="3"/>
    </row>
    <row r="139" spans="2:38" ht="26.4" x14ac:dyDescent="0.35">
      <c r="B139" s="1" t="s">
        <v>16</v>
      </c>
      <c r="C139" s="1" t="s">
        <v>59</v>
      </c>
      <c r="D139" s="1" t="s">
        <v>125</v>
      </c>
      <c r="E139" s="12" t="s">
        <v>17</v>
      </c>
      <c r="F139" s="12"/>
      <c r="G139" s="10" t="s">
        <v>9</v>
      </c>
      <c r="H139" s="31">
        <v>0</v>
      </c>
      <c r="I139" s="35">
        <f>X139</f>
        <v>18</v>
      </c>
      <c r="J139" s="43">
        <v>3</v>
      </c>
      <c r="K139" s="23">
        <v>4</v>
      </c>
      <c r="L139" s="23">
        <v>4</v>
      </c>
      <c r="M139" s="23">
        <v>4</v>
      </c>
      <c r="N139" s="23"/>
      <c r="O139" s="52">
        <f>SUM(J139:N139)</f>
        <v>15</v>
      </c>
      <c r="P139" s="23"/>
      <c r="Q139" s="23"/>
      <c r="R139" s="23"/>
      <c r="S139" s="52">
        <f>SUM(P139:R139)</f>
        <v>0</v>
      </c>
      <c r="T139" s="24"/>
      <c r="U139" s="25">
        <f>O139+S139+SUM(T139:T139)</f>
        <v>15</v>
      </c>
      <c r="V139" s="28">
        <f t="shared" ref="V139:V142" si="126">U139*20%</f>
        <v>3</v>
      </c>
      <c r="W139" s="23"/>
      <c r="X139" s="25">
        <f t="shared" si="123"/>
        <v>18</v>
      </c>
      <c r="Y139" s="28">
        <f t="shared" si="124"/>
        <v>1.8</v>
      </c>
      <c r="Z139" s="28">
        <f t="shared" si="125"/>
        <v>1.9800000000000002</v>
      </c>
      <c r="AA139" s="26">
        <f t="shared" si="122"/>
        <v>21.78</v>
      </c>
      <c r="AB139" s="27"/>
      <c r="AC139" s="27"/>
      <c r="AD139" s="27"/>
      <c r="AE139" s="21"/>
      <c r="AK139" s="4">
        <v>20.329999999999998</v>
      </c>
      <c r="AL139" s="3" t="s">
        <v>65</v>
      </c>
    </row>
    <row r="140" spans="2:38" ht="39.6" x14ac:dyDescent="0.35">
      <c r="B140" s="1" t="s">
        <v>18</v>
      </c>
      <c r="C140" s="1" t="s">
        <v>59</v>
      </c>
      <c r="D140" s="1" t="s">
        <v>126</v>
      </c>
      <c r="E140" s="12" t="s">
        <v>19</v>
      </c>
      <c r="F140" s="12"/>
      <c r="G140" s="10" t="s">
        <v>9</v>
      </c>
      <c r="H140" s="31">
        <v>0</v>
      </c>
      <c r="I140" s="35">
        <f t="shared" ref="I140:I148" si="127">AA140-Z140-V140</f>
        <v>15.68</v>
      </c>
      <c r="J140" s="43">
        <v>2</v>
      </c>
      <c r="K140" s="23">
        <v>4</v>
      </c>
      <c r="L140" s="23">
        <v>4</v>
      </c>
      <c r="M140" s="23">
        <v>4</v>
      </c>
      <c r="N140" s="23"/>
      <c r="O140" s="52">
        <f>SUM(J140:N140)</f>
        <v>14</v>
      </c>
      <c r="P140" s="23"/>
      <c r="Q140" s="23"/>
      <c r="R140" s="23"/>
      <c r="S140" s="52">
        <f>SUM(P140:R140)</f>
        <v>0</v>
      </c>
      <c r="T140" s="24"/>
      <c r="U140" s="25">
        <f>O140+S140+SUM(T140:T140)</f>
        <v>14</v>
      </c>
      <c r="V140" s="28">
        <f t="shared" si="126"/>
        <v>2.8000000000000003</v>
      </c>
      <c r="W140" s="23"/>
      <c r="X140" s="25">
        <f t="shared" si="123"/>
        <v>16.8</v>
      </c>
      <c r="Y140" s="28">
        <f t="shared" si="124"/>
        <v>1.6800000000000002</v>
      </c>
      <c r="Z140" s="28">
        <f t="shared" si="125"/>
        <v>1.8480000000000001</v>
      </c>
      <c r="AA140" s="26">
        <f t="shared" si="122"/>
        <v>20.327999999999999</v>
      </c>
      <c r="AB140" s="27"/>
      <c r="AC140" s="27"/>
      <c r="AD140" s="27"/>
      <c r="AE140" s="21"/>
      <c r="AK140" s="4">
        <v>20.329999999999998</v>
      </c>
      <c r="AL140" s="3" t="s">
        <v>65</v>
      </c>
    </row>
    <row r="141" spans="2:38" x14ac:dyDescent="0.35">
      <c r="B141" s="8" t="s">
        <v>20</v>
      </c>
      <c r="C141" s="8" t="s">
        <v>59</v>
      </c>
      <c r="D141" s="8" t="s">
        <v>127</v>
      </c>
      <c r="E141" s="13" t="s">
        <v>21</v>
      </c>
      <c r="F141" s="13"/>
      <c r="G141" s="10" t="s">
        <v>9</v>
      </c>
      <c r="H141" s="38">
        <v>1</v>
      </c>
      <c r="I141" s="35"/>
      <c r="J141" s="46">
        <v>0</v>
      </c>
      <c r="K141" s="28"/>
      <c r="L141" s="28"/>
      <c r="M141" s="28"/>
      <c r="N141" s="28"/>
      <c r="O141" s="51">
        <v>0</v>
      </c>
      <c r="P141" s="28"/>
      <c r="Q141" s="28"/>
      <c r="R141" s="28"/>
      <c r="S141" s="51">
        <v>0</v>
      </c>
      <c r="T141" s="29"/>
      <c r="U141" s="28" t="e">
        <f>J141+O141+S141+#REF!</f>
        <v>#REF!</v>
      </c>
      <c r="V141" s="28" t="e">
        <f t="shared" si="126"/>
        <v>#REF!</v>
      </c>
      <c r="W141" s="28">
        <v>0</v>
      </c>
      <c r="X141" s="28" t="e">
        <f t="shared" si="123"/>
        <v>#REF!</v>
      </c>
      <c r="Y141" s="28" t="e">
        <f t="shared" si="124"/>
        <v>#REF!</v>
      </c>
      <c r="Z141" s="28" t="e">
        <f t="shared" si="125"/>
        <v>#REF!</v>
      </c>
      <c r="AA141" s="30" t="e">
        <f t="shared" si="122"/>
        <v>#REF!</v>
      </c>
      <c r="AB141" s="27"/>
      <c r="AC141" s="27"/>
      <c r="AD141" s="27"/>
      <c r="AE141" s="22"/>
      <c r="AF141" s="5"/>
      <c r="AG141" s="5"/>
      <c r="AH141" s="5"/>
      <c r="AI141" s="5"/>
      <c r="AJ141" s="6"/>
      <c r="AK141" s="7">
        <v>14.4</v>
      </c>
      <c r="AL141" s="5" t="s">
        <v>64</v>
      </c>
    </row>
    <row r="142" spans="2:38" ht="26.4" x14ac:dyDescent="0.35">
      <c r="B142" s="1" t="s">
        <v>31</v>
      </c>
      <c r="C142" s="1" t="s">
        <v>59</v>
      </c>
      <c r="D142" s="1" t="s">
        <v>132</v>
      </c>
      <c r="E142" s="12" t="s">
        <v>32</v>
      </c>
      <c r="F142" s="12"/>
      <c r="G142" s="10" t="s">
        <v>22</v>
      </c>
      <c r="H142" s="31">
        <v>0</v>
      </c>
      <c r="I142" s="35">
        <f t="shared" si="127"/>
        <v>8.9499999999999993</v>
      </c>
      <c r="J142" s="43">
        <v>0.5</v>
      </c>
      <c r="K142" s="23">
        <v>6</v>
      </c>
      <c r="L142" s="23"/>
      <c r="M142" s="23"/>
      <c r="N142" s="181"/>
      <c r="O142" s="52">
        <f t="shared" ref="O142" si="128">SUM(J142:N142)</f>
        <v>6.5</v>
      </c>
      <c r="P142" s="23">
        <v>1</v>
      </c>
      <c r="Q142" s="23"/>
      <c r="R142" s="23"/>
      <c r="S142" s="52">
        <f t="shared" ref="S142" si="129">SUM(P142:R142)</f>
        <v>1</v>
      </c>
      <c r="T142" s="24"/>
      <c r="U142" s="25">
        <f>O142+S142+SUM(T142:T142)</f>
        <v>7.5</v>
      </c>
      <c r="V142" s="28">
        <f t="shared" si="126"/>
        <v>1.5</v>
      </c>
      <c r="W142" s="23">
        <v>0.5</v>
      </c>
      <c r="X142" s="25">
        <f t="shared" si="123"/>
        <v>9.5</v>
      </c>
      <c r="Y142" s="28">
        <f t="shared" si="124"/>
        <v>0.95000000000000007</v>
      </c>
      <c r="Z142" s="28">
        <f t="shared" si="125"/>
        <v>1.0449999999999999</v>
      </c>
      <c r="AA142" s="26">
        <f t="shared" si="122"/>
        <v>11.494999999999999</v>
      </c>
      <c r="AB142" s="27"/>
      <c r="AC142" s="27"/>
      <c r="AD142" s="27"/>
      <c r="AE142" s="21"/>
      <c r="AK142" s="4">
        <v>11.5</v>
      </c>
      <c r="AL142" s="3"/>
    </row>
    <row r="143" spans="2:38" ht="26.4" x14ac:dyDescent="0.35">
      <c r="B143" s="8" t="s">
        <v>36</v>
      </c>
      <c r="C143" s="8" t="s">
        <v>59</v>
      </c>
      <c r="D143" s="8" t="s">
        <v>134</v>
      </c>
      <c r="E143" s="13" t="s">
        <v>37</v>
      </c>
      <c r="F143" s="13"/>
      <c r="G143" s="10" t="s">
        <v>33</v>
      </c>
      <c r="H143" s="38">
        <v>1</v>
      </c>
      <c r="I143" s="35"/>
      <c r="J143" s="46">
        <v>0</v>
      </c>
      <c r="K143" s="28"/>
      <c r="L143" s="28"/>
      <c r="M143" s="28"/>
      <c r="N143" s="28"/>
      <c r="O143" s="51">
        <v>0</v>
      </c>
      <c r="P143" s="28"/>
      <c r="Q143" s="28"/>
      <c r="R143" s="28"/>
      <c r="S143" s="51">
        <v>0</v>
      </c>
      <c r="T143" s="29"/>
      <c r="U143" s="28" t="e">
        <f>J143+O143+S143+#REF!</f>
        <v>#REF!</v>
      </c>
      <c r="V143" s="28" t="e">
        <f t="shared" ref="V143:V152" si="130">U143*20%</f>
        <v>#REF!</v>
      </c>
      <c r="W143" s="28">
        <v>0</v>
      </c>
      <c r="X143" s="28" t="e">
        <f t="shared" si="123"/>
        <v>#REF!</v>
      </c>
      <c r="Y143" s="28" t="e">
        <f t="shared" si="124"/>
        <v>#REF!</v>
      </c>
      <c r="Z143" s="28" t="e">
        <f t="shared" si="125"/>
        <v>#REF!</v>
      </c>
      <c r="AA143" s="30" t="e">
        <f t="shared" si="122"/>
        <v>#REF!</v>
      </c>
      <c r="AB143" s="27"/>
      <c r="AC143" s="27"/>
      <c r="AD143" s="27"/>
      <c r="AE143" s="22"/>
      <c r="AF143" s="5"/>
      <c r="AG143" s="5"/>
      <c r="AH143" s="5"/>
      <c r="AI143" s="5"/>
      <c r="AJ143" s="6"/>
      <c r="AK143" s="7">
        <v>8.59</v>
      </c>
      <c r="AL143" s="5" t="s">
        <v>64</v>
      </c>
    </row>
    <row r="144" spans="2:38" ht="39.6" x14ac:dyDescent="0.35">
      <c r="B144" s="1" t="s">
        <v>38</v>
      </c>
      <c r="C144" s="1" t="s">
        <v>59</v>
      </c>
      <c r="D144" s="1" t="s">
        <v>135</v>
      </c>
      <c r="E144" s="12" t="s">
        <v>39</v>
      </c>
      <c r="F144" s="12"/>
      <c r="G144" s="10" t="s">
        <v>33</v>
      </c>
      <c r="H144" s="31">
        <v>0</v>
      </c>
      <c r="I144" s="35">
        <f t="shared" si="127"/>
        <v>21.830000000000002</v>
      </c>
      <c r="J144" s="43">
        <v>0.5</v>
      </c>
      <c r="K144" s="23"/>
      <c r="L144" s="23"/>
      <c r="M144" s="23">
        <v>10</v>
      </c>
      <c r="N144" s="181"/>
      <c r="O144" s="52">
        <f>SUM(J144:N144)</f>
        <v>10.5</v>
      </c>
      <c r="P144" s="23"/>
      <c r="Q144" s="23">
        <v>8.5</v>
      </c>
      <c r="R144" s="23"/>
      <c r="S144" s="52">
        <f>SUM(P144:R144)</f>
        <v>8.5</v>
      </c>
      <c r="T144" s="24"/>
      <c r="U144" s="25">
        <f>O144+S144+SUM(T144:T144)</f>
        <v>19</v>
      </c>
      <c r="V144" s="28">
        <f>U144*20%</f>
        <v>3.8000000000000003</v>
      </c>
      <c r="W144" s="23">
        <v>0.5</v>
      </c>
      <c r="X144" s="25">
        <f t="shared" si="123"/>
        <v>23.3</v>
      </c>
      <c r="Y144" s="28">
        <f t="shared" si="124"/>
        <v>2.33</v>
      </c>
      <c r="Z144" s="28">
        <f t="shared" si="125"/>
        <v>2.5630000000000006</v>
      </c>
      <c r="AA144" s="26">
        <f t="shared" si="122"/>
        <v>28.193000000000005</v>
      </c>
      <c r="AB144" s="27"/>
      <c r="AC144" s="27"/>
      <c r="AD144" s="27"/>
      <c r="AE144" s="21"/>
      <c r="AK144" s="4">
        <v>20.21</v>
      </c>
      <c r="AL144" s="3"/>
    </row>
    <row r="145" spans="1:38" ht="39.6" x14ac:dyDescent="0.35">
      <c r="B145" s="1" t="s">
        <v>40</v>
      </c>
      <c r="C145" s="1" t="s">
        <v>59</v>
      </c>
      <c r="D145" s="1" t="s">
        <v>136</v>
      </c>
      <c r="E145" s="12" t="s">
        <v>41</v>
      </c>
      <c r="F145" s="12"/>
      <c r="G145" s="10" t="s">
        <v>33</v>
      </c>
      <c r="H145" s="31">
        <v>0</v>
      </c>
      <c r="I145" s="35">
        <f t="shared" si="127"/>
        <v>11.2</v>
      </c>
      <c r="J145" s="43">
        <v>0</v>
      </c>
      <c r="K145" s="23"/>
      <c r="L145" s="23"/>
      <c r="M145" s="23">
        <v>5</v>
      </c>
      <c r="N145" s="181"/>
      <c r="O145" s="52">
        <f>SUM(J145:N145)</f>
        <v>5</v>
      </c>
      <c r="P145" s="23"/>
      <c r="Q145" s="23"/>
      <c r="R145" s="23">
        <v>5</v>
      </c>
      <c r="S145" s="52">
        <f>SUM(P145:R145)</f>
        <v>5</v>
      </c>
      <c r="T145" s="24"/>
      <c r="U145" s="25">
        <f>O145+S145+SUM(T145:T145)</f>
        <v>10</v>
      </c>
      <c r="V145" s="28">
        <f>U145*20%</f>
        <v>2</v>
      </c>
      <c r="W145" s="23"/>
      <c r="X145" s="25">
        <f t="shared" ref="X145" si="131">SUM(U145:W145)</f>
        <v>12</v>
      </c>
      <c r="Y145" s="28">
        <f t="shared" si="124"/>
        <v>1.2000000000000002</v>
      </c>
      <c r="Z145" s="28">
        <f t="shared" si="125"/>
        <v>1.32</v>
      </c>
      <c r="AA145" s="26">
        <f t="shared" si="122"/>
        <v>14.52</v>
      </c>
      <c r="AB145" s="27"/>
      <c r="AC145" s="27"/>
      <c r="AD145" s="27"/>
      <c r="AE145" s="21"/>
      <c r="AK145" s="4">
        <v>14.52</v>
      </c>
      <c r="AL145" s="3"/>
    </row>
    <row r="146" spans="1:38" x14ac:dyDescent="0.35">
      <c r="B146" s="1" t="s">
        <v>47</v>
      </c>
      <c r="C146" s="1" t="s">
        <v>59</v>
      </c>
      <c r="D146" s="1" t="s">
        <v>139</v>
      </c>
      <c r="E146" s="12" t="s">
        <v>48</v>
      </c>
      <c r="F146" s="12"/>
      <c r="G146" s="10" t="s">
        <v>46</v>
      </c>
      <c r="H146" s="31">
        <v>0.2</v>
      </c>
      <c r="I146" s="35">
        <f t="shared" si="127"/>
        <v>24.060000000000002</v>
      </c>
      <c r="J146" s="43">
        <v>0.5</v>
      </c>
      <c r="K146" s="23"/>
      <c r="L146" s="23"/>
      <c r="M146" s="23">
        <v>10</v>
      </c>
      <c r="N146" s="23"/>
      <c r="O146" s="52">
        <f>SUM(J146:N146)</f>
        <v>10.5</v>
      </c>
      <c r="P146" s="23">
        <v>8</v>
      </c>
      <c r="Q146" s="23">
        <v>2</v>
      </c>
      <c r="R146" s="23"/>
      <c r="S146" s="52">
        <f>SUM(P146:R146)</f>
        <v>10</v>
      </c>
      <c r="T146" s="24"/>
      <c r="U146" s="25">
        <f>O146+S146+SUM(T146:T146)</f>
        <v>20.5</v>
      </c>
      <c r="V146" s="28">
        <f t="shared" si="130"/>
        <v>4.1000000000000005</v>
      </c>
      <c r="W146" s="23">
        <v>1</v>
      </c>
      <c r="X146" s="25">
        <f t="shared" si="123"/>
        <v>25.6</v>
      </c>
      <c r="Y146" s="28">
        <f t="shared" si="124"/>
        <v>2.5600000000000005</v>
      </c>
      <c r="Z146" s="28">
        <f t="shared" si="125"/>
        <v>2.8160000000000007</v>
      </c>
      <c r="AA146" s="26">
        <f t="shared" si="122"/>
        <v>30.976000000000006</v>
      </c>
      <c r="AB146" s="27"/>
      <c r="AC146" s="27"/>
      <c r="AD146" s="27"/>
      <c r="AE146" s="21"/>
      <c r="AK146" s="4">
        <v>39.69</v>
      </c>
      <c r="AL146" s="3"/>
    </row>
    <row r="147" spans="1:38" ht="39.6" x14ac:dyDescent="0.35">
      <c r="B147" s="8" t="s">
        <v>49</v>
      </c>
      <c r="C147" s="8" t="s">
        <v>59</v>
      </c>
      <c r="D147" s="8" t="s">
        <v>140</v>
      </c>
      <c r="E147" s="13" t="s">
        <v>50</v>
      </c>
      <c r="F147" s="13"/>
      <c r="G147" s="10" t="s">
        <v>46</v>
      </c>
      <c r="H147" s="38">
        <v>1</v>
      </c>
      <c r="I147" s="35"/>
      <c r="J147" s="46">
        <v>0</v>
      </c>
      <c r="K147" s="28"/>
      <c r="L147" s="28"/>
      <c r="M147" s="28"/>
      <c r="N147" s="28"/>
      <c r="O147" s="51">
        <v>0</v>
      </c>
      <c r="P147" s="28"/>
      <c r="Q147" s="28"/>
      <c r="R147" s="28"/>
      <c r="S147" s="51">
        <v>0</v>
      </c>
      <c r="T147" s="29"/>
      <c r="U147" s="28" t="e">
        <f>J147+O147+S147+#REF!</f>
        <v>#REF!</v>
      </c>
      <c r="V147" s="28" t="e">
        <f t="shared" si="130"/>
        <v>#REF!</v>
      </c>
      <c r="W147" s="28">
        <v>0</v>
      </c>
      <c r="X147" s="28" t="e">
        <f t="shared" si="123"/>
        <v>#REF!</v>
      </c>
      <c r="Y147" s="28" t="e">
        <f t="shared" si="124"/>
        <v>#REF!</v>
      </c>
      <c r="Z147" s="28" t="e">
        <f t="shared" si="125"/>
        <v>#REF!</v>
      </c>
      <c r="AA147" s="30" t="e">
        <f t="shared" si="122"/>
        <v>#REF!</v>
      </c>
      <c r="AB147" s="27"/>
      <c r="AC147" s="27"/>
      <c r="AD147" s="27"/>
      <c r="AE147" s="22"/>
      <c r="AF147" s="5"/>
      <c r="AG147" s="5"/>
      <c r="AH147" s="5"/>
      <c r="AI147" s="5"/>
      <c r="AJ147" s="6"/>
      <c r="AK147" s="7">
        <v>18.88</v>
      </c>
      <c r="AL147" s="5" t="s">
        <v>64</v>
      </c>
    </row>
    <row r="148" spans="1:38" ht="26.4" x14ac:dyDescent="0.35">
      <c r="B148" s="1" t="s">
        <v>51</v>
      </c>
      <c r="C148" s="1" t="s">
        <v>59</v>
      </c>
      <c r="D148" s="1" t="s">
        <v>141</v>
      </c>
      <c r="E148" s="12" t="s">
        <v>306</v>
      </c>
      <c r="F148" s="12"/>
      <c r="G148" s="10" t="s">
        <v>46</v>
      </c>
      <c r="H148" s="31">
        <v>0</v>
      </c>
      <c r="I148" s="35">
        <f t="shared" si="127"/>
        <v>19.03</v>
      </c>
      <c r="J148" s="43">
        <v>0.5</v>
      </c>
      <c r="K148" s="23">
        <v>11</v>
      </c>
      <c r="L148" s="23"/>
      <c r="M148" s="23"/>
      <c r="N148" s="23"/>
      <c r="O148" s="52">
        <f>SUM(J148:N148)</f>
        <v>11.5</v>
      </c>
      <c r="P148" s="23"/>
      <c r="Q148" s="23">
        <v>5</v>
      </c>
      <c r="R148" s="23"/>
      <c r="S148" s="52">
        <f>SUM(P148:R148)</f>
        <v>5</v>
      </c>
      <c r="T148" s="24"/>
      <c r="U148" s="25">
        <f>O148+S148+SUM(T148:T148)</f>
        <v>16.5</v>
      </c>
      <c r="V148" s="28">
        <f t="shared" si="130"/>
        <v>3.3000000000000003</v>
      </c>
      <c r="W148" s="23">
        <v>0.5</v>
      </c>
      <c r="X148" s="25">
        <f t="shared" si="123"/>
        <v>20.3</v>
      </c>
      <c r="Y148" s="28">
        <f t="shared" si="124"/>
        <v>2.0300000000000002</v>
      </c>
      <c r="Z148" s="28">
        <f t="shared" si="125"/>
        <v>2.2330000000000001</v>
      </c>
      <c r="AA148" s="26">
        <f t="shared" si="122"/>
        <v>24.563000000000002</v>
      </c>
      <c r="AB148" s="27"/>
      <c r="AC148" s="27"/>
      <c r="AD148" s="27"/>
      <c r="AE148" s="21"/>
      <c r="AK148" s="4">
        <v>17.3</v>
      </c>
      <c r="AL148" s="3"/>
    </row>
    <row r="149" spans="1:38" x14ac:dyDescent="0.35">
      <c r="B149" s="8" t="s">
        <v>53</v>
      </c>
      <c r="C149" s="8" t="s">
        <v>59</v>
      </c>
      <c r="D149" s="8" t="s">
        <v>142</v>
      </c>
      <c r="E149" s="13" t="s">
        <v>54</v>
      </c>
      <c r="F149" s="13"/>
      <c r="G149" s="10" t="s">
        <v>85</v>
      </c>
      <c r="H149" s="38">
        <v>1</v>
      </c>
      <c r="I149" s="35"/>
      <c r="J149" s="46">
        <v>0</v>
      </c>
      <c r="K149" s="28"/>
      <c r="L149" s="28"/>
      <c r="M149" s="28"/>
      <c r="N149" s="28"/>
      <c r="O149" s="51">
        <v>0</v>
      </c>
      <c r="P149" s="28"/>
      <c r="Q149" s="28"/>
      <c r="R149" s="28"/>
      <c r="S149" s="51">
        <v>0</v>
      </c>
      <c r="T149" s="29"/>
      <c r="U149" s="28" t="e">
        <f>J149+O149+S149+#REF!</f>
        <v>#REF!</v>
      </c>
      <c r="V149" s="28" t="e">
        <f t="shared" si="130"/>
        <v>#REF!</v>
      </c>
      <c r="W149" s="28">
        <v>0.5</v>
      </c>
      <c r="X149" s="28">
        <v>0</v>
      </c>
      <c r="Y149" s="28">
        <f t="shared" si="124"/>
        <v>0</v>
      </c>
      <c r="Z149" s="28">
        <f t="shared" si="125"/>
        <v>0</v>
      </c>
      <c r="AA149" s="30">
        <f t="shared" si="122"/>
        <v>0</v>
      </c>
      <c r="AB149" s="27"/>
      <c r="AC149" s="27"/>
      <c r="AD149" s="27"/>
      <c r="AE149" s="22"/>
      <c r="AF149" s="5"/>
      <c r="AG149" s="5"/>
      <c r="AH149" s="5"/>
      <c r="AI149" s="5"/>
      <c r="AJ149" s="6"/>
      <c r="AK149" s="7">
        <v>17.3</v>
      </c>
      <c r="AL149" s="5" t="s">
        <v>64</v>
      </c>
    </row>
    <row r="150" spans="1:38" x14ac:dyDescent="0.35">
      <c r="B150" s="1"/>
      <c r="C150" s="1"/>
      <c r="D150" s="1"/>
      <c r="E150" s="12"/>
      <c r="F150" s="12"/>
      <c r="G150" s="10"/>
      <c r="H150" s="31"/>
      <c r="I150" s="35"/>
      <c r="J150" s="43"/>
      <c r="K150" s="23"/>
      <c r="L150" s="23"/>
      <c r="M150" s="23"/>
      <c r="N150" s="23"/>
      <c r="O150" s="52"/>
      <c r="P150" s="23"/>
      <c r="Q150" s="23"/>
      <c r="R150" s="23"/>
      <c r="S150" s="52"/>
      <c r="T150" s="24"/>
      <c r="U150" s="25"/>
      <c r="V150" s="28"/>
      <c r="W150" s="23"/>
      <c r="X150" s="25"/>
      <c r="Y150" s="28"/>
      <c r="Z150" s="28"/>
      <c r="AA150" s="26"/>
      <c r="AB150" s="27"/>
      <c r="AC150" s="27"/>
      <c r="AD150" s="27"/>
      <c r="AE150" s="21"/>
      <c r="AK150" s="4"/>
      <c r="AL150" s="3"/>
    </row>
    <row r="151" spans="1:38" ht="26.4" x14ac:dyDescent="0.35">
      <c r="B151" s="149" t="s">
        <v>87</v>
      </c>
      <c r="C151" s="1" t="s">
        <v>59</v>
      </c>
      <c r="D151" s="1" t="s">
        <v>144</v>
      </c>
      <c r="E151" s="12" t="s">
        <v>266</v>
      </c>
      <c r="F151" s="12"/>
      <c r="G151" s="10" t="s">
        <v>57</v>
      </c>
      <c r="H151" s="178">
        <v>1</v>
      </c>
      <c r="I151" s="35" t="e">
        <f>X151</f>
        <v>#REF!</v>
      </c>
      <c r="J151" s="23">
        <v>0</v>
      </c>
      <c r="K151" s="23"/>
      <c r="L151" s="43"/>
      <c r="M151" s="43"/>
      <c r="N151" s="43"/>
      <c r="O151" s="52">
        <f t="shared" ref="O151:O161" si="132">SUM(J151:N151)</f>
        <v>0</v>
      </c>
      <c r="P151" s="23"/>
      <c r="Q151" s="23"/>
      <c r="R151" s="23"/>
      <c r="S151" s="52">
        <f>SUM(P151:R151)</f>
        <v>0</v>
      </c>
      <c r="T151" s="24"/>
      <c r="U151" s="25" t="e">
        <f>O151+S151+#REF!+T151</f>
        <v>#REF!</v>
      </c>
      <c r="V151" s="28" t="e">
        <f t="shared" si="130"/>
        <v>#REF!</v>
      </c>
      <c r="W151" s="23">
        <v>0</v>
      </c>
      <c r="X151" s="25" t="e">
        <f t="shared" si="123"/>
        <v>#REF!</v>
      </c>
      <c r="Y151" s="28" t="e">
        <f t="shared" ref="Y151:Y161" si="133">X151*10%</f>
        <v>#REF!</v>
      </c>
      <c r="Z151" s="28" t="e">
        <f t="shared" ref="Z151:Z161" si="134">(X151+Y151)*0.1</f>
        <v>#REF!</v>
      </c>
      <c r="AA151" s="26" t="e">
        <f t="shared" ref="AA151:AA161" si="135">X151+Y151+Z151</f>
        <v>#REF!</v>
      </c>
      <c r="AB151" s="27"/>
      <c r="AC151" s="27"/>
      <c r="AD151" s="21"/>
      <c r="AI151" s="2"/>
      <c r="AJ151" s="4">
        <v>75</v>
      </c>
      <c r="AK151" s="3"/>
    </row>
    <row r="152" spans="1:38" ht="24" customHeight="1" x14ac:dyDescent="0.35">
      <c r="B152" s="149" t="s">
        <v>87</v>
      </c>
      <c r="C152" s="1" t="s">
        <v>59</v>
      </c>
      <c r="D152" s="1" t="s">
        <v>145</v>
      </c>
      <c r="E152" s="12" t="s">
        <v>267</v>
      </c>
      <c r="F152" s="12"/>
      <c r="G152" s="10" t="s">
        <v>57</v>
      </c>
      <c r="H152" s="178">
        <v>1</v>
      </c>
      <c r="I152" s="35" t="e">
        <f>X152</f>
        <v>#REF!</v>
      </c>
      <c r="J152" s="23">
        <v>0</v>
      </c>
      <c r="K152" s="23"/>
      <c r="L152" s="43"/>
      <c r="M152" s="43"/>
      <c r="N152" s="43"/>
      <c r="O152" s="52">
        <f t="shared" si="132"/>
        <v>0</v>
      </c>
      <c r="P152" s="23"/>
      <c r="Q152" s="23"/>
      <c r="R152" s="23"/>
      <c r="S152" s="52">
        <f>SUM(P152:R152)</f>
        <v>0</v>
      </c>
      <c r="T152" s="24"/>
      <c r="U152" s="25" t="e">
        <f>O152+S152+#REF!+T152</f>
        <v>#REF!</v>
      </c>
      <c r="V152" s="28" t="e">
        <f t="shared" si="130"/>
        <v>#REF!</v>
      </c>
      <c r="W152" s="23">
        <v>0</v>
      </c>
      <c r="X152" s="25" t="e">
        <f t="shared" ref="X152:X160" si="136">SUM(U152:W152)</f>
        <v>#REF!</v>
      </c>
      <c r="Y152" s="28" t="e">
        <f t="shared" si="133"/>
        <v>#REF!</v>
      </c>
      <c r="Z152" s="28" t="e">
        <f t="shared" si="134"/>
        <v>#REF!</v>
      </c>
      <c r="AA152" s="26" t="e">
        <f t="shared" si="135"/>
        <v>#REF!</v>
      </c>
      <c r="AB152" s="19"/>
      <c r="AC152" s="19"/>
      <c r="AD152" s="3"/>
      <c r="AI152" s="2"/>
      <c r="AJ152" s="4"/>
    </row>
    <row r="153" spans="1:38" ht="26.4" x14ac:dyDescent="0.35">
      <c r="B153" s="149" t="s">
        <v>87</v>
      </c>
      <c r="C153" s="1" t="s">
        <v>59</v>
      </c>
      <c r="D153" s="1" t="s">
        <v>147</v>
      </c>
      <c r="E153" s="12" t="s">
        <v>268</v>
      </c>
      <c r="F153" s="12"/>
      <c r="G153" s="10" t="s">
        <v>57</v>
      </c>
      <c r="H153" s="31">
        <v>0</v>
      </c>
      <c r="I153" s="35" t="e">
        <f>X153</f>
        <v>#REF!</v>
      </c>
      <c r="J153" s="23">
        <v>0</v>
      </c>
      <c r="K153" s="23">
        <v>5</v>
      </c>
      <c r="L153" s="43"/>
      <c r="M153" s="43"/>
      <c r="N153" s="43"/>
      <c r="O153" s="52">
        <f t="shared" si="132"/>
        <v>5</v>
      </c>
      <c r="P153" s="23"/>
      <c r="Q153" s="23"/>
      <c r="R153" s="23"/>
      <c r="S153" s="52">
        <f>SUM(P153:R153)</f>
        <v>0</v>
      </c>
      <c r="T153" s="24"/>
      <c r="U153" s="25" t="e">
        <f>O153+S153+#REF!+T153</f>
        <v>#REF!</v>
      </c>
      <c r="V153" s="28">
        <v>0</v>
      </c>
      <c r="W153" s="23">
        <v>0</v>
      </c>
      <c r="X153" s="25" t="e">
        <f t="shared" si="136"/>
        <v>#REF!</v>
      </c>
      <c r="Y153" s="28" t="e">
        <f t="shared" si="133"/>
        <v>#REF!</v>
      </c>
      <c r="Z153" s="28" t="e">
        <f t="shared" si="134"/>
        <v>#REF!</v>
      </c>
      <c r="AA153" s="26" t="e">
        <f t="shared" si="135"/>
        <v>#REF!</v>
      </c>
      <c r="AB153" s="19"/>
      <c r="AC153" s="19"/>
      <c r="AD153" s="3"/>
      <c r="AI153" s="2"/>
      <c r="AJ153" s="4"/>
    </row>
    <row r="154" spans="1:38" ht="26.4" x14ac:dyDescent="0.35">
      <c r="B154" s="149" t="s">
        <v>87</v>
      </c>
      <c r="C154" s="1" t="s">
        <v>59</v>
      </c>
      <c r="D154" s="1" t="s">
        <v>148</v>
      </c>
      <c r="E154" s="12" t="s">
        <v>269</v>
      </c>
      <c r="F154" s="12"/>
      <c r="G154" s="10" t="s">
        <v>57</v>
      </c>
      <c r="H154" s="31">
        <v>0</v>
      </c>
      <c r="I154" s="35" t="e">
        <f>X154</f>
        <v>#REF!</v>
      </c>
      <c r="J154" s="23">
        <v>0</v>
      </c>
      <c r="K154" s="23"/>
      <c r="L154" s="43"/>
      <c r="M154" s="43">
        <v>5</v>
      </c>
      <c r="N154" s="43"/>
      <c r="O154" s="52">
        <f t="shared" si="132"/>
        <v>5</v>
      </c>
      <c r="P154" s="23"/>
      <c r="Q154" s="23"/>
      <c r="R154" s="23"/>
      <c r="S154" s="52">
        <f t="shared" ref="S154:S159" si="137">SUM(P154:R154)</f>
        <v>0</v>
      </c>
      <c r="T154" s="24"/>
      <c r="U154" s="25" t="e">
        <f>O154+S154+#REF!+T154</f>
        <v>#REF!</v>
      </c>
      <c r="V154" s="28" t="e">
        <f t="shared" ref="V154:V157" si="138">U154*20%</f>
        <v>#REF!</v>
      </c>
      <c r="W154" s="23">
        <v>0</v>
      </c>
      <c r="X154" s="25" t="e">
        <f t="shared" si="136"/>
        <v>#REF!</v>
      </c>
      <c r="Y154" s="28" t="e">
        <f t="shared" si="133"/>
        <v>#REF!</v>
      </c>
      <c r="Z154" s="28" t="e">
        <f t="shared" si="134"/>
        <v>#REF!</v>
      </c>
      <c r="AA154" s="26" t="e">
        <f t="shared" si="135"/>
        <v>#REF!</v>
      </c>
      <c r="AB154" s="19"/>
      <c r="AC154" s="19"/>
      <c r="AD154" s="3"/>
      <c r="AI154" s="2"/>
      <c r="AJ154" s="4"/>
    </row>
    <row r="155" spans="1:38" ht="39.6" x14ac:dyDescent="0.35">
      <c r="B155" s="149" t="s">
        <v>87</v>
      </c>
      <c r="C155" s="1" t="s">
        <v>59</v>
      </c>
      <c r="D155" s="1" t="s">
        <v>230</v>
      </c>
      <c r="E155" s="12" t="s">
        <v>270</v>
      </c>
      <c r="F155" s="12" t="s">
        <v>176</v>
      </c>
      <c r="G155" s="10" t="s">
        <v>57</v>
      </c>
      <c r="H155" s="31">
        <v>0</v>
      </c>
      <c r="I155" s="35" t="e">
        <f>X155</f>
        <v>#REF!</v>
      </c>
      <c r="J155" s="23">
        <v>0</v>
      </c>
      <c r="K155" s="23"/>
      <c r="L155" s="43"/>
      <c r="M155" s="43">
        <v>6</v>
      </c>
      <c r="N155" s="43"/>
      <c r="O155" s="52">
        <f t="shared" si="132"/>
        <v>6</v>
      </c>
      <c r="P155" s="23"/>
      <c r="Q155" s="23"/>
      <c r="R155" s="23"/>
      <c r="S155" s="52">
        <f t="shared" si="137"/>
        <v>0</v>
      </c>
      <c r="T155" s="24"/>
      <c r="U155" s="25" t="e">
        <f>O155+S155+#REF!+T155</f>
        <v>#REF!</v>
      </c>
      <c r="V155" s="28" t="e">
        <f t="shared" si="138"/>
        <v>#REF!</v>
      </c>
      <c r="W155" s="23">
        <v>0</v>
      </c>
      <c r="X155" s="25" t="e">
        <f t="shared" si="136"/>
        <v>#REF!</v>
      </c>
      <c r="Y155" s="28" t="e">
        <f t="shared" si="133"/>
        <v>#REF!</v>
      </c>
      <c r="Z155" s="28" t="e">
        <f t="shared" si="134"/>
        <v>#REF!</v>
      </c>
      <c r="AA155" s="26" t="e">
        <f t="shared" si="135"/>
        <v>#REF!</v>
      </c>
      <c r="AB155" s="19"/>
      <c r="AC155" s="19"/>
      <c r="AD155" s="3"/>
      <c r="AI155" s="2"/>
      <c r="AJ155" s="4"/>
    </row>
    <row r="156" spans="1:38" ht="26.4" x14ac:dyDescent="0.35">
      <c r="B156" s="149" t="s">
        <v>87</v>
      </c>
      <c r="C156" s="1" t="s">
        <v>59</v>
      </c>
      <c r="D156" s="1" t="s">
        <v>277</v>
      </c>
      <c r="E156" s="12" t="s">
        <v>271</v>
      </c>
      <c r="F156" s="12" t="s">
        <v>176</v>
      </c>
      <c r="G156" s="10" t="s">
        <v>57</v>
      </c>
      <c r="H156" s="31">
        <v>0</v>
      </c>
      <c r="I156" s="35" t="e">
        <f t="shared" ref="I156:I160" si="139">X156</f>
        <v>#REF!</v>
      </c>
      <c r="J156" s="23">
        <v>0</v>
      </c>
      <c r="K156" s="23"/>
      <c r="L156" s="43">
        <v>5</v>
      </c>
      <c r="M156" s="43"/>
      <c r="N156" s="43"/>
      <c r="O156" s="52">
        <f t="shared" si="132"/>
        <v>5</v>
      </c>
      <c r="P156" s="23"/>
      <c r="Q156" s="23"/>
      <c r="R156" s="23"/>
      <c r="S156" s="52">
        <f t="shared" si="137"/>
        <v>0</v>
      </c>
      <c r="T156" s="24"/>
      <c r="U156" s="25" t="e">
        <f>O156+S156+#REF!+T156</f>
        <v>#REF!</v>
      </c>
      <c r="V156" s="28" t="e">
        <f t="shared" si="138"/>
        <v>#REF!</v>
      </c>
      <c r="W156" s="23">
        <v>0</v>
      </c>
      <c r="X156" s="25" t="e">
        <f t="shared" si="136"/>
        <v>#REF!</v>
      </c>
      <c r="Y156" s="28" t="e">
        <f t="shared" si="133"/>
        <v>#REF!</v>
      </c>
      <c r="Z156" s="28" t="e">
        <f t="shared" si="134"/>
        <v>#REF!</v>
      </c>
      <c r="AA156" s="26" t="e">
        <f t="shared" si="135"/>
        <v>#REF!</v>
      </c>
      <c r="AB156" s="19"/>
      <c r="AC156" s="19"/>
      <c r="AD156" s="3"/>
      <c r="AI156" s="2"/>
      <c r="AJ156" s="4"/>
    </row>
    <row r="157" spans="1:38" x14ac:dyDescent="0.35">
      <c r="B157" s="149" t="s">
        <v>87</v>
      </c>
      <c r="C157" s="1" t="s">
        <v>59</v>
      </c>
      <c r="D157" s="1" t="s">
        <v>278</v>
      </c>
      <c r="E157" s="12" t="s">
        <v>272</v>
      </c>
      <c r="F157" s="12" t="s">
        <v>303</v>
      </c>
      <c r="G157" s="10" t="s">
        <v>57</v>
      </c>
      <c r="H157" s="31">
        <v>0</v>
      </c>
      <c r="I157" s="35" t="e">
        <f t="shared" si="139"/>
        <v>#REF!</v>
      </c>
      <c r="J157" s="23">
        <v>0</v>
      </c>
      <c r="K157" s="23"/>
      <c r="L157" s="43">
        <v>5</v>
      </c>
      <c r="M157" s="43"/>
      <c r="N157" s="43"/>
      <c r="O157" s="52">
        <f t="shared" si="132"/>
        <v>5</v>
      </c>
      <c r="P157" s="23"/>
      <c r="Q157" s="23"/>
      <c r="R157" s="23"/>
      <c r="S157" s="52">
        <f t="shared" si="137"/>
        <v>0</v>
      </c>
      <c r="T157" s="24"/>
      <c r="U157" s="25" t="e">
        <f>O157+S157+#REF!+T157</f>
        <v>#REF!</v>
      </c>
      <c r="V157" s="28" t="e">
        <f t="shared" si="138"/>
        <v>#REF!</v>
      </c>
      <c r="W157" s="23">
        <v>0</v>
      </c>
      <c r="X157" s="25" t="e">
        <f t="shared" si="136"/>
        <v>#REF!</v>
      </c>
      <c r="Y157" s="28" t="e">
        <f t="shared" si="133"/>
        <v>#REF!</v>
      </c>
      <c r="Z157" s="28" t="e">
        <f t="shared" si="134"/>
        <v>#REF!</v>
      </c>
      <c r="AA157" s="26" t="e">
        <f t="shared" si="135"/>
        <v>#REF!</v>
      </c>
      <c r="AB157" s="19"/>
      <c r="AC157" s="19"/>
      <c r="AD157" s="3"/>
      <c r="AI157" s="2"/>
      <c r="AJ157" s="4"/>
    </row>
    <row r="158" spans="1:38" ht="24" customHeight="1" x14ac:dyDescent="0.35">
      <c r="B158" s="149" t="s">
        <v>87</v>
      </c>
      <c r="C158" s="1" t="s">
        <v>59</v>
      </c>
      <c r="D158" s="1" t="s">
        <v>279</v>
      </c>
      <c r="E158" s="12" t="s">
        <v>273</v>
      </c>
      <c r="F158" s="12" t="s">
        <v>176</v>
      </c>
      <c r="G158" s="10" t="s">
        <v>57</v>
      </c>
      <c r="H158" s="31">
        <v>0</v>
      </c>
      <c r="I158" s="35" t="e">
        <f t="shared" si="139"/>
        <v>#REF!</v>
      </c>
      <c r="J158" s="23">
        <v>0</v>
      </c>
      <c r="K158" s="23">
        <v>6</v>
      </c>
      <c r="L158" s="43"/>
      <c r="M158" s="43"/>
      <c r="N158" s="43"/>
      <c r="O158" s="52">
        <f t="shared" si="132"/>
        <v>6</v>
      </c>
      <c r="P158" s="23"/>
      <c r="Q158" s="23"/>
      <c r="R158" s="23"/>
      <c r="S158" s="52">
        <f t="shared" si="137"/>
        <v>0</v>
      </c>
      <c r="T158" s="24"/>
      <c r="U158" s="25" t="e">
        <f>O158+S158+#REF!+T158</f>
        <v>#REF!</v>
      </c>
      <c r="V158" s="28">
        <v>0</v>
      </c>
      <c r="W158" s="23">
        <v>0</v>
      </c>
      <c r="X158" s="25" t="e">
        <f t="shared" si="136"/>
        <v>#REF!</v>
      </c>
      <c r="Y158" s="28" t="e">
        <f t="shared" si="133"/>
        <v>#REF!</v>
      </c>
      <c r="Z158" s="28" t="e">
        <f t="shared" si="134"/>
        <v>#REF!</v>
      </c>
      <c r="AA158" s="26" t="e">
        <f t="shared" si="135"/>
        <v>#REF!</v>
      </c>
      <c r="AB158" s="19"/>
      <c r="AC158" s="19"/>
      <c r="AD158" s="3"/>
      <c r="AI158" s="2"/>
      <c r="AJ158" s="4"/>
    </row>
    <row r="159" spans="1:38" ht="24" customHeight="1" x14ac:dyDescent="0.35">
      <c r="B159" s="149" t="s">
        <v>87</v>
      </c>
      <c r="C159" s="1" t="s">
        <v>59</v>
      </c>
      <c r="D159" s="1" t="s">
        <v>280</v>
      </c>
      <c r="E159" s="12" t="s">
        <v>274</v>
      </c>
      <c r="F159" s="12" t="s">
        <v>176</v>
      </c>
      <c r="G159" s="10" t="s">
        <v>57</v>
      </c>
      <c r="H159" s="31">
        <v>0</v>
      </c>
      <c r="I159" s="35" t="e">
        <f t="shared" si="139"/>
        <v>#REF!</v>
      </c>
      <c r="J159" s="23">
        <v>0</v>
      </c>
      <c r="K159" s="23">
        <v>1</v>
      </c>
      <c r="L159" s="43"/>
      <c r="M159" s="43"/>
      <c r="N159" s="43"/>
      <c r="O159" s="52">
        <f t="shared" si="132"/>
        <v>1</v>
      </c>
      <c r="P159" s="23"/>
      <c r="Q159" s="23"/>
      <c r="R159" s="23"/>
      <c r="S159" s="52">
        <f t="shared" si="137"/>
        <v>0</v>
      </c>
      <c r="T159" s="24"/>
      <c r="U159" s="25" t="e">
        <f>O159+S159+#REF!+T159</f>
        <v>#REF!</v>
      </c>
      <c r="V159" s="28">
        <v>0</v>
      </c>
      <c r="W159" s="23">
        <v>0</v>
      </c>
      <c r="X159" s="25" t="e">
        <f t="shared" si="136"/>
        <v>#REF!</v>
      </c>
      <c r="Y159" s="28" t="e">
        <f t="shared" si="133"/>
        <v>#REF!</v>
      </c>
      <c r="Z159" s="28" t="e">
        <f t="shared" si="134"/>
        <v>#REF!</v>
      </c>
      <c r="AA159" s="26" t="e">
        <f t="shared" si="135"/>
        <v>#REF!</v>
      </c>
      <c r="AB159" s="19"/>
      <c r="AC159" s="19"/>
      <c r="AD159" s="3"/>
      <c r="AI159" s="2"/>
      <c r="AJ159" s="4"/>
    </row>
    <row r="160" spans="1:38" ht="24" customHeight="1" x14ac:dyDescent="0.35">
      <c r="A160" s="2" t="s">
        <v>239</v>
      </c>
      <c r="B160" s="149" t="s">
        <v>87</v>
      </c>
      <c r="C160" s="1" t="s">
        <v>59</v>
      </c>
      <c r="D160" s="1" t="s">
        <v>281</v>
      </c>
      <c r="E160" s="12" t="s">
        <v>304</v>
      </c>
      <c r="F160" s="12" t="s">
        <v>176</v>
      </c>
      <c r="G160" s="10" t="s">
        <v>57</v>
      </c>
      <c r="H160" s="31">
        <v>0</v>
      </c>
      <c r="I160" s="35" t="e">
        <f t="shared" si="139"/>
        <v>#REF!</v>
      </c>
      <c r="J160" s="23">
        <v>0</v>
      </c>
      <c r="K160" s="23">
        <v>7</v>
      </c>
      <c r="L160" s="43">
        <v>7</v>
      </c>
      <c r="M160" s="43">
        <v>7</v>
      </c>
      <c r="N160" s="43"/>
      <c r="O160" s="52">
        <f t="shared" si="132"/>
        <v>21</v>
      </c>
      <c r="P160" s="23"/>
      <c r="Q160" s="23"/>
      <c r="R160" s="23"/>
      <c r="S160" s="52">
        <f>SUM(P160:R160)</f>
        <v>0</v>
      </c>
      <c r="T160" s="24"/>
      <c r="U160" s="25" t="e">
        <f>O160+S160+#REF!+T160</f>
        <v>#REF!</v>
      </c>
      <c r="V160" s="28">
        <v>0</v>
      </c>
      <c r="W160" s="23">
        <v>0</v>
      </c>
      <c r="X160" s="25" t="e">
        <f t="shared" si="136"/>
        <v>#REF!</v>
      </c>
      <c r="Y160" s="28" t="e">
        <f t="shared" si="133"/>
        <v>#REF!</v>
      </c>
      <c r="Z160" s="28" t="e">
        <f t="shared" si="134"/>
        <v>#REF!</v>
      </c>
      <c r="AA160" s="26" t="e">
        <f t="shared" si="135"/>
        <v>#REF!</v>
      </c>
      <c r="AB160" s="19"/>
      <c r="AC160" s="19"/>
      <c r="AD160" s="3"/>
      <c r="AI160" s="2"/>
      <c r="AJ160" s="4"/>
    </row>
    <row r="161" spans="1:38" ht="26.4" x14ac:dyDescent="0.35">
      <c r="A161" s="2" t="s">
        <v>239</v>
      </c>
      <c r="B161" s="149" t="s">
        <v>87</v>
      </c>
      <c r="C161" s="1" t="s">
        <v>59</v>
      </c>
      <c r="D161" s="1" t="s">
        <v>146</v>
      </c>
      <c r="E161" s="12" t="s">
        <v>276</v>
      </c>
      <c r="F161" s="12"/>
      <c r="G161" s="10" t="s">
        <v>57</v>
      </c>
      <c r="H161" s="31">
        <v>0.1</v>
      </c>
      <c r="I161" s="35" t="e">
        <f t="shared" ref="I161" si="140">AA161-Z161-V161</f>
        <v>#REF!</v>
      </c>
      <c r="J161" s="23">
        <v>0</v>
      </c>
      <c r="K161" s="23">
        <v>9</v>
      </c>
      <c r="L161" s="43"/>
      <c r="M161" s="43"/>
      <c r="N161" s="43"/>
      <c r="O161" s="52">
        <f t="shared" si="132"/>
        <v>9</v>
      </c>
      <c r="P161" s="23">
        <v>0</v>
      </c>
      <c r="Q161" s="23"/>
      <c r="R161" s="23"/>
      <c r="S161" s="52">
        <f>SUM(P161:R161)</f>
        <v>0</v>
      </c>
      <c r="T161" s="24"/>
      <c r="U161" s="25" t="e">
        <f>O161+S161+#REF!+T161</f>
        <v>#REF!</v>
      </c>
      <c r="V161" s="28">
        <v>0</v>
      </c>
      <c r="W161" s="23">
        <v>1</v>
      </c>
      <c r="X161" s="25" t="e">
        <f t="shared" ref="X161" si="141">SUM(U161:W161)</f>
        <v>#REF!</v>
      </c>
      <c r="Y161" s="28" t="e">
        <f t="shared" si="133"/>
        <v>#REF!</v>
      </c>
      <c r="Z161" s="28" t="e">
        <f t="shared" si="134"/>
        <v>#REF!</v>
      </c>
      <c r="AA161" s="26" t="e">
        <f t="shared" si="135"/>
        <v>#REF!</v>
      </c>
      <c r="AB161" s="19"/>
      <c r="AC161" s="19"/>
      <c r="AD161" s="3"/>
      <c r="AI161" s="2"/>
      <c r="AJ161" s="4"/>
    </row>
    <row r="162" spans="1:38" x14ac:dyDescent="0.35">
      <c r="B162" s="1"/>
      <c r="C162" s="1"/>
      <c r="D162" s="1"/>
      <c r="E162" s="12"/>
      <c r="F162" s="12"/>
      <c r="G162" s="10"/>
      <c r="H162" s="31"/>
      <c r="I162" s="35"/>
      <c r="J162" s="43"/>
      <c r="K162" s="23"/>
      <c r="L162" s="23"/>
      <c r="M162" s="23"/>
      <c r="N162" s="23"/>
      <c r="O162" s="52"/>
      <c r="P162" s="23"/>
      <c r="Q162" s="23"/>
      <c r="R162" s="23"/>
      <c r="S162" s="52"/>
      <c r="T162" s="24"/>
      <c r="U162" s="25"/>
      <c r="V162" s="28"/>
      <c r="W162" s="23"/>
      <c r="X162" s="25"/>
      <c r="Y162" s="28"/>
      <c r="Z162" s="28"/>
      <c r="AA162" s="26"/>
      <c r="AB162" s="27"/>
      <c r="AC162" s="27"/>
      <c r="AD162" s="27"/>
      <c r="AE162" s="21"/>
      <c r="AK162" s="4"/>
      <c r="AL162" s="3"/>
    </row>
    <row r="163" spans="1:38" x14ac:dyDescent="0.35">
      <c r="B163" s="1"/>
      <c r="C163" s="1"/>
      <c r="D163" s="1"/>
      <c r="E163" s="12"/>
      <c r="F163" s="12"/>
      <c r="G163" s="10"/>
      <c r="H163" s="31"/>
      <c r="I163" s="35"/>
      <c r="J163" s="43"/>
      <c r="K163" s="23"/>
      <c r="L163" s="23"/>
      <c r="M163" s="23"/>
      <c r="N163" s="23"/>
      <c r="O163" s="52"/>
      <c r="P163" s="23"/>
      <c r="Q163" s="23"/>
      <c r="R163" s="23"/>
      <c r="S163" s="52"/>
      <c r="T163" s="24"/>
      <c r="U163" s="25"/>
      <c r="V163" s="28"/>
      <c r="W163" s="23"/>
      <c r="X163" s="25"/>
      <c r="Y163" s="28"/>
      <c r="Z163" s="28"/>
      <c r="AA163" s="26"/>
      <c r="AB163" s="27"/>
      <c r="AC163" s="27"/>
      <c r="AD163" s="27"/>
      <c r="AE163" s="21"/>
      <c r="AK163" s="4"/>
      <c r="AL163" s="3"/>
    </row>
    <row r="164" spans="1:38" x14ac:dyDescent="0.35">
      <c r="B164" s="1"/>
      <c r="C164" s="1"/>
      <c r="D164" s="1"/>
      <c r="E164" s="12"/>
      <c r="F164" s="12"/>
      <c r="G164" s="10"/>
      <c r="H164" s="31"/>
      <c r="I164" s="35"/>
      <c r="J164" s="43"/>
      <c r="K164" s="23"/>
      <c r="L164" s="23"/>
      <c r="M164" s="23"/>
      <c r="N164" s="23"/>
      <c r="O164" s="52"/>
      <c r="P164" s="23"/>
      <c r="Q164" s="23"/>
      <c r="R164" s="23"/>
      <c r="S164" s="52"/>
      <c r="T164" s="24"/>
      <c r="U164" s="25"/>
      <c r="V164" s="28"/>
      <c r="W164" s="23"/>
      <c r="X164" s="25"/>
      <c r="Y164" s="28"/>
      <c r="Z164" s="28"/>
      <c r="AA164" s="26"/>
      <c r="AB164" s="27"/>
      <c r="AC164" s="27"/>
      <c r="AD164" s="27"/>
      <c r="AE164" s="21"/>
      <c r="AK164" s="4"/>
      <c r="AL164" s="3"/>
    </row>
    <row r="165" spans="1:38" x14ac:dyDescent="0.35">
      <c r="B165" s="1"/>
      <c r="C165" s="1"/>
      <c r="D165" s="1"/>
      <c r="E165" s="12"/>
      <c r="F165" s="12"/>
      <c r="G165" s="10"/>
      <c r="H165" s="31"/>
      <c r="I165" s="35"/>
      <c r="J165" s="43"/>
      <c r="K165" s="23"/>
      <c r="L165" s="23"/>
      <c r="M165" s="23"/>
      <c r="N165" s="23"/>
      <c r="O165" s="52"/>
      <c r="P165" s="23"/>
      <c r="Q165" s="23"/>
      <c r="R165" s="23"/>
      <c r="S165" s="52"/>
      <c r="T165" s="24"/>
      <c r="U165" s="25"/>
      <c r="V165" s="28"/>
      <c r="W165" s="23"/>
      <c r="X165" s="25"/>
      <c r="Y165" s="28"/>
      <c r="Z165" s="28"/>
      <c r="AA165" s="26"/>
      <c r="AB165" s="27"/>
      <c r="AC165" s="27"/>
      <c r="AD165" s="27"/>
      <c r="AE165" s="21"/>
      <c r="AK165" s="4"/>
      <c r="AL165" s="3"/>
    </row>
    <row r="166" spans="1:38" x14ac:dyDescent="0.35">
      <c r="B166" s="1"/>
      <c r="C166" s="1"/>
      <c r="D166" s="1"/>
      <c r="E166" s="12"/>
      <c r="F166" s="12"/>
      <c r="G166" s="10"/>
      <c r="H166" s="31"/>
      <c r="I166" s="35"/>
      <c r="J166" s="43"/>
      <c r="K166" s="23"/>
      <c r="L166" s="23"/>
      <c r="M166" s="23"/>
      <c r="N166" s="23"/>
      <c r="O166" s="52"/>
      <c r="P166" s="23"/>
      <c r="Q166" s="23"/>
      <c r="R166" s="23"/>
      <c r="S166" s="52"/>
      <c r="T166" s="24"/>
      <c r="U166" s="25"/>
      <c r="V166" s="28"/>
      <c r="W166" s="23"/>
      <c r="X166" s="25"/>
      <c r="Y166" s="28"/>
      <c r="Z166" s="28"/>
      <c r="AA166" s="26"/>
      <c r="AB166" s="27"/>
      <c r="AC166" s="27"/>
      <c r="AD166" s="27"/>
      <c r="AE166" s="21"/>
      <c r="AK166" s="4"/>
      <c r="AL166" s="3"/>
    </row>
    <row r="167" spans="1:38" x14ac:dyDescent="0.35">
      <c r="B167" s="1"/>
      <c r="C167" s="1"/>
      <c r="D167" s="1"/>
      <c r="E167" s="12"/>
      <c r="F167" s="12"/>
      <c r="G167" s="10"/>
      <c r="H167" s="31"/>
      <c r="I167" s="35"/>
      <c r="J167" s="43"/>
      <c r="K167" s="23"/>
      <c r="L167" s="23"/>
      <c r="M167" s="23"/>
      <c r="N167" s="23"/>
      <c r="O167" s="52"/>
      <c r="P167" s="23"/>
      <c r="Q167" s="23"/>
      <c r="R167" s="23"/>
      <c r="S167" s="52"/>
      <c r="T167" s="24"/>
      <c r="U167" s="25"/>
      <c r="V167" s="28"/>
      <c r="W167" s="23"/>
      <c r="X167" s="25"/>
      <c r="Y167" s="28"/>
      <c r="Z167" s="28"/>
      <c r="AA167" s="26"/>
      <c r="AB167" s="27"/>
      <c r="AC167" s="27"/>
      <c r="AD167" s="27"/>
      <c r="AE167" s="21"/>
      <c r="AK167" s="4"/>
      <c r="AL167" s="3"/>
    </row>
    <row r="168" spans="1:38" x14ac:dyDescent="0.35">
      <c r="B168" s="1"/>
      <c r="C168" s="1"/>
      <c r="D168" s="1"/>
      <c r="E168" s="12"/>
      <c r="F168" s="12"/>
      <c r="G168" s="10"/>
      <c r="H168" s="31"/>
      <c r="I168" s="35"/>
      <c r="J168" s="43"/>
      <c r="K168" s="23"/>
      <c r="L168" s="23"/>
      <c r="M168" s="23"/>
      <c r="N168" s="23"/>
      <c r="O168" s="52"/>
      <c r="P168" s="23"/>
      <c r="Q168" s="23"/>
      <c r="R168" s="23"/>
      <c r="S168" s="52"/>
      <c r="T168" s="24"/>
      <c r="U168" s="25"/>
      <c r="V168" s="28"/>
      <c r="W168" s="23"/>
      <c r="X168" s="25"/>
      <c r="Y168" s="28"/>
      <c r="Z168" s="28"/>
      <c r="AA168" s="26"/>
      <c r="AB168" s="27"/>
      <c r="AC168" s="27"/>
      <c r="AD168" s="27"/>
      <c r="AE168" s="21"/>
      <c r="AK168" s="4"/>
      <c r="AL168" s="3"/>
    </row>
    <row r="169" spans="1:38" x14ac:dyDescent="0.35">
      <c r="B169" s="1"/>
      <c r="C169" s="1"/>
      <c r="D169" s="1"/>
      <c r="E169" s="12"/>
      <c r="F169" s="12"/>
      <c r="G169" s="10"/>
      <c r="H169" s="31"/>
      <c r="I169" s="35"/>
      <c r="J169" s="43"/>
      <c r="K169" s="23"/>
      <c r="L169" s="23"/>
      <c r="M169" s="23"/>
      <c r="N169" s="23"/>
      <c r="O169" s="52"/>
      <c r="P169" s="23"/>
      <c r="Q169" s="23"/>
      <c r="R169" s="23"/>
      <c r="S169" s="52"/>
      <c r="T169" s="24"/>
      <c r="U169" s="25"/>
      <c r="V169" s="28"/>
      <c r="W169" s="23"/>
      <c r="X169" s="25"/>
      <c r="Y169" s="28"/>
      <c r="Z169" s="28"/>
      <c r="AA169" s="26"/>
      <c r="AB169" s="27"/>
      <c r="AC169" s="27"/>
      <c r="AD169" s="27"/>
      <c r="AE169" s="21"/>
      <c r="AK169" s="4"/>
      <c r="AL169" s="3"/>
    </row>
    <row r="170" spans="1:38" x14ac:dyDescent="0.35">
      <c r="B170" s="1"/>
      <c r="C170" s="1"/>
      <c r="D170" s="1"/>
      <c r="E170" s="12"/>
      <c r="F170" s="12"/>
      <c r="G170" s="10"/>
      <c r="H170" s="31"/>
      <c r="I170" s="35"/>
      <c r="J170" s="43"/>
      <c r="K170" s="23"/>
      <c r="L170" s="23"/>
      <c r="M170" s="23"/>
      <c r="N170" s="23"/>
      <c r="O170" s="52"/>
      <c r="P170" s="23"/>
      <c r="Q170" s="23"/>
      <c r="R170" s="23"/>
      <c r="S170" s="52"/>
      <c r="T170" s="24"/>
      <c r="U170" s="25"/>
      <c r="V170" s="28"/>
      <c r="W170" s="23"/>
      <c r="X170" s="25"/>
      <c r="Y170" s="28"/>
      <c r="Z170" s="28"/>
      <c r="AA170" s="26"/>
      <c r="AB170" s="27"/>
      <c r="AC170" s="27"/>
      <c r="AD170" s="27"/>
      <c r="AE170" s="21"/>
      <c r="AK170" s="4"/>
      <c r="AL170" s="3"/>
    </row>
    <row r="171" spans="1:38" x14ac:dyDescent="0.35">
      <c r="B171" s="1"/>
      <c r="C171" s="1"/>
      <c r="D171" s="1"/>
      <c r="E171" s="12"/>
      <c r="F171" s="12"/>
      <c r="G171" s="10"/>
      <c r="H171" s="31"/>
      <c r="I171" s="35"/>
      <c r="J171" s="43"/>
      <c r="K171" s="23"/>
      <c r="L171" s="23"/>
      <c r="M171" s="23"/>
      <c r="N171" s="23"/>
      <c r="O171" s="52"/>
      <c r="P171" s="23"/>
      <c r="Q171" s="23"/>
      <c r="R171" s="23"/>
      <c r="S171" s="52"/>
      <c r="T171" s="24"/>
      <c r="U171" s="25"/>
      <c r="V171" s="28"/>
      <c r="W171" s="23"/>
      <c r="X171" s="25"/>
      <c r="Y171" s="28"/>
      <c r="Z171" s="28"/>
      <c r="AA171" s="26"/>
      <c r="AB171" s="27"/>
      <c r="AC171" s="27"/>
      <c r="AD171" s="27"/>
      <c r="AE171" s="21"/>
      <c r="AK171" s="4"/>
      <c r="AL171" s="3"/>
    </row>
    <row r="172" spans="1:38" x14ac:dyDescent="0.35">
      <c r="B172" s="1"/>
      <c r="C172" s="1"/>
      <c r="D172" s="1"/>
      <c r="E172" s="12"/>
      <c r="F172" s="12"/>
      <c r="G172" s="10"/>
      <c r="H172" s="31"/>
      <c r="I172" s="35"/>
      <c r="J172" s="43"/>
      <c r="K172" s="23"/>
      <c r="L172" s="23"/>
      <c r="M172" s="23"/>
      <c r="N172" s="23"/>
      <c r="O172" s="52"/>
      <c r="P172" s="23"/>
      <c r="Q172" s="23"/>
      <c r="R172" s="23"/>
      <c r="S172" s="52"/>
      <c r="T172" s="24"/>
      <c r="U172" s="25"/>
      <c r="V172" s="28"/>
      <c r="W172" s="23"/>
      <c r="X172" s="25"/>
      <c r="Y172" s="28"/>
      <c r="Z172" s="28"/>
      <c r="AA172" s="26"/>
      <c r="AB172" s="27"/>
      <c r="AC172" s="27"/>
      <c r="AD172" s="27"/>
      <c r="AE172" s="21"/>
      <c r="AK172" s="4"/>
      <c r="AL172" s="3"/>
    </row>
    <row r="173" spans="1:38" x14ac:dyDescent="0.35">
      <c r="B173" s="1" t="s">
        <v>87</v>
      </c>
      <c r="C173" s="1" t="s">
        <v>59</v>
      </c>
      <c r="D173" s="1" t="s">
        <v>144</v>
      </c>
      <c r="E173" s="12" t="s">
        <v>58</v>
      </c>
      <c r="F173" s="12"/>
      <c r="G173" s="10" t="s">
        <v>57</v>
      </c>
      <c r="H173" s="31">
        <v>0</v>
      </c>
      <c r="I173" s="35"/>
      <c r="J173" s="43">
        <v>0</v>
      </c>
      <c r="K173" s="23"/>
      <c r="L173" s="23"/>
      <c r="M173" s="23"/>
      <c r="N173" s="23"/>
      <c r="O173" s="49">
        <v>75</v>
      </c>
      <c r="P173" s="23"/>
      <c r="Q173" s="23"/>
      <c r="R173" s="23"/>
      <c r="S173" s="49">
        <v>0</v>
      </c>
      <c r="T173" s="24"/>
      <c r="U173" s="25" t="e">
        <f>J173+O173+S173+#REF!</f>
        <v>#REF!</v>
      </c>
      <c r="V173" s="28"/>
      <c r="W173" s="23"/>
      <c r="X173" s="25" t="e">
        <f t="shared" si="123"/>
        <v>#REF!</v>
      </c>
      <c r="Y173" s="28" t="e">
        <f t="shared" si="124"/>
        <v>#REF!</v>
      </c>
      <c r="Z173" s="28" t="e">
        <f t="shared" si="125"/>
        <v>#REF!</v>
      </c>
      <c r="AA173" s="26" t="e">
        <f t="shared" si="122"/>
        <v>#REF!</v>
      </c>
      <c r="AB173" s="27"/>
      <c r="AC173" s="27"/>
      <c r="AD173" s="27"/>
      <c r="AE173" s="21"/>
      <c r="AK173" s="4">
        <v>75</v>
      </c>
      <c r="AL173" s="3"/>
    </row>
    <row r="174" spans="1:38" x14ac:dyDescent="0.35">
      <c r="B174" s="1" t="s">
        <v>87</v>
      </c>
      <c r="C174" s="1" t="s">
        <v>59</v>
      </c>
      <c r="D174" s="1" t="s">
        <v>145</v>
      </c>
      <c r="E174" s="12"/>
      <c r="F174" s="12"/>
      <c r="G174" s="10"/>
      <c r="H174" s="31">
        <v>0</v>
      </c>
      <c r="I174" s="35"/>
      <c r="J174" s="43">
        <v>0</v>
      </c>
      <c r="K174" s="23"/>
      <c r="L174" s="23"/>
      <c r="M174" s="23"/>
      <c r="N174" s="23"/>
      <c r="O174" s="49">
        <v>0</v>
      </c>
      <c r="P174" s="23"/>
      <c r="Q174" s="23"/>
      <c r="R174" s="23"/>
      <c r="S174" s="49">
        <v>0</v>
      </c>
      <c r="T174" s="24"/>
      <c r="U174" s="25" t="e">
        <f>J174+O174+S174+#REF!</f>
        <v>#REF!</v>
      </c>
      <c r="V174" s="28" t="e">
        <f t="shared" ref="V174:V177" si="142">U174*20%</f>
        <v>#REF!</v>
      </c>
      <c r="W174" s="23">
        <v>0</v>
      </c>
      <c r="X174" s="25" t="e">
        <f t="shared" si="123"/>
        <v>#REF!</v>
      </c>
      <c r="Y174" s="28" t="e">
        <f t="shared" si="124"/>
        <v>#REF!</v>
      </c>
      <c r="Z174" s="28" t="e">
        <f t="shared" si="125"/>
        <v>#REF!</v>
      </c>
      <c r="AA174" s="26" t="e">
        <f t="shared" si="122"/>
        <v>#REF!</v>
      </c>
      <c r="AB174" s="19"/>
      <c r="AC174" s="19"/>
      <c r="AD174" s="19"/>
      <c r="AK174" s="4"/>
    </row>
    <row r="175" spans="1:38" x14ac:dyDescent="0.35">
      <c r="B175" s="1" t="s">
        <v>87</v>
      </c>
      <c r="C175" s="1" t="s">
        <v>59</v>
      </c>
      <c r="D175" s="1" t="s">
        <v>146</v>
      </c>
      <c r="E175" s="12"/>
      <c r="F175" s="12"/>
      <c r="G175" s="10"/>
      <c r="H175" s="31">
        <v>0</v>
      </c>
      <c r="I175" s="35"/>
      <c r="J175" s="43">
        <v>0</v>
      </c>
      <c r="K175" s="23"/>
      <c r="L175" s="23"/>
      <c r="M175" s="23"/>
      <c r="N175" s="23"/>
      <c r="O175" s="49">
        <v>0</v>
      </c>
      <c r="P175" s="23"/>
      <c r="Q175" s="23"/>
      <c r="R175" s="23"/>
      <c r="S175" s="49">
        <v>0</v>
      </c>
      <c r="T175" s="24"/>
      <c r="U175" s="25" t="e">
        <f>J175+O175+S175+#REF!</f>
        <v>#REF!</v>
      </c>
      <c r="V175" s="28" t="e">
        <f t="shared" si="142"/>
        <v>#REF!</v>
      </c>
      <c r="W175" s="23">
        <v>0</v>
      </c>
      <c r="X175" s="25" t="e">
        <f t="shared" si="123"/>
        <v>#REF!</v>
      </c>
      <c r="Y175" s="28" t="e">
        <f t="shared" si="124"/>
        <v>#REF!</v>
      </c>
      <c r="Z175" s="28" t="e">
        <f t="shared" si="125"/>
        <v>#REF!</v>
      </c>
      <c r="AA175" s="26" t="e">
        <f t="shared" si="122"/>
        <v>#REF!</v>
      </c>
      <c r="AB175" s="19"/>
      <c r="AC175" s="19"/>
      <c r="AD175" s="19"/>
      <c r="AK175" s="4"/>
    </row>
    <row r="176" spans="1:38" x14ac:dyDescent="0.35">
      <c r="B176" s="1" t="s">
        <v>87</v>
      </c>
      <c r="C176" s="1" t="s">
        <v>59</v>
      </c>
      <c r="D176" s="1" t="s">
        <v>147</v>
      </c>
      <c r="E176" s="12"/>
      <c r="F176" s="12"/>
      <c r="G176" s="10"/>
      <c r="H176" s="31">
        <v>0</v>
      </c>
      <c r="I176" s="35"/>
      <c r="J176" s="43">
        <v>0</v>
      </c>
      <c r="K176" s="23"/>
      <c r="L176" s="23"/>
      <c r="M176" s="23"/>
      <c r="N176" s="23"/>
      <c r="O176" s="49">
        <v>0</v>
      </c>
      <c r="P176" s="23"/>
      <c r="Q176" s="23"/>
      <c r="R176" s="23"/>
      <c r="S176" s="49">
        <v>0</v>
      </c>
      <c r="T176" s="24"/>
      <c r="U176" s="25" t="e">
        <f>J176+O176+S176+#REF!</f>
        <v>#REF!</v>
      </c>
      <c r="V176" s="28" t="e">
        <f t="shared" si="142"/>
        <v>#REF!</v>
      </c>
      <c r="W176" s="23">
        <v>0</v>
      </c>
      <c r="X176" s="25" t="e">
        <f t="shared" si="123"/>
        <v>#REF!</v>
      </c>
      <c r="Y176" s="28" t="e">
        <f t="shared" si="124"/>
        <v>#REF!</v>
      </c>
      <c r="Z176" s="28" t="e">
        <f t="shared" si="125"/>
        <v>#REF!</v>
      </c>
      <c r="AA176" s="26" t="e">
        <f t="shared" si="122"/>
        <v>#REF!</v>
      </c>
      <c r="AB176" s="19"/>
      <c r="AC176" s="19"/>
      <c r="AD176" s="19"/>
      <c r="AK176" s="4"/>
    </row>
    <row r="177" spans="2:37" x14ac:dyDescent="0.35">
      <c r="B177" s="1" t="s">
        <v>87</v>
      </c>
      <c r="C177" s="1" t="s">
        <v>59</v>
      </c>
      <c r="D177" s="1" t="s">
        <v>148</v>
      </c>
      <c r="E177" s="12"/>
      <c r="F177" s="12"/>
      <c r="G177" s="10"/>
      <c r="H177" s="31">
        <v>0</v>
      </c>
      <c r="I177" s="35"/>
      <c r="J177" s="43">
        <v>0</v>
      </c>
      <c r="K177" s="23"/>
      <c r="L177" s="23"/>
      <c r="M177" s="23"/>
      <c r="N177" s="23"/>
      <c r="O177" s="49">
        <v>0</v>
      </c>
      <c r="P177" s="23"/>
      <c r="Q177" s="23"/>
      <c r="R177" s="23"/>
      <c r="S177" s="49">
        <v>0</v>
      </c>
      <c r="T177" s="24"/>
      <c r="U177" s="25" t="e">
        <f>J177+O177+S177+#REF!</f>
        <v>#REF!</v>
      </c>
      <c r="V177" s="28" t="e">
        <f t="shared" si="142"/>
        <v>#REF!</v>
      </c>
      <c r="W177" s="23">
        <v>0</v>
      </c>
      <c r="X177" s="25" t="e">
        <f t="shared" si="123"/>
        <v>#REF!</v>
      </c>
      <c r="Y177" s="28" t="e">
        <f t="shared" si="124"/>
        <v>#REF!</v>
      </c>
      <c r="Z177" s="28" t="e">
        <f t="shared" si="125"/>
        <v>#REF!</v>
      </c>
      <c r="AA177" s="26" t="e">
        <f t="shared" si="122"/>
        <v>#REF!</v>
      </c>
      <c r="AB177" s="19"/>
      <c r="AC177" s="19"/>
      <c r="AD177" s="19"/>
      <c r="AK177" s="4"/>
    </row>
    <row r="178" spans="2:37" x14ac:dyDescent="0.35">
      <c r="I178" s="37"/>
    </row>
    <row r="179" spans="2:37" x14ac:dyDescent="0.35">
      <c r="I179" s="37"/>
    </row>
    <row r="180" spans="2:37" x14ac:dyDescent="0.35">
      <c r="I180" s="37"/>
    </row>
    <row r="181" spans="2:37" x14ac:dyDescent="0.35">
      <c r="G181" s="9" t="s">
        <v>158</v>
      </c>
      <c r="I181" s="37"/>
      <c r="J181" s="43">
        <f>SUM(J2:J180)</f>
        <v>26.75</v>
      </c>
      <c r="K181" s="23"/>
      <c r="L181" s="23"/>
      <c r="M181" s="23"/>
      <c r="N181" s="23"/>
      <c r="O181" s="49">
        <f>SUM(O2:O180)</f>
        <v>617.5</v>
      </c>
      <c r="P181" s="23"/>
      <c r="Q181" s="23"/>
      <c r="R181" s="23"/>
      <c r="S181" s="49">
        <f>SUM(S2:S180)</f>
        <v>137</v>
      </c>
      <c r="T181" s="23"/>
      <c r="U181" s="25" t="e">
        <f>J181+O181+S181+#REF!</f>
        <v>#REF!</v>
      </c>
      <c r="V181" s="28" t="e">
        <f t="shared" ref="V181" si="143">U181*20%</f>
        <v>#REF!</v>
      </c>
      <c r="W181" s="23">
        <f>SUM(W2:W180)</f>
        <v>19.75</v>
      </c>
      <c r="X181" s="25" t="e">
        <f t="shared" ref="X181" si="144">SUM(U181:W181)</f>
        <v>#REF!</v>
      </c>
      <c r="Y181" s="28" t="e">
        <f t="shared" ref="Y181:Y182" si="145">X181*10%</f>
        <v>#REF!</v>
      </c>
      <c r="AA181" s="26" t="e">
        <f>SUM(AA2:AA177)</f>
        <v>#REF!</v>
      </c>
    </row>
    <row r="182" spans="2:37" x14ac:dyDescent="0.35">
      <c r="G182" s="9" t="s">
        <v>159</v>
      </c>
      <c r="J182" s="43">
        <f>J181</f>
        <v>26.75</v>
      </c>
      <c r="K182" s="23"/>
      <c r="L182" s="23"/>
      <c r="M182" s="23"/>
      <c r="N182" s="23"/>
      <c r="O182" s="49">
        <f>O181</f>
        <v>617.5</v>
      </c>
      <c r="P182" s="23"/>
      <c r="Q182" s="23"/>
      <c r="R182" s="23"/>
      <c r="S182" s="49">
        <f>S181</f>
        <v>137</v>
      </c>
      <c r="T182" s="23"/>
      <c r="U182" s="25" t="e">
        <f>J182+O182+S182+#REF!</f>
        <v>#REF!</v>
      </c>
      <c r="V182" s="28" t="e">
        <f>V181*0.2</f>
        <v>#REF!</v>
      </c>
      <c r="W182" s="23">
        <f>W181</f>
        <v>19.75</v>
      </c>
      <c r="X182" s="25" t="e">
        <f t="shared" ref="X182" si="146">SUM(U182:W182)</f>
        <v>#REF!</v>
      </c>
      <c r="Y182" s="28" t="e">
        <f t="shared" si="145"/>
        <v>#REF!</v>
      </c>
      <c r="AA182" s="26" t="e">
        <f t="shared" ref="AA182" si="147">X182+Y182+Z182</f>
        <v>#REF!</v>
      </c>
    </row>
    <row r="185" spans="2:37" x14ac:dyDescent="0.35">
      <c r="I185" s="182" t="e">
        <f>SUM(I2:I184)</f>
        <v>#REF!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67FD-FC8D-4E22-8D0F-0ADB1C2797DF}">
  <dimension ref="A1:AM93"/>
  <sheetViews>
    <sheetView showGridLines="0" zoomScaleNormal="100" workbookViewId="0">
      <pane ySplit="1" topLeftCell="A2" activePane="bottomLeft" state="frozen"/>
      <selection pane="bottomLeft" activeCell="P11" sqref="P11"/>
    </sheetView>
  </sheetViews>
  <sheetFormatPr baseColWidth="10" defaultColWidth="10.88671875" defaultRowHeight="15" outlineLevelRow="1" x14ac:dyDescent="0.35"/>
  <cols>
    <col min="1" max="1" width="6.44140625" style="102" customWidth="1"/>
    <col min="2" max="2" width="9.88671875" style="2" customWidth="1"/>
    <col min="3" max="3" width="9.88671875" style="121" customWidth="1"/>
    <col min="4" max="4" width="8.5546875" style="2" customWidth="1"/>
    <col min="5" max="5" width="9.109375" style="2" bestFit="1" customWidth="1"/>
    <col min="6" max="6" width="10.5546875" style="2" customWidth="1"/>
    <col min="7" max="7" width="59.5546875" style="11" customWidth="1"/>
    <col min="8" max="8" width="27" style="9" bestFit="1" customWidth="1"/>
    <col min="9" max="9" width="9.5546875" style="3" customWidth="1"/>
    <col min="10" max="10" width="15.5546875" style="3" customWidth="1"/>
    <col min="11" max="11" width="8.44140625" style="3" customWidth="1"/>
    <col min="12" max="12" width="11.5546875" style="3" bestFit="1" customWidth="1"/>
    <col min="13" max="13" width="6.33203125" style="3" customWidth="1"/>
    <col min="14" max="16" width="5.109375" style="3" customWidth="1"/>
    <col min="17" max="17" width="13.6640625" style="3" customWidth="1"/>
    <col min="18" max="18" width="10.88671875" style="3" customWidth="1"/>
    <col min="19" max="19" width="13.6640625" style="2" bestFit="1" customWidth="1"/>
    <col min="20" max="20" width="12.5546875" style="2" bestFit="1" customWidth="1"/>
    <col min="21" max="16384" width="10.88671875" style="2"/>
  </cols>
  <sheetData>
    <row r="1" spans="1:21" ht="39.6" x14ac:dyDescent="0.35">
      <c r="A1" s="101" t="s">
        <v>257</v>
      </c>
      <c r="B1" s="100" t="str">
        <f>'Calcul interne'!A1</f>
        <v>Priorisation Version</v>
      </c>
      <c r="C1" s="119" t="s">
        <v>258</v>
      </c>
      <c r="D1" s="100" t="str">
        <f>'Calcul interne'!B1</f>
        <v>Ancienne Réf.</v>
      </c>
      <c r="E1" s="100" t="str">
        <f>'Calcul interne'!C1</f>
        <v>Site</v>
      </c>
      <c r="F1" s="100" t="str">
        <f>'Calcul interne'!D1</f>
        <v>Nvlle Réf</v>
      </c>
      <c r="G1" s="100" t="str">
        <f>'Calcul interne'!E1</f>
        <v>Description</v>
      </c>
      <c r="H1" s="100" t="str">
        <f>'Calcul interne'!G1</f>
        <v>Catégorie</v>
      </c>
      <c r="I1" s="100" t="s">
        <v>196</v>
      </c>
      <c r="J1" s="100" t="s">
        <v>197</v>
      </c>
      <c r="K1" s="100" t="s">
        <v>61</v>
      </c>
      <c r="L1" s="100" t="s">
        <v>200</v>
      </c>
      <c r="M1" s="100"/>
      <c r="N1" s="37"/>
      <c r="O1" s="37"/>
      <c r="P1" s="37"/>
      <c r="Q1" s="100" t="s">
        <v>214</v>
      </c>
      <c r="R1" s="100" t="s">
        <v>221</v>
      </c>
      <c r="S1" s="100" t="s">
        <v>245</v>
      </c>
      <c r="T1" s="100" t="s">
        <v>246</v>
      </c>
      <c r="U1" s="100" t="s">
        <v>258</v>
      </c>
    </row>
    <row r="2" spans="1:21" x14ac:dyDescent="0.35">
      <c r="B2" s="70" t="s">
        <v>195</v>
      </c>
      <c r="C2" s="120"/>
      <c r="D2" s="95"/>
      <c r="E2" s="15"/>
      <c r="F2" s="15"/>
      <c r="G2" s="166" t="s">
        <v>293</v>
      </c>
      <c r="H2" s="103"/>
      <c r="I2" s="104"/>
      <c r="J2" s="167" t="s">
        <v>292</v>
      </c>
      <c r="K2" s="106">
        <f>SUM(K3:K10)</f>
        <v>38.879999999999995</v>
      </c>
      <c r="L2" s="105"/>
      <c r="M2" s="167"/>
      <c r="N2" s="72"/>
      <c r="O2" s="72"/>
      <c r="P2" s="72"/>
      <c r="Q2" s="167"/>
      <c r="R2" s="167"/>
      <c r="S2" s="167"/>
      <c r="T2" s="167"/>
    </row>
    <row r="3" spans="1:21" outlineLevel="1" x14ac:dyDescent="0.35">
      <c r="A3" s="102">
        <v>20</v>
      </c>
      <c r="B3" s="70" t="s">
        <v>195</v>
      </c>
      <c r="C3" s="120"/>
      <c r="D3" s="8" t="s">
        <v>7</v>
      </c>
      <c r="E3" s="8" t="s">
        <v>59</v>
      </c>
      <c r="F3" s="8" t="s">
        <v>121</v>
      </c>
      <c r="G3" s="13" t="s">
        <v>8</v>
      </c>
      <c r="H3" s="13" t="s">
        <v>6</v>
      </c>
      <c r="I3" s="63" t="s">
        <v>59</v>
      </c>
      <c r="J3" s="63" t="s">
        <v>204</v>
      </c>
      <c r="K3" s="65">
        <v>0</v>
      </c>
      <c r="L3" s="64">
        <v>0</v>
      </c>
      <c r="M3" s="69" t="s">
        <v>206</v>
      </c>
      <c r="N3" s="35"/>
      <c r="O3" s="35"/>
      <c r="P3" s="35"/>
      <c r="Q3" s="69" t="s">
        <v>241</v>
      </c>
      <c r="R3" s="69"/>
      <c r="S3" s="69"/>
      <c r="T3" s="69"/>
    </row>
    <row r="4" spans="1:21" outlineLevel="1" x14ac:dyDescent="0.35">
      <c r="A4" s="102">
        <v>26</v>
      </c>
      <c r="B4" s="70" t="s">
        <v>195</v>
      </c>
      <c r="C4" s="120"/>
      <c r="D4" s="8" t="s">
        <v>20</v>
      </c>
      <c r="E4" s="8" t="s">
        <v>59</v>
      </c>
      <c r="F4" s="8" t="s">
        <v>127</v>
      </c>
      <c r="G4" s="13" t="s">
        <v>21</v>
      </c>
      <c r="H4" s="13" t="s">
        <v>9</v>
      </c>
      <c r="I4" s="63" t="s">
        <v>59</v>
      </c>
      <c r="J4" s="63" t="s">
        <v>204</v>
      </c>
      <c r="K4" s="65">
        <v>0</v>
      </c>
      <c r="L4" s="64">
        <v>0</v>
      </c>
      <c r="M4" s="69" t="s">
        <v>207</v>
      </c>
      <c r="N4" s="35"/>
      <c r="O4" s="35"/>
      <c r="P4" s="35"/>
      <c r="Q4" s="69" t="s">
        <v>241</v>
      </c>
      <c r="R4" s="69"/>
      <c r="S4" s="69"/>
      <c r="T4" s="69"/>
    </row>
    <row r="5" spans="1:21" outlineLevel="1" x14ac:dyDescent="0.35">
      <c r="A5" s="102">
        <v>33</v>
      </c>
      <c r="B5" s="70" t="s">
        <v>195</v>
      </c>
      <c r="C5" s="120"/>
      <c r="D5" s="8" t="s">
        <v>36</v>
      </c>
      <c r="E5" s="8" t="s">
        <v>59</v>
      </c>
      <c r="F5" s="8" t="s">
        <v>134</v>
      </c>
      <c r="G5" s="13" t="s">
        <v>37</v>
      </c>
      <c r="H5" s="13" t="s">
        <v>33</v>
      </c>
      <c r="I5" s="63" t="s">
        <v>59</v>
      </c>
      <c r="J5" s="63" t="s">
        <v>204</v>
      </c>
      <c r="K5" s="65">
        <v>0</v>
      </c>
      <c r="L5" s="64">
        <v>0</v>
      </c>
      <c r="M5" s="69" t="s">
        <v>209</v>
      </c>
      <c r="N5" s="35"/>
      <c r="O5" s="35"/>
      <c r="P5" s="35"/>
      <c r="Q5" s="80" t="s">
        <v>244</v>
      </c>
      <c r="R5" s="69"/>
      <c r="S5" s="69"/>
      <c r="T5" s="69"/>
    </row>
    <row r="6" spans="1:21" ht="26.4" outlineLevel="1" x14ac:dyDescent="0.35">
      <c r="A6" s="102">
        <v>39</v>
      </c>
      <c r="B6" s="70" t="s">
        <v>195</v>
      </c>
      <c r="C6" s="120"/>
      <c r="D6" s="8" t="s">
        <v>49</v>
      </c>
      <c r="E6" s="8" t="s">
        <v>59</v>
      </c>
      <c r="F6" s="8" t="s">
        <v>140</v>
      </c>
      <c r="G6" s="13" t="s">
        <v>50</v>
      </c>
      <c r="H6" s="13" t="s">
        <v>235</v>
      </c>
      <c r="I6" s="63" t="s">
        <v>59</v>
      </c>
      <c r="J6" s="63" t="s">
        <v>204</v>
      </c>
      <c r="K6" s="65">
        <v>0</v>
      </c>
      <c r="L6" s="64">
        <v>0</v>
      </c>
      <c r="M6" s="69" t="s">
        <v>205</v>
      </c>
      <c r="N6" s="35"/>
      <c r="O6" s="35"/>
      <c r="P6" s="35"/>
      <c r="Q6" s="80" t="s">
        <v>244</v>
      </c>
      <c r="R6" s="69"/>
      <c r="S6" s="69"/>
      <c r="T6" s="69"/>
    </row>
    <row r="7" spans="1:21" outlineLevel="1" x14ac:dyDescent="0.35">
      <c r="A7" s="102">
        <v>41</v>
      </c>
      <c r="B7" s="70" t="s">
        <v>195</v>
      </c>
      <c r="C7" s="120"/>
      <c r="D7" s="8" t="s">
        <v>53</v>
      </c>
      <c r="E7" s="8" t="s">
        <v>59</v>
      </c>
      <c r="F7" s="8" t="s">
        <v>142</v>
      </c>
      <c r="G7" s="13" t="s">
        <v>54</v>
      </c>
      <c r="H7" s="13" t="s">
        <v>85</v>
      </c>
      <c r="I7" s="63" t="s">
        <v>59</v>
      </c>
      <c r="J7" s="63" t="s">
        <v>204</v>
      </c>
      <c r="K7" s="65">
        <v>0</v>
      </c>
      <c r="L7" s="66">
        <v>0</v>
      </c>
      <c r="M7" s="69" t="s">
        <v>208</v>
      </c>
      <c r="N7" s="35"/>
      <c r="O7" s="35"/>
      <c r="P7" s="35"/>
      <c r="Q7" s="80" t="s">
        <v>202</v>
      </c>
      <c r="R7" s="69"/>
      <c r="S7" s="69"/>
      <c r="T7" s="69"/>
    </row>
    <row r="8" spans="1:21" x14ac:dyDescent="0.35">
      <c r="A8" s="107"/>
      <c r="B8" s="108"/>
      <c r="C8" s="108"/>
      <c r="D8" s="109"/>
      <c r="E8" s="109"/>
      <c r="F8" s="109"/>
      <c r="G8" s="110"/>
      <c r="H8" s="111"/>
      <c r="I8" s="112"/>
      <c r="J8" s="113"/>
      <c r="K8" s="114"/>
      <c r="L8" s="115"/>
      <c r="M8" s="116"/>
      <c r="N8" s="117"/>
      <c r="O8" s="117"/>
      <c r="P8" s="117"/>
      <c r="Q8" s="118" t="s">
        <v>158</v>
      </c>
      <c r="R8" s="116"/>
      <c r="S8" s="118">
        <f>SUM(S2:S7)</f>
        <v>0</v>
      </c>
      <c r="T8" s="118">
        <f>SUM(T2:T7)</f>
        <v>0</v>
      </c>
    </row>
    <row r="9" spans="1:21" x14ac:dyDescent="0.35">
      <c r="B9" s="33" t="s">
        <v>188</v>
      </c>
      <c r="C9" s="122">
        <v>44456</v>
      </c>
      <c r="D9" s="95"/>
      <c r="E9" s="15"/>
      <c r="F9" s="15"/>
      <c r="G9" s="166" t="s">
        <v>286</v>
      </c>
      <c r="H9" s="103"/>
      <c r="I9" s="104"/>
      <c r="J9" s="167" t="s">
        <v>292</v>
      </c>
      <c r="K9" s="106">
        <f>SUM(K10:K24)</f>
        <v>38.879999999999995</v>
      </c>
      <c r="L9" s="105"/>
      <c r="M9" s="167"/>
      <c r="N9" s="72"/>
      <c r="O9" s="72"/>
      <c r="P9" s="72"/>
      <c r="Q9" s="167"/>
      <c r="R9" s="167"/>
      <c r="S9" s="167"/>
      <c r="T9" s="167"/>
    </row>
    <row r="10" spans="1:21" outlineLevel="1" x14ac:dyDescent="0.35">
      <c r="A10" s="102">
        <v>2</v>
      </c>
      <c r="B10" s="33" t="str">
        <f>'Calcul interne'!A3</f>
        <v>1.8.4</v>
      </c>
      <c r="C10" s="122">
        <v>44439</v>
      </c>
      <c r="D10" s="53" t="s">
        <v>195</v>
      </c>
      <c r="E10" s="1" t="s">
        <v>161</v>
      </c>
      <c r="F10" s="1" t="s">
        <v>163</v>
      </c>
      <c r="G10" s="12" t="s">
        <v>180</v>
      </c>
      <c r="H10" s="77" t="s">
        <v>193</v>
      </c>
      <c r="I10" s="54" t="s">
        <v>60</v>
      </c>
      <c r="J10" s="43"/>
      <c r="K10" s="68">
        <v>0</v>
      </c>
      <c r="L10" s="57">
        <v>0</v>
      </c>
      <c r="M10" s="43"/>
      <c r="N10" s="72"/>
      <c r="O10" s="72"/>
      <c r="P10" s="72"/>
      <c r="Q10" s="43"/>
      <c r="R10" s="43"/>
      <c r="S10" s="43"/>
      <c r="T10" s="43"/>
    </row>
    <row r="11" spans="1:21" outlineLevel="1" x14ac:dyDescent="0.35">
      <c r="A11" s="102">
        <v>3</v>
      </c>
      <c r="B11" s="33" t="str">
        <f>'Calcul interne'!A4</f>
        <v>1.8.4</v>
      </c>
      <c r="C11" s="122">
        <v>44439</v>
      </c>
      <c r="D11" s="53" t="s">
        <v>195</v>
      </c>
      <c r="E11" s="1" t="s">
        <v>161</v>
      </c>
      <c r="F11" s="1" t="s">
        <v>164</v>
      </c>
      <c r="G11" s="12" t="s">
        <v>181</v>
      </c>
      <c r="H11" s="77" t="s">
        <v>193</v>
      </c>
      <c r="I11" s="54" t="s">
        <v>60</v>
      </c>
      <c r="J11" s="43"/>
      <c r="K11" s="68">
        <v>0</v>
      </c>
      <c r="L11" s="57">
        <v>0</v>
      </c>
      <c r="M11" s="43"/>
      <c r="N11" s="72"/>
      <c r="O11" s="72"/>
      <c r="P11" s="72"/>
      <c r="Q11" s="43"/>
      <c r="R11" s="43"/>
      <c r="S11" s="43"/>
      <c r="T11" s="43"/>
    </row>
    <row r="12" spans="1:21" outlineLevel="1" x14ac:dyDescent="0.35">
      <c r="A12" s="102">
        <v>4</v>
      </c>
      <c r="B12" s="33" t="str">
        <f>'Calcul interne'!A5</f>
        <v>1.8.4</v>
      </c>
      <c r="C12" s="122">
        <v>44439</v>
      </c>
      <c r="D12" s="53" t="s">
        <v>195</v>
      </c>
      <c r="E12" s="1" t="s">
        <v>161</v>
      </c>
      <c r="F12" s="1" t="s">
        <v>165</v>
      </c>
      <c r="G12" s="12" t="s">
        <v>182</v>
      </c>
      <c r="H12" s="77" t="s">
        <v>193</v>
      </c>
      <c r="I12" s="54" t="s">
        <v>60</v>
      </c>
      <c r="J12" s="43"/>
      <c r="K12" s="68">
        <v>0</v>
      </c>
      <c r="L12" s="57">
        <v>0</v>
      </c>
      <c r="M12" s="43"/>
      <c r="N12" s="72"/>
      <c r="O12" s="72"/>
      <c r="P12" s="72"/>
      <c r="Q12" s="43"/>
      <c r="R12" s="43"/>
      <c r="S12" s="43"/>
      <c r="T12" s="43"/>
    </row>
    <row r="13" spans="1:21" ht="26.4" outlineLevel="1" x14ac:dyDescent="0.35">
      <c r="A13" s="102">
        <v>17</v>
      </c>
      <c r="B13" s="33" t="s">
        <v>188</v>
      </c>
      <c r="C13" s="122">
        <v>44439</v>
      </c>
      <c r="D13" s="1" t="s">
        <v>87</v>
      </c>
      <c r="E13" s="1" t="s">
        <v>79</v>
      </c>
      <c r="F13" s="1" t="s">
        <v>88</v>
      </c>
      <c r="G13" s="12" t="s">
        <v>78</v>
      </c>
      <c r="H13" s="77" t="s">
        <v>80</v>
      </c>
      <c r="I13" s="55" t="s">
        <v>199</v>
      </c>
      <c r="J13" s="55"/>
      <c r="K13" s="56">
        <v>4.3600000000000003</v>
      </c>
      <c r="L13" s="57">
        <f>K13*Budget!$B$5</f>
        <v>3058.5400000000004</v>
      </c>
      <c r="M13" s="43"/>
      <c r="N13" s="72"/>
      <c r="O13" s="72"/>
      <c r="P13" s="72"/>
      <c r="Q13" s="43"/>
      <c r="R13" s="43"/>
      <c r="S13" s="43"/>
      <c r="T13" s="43"/>
    </row>
    <row r="14" spans="1:21" outlineLevel="1" x14ac:dyDescent="0.35">
      <c r="A14" s="102">
        <v>18</v>
      </c>
      <c r="B14" s="33" t="s">
        <v>188</v>
      </c>
      <c r="C14" s="122">
        <v>44439</v>
      </c>
      <c r="D14" s="58" t="s">
        <v>0</v>
      </c>
      <c r="E14" s="58" t="s">
        <v>59</v>
      </c>
      <c r="F14" s="58" t="s">
        <v>119</v>
      </c>
      <c r="G14" s="59" t="s">
        <v>2</v>
      </c>
      <c r="H14" s="78" t="s">
        <v>1</v>
      </c>
      <c r="I14" s="60" t="s">
        <v>59</v>
      </c>
      <c r="J14" s="60" t="s">
        <v>203</v>
      </c>
      <c r="K14" s="79">
        <v>10</v>
      </c>
      <c r="L14" s="61">
        <f>K14*Budget!$B$5</f>
        <v>7015</v>
      </c>
      <c r="M14" s="62"/>
      <c r="N14" s="72"/>
      <c r="O14" s="72"/>
      <c r="P14" s="72"/>
      <c r="Q14" s="80" t="s">
        <v>202</v>
      </c>
      <c r="R14" s="91"/>
      <c r="S14" s="91">
        <f>K14</f>
        <v>10</v>
      </c>
      <c r="T14" s="91">
        <f>K14</f>
        <v>10</v>
      </c>
    </row>
    <row r="15" spans="1:21" outlineLevel="1" x14ac:dyDescent="0.35">
      <c r="A15" s="102">
        <v>19</v>
      </c>
      <c r="B15" s="33" t="s">
        <v>188</v>
      </c>
      <c r="C15" s="122">
        <v>44439</v>
      </c>
      <c r="D15" s="1" t="s">
        <v>4</v>
      </c>
      <c r="E15" s="1" t="s">
        <v>59</v>
      </c>
      <c r="F15" s="1" t="s">
        <v>120</v>
      </c>
      <c r="G15" s="12" t="s">
        <v>5</v>
      </c>
      <c r="H15" s="77" t="s">
        <v>3</v>
      </c>
      <c r="I15" s="54" t="s">
        <v>59</v>
      </c>
      <c r="J15" s="54"/>
      <c r="K15" s="67">
        <v>10</v>
      </c>
      <c r="L15" s="57">
        <f>K15*Budget!$B$5</f>
        <v>7015</v>
      </c>
      <c r="M15" s="43"/>
      <c r="N15" s="72"/>
      <c r="O15" s="72"/>
      <c r="P15" s="72"/>
      <c r="Q15" s="80" t="s">
        <v>202</v>
      </c>
      <c r="R15" s="43"/>
      <c r="S15" s="84">
        <f>K15</f>
        <v>10</v>
      </c>
      <c r="T15" s="84">
        <f>K15</f>
        <v>10</v>
      </c>
    </row>
    <row r="16" spans="1:21" outlineLevel="1" x14ac:dyDescent="0.35">
      <c r="A16" s="102">
        <v>49</v>
      </c>
      <c r="B16" s="33" t="s">
        <v>188</v>
      </c>
      <c r="C16" s="122">
        <v>44439</v>
      </c>
      <c r="D16" s="1"/>
      <c r="E16" s="1" t="s">
        <v>59</v>
      </c>
      <c r="F16" s="1" t="s">
        <v>188</v>
      </c>
      <c r="G16" s="12" t="s">
        <v>249</v>
      </c>
      <c r="H16" s="77" t="s">
        <v>256</v>
      </c>
      <c r="I16" s="54" t="s">
        <v>59</v>
      </c>
      <c r="J16" s="54"/>
      <c r="K16" s="67">
        <v>0</v>
      </c>
      <c r="L16" s="57">
        <v>0</v>
      </c>
      <c r="M16" s="68"/>
      <c r="N16" s="72"/>
      <c r="O16" s="72"/>
      <c r="P16" s="72"/>
      <c r="Q16" s="68"/>
      <c r="R16" s="68"/>
      <c r="S16" s="68"/>
      <c r="T16" s="68"/>
    </row>
    <row r="17" spans="1:20" outlineLevel="1" x14ac:dyDescent="0.35">
      <c r="B17" s="33" t="s">
        <v>188</v>
      </c>
      <c r="C17" s="122">
        <v>44439</v>
      </c>
      <c r="D17" s="1"/>
      <c r="E17" s="1"/>
      <c r="F17" s="1"/>
      <c r="G17" s="12" t="s">
        <v>294</v>
      </c>
      <c r="H17" s="77"/>
      <c r="I17" s="54"/>
      <c r="J17" s="54"/>
      <c r="K17" s="67"/>
      <c r="L17" s="57"/>
      <c r="M17" s="68"/>
      <c r="N17" s="72"/>
      <c r="O17" s="72"/>
      <c r="P17" s="72"/>
      <c r="Q17" s="68"/>
      <c r="R17" s="68"/>
      <c r="S17" s="68"/>
      <c r="T17" s="68"/>
    </row>
    <row r="18" spans="1:20" outlineLevel="1" x14ac:dyDescent="0.35">
      <c r="B18" s="33" t="s">
        <v>188</v>
      </c>
      <c r="C18" s="122">
        <v>44439</v>
      </c>
      <c r="D18" s="170"/>
      <c r="E18" s="170"/>
      <c r="F18" s="170" t="s">
        <v>297</v>
      </c>
      <c r="G18" s="171"/>
      <c r="H18" s="172"/>
      <c r="I18" s="173"/>
      <c r="J18" s="173"/>
      <c r="K18" s="174"/>
      <c r="L18" s="175"/>
      <c r="M18" s="176"/>
      <c r="N18" s="72"/>
      <c r="O18" s="72"/>
      <c r="P18" s="72"/>
      <c r="Q18" s="68"/>
      <c r="R18" s="68"/>
      <c r="S18" s="68"/>
      <c r="T18" s="68"/>
    </row>
    <row r="19" spans="1:20" outlineLevel="1" x14ac:dyDescent="0.35">
      <c r="B19" s="33" t="s">
        <v>188</v>
      </c>
      <c r="C19" s="122">
        <v>44439</v>
      </c>
      <c r="D19" s="170"/>
      <c r="E19" s="170"/>
      <c r="F19" s="170" t="s">
        <v>301</v>
      </c>
      <c r="G19" s="171"/>
      <c r="H19" s="172"/>
      <c r="I19" s="173"/>
      <c r="J19" s="173"/>
      <c r="K19" s="174"/>
      <c r="L19" s="175"/>
      <c r="M19" s="176"/>
      <c r="N19" s="72"/>
      <c r="O19" s="72"/>
      <c r="P19" s="72"/>
      <c r="Q19" s="68"/>
      <c r="R19" s="68"/>
      <c r="S19" s="68"/>
      <c r="T19" s="68"/>
    </row>
    <row r="20" spans="1:20" outlineLevel="1" x14ac:dyDescent="0.35">
      <c r="B20" s="108"/>
      <c r="C20" s="169"/>
      <c r="D20" s="170"/>
      <c r="E20" s="170"/>
      <c r="F20" s="170"/>
      <c r="G20" s="171"/>
      <c r="H20" s="172"/>
      <c r="I20" s="173"/>
      <c r="J20" s="173"/>
      <c r="K20" s="174"/>
      <c r="L20" s="175"/>
      <c r="M20" s="176"/>
      <c r="N20" s="72"/>
      <c r="O20" s="72"/>
      <c r="P20" s="72"/>
      <c r="Q20" s="68"/>
      <c r="R20" s="68"/>
      <c r="S20" s="68"/>
      <c r="T20" s="68"/>
    </row>
    <row r="21" spans="1:20" outlineLevel="1" x14ac:dyDescent="0.35">
      <c r="B21" s="108"/>
      <c r="C21" s="169"/>
      <c r="D21" s="170"/>
      <c r="E21" s="170"/>
      <c r="F21" s="170"/>
      <c r="G21" s="171"/>
      <c r="H21" s="172"/>
      <c r="I21" s="173"/>
      <c r="J21" s="173"/>
      <c r="K21" s="174"/>
      <c r="L21" s="175"/>
      <c r="M21" s="176"/>
      <c r="N21" s="72"/>
      <c r="O21" s="72"/>
      <c r="P21" s="72"/>
      <c r="Q21" s="68"/>
      <c r="R21" s="68"/>
      <c r="S21" s="68"/>
      <c r="T21" s="68"/>
    </row>
    <row r="22" spans="1:20" outlineLevel="1" x14ac:dyDescent="0.35">
      <c r="B22" s="108"/>
      <c r="C22" s="169"/>
      <c r="D22" s="170"/>
      <c r="E22" s="170"/>
      <c r="F22" s="170"/>
      <c r="G22" s="171"/>
      <c r="H22" s="172"/>
      <c r="I22" s="173"/>
      <c r="J22" s="173"/>
      <c r="K22" s="174"/>
      <c r="L22" s="175"/>
      <c r="M22" s="176"/>
      <c r="N22" s="72"/>
      <c r="O22" s="72"/>
      <c r="P22" s="72"/>
      <c r="Q22" s="68"/>
      <c r="R22" s="68"/>
      <c r="S22" s="68"/>
      <c r="T22" s="68"/>
    </row>
    <row r="23" spans="1:20" outlineLevel="1" x14ac:dyDescent="0.35">
      <c r="B23" s="108"/>
      <c r="C23" s="169"/>
      <c r="D23" s="170"/>
      <c r="E23" s="170"/>
      <c r="F23" s="170"/>
      <c r="G23" s="171"/>
      <c r="H23" s="172"/>
      <c r="I23" s="173"/>
      <c r="J23" s="173"/>
      <c r="K23" s="174"/>
      <c r="L23" s="175"/>
      <c r="M23" s="176"/>
      <c r="N23" s="72"/>
      <c r="O23" s="72"/>
      <c r="P23" s="72"/>
      <c r="Q23" s="68"/>
      <c r="R23" s="68"/>
      <c r="S23" s="68"/>
      <c r="T23" s="68"/>
    </row>
    <row r="24" spans="1:20" outlineLevel="1" x14ac:dyDescent="0.35">
      <c r="A24" s="102">
        <v>16</v>
      </c>
      <c r="B24" s="45" t="s">
        <v>237</v>
      </c>
      <c r="C24" s="123">
        <v>44456</v>
      </c>
      <c r="D24" s="136" t="s">
        <v>87</v>
      </c>
      <c r="E24" s="136" t="s">
        <v>60</v>
      </c>
      <c r="F24" s="136" t="s">
        <v>101</v>
      </c>
      <c r="G24" s="137" t="s">
        <v>81</v>
      </c>
      <c r="H24" s="138" t="s">
        <v>82</v>
      </c>
      <c r="I24" s="139" t="s">
        <v>60</v>
      </c>
      <c r="J24" s="143"/>
      <c r="K24" s="140">
        <v>14.52</v>
      </c>
      <c r="L24" s="141">
        <f>K24*Budget!$B$5</f>
        <v>10185.779999999999</v>
      </c>
      <c r="M24" s="142"/>
      <c r="N24" s="72"/>
      <c r="O24" s="72"/>
      <c r="P24" s="72"/>
      <c r="Q24" s="43"/>
      <c r="R24" s="43" t="s">
        <v>216</v>
      </c>
      <c r="S24" s="68">
        <f>K24</f>
        <v>14.52</v>
      </c>
      <c r="T24" s="68">
        <f>K24</f>
        <v>14.52</v>
      </c>
    </row>
    <row r="25" spans="1:20" x14ac:dyDescent="0.35">
      <c r="A25" s="107"/>
      <c r="B25" s="108"/>
      <c r="C25" s="108"/>
      <c r="D25" s="109"/>
      <c r="E25" s="109"/>
      <c r="F25" s="109"/>
      <c r="G25" s="110"/>
      <c r="H25" s="111"/>
      <c r="I25" s="112"/>
      <c r="J25" s="113"/>
      <c r="K25" s="114"/>
      <c r="L25" s="115"/>
      <c r="M25" s="116"/>
      <c r="N25" s="117"/>
      <c r="O25" s="117"/>
      <c r="P25" s="117"/>
      <c r="Q25" s="118" t="s">
        <v>158</v>
      </c>
      <c r="R25" s="116"/>
      <c r="S25" s="118">
        <f>SUM(S11:S24)</f>
        <v>34.519999999999996</v>
      </c>
      <c r="T25" s="118">
        <f>SUM(T11:T24)</f>
        <v>34.519999999999996</v>
      </c>
    </row>
    <row r="26" spans="1:20" x14ac:dyDescent="0.35">
      <c r="B26" s="45" t="s">
        <v>237</v>
      </c>
      <c r="C26" s="123" t="s">
        <v>261</v>
      </c>
      <c r="D26" s="95"/>
      <c r="E26" s="15"/>
      <c r="F26" s="15"/>
      <c r="G26" s="166" t="s">
        <v>287</v>
      </c>
      <c r="H26" s="103"/>
      <c r="I26" s="104"/>
      <c r="J26" s="167" t="s">
        <v>292</v>
      </c>
      <c r="K26" s="106">
        <f>SUM(K28:K50)</f>
        <v>106.71</v>
      </c>
      <c r="L26" s="105"/>
      <c r="M26" s="167"/>
      <c r="N26" s="72"/>
      <c r="O26" s="72"/>
      <c r="P26" s="72"/>
      <c r="Q26" s="167"/>
      <c r="R26" s="167"/>
      <c r="S26" s="167"/>
      <c r="T26" s="167"/>
    </row>
    <row r="27" spans="1:20" outlineLevel="1" x14ac:dyDescent="0.35">
      <c r="A27" s="102">
        <v>16</v>
      </c>
      <c r="B27" s="125" t="s">
        <v>237</v>
      </c>
      <c r="C27" s="126" t="s">
        <v>260</v>
      </c>
      <c r="D27" s="127" t="s">
        <v>87</v>
      </c>
      <c r="E27" s="127" t="s">
        <v>60</v>
      </c>
      <c r="F27" s="127" t="s">
        <v>101</v>
      </c>
      <c r="G27" s="128" t="s">
        <v>81</v>
      </c>
      <c r="H27" s="129" t="s">
        <v>82</v>
      </c>
      <c r="I27" s="130" t="s">
        <v>60</v>
      </c>
      <c r="J27" s="54"/>
      <c r="K27" s="131"/>
      <c r="L27" s="132"/>
      <c r="M27" s="133"/>
      <c r="N27" s="134"/>
      <c r="O27" s="134"/>
      <c r="P27" s="134"/>
      <c r="Q27" s="133"/>
      <c r="R27" s="133" t="s">
        <v>216</v>
      </c>
      <c r="S27" s="135"/>
      <c r="T27" s="135"/>
    </row>
    <row r="28" spans="1:20" outlineLevel="1" x14ac:dyDescent="0.35">
      <c r="A28" s="102">
        <v>22</v>
      </c>
      <c r="B28" s="45" t="s">
        <v>237</v>
      </c>
      <c r="C28" s="123" t="s">
        <v>260</v>
      </c>
      <c r="D28" s="1" t="s">
        <v>12</v>
      </c>
      <c r="E28" s="1" t="s">
        <v>59</v>
      </c>
      <c r="F28" s="1" t="s">
        <v>123</v>
      </c>
      <c r="G28" s="12" t="s">
        <v>13</v>
      </c>
      <c r="H28" s="77" t="s">
        <v>9</v>
      </c>
      <c r="I28" s="54" t="s">
        <v>59</v>
      </c>
      <c r="J28" s="56" t="s">
        <v>259</v>
      </c>
      <c r="K28" s="67">
        <v>26.74</v>
      </c>
      <c r="L28" s="57">
        <f>K28*Budget!$B$5</f>
        <v>18758.11</v>
      </c>
      <c r="M28" s="43"/>
      <c r="N28" s="72"/>
      <c r="O28" s="72">
        <f>'Calcul interne'!J47</f>
        <v>14.3</v>
      </c>
      <c r="P28" s="72">
        <f>O28-K28</f>
        <v>-12.439999999999998</v>
      </c>
      <c r="Q28" s="81" t="s">
        <v>243</v>
      </c>
      <c r="R28" s="97" t="s">
        <v>216</v>
      </c>
      <c r="S28" s="84"/>
      <c r="T28" s="84">
        <f>K28</f>
        <v>26.74</v>
      </c>
    </row>
    <row r="29" spans="1:20" outlineLevel="1" x14ac:dyDescent="0.35">
      <c r="A29" s="102">
        <v>6</v>
      </c>
      <c r="B29" s="45" t="s">
        <v>237</v>
      </c>
      <c r="C29" s="123" t="s">
        <v>260</v>
      </c>
      <c r="D29" s="1" t="s">
        <v>0</v>
      </c>
      <c r="E29" s="1" t="s">
        <v>60</v>
      </c>
      <c r="F29" s="1" t="s">
        <v>91</v>
      </c>
      <c r="G29" s="12" t="s">
        <v>66</v>
      </c>
      <c r="H29" s="77" t="s">
        <v>9</v>
      </c>
      <c r="I29" s="54" t="s">
        <v>60</v>
      </c>
      <c r="J29" s="56" t="s">
        <v>259</v>
      </c>
      <c r="K29" s="56">
        <v>7.56</v>
      </c>
      <c r="L29" s="57">
        <f>K29*Budget!$B$5</f>
        <v>5303.34</v>
      </c>
      <c r="M29" s="43"/>
      <c r="N29" s="72"/>
      <c r="O29" s="72">
        <f>'Calcul interne'!J13</f>
        <v>6.25</v>
      </c>
      <c r="P29" s="72">
        <f>O29-K29</f>
        <v>-1.3099999999999996</v>
      </c>
      <c r="Q29" s="43"/>
      <c r="R29" s="43"/>
      <c r="S29" s="68"/>
      <c r="T29" s="68"/>
    </row>
    <row r="30" spans="1:20" outlineLevel="1" x14ac:dyDescent="0.35">
      <c r="A30" s="102">
        <v>21</v>
      </c>
      <c r="B30" s="45" t="s">
        <v>237</v>
      </c>
      <c r="C30" s="123" t="s">
        <v>260</v>
      </c>
      <c r="D30" s="1" t="s">
        <v>10</v>
      </c>
      <c r="E30" s="1" t="s">
        <v>59</v>
      </c>
      <c r="F30" s="1" t="s">
        <v>122</v>
      </c>
      <c r="G30" s="12" t="s">
        <v>11</v>
      </c>
      <c r="H30" s="77" t="s">
        <v>9</v>
      </c>
      <c r="I30" s="54" t="s">
        <v>59</v>
      </c>
      <c r="J30" s="56" t="s">
        <v>259</v>
      </c>
      <c r="K30" s="67">
        <v>20.93</v>
      </c>
      <c r="L30" s="57">
        <f>K30*Budget!$B$5</f>
        <v>14682.395</v>
      </c>
      <c r="M30" s="43"/>
      <c r="N30" s="72"/>
      <c r="O30" s="72">
        <f>'Calcul interne'!J46</f>
        <v>3.95</v>
      </c>
      <c r="P30" s="72">
        <f>O30-K30</f>
        <v>-16.98</v>
      </c>
      <c r="Q30" s="81" t="s">
        <v>243</v>
      </c>
      <c r="R30" s="97" t="s">
        <v>216</v>
      </c>
      <c r="S30" s="84"/>
      <c r="T30" s="84">
        <f>K30</f>
        <v>20.93</v>
      </c>
    </row>
    <row r="31" spans="1:20" outlineLevel="1" x14ac:dyDescent="0.35">
      <c r="A31" s="102">
        <v>7</v>
      </c>
      <c r="B31" s="45" t="s">
        <v>237</v>
      </c>
      <c r="C31" s="123" t="s">
        <v>260</v>
      </c>
      <c r="D31" s="1" t="s">
        <v>4</v>
      </c>
      <c r="E31" s="1" t="s">
        <v>60</v>
      </c>
      <c r="F31" s="1" t="s">
        <v>92</v>
      </c>
      <c r="G31" s="12" t="s">
        <v>67</v>
      </c>
      <c r="H31" s="77" t="s">
        <v>9</v>
      </c>
      <c r="I31" s="54" t="s">
        <v>60</v>
      </c>
      <c r="J31" s="56" t="s">
        <v>259</v>
      </c>
      <c r="K31" s="56">
        <v>7.56</v>
      </c>
      <c r="L31" s="57">
        <f>K31*Budget!$B$5</f>
        <v>5303.34</v>
      </c>
      <c r="M31" s="43"/>
      <c r="N31" s="72"/>
      <c r="O31" s="72">
        <f>'Calcul interne'!J14</f>
        <v>6.25</v>
      </c>
      <c r="P31" s="72">
        <f>O31-K31</f>
        <v>-1.3099999999999996</v>
      </c>
      <c r="Q31" s="43"/>
      <c r="R31" s="43"/>
      <c r="S31" s="68"/>
      <c r="T31" s="68"/>
    </row>
    <row r="32" spans="1:20" ht="26.4" outlineLevel="1" x14ac:dyDescent="0.35">
      <c r="A32" s="102">
        <v>24</v>
      </c>
      <c r="B32" s="125" t="s">
        <v>237</v>
      </c>
      <c r="C32" s="126" t="s">
        <v>260</v>
      </c>
      <c r="D32" s="127" t="s">
        <v>16</v>
      </c>
      <c r="E32" s="127" t="s">
        <v>59</v>
      </c>
      <c r="F32" s="127" t="s">
        <v>125</v>
      </c>
      <c r="G32" s="128" t="s">
        <v>17</v>
      </c>
      <c r="H32" s="129" t="s">
        <v>9</v>
      </c>
      <c r="I32" s="130" t="s">
        <v>59</v>
      </c>
      <c r="J32" s="56"/>
      <c r="K32" s="131"/>
      <c r="L32" s="132"/>
      <c r="M32" s="133"/>
      <c r="N32" s="134"/>
      <c r="O32" s="134"/>
      <c r="P32" s="134"/>
      <c r="Q32" s="133" t="s">
        <v>243</v>
      </c>
      <c r="R32" s="133" t="s">
        <v>216</v>
      </c>
      <c r="S32" s="135"/>
      <c r="T32" s="135">
        <f>K32</f>
        <v>0</v>
      </c>
    </row>
    <row r="33" spans="1:39" ht="26.4" outlineLevel="1" x14ac:dyDescent="0.35">
      <c r="A33" s="102">
        <v>25</v>
      </c>
      <c r="B33" s="125" t="s">
        <v>237</v>
      </c>
      <c r="C33" s="126" t="s">
        <v>260</v>
      </c>
      <c r="D33" s="127" t="s">
        <v>18</v>
      </c>
      <c r="E33" s="127" t="s">
        <v>59</v>
      </c>
      <c r="F33" s="127" t="s">
        <v>126</v>
      </c>
      <c r="G33" s="128" t="s">
        <v>19</v>
      </c>
      <c r="H33" s="129" t="s">
        <v>9</v>
      </c>
      <c r="I33" s="130" t="s">
        <v>59</v>
      </c>
      <c r="J33" s="56"/>
      <c r="K33" s="131"/>
      <c r="L33" s="132"/>
      <c r="M33" s="133"/>
      <c r="N33" s="134"/>
      <c r="O33" s="134"/>
      <c r="P33" s="134"/>
      <c r="Q33" s="133" t="s">
        <v>243</v>
      </c>
      <c r="R33" s="133" t="s">
        <v>216</v>
      </c>
      <c r="S33" s="135"/>
      <c r="T33" s="135">
        <f>K33</f>
        <v>0</v>
      </c>
    </row>
    <row r="34" spans="1:39" outlineLevel="1" x14ac:dyDescent="0.35">
      <c r="A34" s="102">
        <v>27</v>
      </c>
      <c r="B34" s="45" t="s">
        <v>237</v>
      </c>
      <c r="C34" s="123" t="s">
        <v>260</v>
      </c>
      <c r="D34" s="1" t="s">
        <v>23</v>
      </c>
      <c r="E34" s="1" t="s">
        <v>59</v>
      </c>
      <c r="F34" s="1" t="s">
        <v>128</v>
      </c>
      <c r="G34" s="12" t="s">
        <v>24</v>
      </c>
      <c r="H34" s="77" t="s">
        <v>22</v>
      </c>
      <c r="I34" s="54" t="s">
        <v>59</v>
      </c>
      <c r="J34" s="54"/>
      <c r="K34" s="67">
        <v>31.82</v>
      </c>
      <c r="L34" s="57">
        <f>K34*Budget!$B$5</f>
        <v>22321.73</v>
      </c>
      <c r="M34" s="43"/>
      <c r="N34" s="72"/>
      <c r="O34" s="72">
        <f>'Calcul interne'!J52</f>
        <v>22.7</v>
      </c>
      <c r="P34" s="72">
        <f>O34-K34</f>
        <v>-9.120000000000001</v>
      </c>
      <c r="Q34" s="81" t="s">
        <v>243</v>
      </c>
      <c r="R34" s="97" t="s">
        <v>216</v>
      </c>
      <c r="S34" s="84"/>
      <c r="T34" s="84">
        <f>K34</f>
        <v>31.82</v>
      </c>
    </row>
    <row r="35" spans="1:39" outlineLevel="1" x14ac:dyDescent="0.35">
      <c r="A35" s="102">
        <v>28</v>
      </c>
      <c r="B35" s="45" t="s">
        <v>237</v>
      </c>
      <c r="C35" s="123" t="s">
        <v>260</v>
      </c>
      <c r="D35" s="1" t="s">
        <v>25</v>
      </c>
      <c r="E35" s="1" t="s">
        <v>59</v>
      </c>
      <c r="F35" s="1" t="s">
        <v>129</v>
      </c>
      <c r="G35" s="12" t="s">
        <v>26</v>
      </c>
      <c r="H35" s="77" t="s">
        <v>22</v>
      </c>
      <c r="I35" s="54" t="s">
        <v>59</v>
      </c>
      <c r="J35" s="54"/>
      <c r="K35" s="67">
        <v>5.08</v>
      </c>
      <c r="L35" s="57">
        <f>K35*Budget!$B$5</f>
        <v>3563.62</v>
      </c>
      <c r="M35" s="43"/>
      <c r="N35" s="72"/>
      <c r="O35" s="72">
        <f>'Calcul interne'!J53</f>
        <v>4.2</v>
      </c>
      <c r="P35" s="72">
        <f>O35-K35</f>
        <v>-0.87999999999999989</v>
      </c>
      <c r="Q35" s="81" t="s">
        <v>243</v>
      </c>
      <c r="R35" s="68" t="s">
        <v>216</v>
      </c>
      <c r="S35" s="84"/>
      <c r="T35" s="84">
        <f>K35</f>
        <v>5.08</v>
      </c>
    </row>
    <row r="36" spans="1:39" outlineLevel="1" x14ac:dyDescent="0.35">
      <c r="A36" s="102">
        <v>42</v>
      </c>
      <c r="B36" s="45" t="s">
        <v>237</v>
      </c>
      <c r="C36" s="123" t="s">
        <v>260</v>
      </c>
      <c r="D36" s="1" t="s">
        <v>55</v>
      </c>
      <c r="E36" s="1" t="s">
        <v>59</v>
      </c>
      <c r="F36" s="1" t="s">
        <v>143</v>
      </c>
      <c r="G36" s="177" t="s">
        <v>56</v>
      </c>
      <c r="H36" s="77" t="s">
        <v>86</v>
      </c>
      <c r="I36" s="54" t="s">
        <v>59</v>
      </c>
      <c r="J36" s="54" t="s">
        <v>236</v>
      </c>
      <c r="K36" s="67">
        <v>7.02</v>
      </c>
      <c r="L36" s="57">
        <f>K36*Budget!$B$5</f>
        <v>4924.53</v>
      </c>
      <c r="M36" s="68"/>
      <c r="N36" s="72"/>
      <c r="O36" s="72">
        <f>'Calcul interne'!J67</f>
        <v>10.6</v>
      </c>
      <c r="P36" s="148">
        <f>O36-K36</f>
        <v>3.58</v>
      </c>
      <c r="Q36" s="68" t="s">
        <v>215</v>
      </c>
      <c r="R36" s="68" t="s">
        <v>216</v>
      </c>
      <c r="S36" s="90"/>
      <c r="T36" s="90"/>
    </row>
    <row r="37" spans="1:39" outlineLevel="1" x14ac:dyDescent="0.35">
      <c r="A37" s="102" t="s">
        <v>285</v>
      </c>
      <c r="B37" s="45" t="s">
        <v>237</v>
      </c>
      <c r="C37" s="123" t="s">
        <v>260</v>
      </c>
      <c r="D37" s="1"/>
      <c r="E37" s="1" t="s">
        <v>59</v>
      </c>
      <c r="F37" s="1" t="s">
        <v>250</v>
      </c>
      <c r="G37" s="150" t="s">
        <v>249</v>
      </c>
      <c r="H37" s="77" t="s">
        <v>256</v>
      </c>
      <c r="I37" s="54" t="s">
        <v>59</v>
      </c>
      <c r="J37" s="54"/>
      <c r="K37" s="67">
        <v>0</v>
      </c>
      <c r="L37" s="57">
        <v>0</v>
      </c>
      <c r="M37" s="68"/>
      <c r="N37" s="72"/>
      <c r="O37" s="72"/>
      <c r="P37" s="148"/>
      <c r="Q37" s="68"/>
      <c r="R37" s="68"/>
      <c r="S37" s="90"/>
      <c r="T37" s="90"/>
    </row>
    <row r="38" spans="1:39" s="151" customFormat="1" ht="26.4" outlineLevel="1" x14ac:dyDescent="0.35">
      <c r="B38" s="125" t="s">
        <v>237</v>
      </c>
      <c r="C38" s="126" t="s">
        <v>260</v>
      </c>
      <c r="D38" s="127" t="s">
        <v>87</v>
      </c>
      <c r="E38" s="127" t="s">
        <v>59</v>
      </c>
      <c r="F38" s="127" t="s">
        <v>144</v>
      </c>
      <c r="G38" s="128" t="s">
        <v>284</v>
      </c>
      <c r="H38" s="129" t="s">
        <v>283</v>
      </c>
      <c r="I38" s="130" t="s">
        <v>59</v>
      </c>
      <c r="J38" s="130"/>
      <c r="K38" s="131"/>
      <c r="L38" s="132"/>
      <c r="M38" s="135"/>
      <c r="N38" s="134"/>
      <c r="O38" s="134"/>
      <c r="P38" s="134"/>
      <c r="Q38" s="133"/>
      <c r="R38" s="133"/>
      <c r="S38" s="133"/>
      <c r="T38" s="133"/>
      <c r="AF38" s="152"/>
      <c r="AG38" s="153"/>
      <c r="AH38" s="153"/>
      <c r="AI38" s="153"/>
      <c r="AJ38" s="153"/>
      <c r="AL38" s="154">
        <v>75</v>
      </c>
      <c r="AM38" s="153"/>
    </row>
    <row r="39" spans="1:39" s="151" customFormat="1" outlineLevel="1" x14ac:dyDescent="0.35">
      <c r="B39" s="125" t="s">
        <v>237</v>
      </c>
      <c r="C39" s="126" t="s">
        <v>260</v>
      </c>
      <c r="D39" s="127" t="s">
        <v>87</v>
      </c>
      <c r="E39" s="127" t="s">
        <v>59</v>
      </c>
      <c r="F39" s="127" t="s">
        <v>145</v>
      </c>
      <c r="G39" s="128" t="s">
        <v>267</v>
      </c>
      <c r="H39" s="129" t="s">
        <v>283</v>
      </c>
      <c r="I39" s="130" t="s">
        <v>59</v>
      </c>
      <c r="J39" s="130"/>
      <c r="K39" s="131"/>
      <c r="L39" s="132"/>
      <c r="M39" s="135"/>
      <c r="N39" s="134"/>
      <c r="O39" s="134"/>
      <c r="P39" s="134"/>
      <c r="Q39" s="133"/>
      <c r="R39" s="133"/>
      <c r="S39" s="133"/>
      <c r="T39" s="133"/>
      <c r="AF39" s="155"/>
      <c r="AG39" s="153"/>
      <c r="AH39" s="153"/>
      <c r="AI39" s="153"/>
      <c r="AJ39" s="153"/>
      <c r="AL39" s="154"/>
    </row>
    <row r="40" spans="1:39" s="151" customFormat="1" outlineLevel="1" x14ac:dyDescent="0.35">
      <c r="B40" s="125" t="s">
        <v>237</v>
      </c>
      <c r="C40" s="126" t="s">
        <v>260</v>
      </c>
      <c r="D40" s="127" t="s">
        <v>87</v>
      </c>
      <c r="E40" s="127" t="s">
        <v>59</v>
      </c>
      <c r="F40" s="127" t="s">
        <v>147</v>
      </c>
      <c r="G40" s="128" t="s">
        <v>268</v>
      </c>
      <c r="H40" s="129" t="s">
        <v>283</v>
      </c>
      <c r="I40" s="130" t="s">
        <v>59</v>
      </c>
      <c r="J40" s="130"/>
      <c r="K40" s="131"/>
      <c r="L40" s="132"/>
      <c r="M40" s="135"/>
      <c r="N40" s="134"/>
      <c r="O40" s="134"/>
      <c r="P40" s="134"/>
      <c r="Q40" s="133"/>
      <c r="R40" s="133"/>
      <c r="S40" s="133"/>
      <c r="T40" s="133"/>
      <c r="AF40" s="155"/>
      <c r="AG40" s="153"/>
      <c r="AH40" s="153"/>
      <c r="AI40" s="153"/>
      <c r="AJ40" s="153"/>
      <c r="AL40" s="154"/>
    </row>
    <row r="41" spans="1:39" s="151" customFormat="1" outlineLevel="1" x14ac:dyDescent="0.35">
      <c r="B41" s="125" t="s">
        <v>237</v>
      </c>
      <c r="C41" s="126" t="s">
        <v>260</v>
      </c>
      <c r="D41" s="127" t="s">
        <v>87</v>
      </c>
      <c r="E41" s="127" t="s">
        <v>59</v>
      </c>
      <c r="F41" s="127" t="s">
        <v>148</v>
      </c>
      <c r="G41" s="128" t="s">
        <v>269</v>
      </c>
      <c r="H41" s="129" t="s">
        <v>283</v>
      </c>
      <c r="I41" s="130" t="s">
        <v>59</v>
      </c>
      <c r="J41" s="130"/>
      <c r="K41" s="131"/>
      <c r="L41" s="132"/>
      <c r="M41" s="135"/>
      <c r="N41" s="134"/>
      <c r="O41" s="134"/>
      <c r="P41" s="134"/>
      <c r="Q41" s="133"/>
      <c r="R41" s="133"/>
      <c r="S41" s="133"/>
      <c r="T41" s="133"/>
      <c r="AF41" s="155"/>
      <c r="AG41" s="153"/>
      <c r="AH41" s="153"/>
      <c r="AI41" s="153"/>
      <c r="AJ41" s="153"/>
      <c r="AL41" s="154"/>
    </row>
    <row r="42" spans="1:39" s="151" customFormat="1" ht="26.4" outlineLevel="1" x14ac:dyDescent="0.35">
      <c r="B42" s="125" t="s">
        <v>237</v>
      </c>
      <c r="C42" s="126" t="s">
        <v>260</v>
      </c>
      <c r="D42" s="127" t="s">
        <v>87</v>
      </c>
      <c r="E42" s="127" t="s">
        <v>59</v>
      </c>
      <c r="F42" s="127" t="s">
        <v>230</v>
      </c>
      <c r="G42" s="128" t="s">
        <v>270</v>
      </c>
      <c r="H42" s="129" t="s">
        <v>283</v>
      </c>
      <c r="I42" s="130" t="s">
        <v>59</v>
      </c>
      <c r="J42" s="130"/>
      <c r="K42" s="131"/>
      <c r="L42" s="132"/>
      <c r="M42" s="135"/>
      <c r="N42" s="134"/>
      <c r="O42" s="134"/>
      <c r="P42" s="134"/>
      <c r="Q42" s="133"/>
      <c r="R42" s="133"/>
      <c r="S42" s="133"/>
      <c r="T42" s="133"/>
      <c r="AF42" s="155"/>
      <c r="AG42" s="153"/>
      <c r="AH42" s="153"/>
      <c r="AI42" s="153"/>
      <c r="AJ42" s="153"/>
      <c r="AL42" s="154"/>
    </row>
    <row r="43" spans="1:39" s="151" customFormat="1" outlineLevel="1" x14ac:dyDescent="0.35">
      <c r="B43" s="125" t="s">
        <v>237</v>
      </c>
      <c r="C43" s="126" t="s">
        <v>260</v>
      </c>
      <c r="D43" s="127" t="s">
        <v>87</v>
      </c>
      <c r="E43" s="127" t="s">
        <v>59</v>
      </c>
      <c r="F43" s="127" t="s">
        <v>277</v>
      </c>
      <c r="G43" s="128" t="s">
        <v>271</v>
      </c>
      <c r="H43" s="129" t="s">
        <v>283</v>
      </c>
      <c r="I43" s="130" t="s">
        <v>59</v>
      </c>
      <c r="J43" s="130"/>
      <c r="K43" s="131"/>
      <c r="L43" s="132"/>
      <c r="M43" s="135"/>
      <c r="N43" s="134"/>
      <c r="O43" s="134"/>
      <c r="P43" s="134"/>
      <c r="Q43" s="133"/>
      <c r="R43" s="133"/>
      <c r="S43" s="133"/>
      <c r="T43" s="133"/>
      <c r="AF43" s="155"/>
      <c r="AG43" s="153"/>
      <c r="AH43" s="153"/>
      <c r="AI43" s="153"/>
      <c r="AJ43" s="153"/>
      <c r="AL43" s="154"/>
    </row>
    <row r="44" spans="1:39" s="151" customFormat="1" outlineLevel="1" x14ac:dyDescent="0.35">
      <c r="B44" s="125" t="s">
        <v>237</v>
      </c>
      <c r="C44" s="126" t="s">
        <v>260</v>
      </c>
      <c r="D44" s="127" t="s">
        <v>87</v>
      </c>
      <c r="E44" s="127" t="s">
        <v>59</v>
      </c>
      <c r="F44" s="127" t="s">
        <v>278</v>
      </c>
      <c r="G44" s="128" t="s">
        <v>272</v>
      </c>
      <c r="H44" s="129" t="s">
        <v>283</v>
      </c>
      <c r="I44" s="130" t="s">
        <v>59</v>
      </c>
      <c r="J44" s="130"/>
      <c r="K44" s="131"/>
      <c r="L44" s="132"/>
      <c r="M44" s="135"/>
      <c r="N44" s="134"/>
      <c r="O44" s="134"/>
      <c r="P44" s="134"/>
      <c r="Q44" s="133"/>
      <c r="R44" s="133"/>
      <c r="S44" s="133"/>
      <c r="T44" s="133"/>
      <c r="AF44" s="155"/>
      <c r="AG44" s="153"/>
      <c r="AH44" s="153"/>
      <c r="AI44" s="153"/>
      <c r="AJ44" s="153"/>
      <c r="AL44" s="154"/>
    </row>
    <row r="45" spans="1:39" s="151" customFormat="1" outlineLevel="1" x14ac:dyDescent="0.35">
      <c r="B45" s="125" t="s">
        <v>237</v>
      </c>
      <c r="C45" s="126" t="s">
        <v>260</v>
      </c>
      <c r="D45" s="127" t="s">
        <v>87</v>
      </c>
      <c r="E45" s="127" t="s">
        <v>59</v>
      </c>
      <c r="F45" s="127" t="s">
        <v>279</v>
      </c>
      <c r="G45" s="128" t="s">
        <v>273</v>
      </c>
      <c r="H45" s="129" t="s">
        <v>283</v>
      </c>
      <c r="I45" s="130" t="s">
        <v>59</v>
      </c>
      <c r="J45" s="130"/>
      <c r="K45" s="131"/>
      <c r="L45" s="132"/>
      <c r="M45" s="135"/>
      <c r="N45" s="134"/>
      <c r="O45" s="134"/>
      <c r="P45" s="134"/>
      <c r="Q45" s="133"/>
      <c r="R45" s="133"/>
      <c r="S45" s="133"/>
      <c r="T45" s="133"/>
      <c r="AF45" s="155"/>
      <c r="AG45" s="153"/>
      <c r="AH45" s="153"/>
      <c r="AI45" s="153"/>
      <c r="AJ45" s="153"/>
      <c r="AL45" s="154"/>
    </row>
    <row r="46" spans="1:39" s="151" customFormat="1" outlineLevel="1" x14ac:dyDescent="0.35">
      <c r="B46" s="125" t="s">
        <v>237</v>
      </c>
      <c r="C46" s="126" t="s">
        <v>260</v>
      </c>
      <c r="D46" s="127" t="s">
        <v>87</v>
      </c>
      <c r="E46" s="127" t="s">
        <v>59</v>
      </c>
      <c r="F46" s="127" t="s">
        <v>280</v>
      </c>
      <c r="G46" s="128" t="s">
        <v>274</v>
      </c>
      <c r="H46" s="129" t="s">
        <v>283</v>
      </c>
      <c r="I46" s="130" t="s">
        <v>59</v>
      </c>
      <c r="J46" s="130"/>
      <c r="K46" s="131"/>
      <c r="L46" s="132"/>
      <c r="M46" s="135"/>
      <c r="N46" s="134"/>
      <c r="O46" s="134"/>
      <c r="P46" s="134"/>
      <c r="Q46" s="133"/>
      <c r="R46" s="133"/>
      <c r="S46" s="133"/>
      <c r="T46" s="133"/>
      <c r="AF46" s="155"/>
      <c r="AG46" s="153"/>
      <c r="AH46" s="153"/>
      <c r="AI46" s="153"/>
      <c r="AJ46" s="153"/>
      <c r="AL46" s="154"/>
    </row>
    <row r="47" spans="1:39" s="151" customFormat="1" outlineLevel="1" x14ac:dyDescent="0.35">
      <c r="B47" s="180" t="s">
        <v>237</v>
      </c>
      <c r="C47" s="179" t="s">
        <v>260</v>
      </c>
      <c r="D47" s="127" t="s">
        <v>87</v>
      </c>
      <c r="E47" s="127" t="s">
        <v>59</v>
      </c>
      <c r="F47" s="127" t="s">
        <v>281</v>
      </c>
      <c r="G47" s="128" t="s">
        <v>275</v>
      </c>
      <c r="H47" s="129" t="s">
        <v>283</v>
      </c>
      <c r="I47" s="130" t="s">
        <v>59</v>
      </c>
      <c r="J47" s="130"/>
      <c r="K47" s="131"/>
      <c r="L47" s="132"/>
      <c r="M47" s="135"/>
      <c r="N47" s="134"/>
      <c r="O47" s="134"/>
      <c r="P47" s="134"/>
      <c r="Q47" s="133"/>
      <c r="R47" s="133"/>
      <c r="S47" s="133"/>
      <c r="T47" s="133"/>
      <c r="AF47" s="155"/>
      <c r="AG47" s="153"/>
      <c r="AH47" s="153"/>
      <c r="AI47" s="153"/>
      <c r="AJ47" s="153"/>
      <c r="AL47" s="154"/>
    </row>
    <row r="48" spans="1:39" s="151" customFormat="1" outlineLevel="1" x14ac:dyDescent="0.35">
      <c r="B48" s="125" t="s">
        <v>237</v>
      </c>
      <c r="C48" s="126" t="s">
        <v>260</v>
      </c>
      <c r="D48" s="127" t="s">
        <v>87</v>
      </c>
      <c r="E48" s="127" t="s">
        <v>59</v>
      </c>
      <c r="F48" s="127" t="s">
        <v>146</v>
      </c>
      <c r="G48" s="128" t="s">
        <v>276</v>
      </c>
      <c r="H48" s="129" t="s">
        <v>283</v>
      </c>
      <c r="I48" s="130" t="s">
        <v>59</v>
      </c>
      <c r="J48" s="130"/>
      <c r="K48" s="131"/>
      <c r="L48" s="132"/>
      <c r="M48" s="135"/>
      <c r="N48" s="134"/>
      <c r="O48" s="134"/>
      <c r="P48" s="134"/>
      <c r="Q48" s="133"/>
      <c r="R48" s="133"/>
      <c r="S48" s="133"/>
      <c r="T48" s="133"/>
      <c r="AF48" s="155"/>
      <c r="AG48" s="153"/>
      <c r="AH48" s="153"/>
      <c r="AI48" s="153"/>
      <c r="AJ48" s="153"/>
      <c r="AL48" s="154"/>
    </row>
    <row r="49" spans="1:20" outlineLevel="1" x14ac:dyDescent="0.35">
      <c r="A49" s="102">
        <v>43</v>
      </c>
      <c r="B49" s="125" t="s">
        <v>237</v>
      </c>
      <c r="C49" s="156" t="s">
        <v>260</v>
      </c>
      <c r="D49" s="157" t="s">
        <v>219</v>
      </c>
      <c r="E49" s="157" t="s">
        <v>59</v>
      </c>
      <c r="F49" s="157"/>
      <c r="G49" s="158" t="s">
        <v>217</v>
      </c>
      <c r="H49" s="159" t="s">
        <v>9</v>
      </c>
      <c r="I49" s="160" t="s">
        <v>59</v>
      </c>
      <c r="J49" s="161" t="s">
        <v>255</v>
      </c>
      <c r="K49" s="162">
        <v>0</v>
      </c>
      <c r="L49" s="163">
        <f>K49*Budget!$B$5</f>
        <v>0</v>
      </c>
      <c r="M49" s="164"/>
      <c r="N49" s="165"/>
      <c r="O49" s="165"/>
      <c r="P49" s="165"/>
      <c r="Q49" s="164" t="s">
        <v>219</v>
      </c>
      <c r="R49" s="164" t="s">
        <v>216</v>
      </c>
      <c r="S49" s="135"/>
      <c r="T49" s="135"/>
    </row>
    <row r="50" spans="1:20" outlineLevel="1" x14ac:dyDescent="0.35">
      <c r="A50" s="102">
        <v>44</v>
      </c>
      <c r="B50" s="125" t="s">
        <v>237</v>
      </c>
      <c r="C50" s="156" t="s">
        <v>260</v>
      </c>
      <c r="D50" s="157" t="s">
        <v>220</v>
      </c>
      <c r="E50" s="157" t="s">
        <v>59</v>
      </c>
      <c r="F50" s="157"/>
      <c r="G50" s="158" t="s">
        <v>218</v>
      </c>
      <c r="H50" s="159" t="s">
        <v>9</v>
      </c>
      <c r="I50" s="160" t="s">
        <v>59</v>
      </c>
      <c r="J50" s="161" t="s">
        <v>255</v>
      </c>
      <c r="K50" s="162">
        <v>0</v>
      </c>
      <c r="L50" s="163">
        <f>K50*Budget!$B$5</f>
        <v>0</v>
      </c>
      <c r="M50" s="164"/>
      <c r="N50" s="165"/>
      <c r="O50" s="165"/>
      <c r="P50" s="165"/>
      <c r="Q50" s="164" t="s">
        <v>220</v>
      </c>
      <c r="R50" s="164" t="s">
        <v>216</v>
      </c>
      <c r="S50" s="135"/>
      <c r="T50" s="135"/>
    </row>
    <row r="51" spans="1:20" x14ac:dyDescent="0.35">
      <c r="A51" s="107"/>
      <c r="B51" s="108"/>
      <c r="C51" s="108"/>
      <c r="D51" s="109"/>
      <c r="E51" s="109"/>
      <c r="F51" s="109"/>
      <c r="G51" s="110"/>
      <c r="H51" s="111"/>
      <c r="I51" s="112"/>
      <c r="J51" s="113"/>
      <c r="K51" s="117"/>
      <c r="L51" s="115"/>
      <c r="M51" s="116"/>
      <c r="N51" s="117"/>
      <c r="O51" s="117">
        <f>SUM(O27:O50)</f>
        <v>68.25</v>
      </c>
      <c r="P51" s="117">
        <f>SUM(P27:P50)</f>
        <v>-38.46</v>
      </c>
      <c r="Q51" s="118" t="s">
        <v>158</v>
      </c>
      <c r="R51" s="116"/>
      <c r="S51" s="118">
        <f>SUM(S27:S50)</f>
        <v>0</v>
      </c>
      <c r="T51" s="118">
        <f>SUM(T27:T50)</f>
        <v>84.570000000000007</v>
      </c>
    </row>
    <row r="52" spans="1:20" x14ac:dyDescent="0.35">
      <c r="B52" s="74" t="s">
        <v>238</v>
      </c>
      <c r="C52" s="123" t="s">
        <v>87</v>
      </c>
      <c r="D52" s="95"/>
      <c r="E52" s="15"/>
      <c r="F52" s="15"/>
      <c r="G52" s="166" t="s">
        <v>307</v>
      </c>
      <c r="H52" s="103"/>
      <c r="I52" s="104"/>
      <c r="J52" s="167" t="s">
        <v>292</v>
      </c>
      <c r="K52" s="106">
        <f>SUM(K53:K61)</f>
        <v>131.64999999999998</v>
      </c>
      <c r="L52" s="105"/>
      <c r="M52" s="167"/>
      <c r="N52" s="72"/>
      <c r="O52" s="72"/>
      <c r="P52" s="72"/>
      <c r="Q52" s="167"/>
      <c r="R52" s="167"/>
      <c r="S52" s="167"/>
      <c r="T52" s="167"/>
    </row>
    <row r="53" spans="1:20" ht="26.4" outlineLevel="1" x14ac:dyDescent="0.35">
      <c r="A53" s="102">
        <v>24</v>
      </c>
      <c r="B53" s="45" t="s">
        <v>237</v>
      </c>
      <c r="C53" s="123" t="s">
        <v>260</v>
      </c>
      <c r="D53" s="1" t="s">
        <v>16</v>
      </c>
      <c r="E53" s="1" t="s">
        <v>59</v>
      </c>
      <c r="F53" s="1" t="s">
        <v>125</v>
      </c>
      <c r="G53" s="12" t="s">
        <v>17</v>
      </c>
      <c r="H53" s="77" t="s">
        <v>9</v>
      </c>
      <c r="I53" s="54" t="s">
        <v>59</v>
      </c>
      <c r="J53" s="54"/>
      <c r="K53" s="67">
        <v>20.329999999999998</v>
      </c>
      <c r="L53" s="57">
        <f>K53*Budget!$B$5</f>
        <v>14261.494999999999</v>
      </c>
      <c r="M53" s="43"/>
      <c r="N53" s="72"/>
      <c r="O53" s="72"/>
      <c r="P53" s="72"/>
      <c r="Q53" s="81" t="s">
        <v>243</v>
      </c>
      <c r="R53" s="97" t="s">
        <v>216</v>
      </c>
      <c r="S53" s="84"/>
      <c r="T53" s="84">
        <f t="shared" ref="T53:T60" si="0">K53</f>
        <v>20.329999999999998</v>
      </c>
    </row>
    <row r="54" spans="1:20" ht="26.4" outlineLevel="1" x14ac:dyDescent="0.35">
      <c r="A54" s="102">
        <v>25</v>
      </c>
      <c r="B54" s="45" t="s">
        <v>237</v>
      </c>
      <c r="C54" s="123" t="s">
        <v>260</v>
      </c>
      <c r="D54" s="1" t="s">
        <v>18</v>
      </c>
      <c r="E54" s="1" t="s">
        <v>59</v>
      </c>
      <c r="F54" s="1" t="s">
        <v>126</v>
      </c>
      <c r="G54" s="12" t="s">
        <v>19</v>
      </c>
      <c r="H54" s="77" t="s">
        <v>9</v>
      </c>
      <c r="I54" s="54" t="s">
        <v>59</v>
      </c>
      <c r="J54" s="54"/>
      <c r="K54" s="67">
        <v>20.329999999999998</v>
      </c>
      <c r="L54" s="57">
        <f>K54*Budget!$B$5</f>
        <v>14261.494999999999</v>
      </c>
      <c r="M54" s="43"/>
      <c r="N54" s="72"/>
      <c r="O54" s="72"/>
      <c r="P54" s="72"/>
      <c r="Q54" s="81" t="s">
        <v>243</v>
      </c>
      <c r="R54" s="97" t="s">
        <v>216</v>
      </c>
      <c r="S54" s="84"/>
      <c r="T54" s="84">
        <f t="shared" si="0"/>
        <v>20.329999999999998</v>
      </c>
    </row>
    <row r="55" spans="1:20" ht="26.4" outlineLevel="1" x14ac:dyDescent="0.35">
      <c r="A55" s="102">
        <v>29</v>
      </c>
      <c r="B55" s="74" t="s">
        <v>238</v>
      </c>
      <c r="C55" s="123" t="s">
        <v>261</v>
      </c>
      <c r="D55" s="1" t="s">
        <v>27</v>
      </c>
      <c r="E55" s="1" t="s">
        <v>59</v>
      </c>
      <c r="F55" s="1" t="s">
        <v>130</v>
      </c>
      <c r="G55" s="12" t="s">
        <v>28</v>
      </c>
      <c r="H55" s="77" t="s">
        <v>22</v>
      </c>
      <c r="I55" s="54" t="s">
        <v>59</v>
      </c>
      <c r="J55" s="54"/>
      <c r="K55" s="67">
        <v>17.3</v>
      </c>
      <c r="L55" s="57">
        <f>K55*Budget!$B$5</f>
        <v>12135.95</v>
      </c>
      <c r="M55" s="43"/>
      <c r="N55" s="72"/>
      <c r="O55" s="72"/>
      <c r="P55" s="72"/>
      <c r="Q55" s="82" t="s">
        <v>242</v>
      </c>
      <c r="R55" s="43" t="s">
        <v>222</v>
      </c>
      <c r="S55" s="98"/>
      <c r="T55" s="98">
        <f t="shared" si="0"/>
        <v>17.3</v>
      </c>
    </row>
    <row r="56" spans="1:20" outlineLevel="1" x14ac:dyDescent="0.35">
      <c r="A56" s="102">
        <v>30</v>
      </c>
      <c r="B56" s="74" t="s">
        <v>238</v>
      </c>
      <c r="C56" s="123" t="s">
        <v>261</v>
      </c>
      <c r="D56" s="1" t="s">
        <v>29</v>
      </c>
      <c r="E56" s="1" t="s">
        <v>59</v>
      </c>
      <c r="F56" s="1" t="s">
        <v>131</v>
      </c>
      <c r="G56" s="12" t="s">
        <v>30</v>
      </c>
      <c r="H56" s="77" t="s">
        <v>22</v>
      </c>
      <c r="I56" s="54" t="s">
        <v>59</v>
      </c>
      <c r="J56" s="54"/>
      <c r="K56" s="67">
        <v>10.16</v>
      </c>
      <c r="L56" s="57">
        <f>K56*Budget!$B$5</f>
        <v>7127.24</v>
      </c>
      <c r="M56" s="43"/>
      <c r="N56" s="72"/>
      <c r="O56" s="72"/>
      <c r="P56" s="72"/>
      <c r="Q56" s="82" t="s">
        <v>242</v>
      </c>
      <c r="R56" s="43" t="s">
        <v>222</v>
      </c>
      <c r="S56" s="98"/>
      <c r="T56" s="98">
        <f t="shared" si="0"/>
        <v>10.16</v>
      </c>
    </row>
    <row r="57" spans="1:20" outlineLevel="1" x14ac:dyDescent="0.35">
      <c r="A57" s="102">
        <v>32</v>
      </c>
      <c r="B57" s="74" t="s">
        <v>238</v>
      </c>
      <c r="C57" s="123" t="s">
        <v>261</v>
      </c>
      <c r="D57" s="1" t="s">
        <v>34</v>
      </c>
      <c r="E57" s="1" t="s">
        <v>59</v>
      </c>
      <c r="F57" s="1" t="s">
        <v>133</v>
      </c>
      <c r="G57" s="12" t="s">
        <v>35</v>
      </c>
      <c r="H57" s="77" t="s">
        <v>33</v>
      </c>
      <c r="I57" s="54" t="s">
        <v>59</v>
      </c>
      <c r="J57" s="54"/>
      <c r="K57" s="67">
        <v>13.67</v>
      </c>
      <c r="L57" s="57">
        <f>K57*Budget!$B$5</f>
        <v>9589.5049999999992</v>
      </c>
      <c r="M57" s="43"/>
      <c r="N57" s="72"/>
      <c r="O57" s="72"/>
      <c r="P57" s="72"/>
      <c r="Q57" s="80" t="s">
        <v>202</v>
      </c>
      <c r="R57" s="43" t="s">
        <v>222</v>
      </c>
      <c r="S57" s="98">
        <f>K57</f>
        <v>13.67</v>
      </c>
      <c r="T57" s="98">
        <f t="shared" si="0"/>
        <v>13.67</v>
      </c>
    </row>
    <row r="58" spans="1:20" ht="26.4" outlineLevel="1" x14ac:dyDescent="0.35">
      <c r="A58" s="102">
        <v>36</v>
      </c>
      <c r="B58" s="74" t="s">
        <v>238</v>
      </c>
      <c r="C58" s="123" t="s">
        <v>261</v>
      </c>
      <c r="D58" s="1" t="s">
        <v>42</v>
      </c>
      <c r="E58" s="1" t="s">
        <v>59</v>
      </c>
      <c r="F58" s="1" t="s">
        <v>137</v>
      </c>
      <c r="G58" s="12" t="s">
        <v>43</v>
      </c>
      <c r="H58" s="77" t="s">
        <v>33</v>
      </c>
      <c r="I58" s="54" t="s">
        <v>59</v>
      </c>
      <c r="J58" s="54"/>
      <c r="K58" s="67">
        <v>7.99</v>
      </c>
      <c r="L58" s="57">
        <f>K58*Budget!$B$5</f>
        <v>5604.9850000000006</v>
      </c>
      <c r="M58" s="43"/>
      <c r="N58" s="72"/>
      <c r="O58" s="72"/>
      <c r="P58" s="72"/>
      <c r="Q58" s="80" t="s">
        <v>202</v>
      </c>
      <c r="R58" s="43" t="s">
        <v>222</v>
      </c>
      <c r="S58" s="98">
        <f>K58</f>
        <v>7.99</v>
      </c>
      <c r="T58" s="98">
        <f t="shared" si="0"/>
        <v>7.99</v>
      </c>
    </row>
    <row r="59" spans="1:20" outlineLevel="1" x14ac:dyDescent="0.35">
      <c r="A59" s="102">
        <v>37</v>
      </c>
      <c r="B59" s="74" t="s">
        <v>238</v>
      </c>
      <c r="C59" s="123" t="s">
        <v>261</v>
      </c>
      <c r="D59" s="1" t="s">
        <v>44</v>
      </c>
      <c r="E59" s="1" t="s">
        <v>59</v>
      </c>
      <c r="F59" s="1" t="s">
        <v>138</v>
      </c>
      <c r="G59" s="12" t="s">
        <v>45</v>
      </c>
      <c r="H59" s="77" t="s">
        <v>33</v>
      </c>
      <c r="I59" s="54" t="s">
        <v>59</v>
      </c>
      <c r="J59" s="54"/>
      <c r="K59" s="67">
        <v>2.1800000000000002</v>
      </c>
      <c r="L59" s="57">
        <f>K59*Budget!$B$5</f>
        <v>1529.2700000000002</v>
      </c>
      <c r="M59" s="43"/>
      <c r="N59" s="72"/>
      <c r="O59" s="72"/>
      <c r="P59" s="72"/>
      <c r="Q59" s="82" t="s">
        <v>242</v>
      </c>
      <c r="R59" s="43" t="s">
        <v>222</v>
      </c>
      <c r="S59" s="98"/>
      <c r="T59" s="98">
        <f t="shared" si="0"/>
        <v>2.1800000000000002</v>
      </c>
    </row>
    <row r="60" spans="1:20" outlineLevel="1" x14ac:dyDescent="0.35">
      <c r="A60" s="102">
        <v>40</v>
      </c>
      <c r="B60" s="74" t="s">
        <v>238</v>
      </c>
      <c r="C60" s="123" t="s">
        <v>261</v>
      </c>
      <c r="D60" s="1" t="s">
        <v>51</v>
      </c>
      <c r="E60" s="1" t="s">
        <v>59</v>
      </c>
      <c r="F60" s="1" t="s">
        <v>141</v>
      </c>
      <c r="G60" s="12" t="s">
        <v>52</v>
      </c>
      <c r="H60" s="77" t="s">
        <v>235</v>
      </c>
      <c r="I60" s="54" t="s">
        <v>59</v>
      </c>
      <c r="J60" s="54"/>
      <c r="K60" s="67">
        <v>39.69</v>
      </c>
      <c r="L60" s="57">
        <f>K60*Budget!$B$5</f>
        <v>27842.535</v>
      </c>
      <c r="M60" s="43"/>
      <c r="N60" s="72"/>
      <c r="O60" s="72"/>
      <c r="P60" s="72"/>
      <c r="Q60" s="81" t="s">
        <v>243</v>
      </c>
      <c r="R60" s="43" t="s">
        <v>222</v>
      </c>
      <c r="S60" s="98"/>
      <c r="T60" s="98">
        <f t="shared" si="0"/>
        <v>39.69</v>
      </c>
    </row>
    <row r="61" spans="1:20" outlineLevel="1" x14ac:dyDescent="0.35">
      <c r="A61" s="102">
        <v>51</v>
      </c>
      <c r="B61" s="74" t="s">
        <v>238</v>
      </c>
      <c r="C61" s="123" t="s">
        <v>261</v>
      </c>
      <c r="D61" s="1"/>
      <c r="E61" s="1" t="s">
        <v>59</v>
      </c>
      <c r="F61" s="1" t="s">
        <v>251</v>
      </c>
      <c r="G61" s="12" t="s">
        <v>249</v>
      </c>
      <c r="H61" s="77" t="s">
        <v>256</v>
      </c>
      <c r="I61" s="54" t="s">
        <v>59</v>
      </c>
      <c r="J61" s="54"/>
      <c r="K61" s="67">
        <v>0</v>
      </c>
      <c r="L61" s="57">
        <v>0</v>
      </c>
      <c r="M61" s="68"/>
      <c r="N61" s="72"/>
      <c r="O61" s="72"/>
      <c r="P61" s="72"/>
      <c r="Q61" s="68"/>
      <c r="R61" s="68"/>
      <c r="S61" s="99"/>
      <c r="T61" s="99"/>
    </row>
    <row r="62" spans="1:20" x14ac:dyDescent="0.35">
      <c r="A62" s="107"/>
      <c r="B62" s="108"/>
      <c r="C62" s="108"/>
      <c r="D62" s="109"/>
      <c r="E62" s="109"/>
      <c r="F62" s="109"/>
      <c r="G62" s="110"/>
      <c r="H62" s="111"/>
      <c r="I62" s="112"/>
      <c r="J62" s="113"/>
      <c r="K62" s="114"/>
      <c r="L62" s="115"/>
      <c r="M62" s="116"/>
      <c r="N62" s="117"/>
      <c r="O62" s="117"/>
      <c r="P62" s="117"/>
      <c r="Q62" s="118" t="s">
        <v>158</v>
      </c>
      <c r="R62" s="116"/>
      <c r="S62" s="118">
        <f>SUM(S55:S61)</f>
        <v>21.66</v>
      </c>
      <c r="T62" s="118">
        <f>SUM(T55:T61)</f>
        <v>90.990000000000009</v>
      </c>
    </row>
    <row r="63" spans="1:20" x14ac:dyDescent="0.35">
      <c r="B63" s="75" t="s">
        <v>239</v>
      </c>
      <c r="C63" s="123" t="s">
        <v>87</v>
      </c>
      <c r="D63" s="95"/>
      <c r="E63" s="15"/>
      <c r="F63" s="15"/>
      <c r="G63" s="166" t="s">
        <v>288</v>
      </c>
      <c r="H63" s="103"/>
      <c r="I63" s="104"/>
      <c r="J63" s="167" t="s">
        <v>292</v>
      </c>
      <c r="K63" s="106">
        <f>SUM(K64:K72)</f>
        <v>85.92</v>
      </c>
      <c r="L63" s="105"/>
      <c r="M63" s="167"/>
      <c r="N63" s="72"/>
      <c r="O63" s="72"/>
      <c r="P63" s="72"/>
      <c r="Q63" s="167"/>
      <c r="R63" s="167"/>
      <c r="S63" s="167"/>
      <c r="T63" s="167"/>
    </row>
    <row r="64" spans="1:20" outlineLevel="1" x14ac:dyDescent="0.35">
      <c r="A64" s="102">
        <v>31</v>
      </c>
      <c r="B64" s="75" t="s">
        <v>239</v>
      </c>
      <c r="C64" s="123" t="s">
        <v>262</v>
      </c>
      <c r="D64" s="1" t="s">
        <v>31</v>
      </c>
      <c r="E64" s="1" t="s">
        <v>59</v>
      </c>
      <c r="F64" s="1" t="s">
        <v>132</v>
      </c>
      <c r="G64" s="12" t="s">
        <v>32</v>
      </c>
      <c r="H64" s="77" t="s">
        <v>22</v>
      </c>
      <c r="I64" s="54" t="s">
        <v>59</v>
      </c>
      <c r="J64" s="54"/>
      <c r="K64" s="67">
        <v>11.5</v>
      </c>
      <c r="L64" s="57">
        <f>K64*Budget!$B$5</f>
        <v>8067.25</v>
      </c>
      <c r="M64" s="43"/>
      <c r="N64" s="72"/>
      <c r="O64" s="72"/>
      <c r="P64" s="72"/>
      <c r="Q64" s="80" t="s">
        <v>202</v>
      </c>
      <c r="R64" s="43" t="s">
        <v>223</v>
      </c>
      <c r="S64" s="98">
        <f>K64</f>
        <v>11.5</v>
      </c>
      <c r="T64" s="98">
        <f>K64</f>
        <v>11.5</v>
      </c>
    </row>
    <row r="65" spans="1:20" ht="26.4" outlineLevel="1" x14ac:dyDescent="0.35">
      <c r="A65" s="102">
        <v>34</v>
      </c>
      <c r="B65" s="75" t="s">
        <v>239</v>
      </c>
      <c r="C65" s="123" t="s">
        <v>262</v>
      </c>
      <c r="D65" s="1" t="s">
        <v>38</v>
      </c>
      <c r="E65" s="1" t="s">
        <v>59</v>
      </c>
      <c r="F65" s="1" t="s">
        <v>135</v>
      </c>
      <c r="G65" s="12" t="s">
        <v>39</v>
      </c>
      <c r="H65" s="77" t="s">
        <v>33</v>
      </c>
      <c r="I65" s="54" t="s">
        <v>59</v>
      </c>
      <c r="J65" s="54"/>
      <c r="K65" s="67">
        <v>20.21</v>
      </c>
      <c r="L65" s="57">
        <f>K65*Budget!$B$5</f>
        <v>14177.315000000001</v>
      </c>
      <c r="M65" s="43"/>
      <c r="N65" s="72"/>
      <c r="O65" s="72"/>
      <c r="P65" s="72"/>
      <c r="Q65" s="80" t="s">
        <v>202</v>
      </c>
      <c r="R65" s="43" t="s">
        <v>223</v>
      </c>
      <c r="S65" s="98">
        <f>K65</f>
        <v>20.21</v>
      </c>
      <c r="T65" s="98">
        <f>K65</f>
        <v>20.21</v>
      </c>
    </row>
    <row r="66" spans="1:20" ht="26.4" outlineLevel="1" x14ac:dyDescent="0.35">
      <c r="A66" s="102">
        <v>35</v>
      </c>
      <c r="B66" s="75" t="s">
        <v>239</v>
      </c>
      <c r="C66" s="123" t="s">
        <v>262</v>
      </c>
      <c r="D66" s="1" t="s">
        <v>40</v>
      </c>
      <c r="E66" s="1" t="s">
        <v>59</v>
      </c>
      <c r="F66" s="1" t="s">
        <v>136</v>
      </c>
      <c r="G66" s="12" t="s">
        <v>41</v>
      </c>
      <c r="H66" s="77" t="s">
        <v>33</v>
      </c>
      <c r="I66" s="54" t="s">
        <v>59</v>
      </c>
      <c r="J66" s="54"/>
      <c r="K66" s="67">
        <v>14.52</v>
      </c>
      <c r="L66" s="57">
        <f>K66*Budget!$B$5</f>
        <v>10185.779999999999</v>
      </c>
      <c r="M66" s="43"/>
      <c r="N66" s="72"/>
      <c r="O66" s="72"/>
      <c r="P66" s="72"/>
      <c r="Q66" s="80" t="s">
        <v>202</v>
      </c>
      <c r="R66" s="43" t="s">
        <v>223</v>
      </c>
      <c r="S66" s="98">
        <f>K66</f>
        <v>14.52</v>
      </c>
      <c r="T66" s="98">
        <f>K66</f>
        <v>14.52</v>
      </c>
    </row>
    <row r="67" spans="1:20" outlineLevel="1" x14ac:dyDescent="0.35">
      <c r="A67" s="102">
        <v>38</v>
      </c>
      <c r="B67" s="75" t="s">
        <v>239</v>
      </c>
      <c r="C67" s="123" t="s">
        <v>262</v>
      </c>
      <c r="D67" s="1" t="s">
        <v>47</v>
      </c>
      <c r="E67" s="1" t="s">
        <v>59</v>
      </c>
      <c r="F67" s="1" t="s">
        <v>139</v>
      </c>
      <c r="G67" s="12" t="s">
        <v>48</v>
      </c>
      <c r="H67" s="77" t="s">
        <v>235</v>
      </c>
      <c r="I67" s="54" t="s">
        <v>59</v>
      </c>
      <c r="J67" s="54"/>
      <c r="K67" s="67">
        <v>39.69</v>
      </c>
      <c r="L67" s="57">
        <f>K67*Budget!$B$5</f>
        <v>27842.535</v>
      </c>
      <c r="M67" s="43"/>
      <c r="N67" s="72"/>
      <c r="O67" s="72"/>
      <c r="P67" s="72"/>
      <c r="Q67" s="81" t="s">
        <v>243</v>
      </c>
      <c r="R67" s="43" t="s">
        <v>223</v>
      </c>
      <c r="S67" s="84"/>
      <c r="T67" s="84">
        <f>K67</f>
        <v>39.69</v>
      </c>
    </row>
    <row r="68" spans="1:20" ht="26.4" outlineLevel="1" x14ac:dyDescent="0.35">
      <c r="A68" s="102">
        <v>45</v>
      </c>
      <c r="B68" s="75" t="s">
        <v>239</v>
      </c>
      <c r="C68" s="123" t="s">
        <v>262</v>
      </c>
      <c r="D68" s="1" t="s">
        <v>225</v>
      </c>
      <c r="E68" s="1" t="s">
        <v>59</v>
      </c>
      <c r="F68" s="1"/>
      <c r="G68" s="12" t="s">
        <v>229</v>
      </c>
      <c r="H68" s="77" t="s">
        <v>231</v>
      </c>
      <c r="I68" s="54" t="s">
        <v>59</v>
      </c>
      <c r="J68" s="12" t="s">
        <v>254</v>
      </c>
      <c r="K68" s="67">
        <v>0</v>
      </c>
      <c r="L68" s="57">
        <f>K68*Budget!$B$5</f>
        <v>0</v>
      </c>
      <c r="M68" s="68"/>
      <c r="N68" s="73"/>
      <c r="O68" s="73"/>
      <c r="P68" s="73"/>
      <c r="Q68" s="68" t="s">
        <v>225</v>
      </c>
      <c r="R68" s="68" t="s">
        <v>223</v>
      </c>
      <c r="S68" s="90"/>
      <c r="T68" s="90"/>
    </row>
    <row r="69" spans="1:20" ht="26.4" outlineLevel="1" x14ac:dyDescent="0.35">
      <c r="A69" s="102">
        <v>46</v>
      </c>
      <c r="B69" s="75" t="s">
        <v>239</v>
      </c>
      <c r="C69" s="123" t="s">
        <v>262</v>
      </c>
      <c r="D69" s="1" t="s">
        <v>226</v>
      </c>
      <c r="E69" s="1" t="s">
        <v>59</v>
      </c>
      <c r="F69" s="1"/>
      <c r="G69" s="12" t="s">
        <v>232</v>
      </c>
      <c r="H69" s="77" t="s">
        <v>9</v>
      </c>
      <c r="I69" s="54" t="s">
        <v>59</v>
      </c>
      <c r="J69" s="12" t="s">
        <v>254</v>
      </c>
      <c r="K69" s="67">
        <v>0</v>
      </c>
      <c r="L69" s="57">
        <f>K69*Budget!$B$5</f>
        <v>0</v>
      </c>
      <c r="M69" s="68"/>
      <c r="N69" s="73"/>
      <c r="O69" s="73"/>
      <c r="P69" s="73"/>
      <c r="Q69" s="68" t="s">
        <v>226</v>
      </c>
      <c r="R69" s="68" t="s">
        <v>223</v>
      </c>
      <c r="S69" s="90"/>
      <c r="T69" s="90"/>
    </row>
    <row r="70" spans="1:20" ht="26.4" outlineLevel="1" x14ac:dyDescent="0.35">
      <c r="A70" s="102">
        <v>47</v>
      </c>
      <c r="B70" s="75" t="s">
        <v>239</v>
      </c>
      <c r="C70" s="123" t="s">
        <v>262</v>
      </c>
      <c r="D70" s="1" t="s">
        <v>227</v>
      </c>
      <c r="E70" s="1" t="s">
        <v>59</v>
      </c>
      <c r="F70" s="1"/>
      <c r="G70" s="12" t="s">
        <v>233</v>
      </c>
      <c r="H70" s="77" t="s">
        <v>9</v>
      </c>
      <c r="I70" s="54" t="s">
        <v>59</v>
      </c>
      <c r="J70" s="12" t="s">
        <v>254</v>
      </c>
      <c r="K70" s="67">
        <v>0</v>
      </c>
      <c r="L70" s="57">
        <f>K70*Budget!$B$5</f>
        <v>0</v>
      </c>
      <c r="M70" s="68"/>
      <c r="N70" s="73"/>
      <c r="O70" s="73"/>
      <c r="P70" s="73"/>
      <c r="Q70" s="68" t="s">
        <v>227</v>
      </c>
      <c r="R70" s="68" t="s">
        <v>223</v>
      </c>
      <c r="S70" s="90"/>
      <c r="T70" s="90"/>
    </row>
    <row r="71" spans="1:20" ht="26.4" outlineLevel="1" x14ac:dyDescent="0.35">
      <c r="A71" s="102">
        <v>48</v>
      </c>
      <c r="B71" s="75" t="s">
        <v>239</v>
      </c>
      <c r="C71" s="123" t="s">
        <v>262</v>
      </c>
      <c r="D71" s="1" t="s">
        <v>228</v>
      </c>
      <c r="E71" s="1" t="s">
        <v>59</v>
      </c>
      <c r="F71" s="1"/>
      <c r="G71" s="12" t="s">
        <v>234</v>
      </c>
      <c r="H71" s="77" t="s">
        <v>235</v>
      </c>
      <c r="I71" s="54" t="s">
        <v>59</v>
      </c>
      <c r="J71" s="12" t="s">
        <v>254</v>
      </c>
      <c r="K71" s="67">
        <v>0</v>
      </c>
      <c r="L71" s="57">
        <f>K71*Budget!$B$5</f>
        <v>0</v>
      </c>
      <c r="M71" s="68"/>
      <c r="N71" s="73"/>
      <c r="O71" s="73"/>
      <c r="P71" s="73"/>
      <c r="Q71" s="68" t="s">
        <v>228</v>
      </c>
      <c r="R71" s="68" t="s">
        <v>223</v>
      </c>
      <c r="S71" s="90"/>
      <c r="T71" s="90"/>
    </row>
    <row r="72" spans="1:20" outlineLevel="1" x14ac:dyDescent="0.35">
      <c r="A72" s="102">
        <v>52</v>
      </c>
      <c r="B72" s="75" t="s">
        <v>239</v>
      </c>
      <c r="C72" s="123" t="s">
        <v>262</v>
      </c>
      <c r="D72" s="1"/>
      <c r="E72" s="1" t="s">
        <v>59</v>
      </c>
      <c r="F72" s="1" t="s">
        <v>252</v>
      </c>
      <c r="G72" s="12" t="s">
        <v>249</v>
      </c>
      <c r="H72" s="77" t="s">
        <v>256</v>
      </c>
      <c r="I72" s="54" t="s">
        <v>59</v>
      </c>
      <c r="J72" s="54"/>
      <c r="K72" s="67">
        <v>0</v>
      </c>
      <c r="L72" s="57">
        <v>0</v>
      </c>
      <c r="M72" s="68"/>
      <c r="N72" s="72"/>
      <c r="O72" s="72"/>
      <c r="P72" s="72"/>
      <c r="Q72" s="68"/>
      <c r="R72" s="68"/>
      <c r="S72" s="90"/>
      <c r="T72" s="90"/>
    </row>
    <row r="73" spans="1:20" x14ac:dyDescent="0.35">
      <c r="A73" s="107"/>
      <c r="B73" s="108"/>
      <c r="C73" s="108"/>
      <c r="D73" s="109"/>
      <c r="E73" s="109"/>
      <c r="F73" s="109"/>
      <c r="G73" s="110"/>
      <c r="H73" s="111"/>
      <c r="I73" s="112"/>
      <c r="J73" s="113"/>
      <c r="K73" s="114"/>
      <c r="L73" s="115"/>
      <c r="M73" s="116"/>
      <c r="N73" s="117"/>
      <c r="O73" s="117"/>
      <c r="P73" s="117"/>
      <c r="Q73" s="118" t="s">
        <v>158</v>
      </c>
      <c r="R73" s="116"/>
      <c r="S73" s="118">
        <f>SUM(S64:S72)</f>
        <v>46.230000000000004</v>
      </c>
      <c r="T73" s="118">
        <f>SUM(T64:T72)</f>
        <v>85.92</v>
      </c>
    </row>
    <row r="74" spans="1:20" x14ac:dyDescent="0.35">
      <c r="B74" s="76" t="s">
        <v>240</v>
      </c>
      <c r="C74" s="123" t="s">
        <v>87</v>
      </c>
      <c r="D74" s="95"/>
      <c r="E74" s="15"/>
      <c r="F74" s="15"/>
      <c r="G74" s="166" t="s">
        <v>289</v>
      </c>
      <c r="H74" s="103"/>
      <c r="I74" s="104"/>
      <c r="J74" s="167" t="s">
        <v>292</v>
      </c>
      <c r="K74" s="106">
        <f>SUM(K75:K76)</f>
        <v>31.94</v>
      </c>
      <c r="L74" s="105"/>
      <c r="M74" s="167"/>
      <c r="N74" s="72"/>
      <c r="O74" s="72"/>
      <c r="P74" s="72"/>
      <c r="Q74" s="167"/>
      <c r="R74" s="167"/>
      <c r="S74" s="167"/>
      <c r="T74" s="167"/>
    </row>
    <row r="75" spans="1:20" ht="26.4" outlineLevel="1" x14ac:dyDescent="0.35">
      <c r="A75" s="102">
        <v>23</v>
      </c>
      <c r="B75" s="76" t="s">
        <v>240</v>
      </c>
      <c r="C75" s="123" t="s">
        <v>263</v>
      </c>
      <c r="D75" s="1" t="s">
        <v>14</v>
      </c>
      <c r="E75" s="1" t="s">
        <v>59</v>
      </c>
      <c r="F75" s="1" t="s">
        <v>124</v>
      </c>
      <c r="G75" s="12" t="s">
        <v>15</v>
      </c>
      <c r="H75" s="77" t="s">
        <v>9</v>
      </c>
      <c r="I75" s="54" t="s">
        <v>59</v>
      </c>
      <c r="J75" s="54"/>
      <c r="K75" s="67">
        <v>31.94</v>
      </c>
      <c r="L75" s="57">
        <f>K75*Budget!$B$5</f>
        <v>22405.91</v>
      </c>
      <c r="M75" s="43"/>
      <c r="N75" s="72"/>
      <c r="O75" s="72"/>
      <c r="P75" s="72"/>
      <c r="Q75" s="81" t="s">
        <v>243</v>
      </c>
      <c r="R75" s="68" t="s">
        <v>224</v>
      </c>
      <c r="S75" s="98"/>
      <c r="T75" s="98">
        <f>K75</f>
        <v>31.94</v>
      </c>
    </row>
    <row r="76" spans="1:20" outlineLevel="1" x14ac:dyDescent="0.35">
      <c r="A76" s="102">
        <v>53</v>
      </c>
      <c r="B76" s="76" t="s">
        <v>240</v>
      </c>
      <c r="C76" s="123" t="s">
        <v>263</v>
      </c>
      <c r="D76" s="1"/>
      <c r="E76" s="1" t="s">
        <v>59</v>
      </c>
      <c r="F76" s="1" t="s">
        <v>253</v>
      </c>
      <c r="G76" s="12" t="s">
        <v>249</v>
      </c>
      <c r="H76" s="77" t="s">
        <v>256</v>
      </c>
      <c r="I76" s="54" t="s">
        <v>59</v>
      </c>
      <c r="J76" s="54"/>
      <c r="K76" s="67">
        <v>0</v>
      </c>
      <c r="L76" s="57">
        <v>0</v>
      </c>
      <c r="M76" s="68"/>
      <c r="N76" s="72"/>
      <c r="O76" s="72"/>
      <c r="P76" s="72"/>
      <c r="Q76" s="68"/>
      <c r="R76" s="68"/>
      <c r="S76" s="90"/>
      <c r="T76" s="90"/>
    </row>
    <row r="77" spans="1:20" x14ac:dyDescent="0.35">
      <c r="A77" s="107"/>
      <c r="B77" s="108"/>
      <c r="C77" s="108"/>
      <c r="D77" s="109"/>
      <c r="E77" s="109"/>
      <c r="F77" s="109"/>
      <c r="G77" s="110"/>
      <c r="H77" s="111"/>
      <c r="I77" s="112"/>
      <c r="J77" s="113"/>
      <c r="K77" s="114"/>
      <c r="L77" s="115"/>
      <c r="M77" s="116"/>
      <c r="N77" s="117"/>
      <c r="O77" s="117"/>
      <c r="P77" s="117"/>
      <c r="Q77" s="118" t="s">
        <v>158</v>
      </c>
      <c r="R77" s="116"/>
      <c r="S77" s="118">
        <f>SUM(S75:S76)</f>
        <v>0</v>
      </c>
      <c r="T77" s="118">
        <f>SUM(T75:T76)</f>
        <v>31.94</v>
      </c>
    </row>
    <row r="78" spans="1:20" x14ac:dyDescent="0.35">
      <c r="B78" s="44" t="s">
        <v>290</v>
      </c>
      <c r="C78" s="123" t="s">
        <v>87</v>
      </c>
      <c r="D78" s="95"/>
      <c r="E78" s="15"/>
      <c r="F78" s="15"/>
      <c r="G78" s="166" t="s">
        <v>291</v>
      </c>
      <c r="H78" s="103"/>
      <c r="I78" s="104"/>
      <c r="J78" s="167" t="s">
        <v>292</v>
      </c>
      <c r="K78" s="106">
        <f>SUM(K79:K88)</f>
        <v>74.290000000000006</v>
      </c>
      <c r="L78" s="105"/>
      <c r="M78" s="167"/>
      <c r="N78" s="72"/>
      <c r="O78" s="72"/>
      <c r="P78" s="72"/>
      <c r="Q78" s="167"/>
      <c r="R78" s="167"/>
      <c r="S78" s="167"/>
      <c r="T78" s="167"/>
    </row>
    <row r="79" spans="1:20" outlineLevel="1" x14ac:dyDescent="0.35">
      <c r="A79" s="102">
        <v>1</v>
      </c>
      <c r="B79" s="44" t="s">
        <v>290</v>
      </c>
      <c r="C79" s="44" t="s">
        <v>87</v>
      </c>
      <c r="D79" s="53" t="s">
        <v>195</v>
      </c>
      <c r="E79" s="1" t="s">
        <v>161</v>
      </c>
      <c r="F79" s="1" t="s">
        <v>162</v>
      </c>
      <c r="G79" s="12" t="s">
        <v>179</v>
      </c>
      <c r="H79" s="77" t="s">
        <v>202</v>
      </c>
      <c r="I79" s="54" t="s">
        <v>60</v>
      </c>
      <c r="J79" s="43" t="s">
        <v>201</v>
      </c>
      <c r="K79" s="68"/>
      <c r="L79" s="57">
        <v>0</v>
      </c>
      <c r="M79" s="43"/>
      <c r="N79" s="72"/>
      <c r="O79" s="72"/>
      <c r="P79" s="72"/>
      <c r="Q79" s="43"/>
      <c r="R79" s="43"/>
      <c r="S79" s="83"/>
      <c r="T79" s="83"/>
    </row>
    <row r="80" spans="1:20" outlineLevel="1" x14ac:dyDescent="0.35">
      <c r="A80" s="102">
        <v>5</v>
      </c>
      <c r="B80" s="44" t="s">
        <v>290</v>
      </c>
      <c r="C80" s="44" t="s">
        <v>87</v>
      </c>
      <c r="D80" s="53" t="s">
        <v>195</v>
      </c>
      <c r="E80" s="1" t="s">
        <v>161</v>
      </c>
      <c r="F80" s="1" t="s">
        <v>166</v>
      </c>
      <c r="G80" s="96" t="s">
        <v>183</v>
      </c>
      <c r="H80" s="77" t="s">
        <v>202</v>
      </c>
      <c r="I80" s="54" t="s">
        <v>60</v>
      </c>
      <c r="J80" s="43"/>
      <c r="K80" s="68"/>
      <c r="L80" s="57">
        <v>0</v>
      </c>
      <c r="M80" s="43"/>
      <c r="N80" s="72"/>
      <c r="O80" s="72"/>
      <c r="P80" s="72"/>
      <c r="Q80" s="43"/>
      <c r="R80" s="43"/>
      <c r="S80" s="83"/>
      <c r="T80" s="83"/>
    </row>
    <row r="81" spans="1:21" ht="26.4" outlineLevel="1" x14ac:dyDescent="0.35">
      <c r="A81" s="102">
        <v>8</v>
      </c>
      <c r="B81" s="44" t="s">
        <v>290</v>
      </c>
      <c r="C81" s="44" t="s">
        <v>87</v>
      </c>
      <c r="D81" s="1" t="s">
        <v>7</v>
      </c>
      <c r="E81" s="1" t="s">
        <v>60</v>
      </c>
      <c r="F81" s="1" t="s">
        <v>93</v>
      </c>
      <c r="G81" s="12" t="s">
        <v>73</v>
      </c>
      <c r="H81" s="77" t="s">
        <v>9</v>
      </c>
      <c r="I81" s="54" t="s">
        <v>60</v>
      </c>
      <c r="J81" s="56" t="s">
        <v>198</v>
      </c>
      <c r="K81" s="56">
        <v>6.11</v>
      </c>
      <c r="L81" s="57">
        <f>K81*Budget!$B$5</f>
        <v>4286.165</v>
      </c>
      <c r="M81" s="43"/>
      <c r="N81" s="72"/>
      <c r="O81" s="72"/>
      <c r="P81" s="72"/>
      <c r="Q81" s="43"/>
      <c r="R81" s="43"/>
      <c r="S81" s="83"/>
      <c r="T81" s="83"/>
    </row>
    <row r="82" spans="1:21" outlineLevel="1" x14ac:dyDescent="0.35">
      <c r="A82" s="102">
        <v>9</v>
      </c>
      <c r="B82" s="44" t="s">
        <v>290</v>
      </c>
      <c r="C82" s="44" t="s">
        <v>87</v>
      </c>
      <c r="D82" s="1" t="s">
        <v>10</v>
      </c>
      <c r="E82" s="1" t="s">
        <v>60</v>
      </c>
      <c r="F82" s="1" t="s">
        <v>94</v>
      </c>
      <c r="G82" s="12" t="s">
        <v>74</v>
      </c>
      <c r="H82" s="77" t="s">
        <v>76</v>
      </c>
      <c r="I82" s="54" t="s">
        <v>60</v>
      </c>
      <c r="J82" s="55"/>
      <c r="K82" s="56">
        <v>13.37</v>
      </c>
      <c r="L82" s="57">
        <f>K82*Budget!$B$5</f>
        <v>9379.0550000000003</v>
      </c>
      <c r="M82" s="43"/>
      <c r="N82" s="72"/>
      <c r="O82" s="72"/>
      <c r="P82" s="72"/>
      <c r="Q82" s="43"/>
      <c r="R82" s="43"/>
      <c r="S82" s="83"/>
      <c r="T82" s="83"/>
    </row>
    <row r="83" spans="1:21" outlineLevel="1" x14ac:dyDescent="0.35">
      <c r="A83" s="102">
        <v>10</v>
      </c>
      <c r="B83" s="44" t="s">
        <v>290</v>
      </c>
      <c r="C83" s="44" t="s">
        <v>87</v>
      </c>
      <c r="D83" s="1" t="s">
        <v>12</v>
      </c>
      <c r="E83" s="1" t="s">
        <v>60</v>
      </c>
      <c r="F83" s="1" t="s">
        <v>95</v>
      </c>
      <c r="G83" s="12" t="s">
        <v>75</v>
      </c>
      <c r="H83" s="77" t="s">
        <v>76</v>
      </c>
      <c r="I83" s="54" t="s">
        <v>60</v>
      </c>
      <c r="J83" s="55"/>
      <c r="K83" s="56">
        <v>7.56</v>
      </c>
      <c r="L83" s="57">
        <f>K83*Budget!$B$5</f>
        <v>5303.34</v>
      </c>
      <c r="M83" s="43"/>
      <c r="N83" s="72"/>
      <c r="O83" s="72"/>
      <c r="P83" s="72"/>
      <c r="Q83" s="43"/>
      <c r="R83" s="43"/>
      <c r="S83" s="83"/>
      <c r="T83" s="83"/>
    </row>
    <row r="84" spans="1:21" outlineLevel="1" x14ac:dyDescent="0.35">
      <c r="A84" s="102">
        <v>11</v>
      </c>
      <c r="B84" s="44" t="s">
        <v>290</v>
      </c>
      <c r="C84" s="44" t="s">
        <v>87</v>
      </c>
      <c r="D84" s="1" t="s">
        <v>14</v>
      </c>
      <c r="E84" s="1" t="s">
        <v>60</v>
      </c>
      <c r="F84" s="1" t="s">
        <v>96</v>
      </c>
      <c r="G84" s="12" t="s">
        <v>68</v>
      </c>
      <c r="H84" s="77" t="s">
        <v>77</v>
      </c>
      <c r="I84" s="54" t="s">
        <v>60</v>
      </c>
      <c r="J84" s="55"/>
      <c r="K84" s="56">
        <v>9.74</v>
      </c>
      <c r="L84" s="57">
        <f>K84*Budget!$B$5</f>
        <v>6832.6100000000006</v>
      </c>
      <c r="M84" s="43"/>
      <c r="N84" s="72"/>
      <c r="O84" s="72"/>
      <c r="P84" s="72"/>
      <c r="Q84" s="43"/>
      <c r="R84" s="43"/>
      <c r="S84" s="83"/>
      <c r="T84" s="83"/>
    </row>
    <row r="85" spans="1:21" outlineLevel="1" x14ac:dyDescent="0.35">
      <c r="A85" s="102">
        <v>12</v>
      </c>
      <c r="B85" s="44" t="s">
        <v>290</v>
      </c>
      <c r="C85" s="44" t="s">
        <v>87</v>
      </c>
      <c r="D85" s="1" t="s">
        <v>16</v>
      </c>
      <c r="E85" s="1" t="s">
        <v>60</v>
      </c>
      <c r="F85" s="1" t="s">
        <v>97</v>
      </c>
      <c r="G85" s="12" t="s">
        <v>69</v>
      </c>
      <c r="H85" s="77" t="s">
        <v>77</v>
      </c>
      <c r="I85" s="54" t="s">
        <v>60</v>
      </c>
      <c r="J85" s="55"/>
      <c r="K85" s="56">
        <v>1.75</v>
      </c>
      <c r="L85" s="57">
        <f>K85*Budget!$B$5</f>
        <v>1227.625</v>
      </c>
      <c r="M85" s="43"/>
      <c r="N85" s="72"/>
      <c r="O85" s="72"/>
      <c r="P85" s="72"/>
      <c r="Q85" s="43"/>
      <c r="R85" s="43"/>
      <c r="S85" s="83"/>
      <c r="T85" s="83"/>
    </row>
    <row r="86" spans="1:21" outlineLevel="1" x14ac:dyDescent="0.35">
      <c r="A86" s="102">
        <v>13</v>
      </c>
      <c r="B86" s="44" t="s">
        <v>290</v>
      </c>
      <c r="C86" s="44" t="s">
        <v>87</v>
      </c>
      <c r="D86" s="1" t="s">
        <v>18</v>
      </c>
      <c r="E86" s="1" t="s">
        <v>60</v>
      </c>
      <c r="F86" s="1" t="s">
        <v>98</v>
      </c>
      <c r="G86" s="12" t="s">
        <v>70</v>
      </c>
      <c r="H86" s="77" t="s">
        <v>77</v>
      </c>
      <c r="I86" s="54" t="s">
        <v>60</v>
      </c>
      <c r="J86" s="55"/>
      <c r="K86" s="56">
        <v>14.82</v>
      </c>
      <c r="L86" s="57">
        <f>K86*Budget!$B$5</f>
        <v>10396.23</v>
      </c>
      <c r="M86" s="43"/>
      <c r="N86" s="72"/>
      <c r="O86" s="72"/>
      <c r="P86" s="72"/>
      <c r="Q86" s="43"/>
      <c r="R86" s="43"/>
      <c r="S86" s="83"/>
      <c r="T86" s="83"/>
    </row>
    <row r="87" spans="1:21" ht="26.4" outlineLevel="1" x14ac:dyDescent="0.35">
      <c r="A87" s="102">
        <v>14</v>
      </c>
      <c r="B87" s="44" t="s">
        <v>290</v>
      </c>
      <c r="C87" s="44" t="s">
        <v>87</v>
      </c>
      <c r="D87" s="1" t="s">
        <v>20</v>
      </c>
      <c r="E87" s="1" t="s">
        <v>60</v>
      </c>
      <c r="F87" s="1" t="s">
        <v>99</v>
      </c>
      <c r="G87" s="12" t="s">
        <v>71</v>
      </c>
      <c r="H87" s="77" t="s">
        <v>77</v>
      </c>
      <c r="I87" s="54" t="s">
        <v>60</v>
      </c>
      <c r="J87" s="55"/>
      <c r="K87" s="56">
        <v>10.47</v>
      </c>
      <c r="L87" s="57">
        <f>K87*Budget!$B$5</f>
        <v>7344.7050000000008</v>
      </c>
      <c r="M87" s="43"/>
      <c r="N87" s="72"/>
      <c r="O87" s="72"/>
      <c r="P87" s="72"/>
      <c r="Q87" s="43"/>
      <c r="R87" s="43"/>
      <c r="S87" s="83"/>
      <c r="T87" s="83"/>
    </row>
    <row r="88" spans="1:21" ht="26.4" outlineLevel="1" x14ac:dyDescent="0.35">
      <c r="A88" s="102">
        <v>15</v>
      </c>
      <c r="B88" s="44" t="s">
        <v>290</v>
      </c>
      <c r="C88" s="44" t="s">
        <v>87</v>
      </c>
      <c r="D88" s="1" t="s">
        <v>23</v>
      </c>
      <c r="E88" s="1" t="s">
        <v>60</v>
      </c>
      <c r="F88" s="1" t="s">
        <v>100</v>
      </c>
      <c r="G88" s="12" t="s">
        <v>72</v>
      </c>
      <c r="H88" s="77" t="s">
        <v>77</v>
      </c>
      <c r="I88" s="54" t="s">
        <v>60</v>
      </c>
      <c r="J88" s="55"/>
      <c r="K88" s="56">
        <v>10.47</v>
      </c>
      <c r="L88" s="57">
        <f>K88*Budget!$B$5</f>
        <v>7344.7050000000008</v>
      </c>
      <c r="M88" s="43"/>
      <c r="N88" s="72"/>
      <c r="O88" s="72"/>
      <c r="P88" s="72"/>
      <c r="Q88" s="43"/>
      <c r="R88" s="43"/>
      <c r="S88" s="83"/>
      <c r="T88" s="83"/>
    </row>
    <row r="89" spans="1:21" x14ac:dyDescent="0.35">
      <c r="D89" s="93"/>
      <c r="E89" s="93"/>
      <c r="F89" s="93"/>
      <c r="G89" s="94"/>
      <c r="H89" s="3"/>
      <c r="K89" s="37"/>
    </row>
    <row r="90" spans="1:21" x14ac:dyDescent="0.35">
      <c r="S90" s="84">
        <f>S25+S51+S62+S73+S77</f>
        <v>102.41</v>
      </c>
      <c r="T90" s="84">
        <f>T25+T51+T62+T73+T77</f>
        <v>327.94</v>
      </c>
    </row>
    <row r="91" spans="1:21" x14ac:dyDescent="0.35">
      <c r="R91" s="87" t="s">
        <v>247</v>
      </c>
      <c r="S91" s="86">
        <f>S90/T90</f>
        <v>0.31228273464658168</v>
      </c>
      <c r="T91" s="88" t="s">
        <v>248</v>
      </c>
      <c r="U91" s="89"/>
    </row>
    <row r="92" spans="1:21" x14ac:dyDescent="0.35">
      <c r="S92" s="92">
        <f>S90*Budget!B5</f>
        <v>71840.614999999991</v>
      </c>
      <c r="T92" s="92">
        <f>T90*Budget!B5</f>
        <v>230049.91</v>
      </c>
    </row>
    <row r="93" spans="1:21" x14ac:dyDescent="0.35">
      <c r="S93" s="92">
        <v>160000</v>
      </c>
      <c r="T93" s="85">
        <f>S93/T92</f>
        <v>0.69550125014176267</v>
      </c>
    </row>
  </sheetData>
  <autoFilter ref="A1:U93" xr:uid="{0A6D67FD-FC8D-4E22-8D0F-0ADB1C2797DF}">
    <sortState xmlns:xlrd2="http://schemas.microsoft.com/office/spreadsheetml/2017/richdata2" ref="A2:U93">
      <sortCondition ref="B1:B93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08C8-E134-4E44-BD26-37C49F7351E9}">
  <dimension ref="A3:B8"/>
  <sheetViews>
    <sheetView workbookViewId="0">
      <selection activeCell="D21" sqref="D21"/>
    </sheetView>
  </sheetViews>
  <sheetFormatPr baseColWidth="10" defaultRowHeight="14.4" x14ac:dyDescent="0.3"/>
  <cols>
    <col min="1" max="1" width="29.109375" bestFit="1" customWidth="1"/>
  </cols>
  <sheetData>
    <row r="3" spans="1:2" x14ac:dyDescent="0.3">
      <c r="A3" t="s">
        <v>210</v>
      </c>
      <c r="B3" s="71">
        <v>690</v>
      </c>
    </row>
    <row r="4" spans="1:2" x14ac:dyDescent="0.3">
      <c r="A4" t="s">
        <v>211</v>
      </c>
      <c r="B4" s="71">
        <v>805</v>
      </c>
    </row>
    <row r="5" spans="1:2" x14ac:dyDescent="0.3">
      <c r="A5" t="s">
        <v>213</v>
      </c>
      <c r="B5" s="71">
        <f>(B3*0.9)+(B4*0.1)</f>
        <v>701.5</v>
      </c>
    </row>
    <row r="6" spans="1:2" x14ac:dyDescent="0.3">
      <c r="B6" s="71"/>
    </row>
    <row r="8" spans="1:2" x14ac:dyDescent="0.3">
      <c r="A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EC72-7ACC-42B6-B636-B680C243E2B4}">
  <dimension ref="A1:AN100"/>
  <sheetViews>
    <sheetView showGridLines="0" topLeftCell="C1" zoomScaleNormal="100" workbookViewId="0">
      <pane ySplit="1" topLeftCell="A50" activePane="bottomLeft" state="frozen"/>
      <selection pane="bottomLeft" activeCell="P59" sqref="P59:P60"/>
    </sheetView>
  </sheetViews>
  <sheetFormatPr baseColWidth="10" defaultColWidth="10.88671875" defaultRowHeight="15" x14ac:dyDescent="0.35"/>
  <cols>
    <col min="1" max="4" width="10.88671875" style="2"/>
    <col min="5" max="6" width="34.33203125" style="11" customWidth="1"/>
    <col min="7" max="8" width="18.109375" style="9" customWidth="1"/>
    <col min="9" max="9" width="13.109375" style="9" bestFit="1" customWidth="1"/>
    <col min="10" max="10" width="8.6640625" style="9" bestFit="1" customWidth="1"/>
    <col min="11" max="11" width="11.5546875" style="37" bestFit="1" customWidth="1"/>
    <col min="12" max="15" width="7.44140625" style="9" customWidth="1"/>
    <col min="16" max="16" width="9.88671875" style="47" bestFit="1" customWidth="1"/>
    <col min="17" max="19" width="7.5546875" style="9" customWidth="1"/>
    <col min="20" max="20" width="13.33203125" style="47" customWidth="1"/>
    <col min="21" max="21" width="9.109375" style="9" customWidth="1"/>
    <col min="22" max="22" width="9.33203125" style="9" bestFit="1" customWidth="1"/>
    <col min="23" max="23" width="13.33203125" style="47" customWidth="1"/>
    <col min="24" max="24" width="13.6640625" style="9" bestFit="1" customWidth="1"/>
    <col min="25" max="28" width="13.33203125" style="9" customWidth="1"/>
    <col min="29" max="29" width="9.6640625" style="9" bestFit="1" customWidth="1"/>
    <col min="30" max="32" width="17.33203125" style="9" customWidth="1"/>
    <col min="33" max="37" width="10.88671875" style="3"/>
    <col min="38" max="16384" width="10.88671875" style="2"/>
  </cols>
  <sheetData>
    <row r="1" spans="1:40" ht="41.4" x14ac:dyDescent="0.35">
      <c r="A1" s="34" t="s">
        <v>187</v>
      </c>
      <c r="B1" s="34" t="s">
        <v>194</v>
      </c>
      <c r="C1" s="34" t="s">
        <v>89</v>
      </c>
      <c r="D1" s="34" t="s">
        <v>90</v>
      </c>
      <c r="E1" s="34" t="s">
        <v>103</v>
      </c>
      <c r="F1" s="34" t="s">
        <v>282</v>
      </c>
      <c r="G1" s="34" t="s">
        <v>104</v>
      </c>
      <c r="H1" s="34"/>
      <c r="I1" s="34" t="s">
        <v>149</v>
      </c>
      <c r="J1" s="34" t="s">
        <v>160</v>
      </c>
      <c r="K1" s="20" t="s">
        <v>150</v>
      </c>
      <c r="L1" s="42" t="s">
        <v>176</v>
      </c>
      <c r="M1" s="42" t="s">
        <v>177</v>
      </c>
      <c r="N1" s="42" t="s">
        <v>178</v>
      </c>
      <c r="O1" s="42" t="s">
        <v>185</v>
      </c>
      <c r="P1" s="48" t="s">
        <v>190</v>
      </c>
      <c r="Q1" s="42" t="s">
        <v>173</v>
      </c>
      <c r="R1" s="42" t="s">
        <v>174</v>
      </c>
      <c r="S1" s="42" t="s">
        <v>186</v>
      </c>
      <c r="T1" s="48" t="s">
        <v>191</v>
      </c>
      <c r="U1" s="42" t="s">
        <v>186</v>
      </c>
      <c r="V1" s="42" t="s">
        <v>175</v>
      </c>
      <c r="W1" s="48" t="s">
        <v>151</v>
      </c>
      <c r="X1" s="20" t="s">
        <v>157</v>
      </c>
      <c r="Y1" s="20" t="s">
        <v>152</v>
      </c>
      <c r="Z1" s="20" t="s">
        <v>153</v>
      </c>
      <c r="AA1" s="20" t="s">
        <v>154</v>
      </c>
      <c r="AB1" s="20" t="s">
        <v>155</v>
      </c>
      <c r="AC1" s="20" t="s">
        <v>156</v>
      </c>
      <c r="AD1" s="18"/>
      <c r="AE1" s="18"/>
      <c r="AF1" s="18"/>
      <c r="AM1" s="17" t="s">
        <v>61</v>
      </c>
      <c r="AN1" s="17" t="s">
        <v>62</v>
      </c>
    </row>
    <row r="2" spans="1:40" ht="26.4" x14ac:dyDescent="0.35">
      <c r="A2" s="44" t="s">
        <v>189</v>
      </c>
      <c r="B2" s="1"/>
      <c r="C2" s="1" t="s">
        <v>161</v>
      </c>
      <c r="D2" s="1" t="s">
        <v>162</v>
      </c>
      <c r="E2" s="12" t="s">
        <v>179</v>
      </c>
      <c r="F2" s="12"/>
      <c r="G2" s="10" t="s">
        <v>193</v>
      </c>
      <c r="H2" s="147"/>
      <c r="I2" s="31">
        <v>0</v>
      </c>
      <c r="J2" s="35">
        <f>W2+X2</f>
        <v>0</v>
      </c>
      <c r="K2" s="43"/>
      <c r="L2" s="43"/>
      <c r="M2" s="43"/>
      <c r="N2" s="43"/>
      <c r="O2" s="43"/>
      <c r="P2" s="52">
        <f>SUM(L2:O2)</f>
        <v>0</v>
      </c>
      <c r="Q2" s="43" t="s">
        <v>184</v>
      </c>
      <c r="R2" s="43"/>
      <c r="S2" s="43"/>
      <c r="T2" s="52">
        <f t="shared" ref="T2:T11" si="0">SUM(Q2:S2)</f>
        <v>0</v>
      </c>
      <c r="U2" s="43"/>
      <c r="V2" s="24"/>
      <c r="W2" s="25">
        <f t="shared" ref="W2:W11" si="1">K2+P2+T2</f>
        <v>0</v>
      </c>
      <c r="X2" s="28">
        <f>W2*20%</f>
        <v>0</v>
      </c>
      <c r="Y2" s="23"/>
      <c r="Z2" s="25">
        <f>SUM(W2:Y2)</f>
        <v>0</v>
      </c>
      <c r="AA2" s="28">
        <f>Z2*10%</f>
        <v>0</v>
      </c>
      <c r="AB2" s="28">
        <f t="shared" ref="AB2:AB21" si="2">(Z2+AA2)*0.1</f>
        <v>0</v>
      </c>
      <c r="AC2" s="26">
        <f>Z2+AA2+AB2</f>
        <v>0</v>
      </c>
      <c r="AD2" s="19"/>
      <c r="AE2" s="19"/>
      <c r="AF2" s="19"/>
      <c r="AM2" s="14">
        <v>7.56</v>
      </c>
      <c r="AN2" s="3" t="s">
        <v>63</v>
      </c>
    </row>
    <row r="3" spans="1:40" x14ac:dyDescent="0.35">
      <c r="A3" s="33" t="s">
        <v>188</v>
      </c>
      <c r="B3" s="1"/>
      <c r="C3" s="1" t="s">
        <v>161</v>
      </c>
      <c r="D3" s="1" t="s">
        <v>163</v>
      </c>
      <c r="E3" s="12" t="s">
        <v>180</v>
      </c>
      <c r="F3" s="12"/>
      <c r="G3" s="10" t="s">
        <v>193</v>
      </c>
      <c r="H3" s="147"/>
      <c r="I3" s="31">
        <v>0</v>
      </c>
      <c r="J3" s="35">
        <f>W3+X3</f>
        <v>2.4</v>
      </c>
      <c r="K3" s="43"/>
      <c r="L3" s="43"/>
      <c r="M3" s="43"/>
      <c r="N3" s="43">
        <v>2</v>
      </c>
      <c r="O3" s="43"/>
      <c r="P3" s="52">
        <f>SUM(L3:O3)</f>
        <v>2</v>
      </c>
      <c r="Q3" s="43"/>
      <c r="R3" s="43"/>
      <c r="S3" s="43"/>
      <c r="T3" s="52">
        <f t="shared" si="0"/>
        <v>0</v>
      </c>
      <c r="U3" s="43"/>
      <c r="V3" s="24"/>
      <c r="W3" s="25">
        <f t="shared" si="1"/>
        <v>2</v>
      </c>
      <c r="X3" s="28">
        <f t="shared" ref="X3:X11" si="3">W3*20%</f>
        <v>0.4</v>
      </c>
      <c r="Y3" s="23"/>
      <c r="Z3" s="25">
        <f t="shared" ref="Z3:Z11" si="4">SUM(W3:Y3)</f>
        <v>2.4</v>
      </c>
      <c r="AA3" s="28">
        <f t="shared" ref="AA3:AA11" si="5">Z3*10%</f>
        <v>0.24</v>
      </c>
      <c r="AB3" s="28"/>
      <c r="AC3" s="26">
        <f t="shared" ref="AC3:AC11" si="6">Z3+AA3+AB3</f>
        <v>2.6399999999999997</v>
      </c>
      <c r="AD3" s="19"/>
      <c r="AE3" s="19"/>
      <c r="AF3" s="19"/>
      <c r="AM3" s="14"/>
      <c r="AN3" s="3"/>
    </row>
    <row r="4" spans="1:40" ht="26.4" customHeight="1" x14ac:dyDescent="0.35">
      <c r="A4" s="33" t="s">
        <v>188</v>
      </c>
      <c r="B4" s="1"/>
      <c r="C4" s="1" t="s">
        <v>161</v>
      </c>
      <c r="D4" s="1" t="s">
        <v>164</v>
      </c>
      <c r="E4" s="12" t="s">
        <v>181</v>
      </c>
      <c r="F4" s="12"/>
      <c r="G4" s="10" t="s">
        <v>193</v>
      </c>
      <c r="H4" s="147"/>
      <c r="I4" s="31">
        <v>0.6</v>
      </c>
      <c r="J4" s="35">
        <f>W4+X4</f>
        <v>2.25</v>
      </c>
      <c r="K4" s="43"/>
      <c r="L4" s="144">
        <v>0.25</v>
      </c>
      <c r="M4" s="43"/>
      <c r="N4" s="43"/>
      <c r="O4" s="144">
        <v>0</v>
      </c>
      <c r="P4" s="52">
        <f>SUM(L4:O4)</f>
        <v>0.25</v>
      </c>
      <c r="Q4" s="43"/>
      <c r="R4" s="43"/>
      <c r="S4" s="43"/>
      <c r="T4" s="52">
        <f t="shared" si="0"/>
        <v>0</v>
      </c>
      <c r="U4" s="43"/>
      <c r="V4" s="24"/>
      <c r="W4" s="25">
        <f t="shared" si="1"/>
        <v>0.25</v>
      </c>
      <c r="X4" s="145">
        <v>2</v>
      </c>
      <c r="Y4" s="23"/>
      <c r="Z4" s="25">
        <f t="shared" si="4"/>
        <v>2.25</v>
      </c>
      <c r="AA4" s="28">
        <f t="shared" si="5"/>
        <v>0.22500000000000001</v>
      </c>
      <c r="AB4" s="28"/>
      <c r="AC4" s="26">
        <f t="shared" si="6"/>
        <v>2.4750000000000001</v>
      </c>
      <c r="AD4" s="19"/>
      <c r="AE4" s="19"/>
      <c r="AF4" s="19"/>
      <c r="AM4" s="14"/>
      <c r="AN4" s="3"/>
    </row>
    <row r="5" spans="1:40" ht="26.4" x14ac:dyDescent="0.35">
      <c r="A5" s="33" t="s">
        <v>188</v>
      </c>
      <c r="B5" s="1"/>
      <c r="C5" s="1" t="s">
        <v>161</v>
      </c>
      <c r="D5" s="1" t="s">
        <v>165</v>
      </c>
      <c r="E5" s="12" t="s">
        <v>182</v>
      </c>
      <c r="F5" s="12"/>
      <c r="G5" s="10" t="s">
        <v>193</v>
      </c>
      <c r="H5" s="147"/>
      <c r="I5" s="31">
        <v>0.9</v>
      </c>
      <c r="J5" s="35">
        <f>W5+X5</f>
        <v>0.75</v>
      </c>
      <c r="K5" s="43"/>
      <c r="L5" s="144">
        <v>0.25</v>
      </c>
      <c r="M5" s="43"/>
      <c r="N5" s="43"/>
      <c r="O5" s="144">
        <v>0</v>
      </c>
      <c r="P5" s="52">
        <f>SUM(L5:O5)</f>
        <v>0.25</v>
      </c>
      <c r="Q5" s="43"/>
      <c r="R5" s="43"/>
      <c r="S5" s="43"/>
      <c r="T5" s="52">
        <f t="shared" si="0"/>
        <v>0</v>
      </c>
      <c r="U5" s="43"/>
      <c r="V5" s="24"/>
      <c r="W5" s="25">
        <f t="shared" si="1"/>
        <v>0.25</v>
      </c>
      <c r="X5" s="145">
        <v>0.5</v>
      </c>
      <c r="Y5" s="23"/>
      <c r="Z5" s="25">
        <f t="shared" si="4"/>
        <v>0.75</v>
      </c>
      <c r="AA5" s="28">
        <f t="shared" si="5"/>
        <v>7.5000000000000011E-2</v>
      </c>
      <c r="AB5" s="28"/>
      <c r="AC5" s="26">
        <f t="shared" si="6"/>
        <v>0.82499999999999996</v>
      </c>
      <c r="AD5" s="19"/>
      <c r="AE5" s="19"/>
      <c r="AF5" s="19"/>
      <c r="AM5" s="14"/>
      <c r="AN5" s="3"/>
    </row>
    <row r="6" spans="1:40" x14ac:dyDescent="0.35">
      <c r="A6" s="44" t="s">
        <v>189</v>
      </c>
      <c r="B6" s="1"/>
      <c r="C6" s="1" t="s">
        <v>161</v>
      </c>
      <c r="D6" s="1" t="s">
        <v>166</v>
      </c>
      <c r="E6" s="11" t="s">
        <v>183</v>
      </c>
      <c r="G6" s="10" t="s">
        <v>193</v>
      </c>
      <c r="H6" s="147"/>
      <c r="I6" s="31">
        <v>0</v>
      </c>
      <c r="J6" s="35">
        <v>3</v>
      </c>
      <c r="K6" s="43"/>
      <c r="L6" s="43"/>
      <c r="M6" s="43">
        <v>1</v>
      </c>
      <c r="N6" s="43">
        <v>1</v>
      </c>
      <c r="O6" s="43"/>
      <c r="P6" s="52">
        <f>SUM(L6:O6)</f>
        <v>2</v>
      </c>
      <c r="Q6" s="43">
        <v>0.5</v>
      </c>
      <c r="R6" s="43">
        <v>0.5</v>
      </c>
      <c r="S6" s="43"/>
      <c r="T6" s="52">
        <f t="shared" si="0"/>
        <v>1</v>
      </c>
      <c r="U6" s="43"/>
      <c r="V6" s="24"/>
      <c r="W6" s="25">
        <f t="shared" si="1"/>
        <v>3</v>
      </c>
      <c r="X6" s="28">
        <f t="shared" si="3"/>
        <v>0.60000000000000009</v>
      </c>
      <c r="Y6" s="23"/>
      <c r="Z6" s="25">
        <f t="shared" si="4"/>
        <v>3.6</v>
      </c>
      <c r="AA6" s="28">
        <f t="shared" si="5"/>
        <v>0.36000000000000004</v>
      </c>
      <c r="AB6" s="28"/>
      <c r="AC6" s="26">
        <f t="shared" si="6"/>
        <v>3.96</v>
      </c>
      <c r="AD6" s="19"/>
      <c r="AE6" s="19"/>
      <c r="AF6" s="19"/>
      <c r="AM6" s="14"/>
      <c r="AN6" s="3"/>
    </row>
    <row r="7" spans="1:40" x14ac:dyDescent="0.35">
      <c r="B7" s="1"/>
      <c r="C7" s="1" t="s">
        <v>161</v>
      </c>
      <c r="D7" s="1" t="s">
        <v>167</v>
      </c>
      <c r="E7" s="12"/>
      <c r="F7" s="12"/>
      <c r="G7" s="10" t="s">
        <v>193</v>
      </c>
      <c r="H7" s="147"/>
      <c r="I7" s="31"/>
      <c r="J7" s="35"/>
      <c r="K7" s="43"/>
      <c r="L7" s="43"/>
      <c r="M7" s="43"/>
      <c r="N7" s="43"/>
      <c r="O7" s="43"/>
      <c r="P7" s="52">
        <f t="shared" ref="P7:P11" si="7">SUM(L7:O7)</f>
        <v>0</v>
      </c>
      <c r="Q7" s="43"/>
      <c r="R7" s="43"/>
      <c r="S7" s="43"/>
      <c r="T7" s="52">
        <f t="shared" si="0"/>
        <v>0</v>
      </c>
      <c r="U7" s="43"/>
      <c r="V7" s="24"/>
      <c r="W7" s="25">
        <f t="shared" si="1"/>
        <v>0</v>
      </c>
      <c r="X7" s="28">
        <f t="shared" si="3"/>
        <v>0</v>
      </c>
      <c r="Y7" s="23"/>
      <c r="Z7" s="25">
        <f t="shared" si="4"/>
        <v>0</v>
      </c>
      <c r="AA7" s="28">
        <f t="shared" si="5"/>
        <v>0</v>
      </c>
      <c r="AB7" s="28"/>
      <c r="AC7" s="26">
        <f t="shared" si="6"/>
        <v>0</v>
      </c>
      <c r="AD7" s="19"/>
      <c r="AE7" s="19"/>
      <c r="AF7" s="19"/>
      <c r="AM7" s="14"/>
      <c r="AN7" s="3"/>
    </row>
    <row r="8" spans="1:40" x14ac:dyDescent="0.35">
      <c r="B8" s="1"/>
      <c r="C8" s="1" t="s">
        <v>161</v>
      </c>
      <c r="D8" s="1" t="s">
        <v>168</v>
      </c>
      <c r="E8" s="12"/>
      <c r="F8" s="12"/>
      <c r="G8" s="10" t="s">
        <v>193</v>
      </c>
      <c r="H8" s="147"/>
      <c r="I8" s="31"/>
      <c r="J8" s="35"/>
      <c r="K8" s="43"/>
      <c r="L8" s="43"/>
      <c r="M8" s="43"/>
      <c r="N8" s="43"/>
      <c r="O8" s="43"/>
      <c r="P8" s="52">
        <f t="shared" si="7"/>
        <v>0</v>
      </c>
      <c r="Q8" s="43"/>
      <c r="R8" s="43"/>
      <c r="S8" s="43"/>
      <c r="T8" s="52">
        <f t="shared" si="0"/>
        <v>0</v>
      </c>
      <c r="U8" s="43"/>
      <c r="V8" s="24"/>
      <c r="W8" s="25">
        <f t="shared" si="1"/>
        <v>0</v>
      </c>
      <c r="X8" s="28">
        <f t="shared" si="3"/>
        <v>0</v>
      </c>
      <c r="Y8" s="23"/>
      <c r="Z8" s="25">
        <f t="shared" si="4"/>
        <v>0</v>
      </c>
      <c r="AA8" s="28">
        <f t="shared" si="5"/>
        <v>0</v>
      </c>
      <c r="AB8" s="28"/>
      <c r="AC8" s="26">
        <f t="shared" si="6"/>
        <v>0</v>
      </c>
      <c r="AD8" s="19"/>
      <c r="AE8" s="19"/>
      <c r="AF8" s="19"/>
      <c r="AM8" s="14"/>
      <c r="AN8" s="3"/>
    </row>
    <row r="9" spans="1:40" x14ac:dyDescent="0.35">
      <c r="B9" s="1"/>
      <c r="C9" s="1" t="s">
        <v>161</v>
      </c>
      <c r="D9" s="1" t="s">
        <v>169</v>
      </c>
      <c r="E9" s="12"/>
      <c r="F9" s="12"/>
      <c r="G9" s="10" t="s">
        <v>193</v>
      </c>
      <c r="H9" s="147"/>
      <c r="I9" s="31"/>
      <c r="J9" s="35"/>
      <c r="K9" s="43"/>
      <c r="L9" s="43"/>
      <c r="M9" s="43"/>
      <c r="N9" s="43"/>
      <c r="O9" s="43"/>
      <c r="P9" s="52">
        <f t="shared" si="7"/>
        <v>0</v>
      </c>
      <c r="Q9" s="43"/>
      <c r="R9" s="43"/>
      <c r="S9" s="43"/>
      <c r="T9" s="52">
        <f t="shared" si="0"/>
        <v>0</v>
      </c>
      <c r="U9" s="43"/>
      <c r="V9" s="24"/>
      <c r="W9" s="25">
        <f t="shared" si="1"/>
        <v>0</v>
      </c>
      <c r="X9" s="28">
        <f t="shared" si="3"/>
        <v>0</v>
      </c>
      <c r="Y9" s="23"/>
      <c r="Z9" s="25">
        <f t="shared" si="4"/>
        <v>0</v>
      </c>
      <c r="AA9" s="28">
        <f t="shared" si="5"/>
        <v>0</v>
      </c>
      <c r="AB9" s="28"/>
      <c r="AC9" s="26">
        <f t="shared" si="6"/>
        <v>0</v>
      </c>
      <c r="AD9" s="19"/>
      <c r="AE9" s="19"/>
      <c r="AF9" s="19"/>
      <c r="AM9" s="14"/>
      <c r="AN9" s="3"/>
    </row>
    <row r="10" spans="1:40" x14ac:dyDescent="0.35">
      <c r="B10" s="1"/>
      <c r="C10" s="1" t="s">
        <v>161</v>
      </c>
      <c r="D10" s="1" t="s">
        <v>170</v>
      </c>
      <c r="E10" s="12"/>
      <c r="F10" s="12"/>
      <c r="G10" s="10" t="s">
        <v>193</v>
      </c>
      <c r="H10" s="147"/>
      <c r="I10" s="31"/>
      <c r="J10" s="35"/>
      <c r="K10" s="43"/>
      <c r="L10" s="23"/>
      <c r="M10" s="23"/>
      <c r="N10" s="23"/>
      <c r="O10" s="23"/>
      <c r="P10" s="52">
        <f t="shared" si="7"/>
        <v>0</v>
      </c>
      <c r="Q10" s="23"/>
      <c r="R10" s="23"/>
      <c r="S10" s="23"/>
      <c r="T10" s="52">
        <f t="shared" si="0"/>
        <v>0</v>
      </c>
      <c r="U10" s="23"/>
      <c r="V10" s="24"/>
      <c r="W10" s="25">
        <f t="shared" si="1"/>
        <v>0</v>
      </c>
      <c r="X10" s="28">
        <f t="shared" si="3"/>
        <v>0</v>
      </c>
      <c r="Y10" s="23"/>
      <c r="Z10" s="25">
        <f t="shared" si="4"/>
        <v>0</v>
      </c>
      <c r="AA10" s="28">
        <f t="shared" si="5"/>
        <v>0</v>
      </c>
      <c r="AB10" s="28"/>
      <c r="AC10" s="26">
        <f t="shared" si="6"/>
        <v>0</v>
      </c>
      <c r="AD10" s="19"/>
      <c r="AE10" s="19"/>
      <c r="AF10" s="19"/>
      <c r="AM10" s="14"/>
      <c r="AN10" s="3"/>
    </row>
    <row r="11" spans="1:40" x14ac:dyDescent="0.35">
      <c r="B11" s="1"/>
      <c r="C11" s="1" t="s">
        <v>161</v>
      </c>
      <c r="D11" s="1" t="s">
        <v>171</v>
      </c>
      <c r="E11" s="12"/>
      <c r="F11" s="12"/>
      <c r="G11" s="10" t="s">
        <v>193</v>
      </c>
      <c r="H11" s="147"/>
      <c r="I11" s="31"/>
      <c r="J11" s="35"/>
      <c r="K11" s="43"/>
      <c r="L11" s="23"/>
      <c r="M11" s="23"/>
      <c r="N11" s="23"/>
      <c r="O11" s="23"/>
      <c r="P11" s="52">
        <f t="shared" si="7"/>
        <v>0</v>
      </c>
      <c r="Q11" s="23"/>
      <c r="R11" s="23"/>
      <c r="S11" s="23"/>
      <c r="T11" s="52">
        <f t="shared" si="0"/>
        <v>0</v>
      </c>
      <c r="U11" s="23"/>
      <c r="V11" s="24"/>
      <c r="W11" s="25">
        <f t="shared" si="1"/>
        <v>0</v>
      </c>
      <c r="X11" s="28">
        <f t="shared" si="3"/>
        <v>0</v>
      </c>
      <c r="Y11" s="23"/>
      <c r="Z11" s="25">
        <f t="shared" si="4"/>
        <v>0</v>
      </c>
      <c r="AA11" s="28">
        <f t="shared" si="5"/>
        <v>0</v>
      </c>
      <c r="AB11" s="28"/>
      <c r="AC11" s="26">
        <f t="shared" si="6"/>
        <v>0</v>
      </c>
      <c r="AD11" s="19"/>
      <c r="AE11" s="19"/>
      <c r="AF11" s="19"/>
      <c r="AM11" s="14"/>
      <c r="AN11" s="3"/>
    </row>
    <row r="12" spans="1:40" x14ac:dyDescent="0.35">
      <c r="B12" s="15"/>
      <c r="C12" s="15"/>
      <c r="D12" s="15"/>
      <c r="E12" s="16"/>
      <c r="F12" s="94"/>
      <c r="G12" s="3"/>
      <c r="H12" s="3"/>
      <c r="I12" s="3"/>
      <c r="J12" s="3"/>
      <c r="K12" s="3"/>
      <c r="L12" s="3"/>
      <c r="M12" s="3"/>
      <c r="N12" s="3"/>
      <c r="O12" s="3"/>
      <c r="P12" s="50"/>
      <c r="Q12" s="3"/>
      <c r="R12" s="3"/>
      <c r="S12" s="3"/>
      <c r="T12" s="50"/>
      <c r="U12" s="3"/>
      <c r="V12" s="3"/>
      <c r="W12" s="50"/>
      <c r="X12" s="3"/>
      <c r="Y12" s="3"/>
      <c r="Z12" s="3"/>
      <c r="AA12" s="3"/>
      <c r="AB12" s="3"/>
      <c r="AC12" s="3"/>
      <c r="AD12" s="3"/>
      <c r="AE12" s="3"/>
      <c r="AF12" s="3"/>
      <c r="AM12" s="3"/>
      <c r="AN12" s="3"/>
    </row>
    <row r="13" spans="1:40" x14ac:dyDescent="0.35">
      <c r="A13" s="45" t="s">
        <v>237</v>
      </c>
      <c r="B13" s="1" t="s">
        <v>0</v>
      </c>
      <c r="C13" s="1" t="s">
        <v>60</v>
      </c>
      <c r="D13" s="1" t="s">
        <v>91</v>
      </c>
      <c r="E13" s="12" t="s">
        <v>66</v>
      </c>
      <c r="F13" s="12"/>
      <c r="G13" s="10" t="s">
        <v>9</v>
      </c>
      <c r="H13" s="147"/>
      <c r="I13" s="31">
        <v>0</v>
      </c>
      <c r="J13" s="35">
        <f>Z13</f>
        <v>6.25</v>
      </c>
      <c r="K13" s="43"/>
      <c r="L13" s="23"/>
      <c r="M13" s="23"/>
      <c r="N13" s="23">
        <v>2</v>
      </c>
      <c r="O13" s="23"/>
      <c r="P13" s="52">
        <f>SUM(K13:O13)</f>
        <v>2</v>
      </c>
      <c r="Q13" s="23">
        <v>3</v>
      </c>
      <c r="R13" s="23"/>
      <c r="S13" s="23"/>
      <c r="T13" s="52">
        <f>SUM(Q13:S13)</f>
        <v>3</v>
      </c>
      <c r="U13" s="23"/>
      <c r="V13" s="24"/>
      <c r="W13" s="25">
        <f>P13+T13+SUM(U13:V13)</f>
        <v>5</v>
      </c>
      <c r="X13" s="28">
        <f>W13*20%</f>
        <v>1</v>
      </c>
      <c r="Y13" s="23">
        <v>0.25</v>
      </c>
      <c r="Z13" s="25">
        <f>SUM(W13:Y13)</f>
        <v>6.25</v>
      </c>
      <c r="AA13" s="28">
        <f>Z13*10%</f>
        <v>0.625</v>
      </c>
      <c r="AB13" s="28">
        <f t="shared" ref="AB13" si="8">(Z13+AA13)*0.1</f>
        <v>0.6875</v>
      </c>
      <c r="AC13" s="26">
        <f>Z13+AA13+AB13</f>
        <v>7.5625</v>
      </c>
      <c r="AD13" s="19"/>
      <c r="AE13" s="19"/>
      <c r="AF13" s="19"/>
      <c r="AM13" s="14">
        <v>7.56</v>
      </c>
      <c r="AN13" s="3" t="s">
        <v>63</v>
      </c>
    </row>
    <row r="14" spans="1:40" x14ac:dyDescent="0.35">
      <c r="A14" s="45" t="s">
        <v>237</v>
      </c>
      <c r="B14" s="1" t="s">
        <v>4</v>
      </c>
      <c r="C14" s="1" t="s">
        <v>60</v>
      </c>
      <c r="D14" s="1" t="s">
        <v>92</v>
      </c>
      <c r="E14" s="12" t="s">
        <v>67</v>
      </c>
      <c r="F14" s="12"/>
      <c r="G14" s="10" t="s">
        <v>9</v>
      </c>
      <c r="H14" s="147"/>
      <c r="I14" s="31">
        <v>0</v>
      </c>
      <c r="J14" s="35">
        <f>Z14</f>
        <v>6.25</v>
      </c>
      <c r="K14" s="43"/>
      <c r="L14" s="23"/>
      <c r="M14" s="23"/>
      <c r="N14" s="23">
        <v>2</v>
      </c>
      <c r="O14" s="23"/>
      <c r="P14" s="52">
        <f>SUM(K14:O14)</f>
        <v>2</v>
      </c>
      <c r="Q14" s="23">
        <v>3</v>
      </c>
      <c r="R14" s="23"/>
      <c r="S14" s="23"/>
      <c r="T14" s="52">
        <f>SUM(Q14:S14)</f>
        <v>3</v>
      </c>
      <c r="U14" s="23"/>
      <c r="V14" s="24"/>
      <c r="W14" s="25">
        <f>P14+T14+SUM(U14:V14)</f>
        <v>5</v>
      </c>
      <c r="X14" s="28">
        <f>W14*20%</f>
        <v>1</v>
      </c>
      <c r="Y14" s="23">
        <v>0.25</v>
      </c>
      <c r="Z14" s="25">
        <f>SUM(W14:Y14)</f>
        <v>6.25</v>
      </c>
      <c r="AA14" s="28">
        <f t="shared" ref="AA14:AA22" si="9">Z14*10%</f>
        <v>0.625</v>
      </c>
      <c r="AB14" s="28">
        <f t="shared" si="2"/>
        <v>0.6875</v>
      </c>
      <c r="AC14" s="26">
        <f t="shared" ref="AC14:AC21" si="10">Z14+AA14+AB14</f>
        <v>7.5625</v>
      </c>
      <c r="AD14" s="19"/>
      <c r="AE14" s="19"/>
      <c r="AF14" s="19"/>
      <c r="AM14" s="14">
        <v>7.56</v>
      </c>
      <c r="AN14" s="3" t="s">
        <v>63</v>
      </c>
    </row>
    <row r="15" spans="1:40" ht="39.6" x14ac:dyDescent="0.35">
      <c r="B15" s="1" t="s">
        <v>7</v>
      </c>
      <c r="C15" s="1" t="s">
        <v>60</v>
      </c>
      <c r="D15" s="1" t="s">
        <v>93</v>
      </c>
      <c r="E15" s="12" t="s">
        <v>73</v>
      </c>
      <c r="F15" s="12"/>
      <c r="G15" s="10" t="s">
        <v>9</v>
      </c>
      <c r="H15" s="147"/>
      <c r="I15" s="31">
        <v>0</v>
      </c>
      <c r="J15" s="35" t="e">
        <f t="shared" ref="J15:J22" si="11">AC15-AB15-X15</f>
        <v>#REF!</v>
      </c>
      <c r="K15" s="43"/>
      <c r="L15" s="23"/>
      <c r="M15" s="23"/>
      <c r="N15" s="23"/>
      <c r="O15" s="23"/>
      <c r="P15" s="49">
        <v>3.5</v>
      </c>
      <c r="Q15" s="23"/>
      <c r="R15" s="23"/>
      <c r="S15" s="23"/>
      <c r="T15" s="49">
        <v>0.5</v>
      </c>
      <c r="U15" s="23"/>
      <c r="V15" s="24"/>
      <c r="W15" s="25" t="e">
        <f>K15+P15+T15+#REF!</f>
        <v>#REF!</v>
      </c>
      <c r="X15" s="28" t="e">
        <f t="shared" ref="X15:X22" si="12">W15*20%</f>
        <v>#REF!</v>
      </c>
      <c r="Y15" s="23">
        <v>0.25</v>
      </c>
      <c r="Z15" s="25" t="e">
        <f t="shared" ref="Z15:Z21" si="13">SUM(W15:Y15)</f>
        <v>#REF!</v>
      </c>
      <c r="AA15" s="28" t="e">
        <f t="shared" si="9"/>
        <v>#REF!</v>
      </c>
      <c r="AB15" s="28" t="e">
        <f t="shared" si="2"/>
        <v>#REF!</v>
      </c>
      <c r="AC15" s="26" t="e">
        <f t="shared" si="10"/>
        <v>#REF!</v>
      </c>
      <c r="AD15" s="19"/>
      <c r="AE15" s="19"/>
      <c r="AF15" s="19"/>
      <c r="AM15" s="14">
        <v>6.11</v>
      </c>
      <c r="AN15" s="3"/>
    </row>
    <row r="16" spans="1:40" x14ac:dyDescent="0.35">
      <c r="B16" s="1" t="s">
        <v>10</v>
      </c>
      <c r="C16" s="1" t="s">
        <v>60</v>
      </c>
      <c r="D16" s="1" t="s">
        <v>94</v>
      </c>
      <c r="E16" s="12" t="s">
        <v>74</v>
      </c>
      <c r="F16" s="12"/>
      <c r="G16" s="10" t="s">
        <v>76</v>
      </c>
      <c r="H16" s="147"/>
      <c r="I16" s="31">
        <v>0</v>
      </c>
      <c r="J16" s="35" t="e">
        <f t="shared" si="11"/>
        <v>#REF!</v>
      </c>
      <c r="K16" s="43"/>
      <c r="L16" s="23"/>
      <c r="M16" s="23"/>
      <c r="N16" s="23"/>
      <c r="O16" s="23"/>
      <c r="P16" s="49">
        <v>9</v>
      </c>
      <c r="Q16" s="23"/>
      <c r="R16" s="23"/>
      <c r="S16" s="23"/>
      <c r="T16" s="49">
        <v>0</v>
      </c>
      <c r="U16" s="23"/>
      <c r="V16" s="24"/>
      <c r="W16" s="25" t="e">
        <f>K16+P16+T16+#REF!</f>
        <v>#REF!</v>
      </c>
      <c r="X16" s="28" t="e">
        <f t="shared" si="12"/>
        <v>#REF!</v>
      </c>
      <c r="Y16" s="23">
        <v>0.25</v>
      </c>
      <c r="Z16" s="25" t="e">
        <f t="shared" si="13"/>
        <v>#REF!</v>
      </c>
      <c r="AA16" s="28" t="e">
        <f t="shared" si="9"/>
        <v>#REF!</v>
      </c>
      <c r="AB16" s="28" t="e">
        <f t="shared" si="2"/>
        <v>#REF!</v>
      </c>
      <c r="AC16" s="26" t="e">
        <f t="shared" si="10"/>
        <v>#REF!</v>
      </c>
      <c r="AD16" s="19"/>
      <c r="AE16" s="19"/>
      <c r="AF16" s="19"/>
      <c r="AM16" s="14">
        <v>13.37</v>
      </c>
      <c r="AN16" s="3"/>
    </row>
    <row r="17" spans="1:40" x14ac:dyDescent="0.35">
      <c r="B17" s="1" t="s">
        <v>12</v>
      </c>
      <c r="C17" s="1" t="s">
        <v>60</v>
      </c>
      <c r="D17" s="1" t="s">
        <v>95</v>
      </c>
      <c r="E17" s="12" t="s">
        <v>75</v>
      </c>
      <c r="F17" s="12"/>
      <c r="G17" s="10" t="s">
        <v>76</v>
      </c>
      <c r="H17" s="147"/>
      <c r="I17" s="31">
        <v>0</v>
      </c>
      <c r="J17" s="35" t="e">
        <f t="shared" si="11"/>
        <v>#REF!</v>
      </c>
      <c r="K17" s="43"/>
      <c r="L17" s="23"/>
      <c r="M17" s="23"/>
      <c r="N17" s="23"/>
      <c r="O17" s="23"/>
      <c r="P17" s="49">
        <v>5</v>
      </c>
      <c r="Q17" s="23"/>
      <c r="R17" s="23"/>
      <c r="S17" s="23"/>
      <c r="T17" s="49">
        <v>0</v>
      </c>
      <c r="U17" s="23"/>
      <c r="V17" s="24"/>
      <c r="W17" s="25" t="e">
        <f>K17+P17+T17+#REF!</f>
        <v>#REF!</v>
      </c>
      <c r="X17" s="28" t="e">
        <f t="shared" si="12"/>
        <v>#REF!</v>
      </c>
      <c r="Y17" s="23">
        <v>0.25</v>
      </c>
      <c r="Z17" s="25" t="e">
        <f t="shared" si="13"/>
        <v>#REF!</v>
      </c>
      <c r="AA17" s="28" t="e">
        <f t="shared" si="9"/>
        <v>#REF!</v>
      </c>
      <c r="AB17" s="28" t="e">
        <f t="shared" si="2"/>
        <v>#REF!</v>
      </c>
      <c r="AC17" s="26" t="e">
        <f t="shared" si="10"/>
        <v>#REF!</v>
      </c>
      <c r="AD17" s="19"/>
      <c r="AE17" s="19"/>
      <c r="AF17" s="19"/>
      <c r="AM17" s="14">
        <v>7.56</v>
      </c>
      <c r="AN17" s="3"/>
    </row>
    <row r="18" spans="1:40" ht="26.4" x14ac:dyDescent="0.35">
      <c r="B18" s="1" t="s">
        <v>14</v>
      </c>
      <c r="C18" s="1" t="s">
        <v>60</v>
      </c>
      <c r="D18" s="1" t="s">
        <v>96</v>
      </c>
      <c r="E18" s="12" t="s">
        <v>68</v>
      </c>
      <c r="F18" s="12"/>
      <c r="G18" s="10" t="s">
        <v>77</v>
      </c>
      <c r="H18" s="147"/>
      <c r="I18" s="31">
        <v>0</v>
      </c>
      <c r="J18" s="35" t="e">
        <f t="shared" si="11"/>
        <v>#REF!</v>
      </c>
      <c r="K18" s="43"/>
      <c r="L18" s="23"/>
      <c r="M18" s="23"/>
      <c r="N18" s="23"/>
      <c r="O18" s="23"/>
      <c r="P18" s="49">
        <v>3</v>
      </c>
      <c r="Q18" s="23"/>
      <c r="R18" s="23"/>
      <c r="S18" s="23"/>
      <c r="T18" s="49">
        <v>3.5</v>
      </c>
      <c r="U18" s="23"/>
      <c r="V18" s="24"/>
      <c r="W18" s="25" t="e">
        <f>K18+P18+T18+#REF!</f>
        <v>#REF!</v>
      </c>
      <c r="X18" s="28" t="e">
        <f t="shared" si="12"/>
        <v>#REF!</v>
      </c>
      <c r="Y18" s="23">
        <v>0.25</v>
      </c>
      <c r="Z18" s="25" t="e">
        <f t="shared" si="13"/>
        <v>#REF!</v>
      </c>
      <c r="AA18" s="28" t="e">
        <f t="shared" si="9"/>
        <v>#REF!</v>
      </c>
      <c r="AB18" s="28" t="e">
        <f t="shared" si="2"/>
        <v>#REF!</v>
      </c>
      <c r="AC18" s="26" t="e">
        <f t="shared" si="10"/>
        <v>#REF!</v>
      </c>
      <c r="AD18" s="19"/>
      <c r="AE18" s="19"/>
      <c r="AF18" s="19"/>
      <c r="AM18" s="14">
        <v>9.74</v>
      </c>
      <c r="AN18" s="3"/>
    </row>
    <row r="19" spans="1:40" x14ac:dyDescent="0.35">
      <c r="B19" s="1" t="s">
        <v>16</v>
      </c>
      <c r="C19" s="1" t="s">
        <v>60</v>
      </c>
      <c r="D19" s="1" t="s">
        <v>97</v>
      </c>
      <c r="E19" s="12" t="s">
        <v>69</v>
      </c>
      <c r="F19" s="12"/>
      <c r="G19" s="10" t="s">
        <v>77</v>
      </c>
      <c r="H19" s="147"/>
      <c r="I19" s="31">
        <v>0</v>
      </c>
      <c r="J19" s="35" t="e">
        <f t="shared" si="11"/>
        <v>#REF!</v>
      </c>
      <c r="K19" s="43"/>
      <c r="L19" s="23"/>
      <c r="M19" s="23"/>
      <c r="N19" s="23"/>
      <c r="O19" s="23"/>
      <c r="P19" s="49">
        <v>1</v>
      </c>
      <c r="Q19" s="23"/>
      <c r="R19" s="23"/>
      <c r="S19" s="23"/>
      <c r="T19" s="49">
        <v>0</v>
      </c>
      <c r="U19" s="23"/>
      <c r="V19" s="24"/>
      <c r="W19" s="25" t="e">
        <f>K19+P19+T19+#REF!</f>
        <v>#REF!</v>
      </c>
      <c r="X19" s="28" t="e">
        <f t="shared" si="12"/>
        <v>#REF!</v>
      </c>
      <c r="Y19" s="23">
        <v>0.25</v>
      </c>
      <c r="Z19" s="25" t="e">
        <f t="shared" si="13"/>
        <v>#REF!</v>
      </c>
      <c r="AA19" s="28" t="e">
        <f t="shared" si="9"/>
        <v>#REF!</v>
      </c>
      <c r="AB19" s="28" t="e">
        <f t="shared" si="2"/>
        <v>#REF!</v>
      </c>
      <c r="AC19" s="26" t="e">
        <f t="shared" si="10"/>
        <v>#REF!</v>
      </c>
      <c r="AD19" s="19"/>
      <c r="AE19" s="19"/>
      <c r="AF19" s="19"/>
      <c r="AM19" s="14">
        <v>1.75</v>
      </c>
      <c r="AN19" s="3"/>
    </row>
    <row r="20" spans="1:40" x14ac:dyDescent="0.35">
      <c r="B20" s="1" t="s">
        <v>18</v>
      </c>
      <c r="C20" s="1" t="s">
        <v>60</v>
      </c>
      <c r="D20" s="1" t="s">
        <v>98</v>
      </c>
      <c r="E20" s="12" t="s">
        <v>70</v>
      </c>
      <c r="F20" s="12"/>
      <c r="G20" s="10" t="s">
        <v>77</v>
      </c>
      <c r="H20" s="147"/>
      <c r="I20" s="31">
        <v>0</v>
      </c>
      <c r="J20" s="35" t="e">
        <f t="shared" si="11"/>
        <v>#REF!</v>
      </c>
      <c r="K20" s="43"/>
      <c r="L20" s="23"/>
      <c r="M20" s="23"/>
      <c r="N20" s="23"/>
      <c r="O20" s="23"/>
      <c r="P20" s="49">
        <v>5</v>
      </c>
      <c r="Q20" s="23"/>
      <c r="R20" s="23"/>
      <c r="S20" s="23"/>
      <c r="T20" s="49">
        <v>5</v>
      </c>
      <c r="U20" s="23"/>
      <c r="V20" s="24"/>
      <c r="W20" s="25" t="e">
        <f>K20+P20+T20+#REF!</f>
        <v>#REF!</v>
      </c>
      <c r="X20" s="28" t="e">
        <f t="shared" si="12"/>
        <v>#REF!</v>
      </c>
      <c r="Y20" s="23">
        <v>0.25</v>
      </c>
      <c r="Z20" s="25" t="e">
        <f t="shared" si="13"/>
        <v>#REF!</v>
      </c>
      <c r="AA20" s="28" t="e">
        <f t="shared" si="9"/>
        <v>#REF!</v>
      </c>
      <c r="AB20" s="28" t="e">
        <f t="shared" si="2"/>
        <v>#REF!</v>
      </c>
      <c r="AC20" s="26" t="e">
        <f t="shared" si="10"/>
        <v>#REF!</v>
      </c>
      <c r="AD20" s="19"/>
      <c r="AE20" s="19"/>
      <c r="AF20" s="19"/>
      <c r="AM20" s="14">
        <v>14.82</v>
      </c>
      <c r="AN20" s="3"/>
    </row>
    <row r="21" spans="1:40" ht="26.4" x14ac:dyDescent="0.35">
      <c r="B21" s="1" t="s">
        <v>20</v>
      </c>
      <c r="C21" s="1" t="s">
        <v>60</v>
      </c>
      <c r="D21" s="1" t="s">
        <v>99</v>
      </c>
      <c r="E21" s="12" t="s">
        <v>71</v>
      </c>
      <c r="F21" s="12"/>
      <c r="G21" s="10" t="s">
        <v>77</v>
      </c>
      <c r="H21" s="147"/>
      <c r="I21" s="31">
        <v>0</v>
      </c>
      <c r="J21" s="35" t="e">
        <f t="shared" si="11"/>
        <v>#REF!</v>
      </c>
      <c r="K21" s="43"/>
      <c r="L21" s="23"/>
      <c r="M21" s="23"/>
      <c r="N21" s="23"/>
      <c r="O21" s="23"/>
      <c r="P21" s="49">
        <v>2</v>
      </c>
      <c r="Q21" s="23"/>
      <c r="R21" s="23"/>
      <c r="S21" s="23"/>
      <c r="T21" s="49">
        <v>5</v>
      </c>
      <c r="U21" s="23"/>
      <c r="V21" s="24"/>
      <c r="W21" s="25" t="e">
        <f>K21+P21+T21+#REF!</f>
        <v>#REF!</v>
      </c>
      <c r="X21" s="28" t="e">
        <f t="shared" si="12"/>
        <v>#REF!</v>
      </c>
      <c r="Y21" s="23">
        <v>0.25</v>
      </c>
      <c r="Z21" s="25" t="e">
        <f t="shared" si="13"/>
        <v>#REF!</v>
      </c>
      <c r="AA21" s="28" t="e">
        <f t="shared" si="9"/>
        <v>#REF!</v>
      </c>
      <c r="AB21" s="28" t="e">
        <f t="shared" si="2"/>
        <v>#REF!</v>
      </c>
      <c r="AC21" s="26" t="e">
        <f t="shared" si="10"/>
        <v>#REF!</v>
      </c>
      <c r="AD21" s="19"/>
      <c r="AE21" s="19"/>
      <c r="AF21" s="19"/>
      <c r="AM21" s="14">
        <v>10.47</v>
      </c>
      <c r="AN21" s="3"/>
    </row>
    <row r="22" spans="1:40" ht="26.4" x14ac:dyDescent="0.35">
      <c r="B22" s="1" t="s">
        <v>23</v>
      </c>
      <c r="C22" s="1" t="s">
        <v>60</v>
      </c>
      <c r="D22" s="1" t="s">
        <v>100</v>
      </c>
      <c r="E22" s="12" t="s">
        <v>72</v>
      </c>
      <c r="F22" s="12"/>
      <c r="G22" s="10" t="s">
        <v>77</v>
      </c>
      <c r="H22" s="147"/>
      <c r="I22" s="31">
        <v>0</v>
      </c>
      <c r="J22" s="35" t="e">
        <f t="shared" si="11"/>
        <v>#REF!</v>
      </c>
      <c r="K22" s="43"/>
      <c r="L22" s="23"/>
      <c r="M22" s="23"/>
      <c r="N22" s="23"/>
      <c r="O22" s="23"/>
      <c r="P22" s="49">
        <v>2</v>
      </c>
      <c r="Q22" s="23"/>
      <c r="R22" s="23"/>
      <c r="S22" s="23"/>
      <c r="T22" s="49">
        <v>5</v>
      </c>
      <c r="U22" s="23"/>
      <c r="V22" s="24"/>
      <c r="W22" s="25" t="e">
        <f>K22+P22+T22+#REF!</f>
        <v>#REF!</v>
      </c>
      <c r="X22" s="28" t="e">
        <f t="shared" si="12"/>
        <v>#REF!</v>
      </c>
      <c r="Y22" s="23">
        <v>0.25</v>
      </c>
      <c r="Z22" s="25" t="e">
        <f t="shared" ref="Z22" si="14">SUM(W22:Y22)</f>
        <v>#REF!</v>
      </c>
      <c r="AA22" s="28" t="e">
        <f t="shared" si="9"/>
        <v>#REF!</v>
      </c>
      <c r="AB22" s="28" t="e">
        <f>(Z22+AA22)*0.1</f>
        <v>#REF!</v>
      </c>
      <c r="AC22" s="26" t="e">
        <f>Z22+AA22+AB22</f>
        <v>#REF!</v>
      </c>
      <c r="AD22" s="19"/>
      <c r="AE22" s="19"/>
      <c r="AF22" s="19"/>
      <c r="AM22" s="14">
        <v>10.47</v>
      </c>
      <c r="AN22" s="3"/>
    </row>
    <row r="23" spans="1:40" ht="26.4" x14ac:dyDescent="0.35">
      <c r="A23" s="45" t="s">
        <v>192</v>
      </c>
      <c r="B23" s="1" t="s">
        <v>87</v>
      </c>
      <c r="C23" s="1" t="s">
        <v>60</v>
      </c>
      <c r="D23" s="1" t="s">
        <v>101</v>
      </c>
      <c r="E23" s="12" t="s">
        <v>81</v>
      </c>
      <c r="F23" s="12"/>
      <c r="G23" s="10" t="s">
        <v>82</v>
      </c>
      <c r="H23" s="147"/>
      <c r="I23" s="31">
        <v>0</v>
      </c>
      <c r="J23" s="35">
        <f>W23+X23</f>
        <v>13</v>
      </c>
      <c r="K23" s="43">
        <v>0.5</v>
      </c>
      <c r="L23" s="23"/>
      <c r="M23" s="23"/>
      <c r="N23" s="23">
        <v>7</v>
      </c>
      <c r="O23" s="23"/>
      <c r="P23" s="52">
        <f>SUM(L23:O23)</f>
        <v>7</v>
      </c>
      <c r="Q23" s="23">
        <v>3</v>
      </c>
      <c r="R23" s="23"/>
      <c r="S23" s="23"/>
      <c r="T23" s="52">
        <f t="shared" ref="T23" si="15">SUM(Q23:S23)</f>
        <v>3</v>
      </c>
      <c r="U23" s="23"/>
      <c r="V23" s="24"/>
      <c r="W23" s="25">
        <f>P23+T23+SUM(U23:V23)</f>
        <v>10</v>
      </c>
      <c r="X23" s="28">
        <v>3</v>
      </c>
      <c r="Y23" s="23">
        <v>0.25</v>
      </c>
      <c r="Z23" s="25">
        <f t="shared" ref="Z23:Z27" si="16">SUM(W23:Y23)</f>
        <v>13.25</v>
      </c>
      <c r="AA23" s="28">
        <f t="shared" ref="AA23:AA27" si="17">Z23*10%</f>
        <v>1.3250000000000002</v>
      </c>
      <c r="AB23" s="28">
        <f t="shared" ref="AB23:AB27" si="18">(Z23+AA23)*0.1</f>
        <v>1.4575</v>
      </c>
      <c r="AC23" s="26">
        <f>Z23+AA23+AB23</f>
        <v>16.032499999999999</v>
      </c>
      <c r="AD23" s="32">
        <v>14</v>
      </c>
      <c r="AE23" s="19"/>
      <c r="AF23" s="19"/>
      <c r="AM23" s="14">
        <v>14.52</v>
      </c>
      <c r="AN23" s="3" t="s">
        <v>63</v>
      </c>
    </row>
    <row r="24" spans="1:40" x14ac:dyDescent="0.35">
      <c r="B24" s="1" t="s">
        <v>87</v>
      </c>
      <c r="C24" s="1" t="s">
        <v>60</v>
      </c>
      <c r="D24" s="1" t="s">
        <v>115</v>
      </c>
      <c r="E24" s="12"/>
      <c r="F24" s="12"/>
      <c r="G24" s="10"/>
      <c r="H24" s="147"/>
      <c r="I24" s="31">
        <v>0</v>
      </c>
      <c r="J24" s="35" t="e">
        <f>AC24-AB24-X24</f>
        <v>#REF!</v>
      </c>
      <c r="K24" s="43"/>
      <c r="L24" s="23"/>
      <c r="M24" s="23"/>
      <c r="N24" s="23"/>
      <c r="O24" s="23"/>
      <c r="P24" s="49"/>
      <c r="Q24" s="23"/>
      <c r="R24" s="23"/>
      <c r="S24" s="23"/>
      <c r="T24" s="49"/>
      <c r="U24" s="23"/>
      <c r="V24" s="24"/>
      <c r="W24" s="25" t="e">
        <f>K24+P24+T24+#REF!</f>
        <v>#REF!</v>
      </c>
      <c r="X24" s="28" t="e">
        <f t="shared" ref="X24:X27" si="19">W24*20%</f>
        <v>#REF!</v>
      </c>
      <c r="Y24" s="23"/>
      <c r="Z24" s="25" t="e">
        <f t="shared" si="16"/>
        <v>#REF!</v>
      </c>
      <c r="AA24" s="28" t="e">
        <f t="shared" si="17"/>
        <v>#REF!</v>
      </c>
      <c r="AB24" s="28" t="e">
        <f t="shared" si="18"/>
        <v>#REF!</v>
      </c>
      <c r="AC24" s="26" t="e">
        <f t="shared" ref="AC24:AC27" si="20">Z24+AA24+AB24</f>
        <v>#REF!</v>
      </c>
      <c r="AD24" s="19"/>
      <c r="AE24" s="19"/>
      <c r="AF24" s="19"/>
      <c r="AM24" s="14"/>
      <c r="AN24" s="3"/>
    </row>
    <row r="25" spans="1:40" x14ac:dyDescent="0.35">
      <c r="B25" s="1" t="s">
        <v>87</v>
      </c>
      <c r="C25" s="1" t="s">
        <v>60</v>
      </c>
      <c r="D25" s="1" t="s">
        <v>116</v>
      </c>
      <c r="E25" s="12"/>
      <c r="F25" s="12"/>
      <c r="G25" s="10"/>
      <c r="H25" s="147"/>
      <c r="I25" s="31">
        <v>0</v>
      </c>
      <c r="J25" s="35" t="e">
        <f>AC25-AB25-X25</f>
        <v>#REF!</v>
      </c>
      <c r="K25" s="43"/>
      <c r="L25" s="23"/>
      <c r="M25" s="23"/>
      <c r="N25" s="23"/>
      <c r="O25" s="23"/>
      <c r="P25" s="49"/>
      <c r="Q25" s="23"/>
      <c r="R25" s="23"/>
      <c r="S25" s="23"/>
      <c r="T25" s="49"/>
      <c r="U25" s="23"/>
      <c r="V25" s="24"/>
      <c r="W25" s="25" t="e">
        <f>K25+P25+T25+#REF!</f>
        <v>#REF!</v>
      </c>
      <c r="X25" s="28" t="e">
        <f t="shared" si="19"/>
        <v>#REF!</v>
      </c>
      <c r="Y25" s="23"/>
      <c r="Z25" s="25" t="e">
        <f t="shared" si="16"/>
        <v>#REF!</v>
      </c>
      <c r="AA25" s="28" t="e">
        <f t="shared" si="17"/>
        <v>#REF!</v>
      </c>
      <c r="AB25" s="28" t="e">
        <f t="shared" si="18"/>
        <v>#REF!</v>
      </c>
      <c r="AC25" s="26" t="e">
        <f t="shared" si="20"/>
        <v>#REF!</v>
      </c>
      <c r="AD25" s="19"/>
      <c r="AE25" s="19"/>
      <c r="AF25" s="19"/>
      <c r="AM25" s="14"/>
      <c r="AN25" s="3"/>
    </row>
    <row r="26" spans="1:40" x14ac:dyDescent="0.35">
      <c r="B26" s="1" t="s">
        <v>87</v>
      </c>
      <c r="C26" s="1" t="s">
        <v>60</v>
      </c>
      <c r="D26" s="1" t="s">
        <v>117</v>
      </c>
      <c r="E26" s="12"/>
      <c r="F26" s="12"/>
      <c r="G26" s="10"/>
      <c r="H26" s="147"/>
      <c r="I26" s="31">
        <v>0</v>
      </c>
      <c r="J26" s="35" t="e">
        <f>AC26-AB26-X26</f>
        <v>#REF!</v>
      </c>
      <c r="K26" s="43"/>
      <c r="L26" s="23"/>
      <c r="M26" s="23"/>
      <c r="N26" s="23"/>
      <c r="O26" s="23"/>
      <c r="P26" s="49"/>
      <c r="Q26" s="23"/>
      <c r="R26" s="23"/>
      <c r="S26" s="23"/>
      <c r="T26" s="49"/>
      <c r="U26" s="23"/>
      <c r="V26" s="24"/>
      <c r="W26" s="25" t="e">
        <f>K26+P26+T26+#REF!</f>
        <v>#REF!</v>
      </c>
      <c r="X26" s="28" t="e">
        <f t="shared" si="19"/>
        <v>#REF!</v>
      </c>
      <c r="Y26" s="23"/>
      <c r="Z26" s="25" t="e">
        <f t="shared" si="16"/>
        <v>#REF!</v>
      </c>
      <c r="AA26" s="28" t="e">
        <f t="shared" si="17"/>
        <v>#REF!</v>
      </c>
      <c r="AB26" s="28" t="e">
        <f t="shared" si="18"/>
        <v>#REF!</v>
      </c>
      <c r="AC26" s="26" t="e">
        <f t="shared" si="20"/>
        <v>#REF!</v>
      </c>
      <c r="AD26" s="19"/>
      <c r="AE26" s="19"/>
      <c r="AF26" s="19"/>
      <c r="AM26" s="14"/>
      <c r="AN26" s="3"/>
    </row>
    <row r="27" spans="1:40" x14ac:dyDescent="0.35">
      <c r="B27" s="1" t="s">
        <v>87</v>
      </c>
      <c r="C27" s="1" t="s">
        <v>60</v>
      </c>
      <c r="D27" s="1" t="s">
        <v>118</v>
      </c>
      <c r="E27" s="12"/>
      <c r="F27" s="12"/>
      <c r="G27" s="10"/>
      <c r="H27" s="147"/>
      <c r="I27" s="31">
        <v>0</v>
      </c>
      <c r="J27" s="35" t="e">
        <f>AC27-AB27-X27</f>
        <v>#REF!</v>
      </c>
      <c r="K27" s="43"/>
      <c r="L27" s="23"/>
      <c r="M27" s="23"/>
      <c r="N27" s="23"/>
      <c r="O27" s="23"/>
      <c r="P27" s="49"/>
      <c r="Q27" s="23"/>
      <c r="R27" s="23"/>
      <c r="S27" s="23"/>
      <c r="T27" s="49"/>
      <c r="U27" s="23"/>
      <c r="V27" s="24"/>
      <c r="W27" s="25" t="e">
        <f>K27+P27+T27+#REF!</f>
        <v>#REF!</v>
      </c>
      <c r="X27" s="28" t="e">
        <f t="shared" si="19"/>
        <v>#REF!</v>
      </c>
      <c r="Y27" s="23"/>
      <c r="Z27" s="25" t="e">
        <f t="shared" si="16"/>
        <v>#REF!</v>
      </c>
      <c r="AA27" s="28" t="e">
        <f t="shared" si="17"/>
        <v>#REF!</v>
      </c>
      <c r="AB27" s="28" t="e">
        <f t="shared" si="18"/>
        <v>#REF!</v>
      </c>
      <c r="AC27" s="26" t="e">
        <f t="shared" si="20"/>
        <v>#REF!</v>
      </c>
      <c r="AD27" s="19"/>
      <c r="AE27" s="19"/>
      <c r="AF27" s="19"/>
      <c r="AM27" s="14"/>
      <c r="AN27" s="3"/>
    </row>
    <row r="28" spans="1:40" x14ac:dyDescent="0.35">
      <c r="B28" s="15"/>
      <c r="C28" s="15"/>
      <c r="D28" s="15"/>
      <c r="E28" s="16"/>
      <c r="F28" s="94"/>
      <c r="G28" s="3"/>
      <c r="H28" s="3"/>
      <c r="I28" s="3"/>
      <c r="J28" s="3"/>
      <c r="K28" s="3"/>
      <c r="L28" s="3"/>
      <c r="M28" s="3"/>
      <c r="N28" s="3"/>
      <c r="O28" s="3"/>
      <c r="P28" s="50"/>
      <c r="Q28" s="3"/>
      <c r="R28" s="3"/>
      <c r="S28" s="3"/>
      <c r="T28" s="50"/>
      <c r="U28" s="3"/>
      <c r="V28" s="3"/>
      <c r="W28" s="50"/>
      <c r="X28" s="3"/>
      <c r="Y28" s="3"/>
      <c r="Z28" s="3"/>
      <c r="AA28" s="3"/>
      <c r="AB28" s="3"/>
      <c r="AC28" s="3"/>
      <c r="AD28" s="3"/>
      <c r="AE28" s="3"/>
      <c r="AF28" s="3"/>
      <c r="AM28" s="3"/>
      <c r="AN28" s="3"/>
    </row>
    <row r="29" spans="1:40" ht="26.4" x14ac:dyDescent="0.35">
      <c r="A29" s="33" t="s">
        <v>188</v>
      </c>
      <c r="B29" s="1" t="s">
        <v>87</v>
      </c>
      <c r="C29" s="1" t="s">
        <v>79</v>
      </c>
      <c r="D29" s="1" t="s">
        <v>88</v>
      </c>
      <c r="E29" s="12" t="s">
        <v>78</v>
      </c>
      <c r="F29" s="12"/>
      <c r="G29" s="10" t="s">
        <v>80</v>
      </c>
      <c r="H29" s="147"/>
      <c r="I29" s="31">
        <v>0</v>
      </c>
      <c r="J29" s="35">
        <f>W29+X29</f>
        <v>3.6</v>
      </c>
      <c r="K29" s="43">
        <v>0</v>
      </c>
      <c r="L29" s="23"/>
      <c r="M29" s="23"/>
      <c r="N29" s="23">
        <v>2</v>
      </c>
      <c r="O29" s="23"/>
      <c r="P29" s="52">
        <f>SUM(K29:O29)</f>
        <v>2</v>
      </c>
      <c r="Q29" s="23"/>
      <c r="R29" s="23"/>
      <c r="S29" s="23"/>
      <c r="T29" s="52">
        <f>SUM(Q29:S29)</f>
        <v>0</v>
      </c>
      <c r="U29" s="23">
        <v>1</v>
      </c>
      <c r="V29" s="24"/>
      <c r="W29" s="25">
        <f>P29+T29+SUM(U29:V29)</f>
        <v>3</v>
      </c>
      <c r="X29" s="28">
        <f t="shared" ref="X29:X41" si="21">W29*20%</f>
        <v>0.60000000000000009</v>
      </c>
      <c r="Y29" s="23">
        <v>0</v>
      </c>
      <c r="Z29" s="25">
        <f t="shared" ref="Z29" si="22">SUM(W29:Y29)</f>
        <v>3.6</v>
      </c>
      <c r="AA29" s="28">
        <f t="shared" ref="AA29:AA41" si="23">Z29*10%</f>
        <v>0.36000000000000004</v>
      </c>
      <c r="AB29" s="28">
        <f t="shared" ref="AB29" si="24">(Z29+AA29)*0.1</f>
        <v>0.39600000000000002</v>
      </c>
      <c r="AC29" s="26">
        <f>Z29+AA29+AB29</f>
        <v>4.3559999999999999</v>
      </c>
      <c r="AD29" s="19"/>
      <c r="AE29" s="19"/>
      <c r="AF29" s="19"/>
      <c r="AM29" s="14">
        <v>4.3600000000000003</v>
      </c>
      <c r="AN29" s="3"/>
    </row>
    <row r="30" spans="1:40" x14ac:dyDescent="0.35">
      <c r="B30" s="15"/>
      <c r="C30" s="15"/>
      <c r="D30" s="15"/>
      <c r="E30" s="16"/>
      <c r="F30" s="94"/>
      <c r="G30" s="3"/>
      <c r="H30" s="3"/>
      <c r="I30" s="3"/>
      <c r="J30" s="3"/>
      <c r="K30" s="3"/>
      <c r="L30" s="3"/>
      <c r="M30" s="3"/>
      <c r="N30" s="3"/>
      <c r="O30" s="3"/>
      <c r="P30" s="50"/>
      <c r="Q30" s="3"/>
      <c r="R30" s="3"/>
      <c r="S30" s="3"/>
      <c r="T30" s="50"/>
      <c r="U30" s="3"/>
      <c r="V30" s="3"/>
      <c r="W30" s="50"/>
      <c r="X30" s="3"/>
      <c r="Y30" s="3"/>
      <c r="Z30" s="3"/>
      <c r="AA30" s="3"/>
      <c r="AB30" s="3"/>
      <c r="AC30" s="3"/>
      <c r="AD30" s="3"/>
      <c r="AE30" s="3"/>
      <c r="AF30" s="3"/>
      <c r="AM30" s="3"/>
      <c r="AN30" s="3"/>
    </row>
    <row r="31" spans="1:40" x14ac:dyDescent="0.35">
      <c r="B31" s="1" t="s">
        <v>87</v>
      </c>
      <c r="C31" s="1" t="s">
        <v>83</v>
      </c>
      <c r="D31" s="1" t="s">
        <v>102</v>
      </c>
      <c r="E31" s="12" t="s">
        <v>84</v>
      </c>
      <c r="F31" s="12"/>
      <c r="G31" s="10" t="s">
        <v>80</v>
      </c>
      <c r="H31" s="147"/>
      <c r="I31" s="31">
        <v>0</v>
      </c>
      <c r="J31" s="35" t="e">
        <f t="shared" ref="J31:J95" si="25">AC31-AB31-X31</f>
        <v>#REF!</v>
      </c>
      <c r="K31" s="43">
        <v>0</v>
      </c>
      <c r="L31" s="23"/>
      <c r="M31" s="23"/>
      <c r="N31" s="23"/>
      <c r="O31" s="23"/>
      <c r="P31" s="49">
        <v>0</v>
      </c>
      <c r="Q31" s="23"/>
      <c r="R31" s="23"/>
      <c r="S31" s="23"/>
      <c r="T31" s="49">
        <v>0</v>
      </c>
      <c r="U31" s="23"/>
      <c r="V31" s="24"/>
      <c r="W31" s="25" t="e">
        <f>K31+P31+T31+#REF!</f>
        <v>#REF!</v>
      </c>
      <c r="X31" s="28" t="e">
        <f t="shared" si="21"/>
        <v>#REF!</v>
      </c>
      <c r="Y31" s="23">
        <v>0</v>
      </c>
      <c r="Z31" s="25" t="e">
        <f t="shared" ref="Z31:Z41" si="26">SUM(W31:Y31)</f>
        <v>#REF!</v>
      </c>
      <c r="AA31" s="28" t="e">
        <f t="shared" si="23"/>
        <v>#REF!</v>
      </c>
      <c r="AB31" s="28" t="e">
        <f t="shared" ref="AB31:AB41" si="27">(Z31+AA31)*0.1</f>
        <v>#REF!</v>
      </c>
      <c r="AC31" s="26" t="e">
        <f t="shared" ref="AC31:AC41" si="28">Z31+AA31+AB31</f>
        <v>#REF!</v>
      </c>
      <c r="AD31" s="41" t="s">
        <v>172</v>
      </c>
      <c r="AE31" s="19"/>
      <c r="AF31" s="19"/>
      <c r="AM31" s="14">
        <v>36.909999999999997</v>
      </c>
      <c r="AN31" s="3"/>
    </row>
    <row r="32" spans="1:40" x14ac:dyDescent="0.35">
      <c r="B32" s="1" t="s">
        <v>87</v>
      </c>
      <c r="C32" s="1" t="s">
        <v>83</v>
      </c>
      <c r="D32" s="1" t="s">
        <v>105</v>
      </c>
      <c r="E32" s="12"/>
      <c r="F32" s="12"/>
      <c r="G32" s="10"/>
      <c r="H32" s="147"/>
      <c r="I32" s="31">
        <v>0</v>
      </c>
      <c r="J32" s="35"/>
      <c r="K32" s="43"/>
      <c r="L32" s="23"/>
      <c r="M32" s="23"/>
      <c r="N32" s="23"/>
      <c r="O32" s="23"/>
      <c r="P32" s="49"/>
      <c r="Q32" s="23"/>
      <c r="R32" s="23"/>
      <c r="S32" s="23"/>
      <c r="T32" s="49"/>
      <c r="U32" s="23"/>
      <c r="V32" s="24"/>
      <c r="W32" s="25" t="e">
        <f>K32+P32+T32+#REF!</f>
        <v>#REF!</v>
      </c>
      <c r="X32" s="28" t="e">
        <f t="shared" si="21"/>
        <v>#REF!</v>
      </c>
      <c r="Y32" s="23"/>
      <c r="Z32" s="25" t="e">
        <f t="shared" si="26"/>
        <v>#REF!</v>
      </c>
      <c r="AA32" s="28" t="e">
        <f t="shared" si="23"/>
        <v>#REF!</v>
      </c>
      <c r="AB32" s="28" t="e">
        <f t="shared" si="27"/>
        <v>#REF!</v>
      </c>
      <c r="AC32" s="26" t="e">
        <f t="shared" si="28"/>
        <v>#REF!</v>
      </c>
      <c r="AD32" s="19"/>
      <c r="AE32" s="19"/>
      <c r="AF32" s="19"/>
      <c r="AM32" s="14"/>
      <c r="AN32" s="3"/>
    </row>
    <row r="33" spans="1:40" x14ac:dyDescent="0.35">
      <c r="B33" s="1" t="s">
        <v>87</v>
      </c>
      <c r="C33" s="1" t="s">
        <v>83</v>
      </c>
      <c r="D33" s="1" t="s">
        <v>106</v>
      </c>
      <c r="E33" s="12"/>
      <c r="F33" s="12"/>
      <c r="G33" s="10"/>
      <c r="H33" s="147"/>
      <c r="I33" s="31">
        <v>0</v>
      </c>
      <c r="J33" s="35"/>
      <c r="K33" s="43"/>
      <c r="L33" s="23"/>
      <c r="M33" s="23"/>
      <c r="N33" s="23"/>
      <c r="O33" s="23"/>
      <c r="P33" s="49"/>
      <c r="Q33" s="23"/>
      <c r="R33" s="23"/>
      <c r="S33" s="23"/>
      <c r="T33" s="49"/>
      <c r="U33" s="23"/>
      <c r="V33" s="24"/>
      <c r="W33" s="25" t="e">
        <f>K33+P33+T33+#REF!</f>
        <v>#REF!</v>
      </c>
      <c r="X33" s="28" t="e">
        <f t="shared" si="21"/>
        <v>#REF!</v>
      </c>
      <c r="Y33" s="23"/>
      <c r="Z33" s="25" t="e">
        <f t="shared" si="26"/>
        <v>#REF!</v>
      </c>
      <c r="AA33" s="28" t="e">
        <f t="shared" si="23"/>
        <v>#REF!</v>
      </c>
      <c r="AB33" s="28" t="e">
        <f t="shared" si="27"/>
        <v>#REF!</v>
      </c>
      <c r="AC33" s="26" t="e">
        <f t="shared" si="28"/>
        <v>#REF!</v>
      </c>
      <c r="AD33" s="19"/>
      <c r="AE33" s="19"/>
      <c r="AF33" s="19"/>
      <c r="AM33" s="14"/>
      <c r="AN33" s="3"/>
    </row>
    <row r="34" spans="1:40" x14ac:dyDescent="0.35">
      <c r="B34" s="1" t="s">
        <v>87</v>
      </c>
      <c r="C34" s="1" t="s">
        <v>83</v>
      </c>
      <c r="D34" s="1" t="s">
        <v>107</v>
      </c>
      <c r="E34" s="12"/>
      <c r="F34" s="12"/>
      <c r="G34" s="10"/>
      <c r="H34" s="147"/>
      <c r="I34" s="31">
        <v>0</v>
      </c>
      <c r="J34" s="35"/>
      <c r="K34" s="43"/>
      <c r="L34" s="23"/>
      <c r="M34" s="23"/>
      <c r="N34" s="23"/>
      <c r="O34" s="23"/>
      <c r="P34" s="49"/>
      <c r="Q34" s="23"/>
      <c r="R34" s="23"/>
      <c r="S34" s="23"/>
      <c r="T34" s="49"/>
      <c r="U34" s="23"/>
      <c r="V34" s="24"/>
      <c r="W34" s="25" t="e">
        <f>K34+P34+T34+#REF!</f>
        <v>#REF!</v>
      </c>
      <c r="X34" s="28" t="e">
        <f t="shared" si="21"/>
        <v>#REF!</v>
      </c>
      <c r="Y34" s="23"/>
      <c r="Z34" s="25" t="e">
        <f t="shared" si="26"/>
        <v>#REF!</v>
      </c>
      <c r="AA34" s="28" t="e">
        <f t="shared" si="23"/>
        <v>#REF!</v>
      </c>
      <c r="AB34" s="28" t="e">
        <f t="shared" si="27"/>
        <v>#REF!</v>
      </c>
      <c r="AC34" s="26" t="e">
        <f t="shared" si="28"/>
        <v>#REF!</v>
      </c>
      <c r="AD34" s="19"/>
      <c r="AE34" s="19"/>
      <c r="AF34" s="19"/>
      <c r="AM34" s="14"/>
      <c r="AN34" s="3"/>
    </row>
    <row r="35" spans="1:40" x14ac:dyDescent="0.35">
      <c r="B35" s="1" t="s">
        <v>87</v>
      </c>
      <c r="C35" s="1" t="s">
        <v>83</v>
      </c>
      <c r="D35" s="1" t="s">
        <v>108</v>
      </c>
      <c r="E35" s="12"/>
      <c r="F35" s="12"/>
      <c r="G35" s="10"/>
      <c r="H35" s="147"/>
      <c r="I35" s="31">
        <v>0</v>
      </c>
      <c r="J35" s="35"/>
      <c r="K35" s="43"/>
      <c r="L35" s="23"/>
      <c r="M35" s="23"/>
      <c r="N35" s="23"/>
      <c r="O35" s="23"/>
      <c r="P35" s="49"/>
      <c r="Q35" s="23"/>
      <c r="R35" s="23"/>
      <c r="S35" s="23"/>
      <c r="T35" s="49"/>
      <c r="U35" s="23"/>
      <c r="V35" s="24"/>
      <c r="W35" s="25" t="e">
        <f>K35+P35+T35+#REF!</f>
        <v>#REF!</v>
      </c>
      <c r="X35" s="28" t="e">
        <f t="shared" si="21"/>
        <v>#REF!</v>
      </c>
      <c r="Y35" s="23"/>
      <c r="Z35" s="25" t="e">
        <f t="shared" si="26"/>
        <v>#REF!</v>
      </c>
      <c r="AA35" s="28" t="e">
        <f t="shared" si="23"/>
        <v>#REF!</v>
      </c>
      <c r="AB35" s="28" t="e">
        <f t="shared" si="27"/>
        <v>#REF!</v>
      </c>
      <c r="AC35" s="26" t="e">
        <f t="shared" si="28"/>
        <v>#REF!</v>
      </c>
      <c r="AD35" s="19"/>
      <c r="AE35" s="19"/>
      <c r="AF35" s="19"/>
      <c r="AM35" s="14"/>
      <c r="AN35" s="3"/>
    </row>
    <row r="36" spans="1:40" x14ac:dyDescent="0.35">
      <c r="B36" s="1" t="s">
        <v>87</v>
      </c>
      <c r="C36" s="1" t="s">
        <v>83</v>
      </c>
      <c r="D36" s="1" t="s">
        <v>109</v>
      </c>
      <c r="E36" s="12"/>
      <c r="F36" s="12"/>
      <c r="G36" s="10"/>
      <c r="H36" s="147"/>
      <c r="I36" s="31">
        <v>0</v>
      </c>
      <c r="J36" s="35"/>
      <c r="K36" s="43"/>
      <c r="L36" s="23"/>
      <c r="M36" s="23"/>
      <c r="N36" s="23"/>
      <c r="O36" s="23"/>
      <c r="P36" s="49"/>
      <c r="Q36" s="23"/>
      <c r="R36" s="23"/>
      <c r="S36" s="23"/>
      <c r="T36" s="49"/>
      <c r="U36" s="23"/>
      <c r="V36" s="24"/>
      <c r="W36" s="25" t="e">
        <f>K36+P36+T36+#REF!</f>
        <v>#REF!</v>
      </c>
      <c r="X36" s="28" t="e">
        <f t="shared" si="21"/>
        <v>#REF!</v>
      </c>
      <c r="Y36" s="23"/>
      <c r="Z36" s="25" t="e">
        <f t="shared" si="26"/>
        <v>#REF!</v>
      </c>
      <c r="AA36" s="28" t="e">
        <f t="shared" si="23"/>
        <v>#REF!</v>
      </c>
      <c r="AB36" s="28" t="e">
        <f t="shared" si="27"/>
        <v>#REF!</v>
      </c>
      <c r="AC36" s="26" t="e">
        <f t="shared" si="28"/>
        <v>#REF!</v>
      </c>
      <c r="AD36" s="19"/>
      <c r="AE36" s="19"/>
      <c r="AF36" s="19"/>
      <c r="AM36" s="14"/>
      <c r="AN36" s="3"/>
    </row>
    <row r="37" spans="1:40" x14ac:dyDescent="0.35">
      <c r="B37" s="1" t="s">
        <v>87</v>
      </c>
      <c r="C37" s="1" t="s">
        <v>83</v>
      </c>
      <c r="D37" s="1" t="s">
        <v>110</v>
      </c>
      <c r="E37" s="12"/>
      <c r="F37" s="12"/>
      <c r="G37" s="10"/>
      <c r="H37" s="147"/>
      <c r="I37" s="31">
        <v>0</v>
      </c>
      <c r="J37" s="35"/>
      <c r="K37" s="43"/>
      <c r="L37" s="23"/>
      <c r="M37" s="23"/>
      <c r="N37" s="23"/>
      <c r="O37" s="23"/>
      <c r="P37" s="49"/>
      <c r="Q37" s="23"/>
      <c r="R37" s="23"/>
      <c r="S37" s="23"/>
      <c r="T37" s="49"/>
      <c r="U37" s="23"/>
      <c r="V37" s="24"/>
      <c r="W37" s="25" t="e">
        <f>K37+P37+T37+#REF!</f>
        <v>#REF!</v>
      </c>
      <c r="X37" s="28" t="e">
        <f t="shared" si="21"/>
        <v>#REF!</v>
      </c>
      <c r="Y37" s="23"/>
      <c r="Z37" s="25" t="e">
        <f t="shared" si="26"/>
        <v>#REF!</v>
      </c>
      <c r="AA37" s="28" t="e">
        <f t="shared" si="23"/>
        <v>#REF!</v>
      </c>
      <c r="AB37" s="28" t="e">
        <f t="shared" si="27"/>
        <v>#REF!</v>
      </c>
      <c r="AC37" s="26" t="e">
        <f t="shared" si="28"/>
        <v>#REF!</v>
      </c>
      <c r="AD37" s="19"/>
      <c r="AE37" s="19"/>
      <c r="AF37" s="19"/>
      <c r="AM37" s="14"/>
      <c r="AN37" s="3"/>
    </row>
    <row r="38" spans="1:40" x14ac:dyDescent="0.35">
      <c r="B38" s="1" t="s">
        <v>87</v>
      </c>
      <c r="C38" s="1" t="s">
        <v>83</v>
      </c>
      <c r="D38" s="1" t="s">
        <v>111</v>
      </c>
      <c r="E38" s="12"/>
      <c r="F38" s="12"/>
      <c r="G38" s="10"/>
      <c r="H38" s="147"/>
      <c r="I38" s="31">
        <v>0</v>
      </c>
      <c r="J38" s="35"/>
      <c r="K38" s="43"/>
      <c r="L38" s="23"/>
      <c r="M38" s="23"/>
      <c r="N38" s="23"/>
      <c r="O38" s="23"/>
      <c r="P38" s="49"/>
      <c r="Q38" s="23"/>
      <c r="R38" s="23"/>
      <c r="S38" s="23"/>
      <c r="T38" s="49"/>
      <c r="U38" s="23"/>
      <c r="V38" s="24"/>
      <c r="W38" s="25" t="e">
        <f>K38+P38+T38+#REF!</f>
        <v>#REF!</v>
      </c>
      <c r="X38" s="28" t="e">
        <f t="shared" si="21"/>
        <v>#REF!</v>
      </c>
      <c r="Y38" s="23"/>
      <c r="Z38" s="25" t="e">
        <f t="shared" si="26"/>
        <v>#REF!</v>
      </c>
      <c r="AA38" s="28" t="e">
        <f t="shared" si="23"/>
        <v>#REF!</v>
      </c>
      <c r="AB38" s="28" t="e">
        <f t="shared" si="27"/>
        <v>#REF!</v>
      </c>
      <c r="AC38" s="26" t="e">
        <f t="shared" si="28"/>
        <v>#REF!</v>
      </c>
      <c r="AD38" s="19"/>
      <c r="AE38" s="19"/>
      <c r="AF38" s="19"/>
      <c r="AM38" s="14"/>
      <c r="AN38" s="3"/>
    </row>
    <row r="39" spans="1:40" x14ac:dyDescent="0.35">
      <c r="B39" s="1" t="s">
        <v>87</v>
      </c>
      <c r="C39" s="1" t="s">
        <v>83</v>
      </c>
      <c r="D39" s="1" t="s">
        <v>112</v>
      </c>
      <c r="E39" s="12"/>
      <c r="F39" s="12"/>
      <c r="G39" s="10"/>
      <c r="H39" s="147"/>
      <c r="I39" s="31">
        <v>0</v>
      </c>
      <c r="J39" s="35"/>
      <c r="K39" s="43"/>
      <c r="L39" s="23"/>
      <c r="M39" s="23"/>
      <c r="N39" s="23"/>
      <c r="O39" s="23"/>
      <c r="P39" s="49"/>
      <c r="Q39" s="23"/>
      <c r="R39" s="23"/>
      <c r="S39" s="23"/>
      <c r="T39" s="49"/>
      <c r="U39" s="23"/>
      <c r="V39" s="24"/>
      <c r="W39" s="25" t="e">
        <f>K39+P39+T39+#REF!</f>
        <v>#REF!</v>
      </c>
      <c r="X39" s="28" t="e">
        <f t="shared" si="21"/>
        <v>#REF!</v>
      </c>
      <c r="Y39" s="23"/>
      <c r="Z39" s="25" t="e">
        <f t="shared" si="26"/>
        <v>#REF!</v>
      </c>
      <c r="AA39" s="28" t="e">
        <f t="shared" si="23"/>
        <v>#REF!</v>
      </c>
      <c r="AB39" s="28" t="e">
        <f t="shared" si="27"/>
        <v>#REF!</v>
      </c>
      <c r="AC39" s="26" t="e">
        <f t="shared" si="28"/>
        <v>#REF!</v>
      </c>
      <c r="AD39" s="19"/>
      <c r="AE39" s="19"/>
      <c r="AF39" s="19"/>
      <c r="AM39" s="14"/>
      <c r="AN39" s="3"/>
    </row>
    <row r="40" spans="1:40" x14ac:dyDescent="0.35">
      <c r="B40" s="1" t="s">
        <v>87</v>
      </c>
      <c r="C40" s="1" t="s">
        <v>83</v>
      </c>
      <c r="D40" s="1" t="s">
        <v>113</v>
      </c>
      <c r="E40" s="12"/>
      <c r="F40" s="12"/>
      <c r="G40" s="10"/>
      <c r="H40" s="147"/>
      <c r="I40" s="31">
        <v>0</v>
      </c>
      <c r="J40" s="35"/>
      <c r="K40" s="43"/>
      <c r="L40" s="23"/>
      <c r="M40" s="23"/>
      <c r="N40" s="23"/>
      <c r="O40" s="23"/>
      <c r="P40" s="49"/>
      <c r="Q40" s="23"/>
      <c r="R40" s="23"/>
      <c r="S40" s="23"/>
      <c r="T40" s="49"/>
      <c r="U40" s="23"/>
      <c r="V40" s="24"/>
      <c r="W40" s="25" t="e">
        <f>K40+P40+T40+#REF!</f>
        <v>#REF!</v>
      </c>
      <c r="X40" s="28" t="e">
        <f t="shared" si="21"/>
        <v>#REF!</v>
      </c>
      <c r="Y40" s="23"/>
      <c r="Z40" s="25" t="e">
        <f t="shared" si="26"/>
        <v>#REF!</v>
      </c>
      <c r="AA40" s="28" t="e">
        <f t="shared" si="23"/>
        <v>#REF!</v>
      </c>
      <c r="AB40" s="28" t="e">
        <f t="shared" si="27"/>
        <v>#REF!</v>
      </c>
      <c r="AC40" s="26" t="e">
        <f t="shared" si="28"/>
        <v>#REF!</v>
      </c>
      <c r="AD40" s="19"/>
      <c r="AE40" s="19"/>
      <c r="AF40" s="19"/>
      <c r="AM40" s="14"/>
      <c r="AN40" s="3"/>
    </row>
    <row r="41" spans="1:40" x14ac:dyDescent="0.35">
      <c r="B41" s="1" t="s">
        <v>87</v>
      </c>
      <c r="C41" s="1" t="s">
        <v>83</v>
      </c>
      <c r="D41" s="1" t="s">
        <v>114</v>
      </c>
      <c r="E41" s="12"/>
      <c r="F41" s="12"/>
      <c r="G41" s="10"/>
      <c r="H41" s="147"/>
      <c r="I41" s="31">
        <v>0</v>
      </c>
      <c r="J41" s="35"/>
      <c r="K41" s="43"/>
      <c r="L41" s="23"/>
      <c r="M41" s="23"/>
      <c r="N41" s="23"/>
      <c r="O41" s="23"/>
      <c r="P41" s="49"/>
      <c r="Q41" s="23"/>
      <c r="R41" s="23"/>
      <c r="S41" s="23"/>
      <c r="T41" s="49"/>
      <c r="U41" s="23"/>
      <c r="V41" s="24"/>
      <c r="W41" s="25" t="e">
        <f>K41+P41+T41+#REF!</f>
        <v>#REF!</v>
      </c>
      <c r="X41" s="28" t="e">
        <f t="shared" si="21"/>
        <v>#REF!</v>
      </c>
      <c r="Y41" s="23"/>
      <c r="Z41" s="25" t="e">
        <f t="shared" si="26"/>
        <v>#REF!</v>
      </c>
      <c r="AA41" s="28" t="e">
        <f t="shared" si="23"/>
        <v>#REF!</v>
      </c>
      <c r="AB41" s="28" t="e">
        <f t="shared" si="27"/>
        <v>#REF!</v>
      </c>
      <c r="AC41" s="26" t="e">
        <f t="shared" si="28"/>
        <v>#REF!</v>
      </c>
      <c r="AD41" s="19"/>
      <c r="AE41" s="19"/>
      <c r="AF41" s="19"/>
      <c r="AM41" s="14"/>
      <c r="AN41" s="3"/>
    </row>
    <row r="42" spans="1:40" x14ac:dyDescent="0.35">
      <c r="B42" s="15"/>
      <c r="C42" s="15"/>
      <c r="D42" s="15"/>
      <c r="E42" s="16"/>
      <c r="F42" s="94"/>
      <c r="G42" s="3"/>
      <c r="H42" s="3"/>
      <c r="I42" s="3"/>
      <c r="J42" s="3"/>
      <c r="K42" s="3"/>
      <c r="L42" s="3"/>
      <c r="M42" s="3"/>
      <c r="N42" s="3"/>
      <c r="O42" s="3"/>
      <c r="P42" s="50"/>
      <c r="Q42" s="3"/>
      <c r="R42" s="3"/>
      <c r="S42" s="3"/>
      <c r="T42" s="50"/>
      <c r="U42" s="3"/>
      <c r="V42" s="3"/>
      <c r="W42" s="50"/>
      <c r="X42" s="3"/>
      <c r="Y42" s="3"/>
      <c r="Z42" s="3"/>
      <c r="AA42" s="3"/>
      <c r="AB42" s="3"/>
      <c r="AC42" s="3"/>
      <c r="AD42" s="3"/>
      <c r="AE42" s="3"/>
      <c r="AF42" s="3"/>
      <c r="AM42" s="3"/>
      <c r="AN42" s="3"/>
    </row>
    <row r="43" spans="1:40" ht="26.4" x14ac:dyDescent="0.35">
      <c r="B43" s="39" t="s">
        <v>0</v>
      </c>
      <c r="C43" s="39" t="s">
        <v>59</v>
      </c>
      <c r="D43" s="39" t="s">
        <v>119</v>
      </c>
      <c r="E43" s="40" t="s">
        <v>2</v>
      </c>
      <c r="F43" s="40"/>
      <c r="G43" s="10" t="s">
        <v>1</v>
      </c>
      <c r="H43" s="147"/>
      <c r="I43" s="31">
        <v>1</v>
      </c>
      <c r="J43" s="35" t="e">
        <f t="shared" si="25"/>
        <v>#REF!</v>
      </c>
      <c r="K43" s="43">
        <v>0</v>
      </c>
      <c r="L43" s="23"/>
      <c r="M43" s="23"/>
      <c r="N43" s="23"/>
      <c r="O43" s="23"/>
      <c r="P43" s="49">
        <v>0</v>
      </c>
      <c r="Q43" s="23"/>
      <c r="R43" s="23"/>
      <c r="S43" s="23"/>
      <c r="T43" s="49">
        <v>0</v>
      </c>
      <c r="U43" s="23"/>
      <c r="V43" s="24"/>
      <c r="W43" s="25" t="e">
        <f>K43+P43+T43+#REF!</f>
        <v>#REF!</v>
      </c>
      <c r="X43" s="28" t="e">
        <f>W43*20%</f>
        <v>#REF!</v>
      </c>
      <c r="Y43" s="23">
        <v>0</v>
      </c>
      <c r="Z43" s="25" t="e">
        <f t="shared" ref="Z43:Z44" si="29">SUM(W43:Y43)</f>
        <v>#REF!</v>
      </c>
      <c r="AA43" s="28" t="e">
        <f>Z43*10%</f>
        <v>#REF!</v>
      </c>
      <c r="AB43" s="28" t="e">
        <f t="shared" ref="AB43" si="30">(Z43+AA43)*0.1</f>
        <v>#REF!</v>
      </c>
      <c r="AC43" s="26" t="e">
        <f t="shared" ref="AC43:AC44" si="31">Z43+AA43+AB43</f>
        <v>#REF!</v>
      </c>
      <c r="AD43" s="27"/>
      <c r="AE43" s="27"/>
      <c r="AF43" s="27"/>
      <c r="AG43" s="21"/>
      <c r="AM43" s="4">
        <v>10</v>
      </c>
      <c r="AN43" s="3" t="s">
        <v>63</v>
      </c>
    </row>
    <row r="44" spans="1:40" ht="26.4" x14ac:dyDescent="0.35">
      <c r="B44" s="1" t="s">
        <v>4</v>
      </c>
      <c r="C44" s="1" t="s">
        <v>59</v>
      </c>
      <c r="D44" s="1" t="s">
        <v>120</v>
      </c>
      <c r="E44" s="146" t="s">
        <v>264</v>
      </c>
      <c r="F44" s="146"/>
      <c r="G44" s="10" t="s">
        <v>3</v>
      </c>
      <c r="H44" s="147"/>
      <c r="I44" s="31">
        <v>1</v>
      </c>
      <c r="J44" s="35" t="e">
        <f t="shared" si="25"/>
        <v>#REF!</v>
      </c>
      <c r="K44" s="43">
        <v>0</v>
      </c>
      <c r="L44" s="23"/>
      <c r="M44" s="23"/>
      <c r="N44" s="23"/>
      <c r="O44" s="23"/>
      <c r="P44" s="49">
        <v>0</v>
      </c>
      <c r="Q44" s="23"/>
      <c r="R44" s="23"/>
      <c r="S44" s="23"/>
      <c r="T44" s="49">
        <v>0</v>
      </c>
      <c r="U44" s="23"/>
      <c r="V44" s="24"/>
      <c r="W44" s="25" t="e">
        <f>K44+P44+T44+#REF!</f>
        <v>#REF!</v>
      </c>
      <c r="X44" s="23">
        <v>2</v>
      </c>
      <c r="Y44" s="23">
        <v>1</v>
      </c>
      <c r="Z44" s="25" t="e">
        <f t="shared" si="29"/>
        <v>#REF!</v>
      </c>
      <c r="AA44" s="28" t="e">
        <f>Z44*10%</f>
        <v>#REF!</v>
      </c>
      <c r="AB44" s="28"/>
      <c r="AC44" s="26" t="e">
        <f t="shared" si="31"/>
        <v>#REF!</v>
      </c>
      <c r="AD44" s="27"/>
      <c r="AE44" s="27"/>
      <c r="AF44" s="27"/>
      <c r="AG44" s="21"/>
      <c r="AM44" s="4">
        <v>10</v>
      </c>
      <c r="AN44" s="3" t="s">
        <v>63</v>
      </c>
    </row>
    <row r="45" spans="1:40" ht="26.4" x14ac:dyDescent="0.35">
      <c r="B45" s="8" t="s">
        <v>7</v>
      </c>
      <c r="C45" s="8" t="s">
        <v>59</v>
      </c>
      <c r="D45" s="8" t="s">
        <v>121</v>
      </c>
      <c r="E45" s="13" t="s">
        <v>8</v>
      </c>
      <c r="F45" s="13"/>
      <c r="G45" s="10" t="s">
        <v>6</v>
      </c>
      <c r="H45" s="147"/>
      <c r="I45" s="38">
        <v>1</v>
      </c>
      <c r="J45" s="36" t="e">
        <f t="shared" si="25"/>
        <v>#REF!</v>
      </c>
      <c r="K45" s="46">
        <v>0</v>
      </c>
      <c r="L45" s="28"/>
      <c r="M45" s="28"/>
      <c r="N45" s="28"/>
      <c r="O45" s="28"/>
      <c r="P45" s="51">
        <v>0</v>
      </c>
      <c r="Q45" s="28"/>
      <c r="R45" s="28"/>
      <c r="S45" s="28"/>
      <c r="T45" s="51">
        <v>0</v>
      </c>
      <c r="U45" s="28"/>
      <c r="V45" s="29"/>
      <c r="W45" s="28" t="e">
        <f>K45+P45+T45+#REF!</f>
        <v>#REF!</v>
      </c>
      <c r="X45" s="28" t="e">
        <f>W45*20%</f>
        <v>#REF!</v>
      </c>
      <c r="Y45" s="28">
        <v>0</v>
      </c>
      <c r="Z45" s="28" t="e">
        <f t="shared" ref="Z45" si="32">SUM(W45:Y45)</f>
        <v>#REF!</v>
      </c>
      <c r="AA45" s="28" t="e">
        <f>Z45*10%</f>
        <v>#REF!</v>
      </c>
      <c r="AB45" s="28" t="e">
        <f t="shared" ref="AB45" si="33">(Z45+AA45)*0.1</f>
        <v>#REF!</v>
      </c>
      <c r="AC45" s="30" t="e">
        <f t="shared" ref="AC45:AC95" si="34">Z45+AA45+AB45</f>
        <v>#REF!</v>
      </c>
      <c r="AD45" s="27"/>
      <c r="AE45" s="27"/>
      <c r="AF45" s="27"/>
      <c r="AG45" s="22"/>
      <c r="AH45" s="5"/>
      <c r="AI45" s="5"/>
      <c r="AJ45" s="5"/>
      <c r="AK45" s="5"/>
      <c r="AL45" s="6"/>
      <c r="AM45" s="7">
        <v>7.14</v>
      </c>
      <c r="AN45" s="5" t="s">
        <v>64</v>
      </c>
    </row>
    <row r="46" spans="1:40" x14ac:dyDescent="0.35">
      <c r="A46" s="45" t="s">
        <v>237</v>
      </c>
      <c r="B46" s="1" t="s">
        <v>10</v>
      </c>
      <c r="C46" s="1" t="s">
        <v>59</v>
      </c>
      <c r="D46" s="1" t="s">
        <v>122</v>
      </c>
      <c r="E46" s="12" t="s">
        <v>11</v>
      </c>
      <c r="F46" s="12"/>
      <c r="G46" s="10" t="s">
        <v>9</v>
      </c>
      <c r="H46" s="147"/>
      <c r="I46" s="31">
        <v>0.9</v>
      </c>
      <c r="J46" s="35">
        <f>Z46</f>
        <v>3.95</v>
      </c>
      <c r="K46" s="43">
        <v>0.25</v>
      </c>
      <c r="L46" s="23"/>
      <c r="M46" s="23"/>
      <c r="N46" s="23">
        <v>0.5</v>
      </c>
      <c r="O46" s="23"/>
      <c r="P46" s="52">
        <f>SUM(K46:O46)</f>
        <v>0.75</v>
      </c>
      <c r="Q46" s="23">
        <v>1</v>
      </c>
      <c r="R46" s="23"/>
      <c r="S46" s="23"/>
      <c r="T46" s="52">
        <f>SUM(Q46:S46)</f>
        <v>1</v>
      </c>
      <c r="U46" s="23"/>
      <c r="V46" s="24"/>
      <c r="W46" s="25">
        <f>P46+T46+SUM(U46:V46)</f>
        <v>1.75</v>
      </c>
      <c r="X46" s="28">
        <v>1.7</v>
      </c>
      <c r="Y46" s="23">
        <v>0.5</v>
      </c>
      <c r="Z46" s="25">
        <f>SUM(W46:Y46)</f>
        <v>3.95</v>
      </c>
      <c r="AA46" s="28">
        <f t="shared" ref="AA46:AA95" si="35">Z46*10%</f>
        <v>0.39500000000000002</v>
      </c>
      <c r="AB46" s="28">
        <f>(Z46+AA46)*0.1</f>
        <v>0.43450000000000011</v>
      </c>
      <c r="AC46" s="26">
        <f t="shared" si="34"/>
        <v>4.7795000000000005</v>
      </c>
      <c r="AD46" s="27"/>
      <c r="AE46" s="27"/>
      <c r="AF46" s="27"/>
      <c r="AG46" s="21"/>
      <c r="AM46" s="4">
        <v>20.93</v>
      </c>
      <c r="AN46" s="3"/>
    </row>
    <row r="47" spans="1:40" x14ac:dyDescent="0.35">
      <c r="A47" s="45" t="s">
        <v>237</v>
      </c>
      <c r="B47" s="1" t="s">
        <v>12</v>
      </c>
      <c r="C47" s="1" t="s">
        <v>59</v>
      </c>
      <c r="D47" s="1" t="s">
        <v>123</v>
      </c>
      <c r="E47" s="12" t="s">
        <v>13</v>
      </c>
      <c r="F47" s="12"/>
      <c r="G47" s="10" t="s">
        <v>9</v>
      </c>
      <c r="H47" s="147"/>
      <c r="I47" s="31">
        <v>0</v>
      </c>
      <c r="J47" s="35">
        <f>Z47</f>
        <v>14.3</v>
      </c>
      <c r="K47" s="43">
        <v>1</v>
      </c>
      <c r="L47" s="23"/>
      <c r="M47" s="23"/>
      <c r="N47" s="23">
        <v>3.5</v>
      </c>
      <c r="O47" s="23"/>
      <c r="P47" s="52">
        <f>SUM(K47:O47)</f>
        <v>4.5</v>
      </c>
      <c r="Q47" s="23">
        <v>7</v>
      </c>
      <c r="R47" s="23"/>
      <c r="S47" s="23"/>
      <c r="T47" s="52">
        <f>SUM(Q47:S47)</f>
        <v>7</v>
      </c>
      <c r="U47" s="23"/>
      <c r="V47" s="24"/>
      <c r="W47" s="25">
        <f>P47+T47+SUM(U47:V47)</f>
        <v>11.5</v>
      </c>
      <c r="X47" s="28">
        <f>W47*20%</f>
        <v>2.3000000000000003</v>
      </c>
      <c r="Y47" s="23">
        <v>0.5</v>
      </c>
      <c r="Z47" s="25">
        <f t="shared" ref="Z47:Z95" si="36">SUM(W47:Y47)</f>
        <v>14.3</v>
      </c>
      <c r="AA47" s="28">
        <f t="shared" si="35"/>
        <v>1.4300000000000002</v>
      </c>
      <c r="AB47" s="28">
        <f t="shared" ref="AB47:AB95" si="37">(Z47+AA47)*0.1</f>
        <v>1.5730000000000002</v>
      </c>
      <c r="AC47" s="26">
        <f t="shared" si="34"/>
        <v>17.303000000000001</v>
      </c>
      <c r="AD47" s="27"/>
      <c r="AE47" s="27"/>
      <c r="AF47" s="27"/>
      <c r="AG47" s="21"/>
      <c r="AM47" s="4">
        <v>26.74</v>
      </c>
      <c r="AN47" s="3"/>
    </row>
    <row r="48" spans="1:40" ht="39.6" x14ac:dyDescent="0.35">
      <c r="B48" s="1" t="s">
        <v>14</v>
      </c>
      <c r="C48" s="1" t="s">
        <v>59</v>
      </c>
      <c r="D48" s="1" t="s">
        <v>124</v>
      </c>
      <c r="E48" s="12" t="s">
        <v>15</v>
      </c>
      <c r="F48" s="12"/>
      <c r="G48" s="10" t="s">
        <v>9</v>
      </c>
      <c r="H48" s="147" t="s">
        <v>265</v>
      </c>
      <c r="I48" s="31">
        <v>0</v>
      </c>
      <c r="J48" s="35" t="e">
        <f t="shared" si="25"/>
        <v>#REF!</v>
      </c>
      <c r="K48" s="43">
        <v>1</v>
      </c>
      <c r="L48" s="23"/>
      <c r="M48" s="23"/>
      <c r="N48" s="23"/>
      <c r="O48" s="23"/>
      <c r="P48" s="49">
        <v>21</v>
      </c>
      <c r="Q48" s="23"/>
      <c r="R48" s="23"/>
      <c r="S48" s="23"/>
      <c r="T48" s="49">
        <v>0</v>
      </c>
      <c r="U48" s="23"/>
      <c r="V48" s="24"/>
      <c r="W48" s="25" t="e">
        <f>K48+P48+T48+#REF!</f>
        <v>#REF!</v>
      </c>
      <c r="X48" s="28" t="e">
        <f>W48*20%</f>
        <v>#REF!</v>
      </c>
      <c r="Y48" s="23"/>
      <c r="Z48" s="25" t="e">
        <f t="shared" si="36"/>
        <v>#REF!</v>
      </c>
      <c r="AA48" s="28" t="e">
        <f t="shared" si="35"/>
        <v>#REF!</v>
      </c>
      <c r="AB48" s="28" t="e">
        <f t="shared" si="37"/>
        <v>#REF!</v>
      </c>
      <c r="AC48" s="26" t="e">
        <f t="shared" si="34"/>
        <v>#REF!</v>
      </c>
      <c r="AD48" s="41" t="s">
        <v>172</v>
      </c>
      <c r="AE48" s="27"/>
      <c r="AF48" s="27"/>
      <c r="AG48" s="21"/>
      <c r="AM48" s="4">
        <v>31.94</v>
      </c>
      <c r="AN48" s="3" t="s">
        <v>65</v>
      </c>
    </row>
    <row r="49" spans="2:40" ht="26.4" x14ac:dyDescent="0.35">
      <c r="B49" s="1" t="s">
        <v>16</v>
      </c>
      <c r="C49" s="1" t="s">
        <v>59</v>
      </c>
      <c r="D49" s="1" t="s">
        <v>125</v>
      </c>
      <c r="E49" s="12" t="s">
        <v>17</v>
      </c>
      <c r="F49" s="12"/>
      <c r="G49" s="10" t="s">
        <v>9</v>
      </c>
      <c r="H49" s="147" t="s">
        <v>265</v>
      </c>
      <c r="I49" s="31">
        <v>0</v>
      </c>
      <c r="J49" s="35" t="e">
        <f>Z49</f>
        <v>#REF!</v>
      </c>
      <c r="K49" s="43">
        <v>0</v>
      </c>
      <c r="L49" s="23"/>
      <c r="M49" s="23"/>
      <c r="N49" s="23"/>
      <c r="O49" s="23"/>
      <c r="P49" s="49">
        <v>14</v>
      </c>
      <c r="Q49" s="23"/>
      <c r="R49" s="23"/>
      <c r="S49" s="23"/>
      <c r="T49" s="49">
        <v>0</v>
      </c>
      <c r="U49" s="23"/>
      <c r="V49" s="24"/>
      <c r="W49" s="25" t="e">
        <f>K49+P49+T49+#REF!</f>
        <v>#REF!</v>
      </c>
      <c r="X49" s="28" t="e">
        <f t="shared" ref="X49:X56" si="38">W49*20%</f>
        <v>#REF!</v>
      </c>
      <c r="Y49" s="23"/>
      <c r="Z49" s="25" t="e">
        <f t="shared" si="36"/>
        <v>#REF!</v>
      </c>
      <c r="AA49" s="28" t="e">
        <f t="shared" si="35"/>
        <v>#REF!</v>
      </c>
      <c r="AB49" s="28" t="e">
        <f t="shared" si="37"/>
        <v>#REF!</v>
      </c>
      <c r="AC49" s="26" t="e">
        <f t="shared" si="34"/>
        <v>#REF!</v>
      </c>
      <c r="AD49" s="27"/>
      <c r="AE49" s="27"/>
      <c r="AF49" s="27"/>
      <c r="AG49" s="21"/>
      <c r="AM49" s="4">
        <v>20.329999999999998</v>
      </c>
      <c r="AN49" s="3" t="s">
        <v>65</v>
      </c>
    </row>
    <row r="50" spans="2:40" ht="39.6" x14ac:dyDescent="0.35">
      <c r="B50" s="1" t="s">
        <v>18</v>
      </c>
      <c r="C50" s="1" t="s">
        <v>59</v>
      </c>
      <c r="D50" s="1" t="s">
        <v>126</v>
      </c>
      <c r="E50" s="12" t="s">
        <v>19</v>
      </c>
      <c r="F50" s="12"/>
      <c r="G50" s="10" t="s">
        <v>9</v>
      </c>
      <c r="H50" s="147" t="s">
        <v>265</v>
      </c>
      <c r="I50" s="31">
        <v>0</v>
      </c>
      <c r="J50" s="35" t="e">
        <f t="shared" si="25"/>
        <v>#REF!</v>
      </c>
      <c r="K50" s="43">
        <v>0</v>
      </c>
      <c r="L50" s="23"/>
      <c r="M50" s="23"/>
      <c r="N50" s="23"/>
      <c r="O50" s="23"/>
      <c r="P50" s="49">
        <v>14</v>
      </c>
      <c r="Q50" s="23"/>
      <c r="R50" s="23"/>
      <c r="S50" s="23"/>
      <c r="T50" s="49">
        <v>0</v>
      </c>
      <c r="U50" s="23"/>
      <c r="V50" s="24"/>
      <c r="W50" s="25" t="e">
        <f>K50+P50+T50+#REF!</f>
        <v>#REF!</v>
      </c>
      <c r="X50" s="28" t="e">
        <f t="shared" si="38"/>
        <v>#REF!</v>
      </c>
      <c r="Y50" s="23"/>
      <c r="Z50" s="25" t="e">
        <f t="shared" si="36"/>
        <v>#REF!</v>
      </c>
      <c r="AA50" s="28" t="e">
        <f t="shared" si="35"/>
        <v>#REF!</v>
      </c>
      <c r="AB50" s="28" t="e">
        <f t="shared" si="37"/>
        <v>#REF!</v>
      </c>
      <c r="AC50" s="26" t="e">
        <f t="shared" si="34"/>
        <v>#REF!</v>
      </c>
      <c r="AD50" s="27"/>
      <c r="AE50" s="27"/>
      <c r="AF50" s="27"/>
      <c r="AG50" s="21"/>
      <c r="AM50" s="4">
        <v>20.329999999999998</v>
      </c>
      <c r="AN50" s="3" t="s">
        <v>65</v>
      </c>
    </row>
    <row r="51" spans="2:40" x14ac:dyDescent="0.35">
      <c r="B51" s="8" t="s">
        <v>20</v>
      </c>
      <c r="C51" s="8" t="s">
        <v>59</v>
      </c>
      <c r="D51" s="8" t="s">
        <v>127</v>
      </c>
      <c r="E51" s="13" t="s">
        <v>21</v>
      </c>
      <c r="F51" s="13"/>
      <c r="G51" s="10" t="s">
        <v>9</v>
      </c>
      <c r="H51" s="147"/>
      <c r="I51" s="38">
        <v>1</v>
      </c>
      <c r="J51" s="36" t="e">
        <f t="shared" si="25"/>
        <v>#REF!</v>
      </c>
      <c r="K51" s="46">
        <v>0</v>
      </c>
      <c r="L51" s="28"/>
      <c r="M51" s="28"/>
      <c r="N51" s="28"/>
      <c r="O51" s="28"/>
      <c r="P51" s="51">
        <v>0</v>
      </c>
      <c r="Q51" s="28"/>
      <c r="R51" s="28"/>
      <c r="S51" s="28"/>
      <c r="T51" s="51">
        <v>0</v>
      </c>
      <c r="U51" s="28"/>
      <c r="V51" s="29"/>
      <c r="W51" s="28" t="e">
        <f>K51+P51+T51+#REF!</f>
        <v>#REF!</v>
      </c>
      <c r="X51" s="28" t="e">
        <f t="shared" si="38"/>
        <v>#REF!</v>
      </c>
      <c r="Y51" s="28">
        <v>0</v>
      </c>
      <c r="Z51" s="28" t="e">
        <f t="shared" si="36"/>
        <v>#REF!</v>
      </c>
      <c r="AA51" s="28" t="e">
        <f t="shared" si="35"/>
        <v>#REF!</v>
      </c>
      <c r="AB51" s="28" t="e">
        <f t="shared" si="37"/>
        <v>#REF!</v>
      </c>
      <c r="AC51" s="30" t="e">
        <f t="shared" si="34"/>
        <v>#REF!</v>
      </c>
      <c r="AD51" s="27"/>
      <c r="AE51" s="27"/>
      <c r="AF51" s="27"/>
      <c r="AG51" s="22"/>
      <c r="AH51" s="5"/>
      <c r="AI51" s="5"/>
      <c r="AJ51" s="5"/>
      <c r="AK51" s="5"/>
      <c r="AL51" s="6"/>
      <c r="AM51" s="7">
        <v>14.4</v>
      </c>
      <c r="AN51" s="5" t="s">
        <v>64</v>
      </c>
    </row>
    <row r="52" spans="2:40" x14ac:dyDescent="0.35">
      <c r="B52" s="1" t="s">
        <v>23</v>
      </c>
      <c r="C52" s="1" t="s">
        <v>59</v>
      </c>
      <c r="D52" s="1" t="s">
        <v>128</v>
      </c>
      <c r="E52" s="12" t="s">
        <v>24</v>
      </c>
      <c r="F52" s="12"/>
      <c r="G52" s="10" t="s">
        <v>22</v>
      </c>
      <c r="H52" s="147"/>
      <c r="I52" s="31">
        <v>0</v>
      </c>
      <c r="J52" s="35">
        <f>Z52</f>
        <v>22.7</v>
      </c>
      <c r="K52" s="43">
        <v>0.5</v>
      </c>
      <c r="L52" s="23"/>
      <c r="M52" s="23">
        <v>7</v>
      </c>
      <c r="N52" s="23"/>
      <c r="O52" s="23"/>
      <c r="P52" s="52">
        <f>SUM(K52:O52)</f>
        <v>7.5</v>
      </c>
      <c r="Q52" s="23"/>
      <c r="R52" s="23">
        <v>8</v>
      </c>
      <c r="S52" s="23"/>
      <c r="T52" s="52">
        <f>SUM(Q52:S52)</f>
        <v>8</v>
      </c>
      <c r="U52" s="23">
        <v>3</v>
      </c>
      <c r="V52" s="24"/>
      <c r="W52" s="25">
        <f>P52+T52+SUM(U52:V52)</f>
        <v>18.5</v>
      </c>
      <c r="X52" s="28">
        <f t="shared" si="38"/>
        <v>3.7</v>
      </c>
      <c r="Y52" s="23">
        <v>0.5</v>
      </c>
      <c r="Z52" s="25">
        <f t="shared" si="36"/>
        <v>22.7</v>
      </c>
      <c r="AA52" s="28">
        <f t="shared" si="35"/>
        <v>2.27</v>
      </c>
      <c r="AB52" s="28">
        <f t="shared" si="37"/>
        <v>2.4969999999999999</v>
      </c>
      <c r="AC52" s="26">
        <f t="shared" si="34"/>
        <v>27.466999999999999</v>
      </c>
      <c r="AD52" s="27"/>
      <c r="AE52" s="27"/>
      <c r="AF52" s="27"/>
      <c r="AG52" s="21"/>
      <c r="AM52" s="4">
        <v>31.82</v>
      </c>
      <c r="AN52" s="3"/>
    </row>
    <row r="53" spans="2:40" ht="26.4" x14ac:dyDescent="0.35">
      <c r="B53" s="1" t="s">
        <v>25</v>
      </c>
      <c r="C53" s="1" t="s">
        <v>59</v>
      </c>
      <c r="D53" s="1" t="s">
        <v>129</v>
      </c>
      <c r="E53" s="12" t="s">
        <v>26</v>
      </c>
      <c r="F53" s="12"/>
      <c r="G53" s="10" t="s">
        <v>22</v>
      </c>
      <c r="H53" s="147"/>
      <c r="I53" s="31">
        <v>0</v>
      </c>
      <c r="J53" s="35">
        <f>Z53</f>
        <v>4.2</v>
      </c>
      <c r="K53" s="43">
        <v>0.5</v>
      </c>
      <c r="L53" s="23"/>
      <c r="M53" s="23">
        <v>3</v>
      </c>
      <c r="N53" s="23"/>
      <c r="O53" s="23"/>
      <c r="P53" s="52">
        <f>SUM(K53:O53)</f>
        <v>3.5</v>
      </c>
      <c r="Q53" s="23"/>
      <c r="R53" s="23"/>
      <c r="S53" s="23"/>
      <c r="T53" s="52">
        <f>SUM(Q53:S53)</f>
        <v>0</v>
      </c>
      <c r="U53" s="23"/>
      <c r="V53" s="24"/>
      <c r="W53" s="25">
        <f>P53+T53+SUM(U53:V53)</f>
        <v>3.5</v>
      </c>
      <c r="X53" s="28">
        <f t="shared" si="38"/>
        <v>0.70000000000000007</v>
      </c>
      <c r="Y53" s="23">
        <v>0</v>
      </c>
      <c r="Z53" s="25">
        <f t="shared" ref="Z53" si="39">SUM(W53:Y53)</f>
        <v>4.2</v>
      </c>
      <c r="AA53" s="28">
        <f t="shared" si="35"/>
        <v>0.42000000000000004</v>
      </c>
      <c r="AB53" s="28">
        <f t="shared" si="37"/>
        <v>0.46200000000000002</v>
      </c>
      <c r="AC53" s="26">
        <f t="shared" si="34"/>
        <v>5.0819999999999999</v>
      </c>
      <c r="AD53" s="27"/>
      <c r="AE53" s="27"/>
      <c r="AF53" s="27"/>
      <c r="AG53" s="21"/>
      <c r="AM53" s="4">
        <v>5.08</v>
      </c>
      <c r="AN53" s="3"/>
    </row>
    <row r="54" spans="2:40" ht="26.4" x14ac:dyDescent="0.35">
      <c r="B54" s="1" t="s">
        <v>27</v>
      </c>
      <c r="C54" s="1" t="s">
        <v>59</v>
      </c>
      <c r="D54" s="1" t="s">
        <v>130</v>
      </c>
      <c r="E54" s="12" t="s">
        <v>28</v>
      </c>
      <c r="F54" s="12"/>
      <c r="G54" s="10" t="s">
        <v>22</v>
      </c>
      <c r="H54" s="147"/>
      <c r="I54" s="31">
        <v>0</v>
      </c>
      <c r="J54" s="35" t="e">
        <f t="shared" si="25"/>
        <v>#REF!</v>
      </c>
      <c r="K54" s="43">
        <v>0.5</v>
      </c>
      <c r="L54" s="23"/>
      <c r="M54" s="23"/>
      <c r="N54" s="23"/>
      <c r="O54" s="23"/>
      <c r="P54" s="49">
        <v>10</v>
      </c>
      <c r="Q54" s="23"/>
      <c r="R54" s="23"/>
      <c r="S54" s="23"/>
      <c r="T54" s="49">
        <v>1</v>
      </c>
      <c r="U54" s="23"/>
      <c r="V54" s="24"/>
      <c r="W54" s="25" t="e">
        <f>K54+P54+T54+#REF!</f>
        <v>#REF!</v>
      </c>
      <c r="X54" s="28" t="e">
        <f t="shared" si="38"/>
        <v>#REF!</v>
      </c>
      <c r="Y54" s="23">
        <v>0.5</v>
      </c>
      <c r="Z54" s="25" t="e">
        <f t="shared" si="36"/>
        <v>#REF!</v>
      </c>
      <c r="AA54" s="28" t="e">
        <f t="shared" si="35"/>
        <v>#REF!</v>
      </c>
      <c r="AB54" s="28" t="e">
        <f t="shared" si="37"/>
        <v>#REF!</v>
      </c>
      <c r="AC54" s="26" t="e">
        <f t="shared" si="34"/>
        <v>#REF!</v>
      </c>
      <c r="AD54" s="27"/>
      <c r="AE54" s="27"/>
      <c r="AF54" s="27"/>
      <c r="AG54" s="21"/>
      <c r="AM54" s="4">
        <v>17.3</v>
      </c>
      <c r="AN54" s="3"/>
    </row>
    <row r="55" spans="2:40" ht="26.4" x14ac:dyDescent="0.35">
      <c r="B55" s="1" t="s">
        <v>29</v>
      </c>
      <c r="C55" s="1" t="s">
        <v>59</v>
      </c>
      <c r="D55" s="1" t="s">
        <v>131</v>
      </c>
      <c r="E55" s="12" t="s">
        <v>30</v>
      </c>
      <c r="F55" s="12"/>
      <c r="G55" s="10" t="s">
        <v>22</v>
      </c>
      <c r="H55" s="147"/>
      <c r="I55" s="31">
        <v>0</v>
      </c>
      <c r="J55" s="35" t="e">
        <f t="shared" si="25"/>
        <v>#REF!</v>
      </c>
      <c r="K55" s="43">
        <v>0</v>
      </c>
      <c r="L55" s="23"/>
      <c r="M55" s="23"/>
      <c r="N55" s="23"/>
      <c r="O55" s="23"/>
      <c r="P55" s="49">
        <v>7</v>
      </c>
      <c r="Q55" s="23"/>
      <c r="R55" s="23"/>
      <c r="S55" s="23"/>
      <c r="T55" s="49">
        <v>0</v>
      </c>
      <c r="U55" s="23"/>
      <c r="V55" s="24"/>
      <c r="W55" s="25" t="e">
        <f>K55+P55+T55+#REF!</f>
        <v>#REF!</v>
      </c>
      <c r="X55" s="28" t="e">
        <f t="shared" si="38"/>
        <v>#REF!</v>
      </c>
      <c r="Y55" s="23">
        <v>0</v>
      </c>
      <c r="Z55" s="25" t="e">
        <f t="shared" ref="Z55" si="40">SUM(W55:Y55)</f>
        <v>#REF!</v>
      </c>
      <c r="AA55" s="28" t="e">
        <f t="shared" si="35"/>
        <v>#REF!</v>
      </c>
      <c r="AB55" s="28" t="e">
        <f t="shared" si="37"/>
        <v>#REF!</v>
      </c>
      <c r="AC55" s="26" t="e">
        <f t="shared" si="34"/>
        <v>#REF!</v>
      </c>
      <c r="AD55" s="27"/>
      <c r="AE55" s="27"/>
      <c r="AF55" s="27"/>
      <c r="AG55" s="21"/>
      <c r="AM55" s="4">
        <v>10.16</v>
      </c>
      <c r="AN55" s="3"/>
    </row>
    <row r="56" spans="2:40" ht="26.4" x14ac:dyDescent="0.35">
      <c r="B56" s="1" t="s">
        <v>31</v>
      </c>
      <c r="C56" s="1" t="s">
        <v>59</v>
      </c>
      <c r="D56" s="1" t="s">
        <v>132</v>
      </c>
      <c r="E56" s="12" t="s">
        <v>32</v>
      </c>
      <c r="F56" s="12"/>
      <c r="G56" s="10" t="s">
        <v>22</v>
      </c>
      <c r="H56" s="147"/>
      <c r="I56" s="31">
        <v>0</v>
      </c>
      <c r="J56" s="35" t="e">
        <f t="shared" si="25"/>
        <v>#REF!</v>
      </c>
      <c r="K56" s="43">
        <v>0.5</v>
      </c>
      <c r="L56" s="23"/>
      <c r="M56" s="23"/>
      <c r="N56" s="23"/>
      <c r="O56" s="23"/>
      <c r="P56" s="49">
        <v>6</v>
      </c>
      <c r="Q56" s="23"/>
      <c r="R56" s="23"/>
      <c r="S56" s="23"/>
      <c r="T56" s="49">
        <v>1</v>
      </c>
      <c r="U56" s="23"/>
      <c r="V56" s="24"/>
      <c r="W56" s="25" t="e">
        <f>K56+P56+T56+#REF!</f>
        <v>#REF!</v>
      </c>
      <c r="X56" s="28" t="e">
        <f t="shared" si="38"/>
        <v>#REF!</v>
      </c>
      <c r="Y56" s="23">
        <v>0.5</v>
      </c>
      <c r="Z56" s="25" t="e">
        <f t="shared" si="36"/>
        <v>#REF!</v>
      </c>
      <c r="AA56" s="28" t="e">
        <f t="shared" si="35"/>
        <v>#REF!</v>
      </c>
      <c r="AB56" s="28" t="e">
        <f t="shared" si="37"/>
        <v>#REF!</v>
      </c>
      <c r="AC56" s="26" t="e">
        <f t="shared" si="34"/>
        <v>#REF!</v>
      </c>
      <c r="AD56" s="27"/>
      <c r="AE56" s="27"/>
      <c r="AF56" s="27"/>
      <c r="AG56" s="21"/>
      <c r="AM56" s="4">
        <v>11.5</v>
      </c>
      <c r="AN56" s="3"/>
    </row>
    <row r="57" spans="2:40" x14ac:dyDescent="0.35">
      <c r="B57" s="1" t="s">
        <v>34</v>
      </c>
      <c r="C57" s="1" t="s">
        <v>59</v>
      </c>
      <c r="D57" s="1" t="s">
        <v>133</v>
      </c>
      <c r="E57" s="12" t="s">
        <v>35</v>
      </c>
      <c r="F57" s="12"/>
      <c r="G57" s="10" t="s">
        <v>33</v>
      </c>
      <c r="H57" s="147"/>
      <c r="I57" s="31">
        <v>0</v>
      </c>
      <c r="J57" s="35" t="e">
        <f t="shared" si="25"/>
        <v>#REF!</v>
      </c>
      <c r="K57" s="43">
        <v>0.5</v>
      </c>
      <c r="L57" s="23"/>
      <c r="M57" s="23"/>
      <c r="N57" s="23"/>
      <c r="O57" s="23"/>
      <c r="P57" s="49">
        <v>4.5</v>
      </c>
      <c r="Q57" s="23"/>
      <c r="R57" s="23"/>
      <c r="S57" s="23"/>
      <c r="T57" s="49">
        <v>4</v>
      </c>
      <c r="U57" s="23"/>
      <c r="V57" s="24"/>
      <c r="W57" s="25" t="e">
        <f>K57+P57+T57+#REF!</f>
        <v>#REF!</v>
      </c>
      <c r="X57" s="28" t="e">
        <f>W57*20%</f>
        <v>#REF!</v>
      </c>
      <c r="Y57" s="23">
        <v>0.5</v>
      </c>
      <c r="Z57" s="25" t="e">
        <f t="shared" si="36"/>
        <v>#REF!</v>
      </c>
      <c r="AA57" s="28" t="e">
        <f t="shared" si="35"/>
        <v>#REF!</v>
      </c>
      <c r="AB57" s="28" t="e">
        <f t="shared" si="37"/>
        <v>#REF!</v>
      </c>
      <c r="AC57" s="26" t="e">
        <f t="shared" si="34"/>
        <v>#REF!</v>
      </c>
      <c r="AD57" s="27"/>
      <c r="AE57" s="27"/>
      <c r="AF57" s="27"/>
      <c r="AG57" s="21"/>
      <c r="AM57" s="4">
        <v>13.67</v>
      </c>
      <c r="AN57" s="3"/>
    </row>
    <row r="58" spans="2:40" ht="26.4" x14ac:dyDescent="0.35">
      <c r="B58" s="8" t="s">
        <v>36</v>
      </c>
      <c r="C58" s="8" t="s">
        <v>59</v>
      </c>
      <c r="D58" s="8" t="s">
        <v>134</v>
      </c>
      <c r="E58" s="13" t="s">
        <v>37</v>
      </c>
      <c r="F58" s="13"/>
      <c r="G58" s="10" t="s">
        <v>33</v>
      </c>
      <c r="H58" s="147"/>
      <c r="I58" s="38">
        <v>1</v>
      </c>
      <c r="J58" s="36" t="e">
        <f t="shared" si="25"/>
        <v>#REF!</v>
      </c>
      <c r="K58" s="46">
        <v>0</v>
      </c>
      <c r="L58" s="28"/>
      <c r="M58" s="28"/>
      <c r="N58" s="28"/>
      <c r="O58" s="28"/>
      <c r="P58" s="51">
        <v>0</v>
      </c>
      <c r="Q58" s="28"/>
      <c r="R58" s="28"/>
      <c r="S58" s="28"/>
      <c r="T58" s="51">
        <v>0</v>
      </c>
      <c r="U58" s="28"/>
      <c r="V58" s="29"/>
      <c r="W58" s="28" t="e">
        <f>K58+P58+T58+#REF!</f>
        <v>#REF!</v>
      </c>
      <c r="X58" s="28" t="e">
        <f t="shared" ref="X58:X69" si="41">W58*20%</f>
        <v>#REF!</v>
      </c>
      <c r="Y58" s="28">
        <v>0</v>
      </c>
      <c r="Z58" s="28" t="e">
        <f t="shared" si="36"/>
        <v>#REF!</v>
      </c>
      <c r="AA58" s="28" t="e">
        <f t="shared" si="35"/>
        <v>#REF!</v>
      </c>
      <c r="AB58" s="28" t="e">
        <f t="shared" si="37"/>
        <v>#REF!</v>
      </c>
      <c r="AC58" s="30" t="e">
        <f t="shared" si="34"/>
        <v>#REF!</v>
      </c>
      <c r="AD58" s="27"/>
      <c r="AE58" s="27"/>
      <c r="AF58" s="27"/>
      <c r="AG58" s="22"/>
      <c r="AH58" s="5"/>
      <c r="AI58" s="5"/>
      <c r="AJ58" s="5"/>
      <c r="AK58" s="5"/>
      <c r="AL58" s="6"/>
      <c r="AM58" s="7">
        <v>8.59</v>
      </c>
      <c r="AN58" s="5" t="s">
        <v>64</v>
      </c>
    </row>
    <row r="59" spans="2:40" ht="39.6" x14ac:dyDescent="0.35">
      <c r="B59" s="1" t="s">
        <v>38</v>
      </c>
      <c r="C59" s="1" t="s">
        <v>59</v>
      </c>
      <c r="D59" s="1" t="s">
        <v>135</v>
      </c>
      <c r="E59" s="12" t="s">
        <v>39</v>
      </c>
      <c r="F59" s="12"/>
      <c r="G59" s="10" t="s">
        <v>33</v>
      </c>
      <c r="H59" s="147"/>
      <c r="I59" s="31">
        <v>0</v>
      </c>
      <c r="J59" s="35" t="e">
        <f t="shared" si="25"/>
        <v>#REF!</v>
      </c>
      <c r="K59" s="43">
        <v>0.5</v>
      </c>
      <c r="L59" s="23"/>
      <c r="M59" s="23"/>
      <c r="N59" s="23"/>
      <c r="O59" s="23"/>
      <c r="P59" s="49">
        <v>4.5</v>
      </c>
      <c r="Q59" s="23"/>
      <c r="R59" s="23"/>
      <c r="S59" s="23"/>
      <c r="T59" s="49">
        <v>8.5</v>
      </c>
      <c r="U59" s="23"/>
      <c r="V59" s="24"/>
      <c r="W59" s="25" t="e">
        <f>K59+P59+T59+#REF!</f>
        <v>#REF!</v>
      </c>
      <c r="X59" s="28" t="e">
        <f>W59*20%</f>
        <v>#REF!</v>
      </c>
      <c r="Y59" s="23">
        <v>0.5</v>
      </c>
      <c r="Z59" s="25" t="e">
        <f t="shared" si="36"/>
        <v>#REF!</v>
      </c>
      <c r="AA59" s="28" t="e">
        <f t="shared" si="35"/>
        <v>#REF!</v>
      </c>
      <c r="AB59" s="28" t="e">
        <f t="shared" si="37"/>
        <v>#REF!</v>
      </c>
      <c r="AC59" s="26" t="e">
        <f t="shared" si="34"/>
        <v>#REF!</v>
      </c>
      <c r="AD59" s="27"/>
      <c r="AE59" s="27"/>
      <c r="AF59" s="27"/>
      <c r="AG59" s="21"/>
      <c r="AM59" s="4">
        <v>20.21</v>
      </c>
      <c r="AN59" s="3"/>
    </row>
    <row r="60" spans="2:40" ht="39.6" x14ac:dyDescent="0.35">
      <c r="B60" s="1" t="s">
        <v>40</v>
      </c>
      <c r="C60" s="1" t="s">
        <v>59</v>
      </c>
      <c r="D60" s="1" t="s">
        <v>136</v>
      </c>
      <c r="E60" s="12" t="s">
        <v>41</v>
      </c>
      <c r="F60" s="12"/>
      <c r="G60" s="10" t="s">
        <v>33</v>
      </c>
      <c r="H60" s="147"/>
      <c r="I60" s="31">
        <v>0</v>
      </c>
      <c r="J60" s="35" t="e">
        <f t="shared" si="25"/>
        <v>#REF!</v>
      </c>
      <c r="K60" s="43"/>
      <c r="L60" s="23"/>
      <c r="M60" s="23"/>
      <c r="N60" s="23"/>
      <c r="O60" s="23"/>
      <c r="P60" s="49">
        <v>10</v>
      </c>
      <c r="Q60" s="23"/>
      <c r="R60" s="23"/>
      <c r="S60" s="23"/>
      <c r="T60" s="49"/>
      <c r="U60" s="23"/>
      <c r="V60" s="24"/>
      <c r="W60" s="25" t="e">
        <f>K60+P60+T60+#REF!</f>
        <v>#REF!</v>
      </c>
      <c r="X60" s="28" t="e">
        <f>W60*20%</f>
        <v>#REF!</v>
      </c>
      <c r="Y60" s="23"/>
      <c r="Z60" s="25" t="e">
        <f t="shared" ref="Z60:Z61" si="42">SUM(W60:Y60)</f>
        <v>#REF!</v>
      </c>
      <c r="AA60" s="28" t="e">
        <f t="shared" si="35"/>
        <v>#REF!</v>
      </c>
      <c r="AB60" s="28" t="e">
        <f t="shared" si="37"/>
        <v>#REF!</v>
      </c>
      <c r="AC60" s="26" t="e">
        <f t="shared" si="34"/>
        <v>#REF!</v>
      </c>
      <c r="AD60" s="27"/>
      <c r="AE60" s="27"/>
      <c r="AF60" s="27"/>
      <c r="AG60" s="21"/>
      <c r="AM60" s="4">
        <v>14.52</v>
      </c>
      <c r="AN60" s="3"/>
    </row>
    <row r="61" spans="2:40" ht="26.4" x14ac:dyDescent="0.35">
      <c r="B61" s="1" t="s">
        <v>42</v>
      </c>
      <c r="C61" s="1" t="s">
        <v>59</v>
      </c>
      <c r="D61" s="1" t="s">
        <v>137</v>
      </c>
      <c r="E61" s="12" t="s">
        <v>43</v>
      </c>
      <c r="F61" s="12"/>
      <c r="G61" s="10" t="s">
        <v>33</v>
      </c>
      <c r="H61" s="147"/>
      <c r="I61" s="31">
        <v>0</v>
      </c>
      <c r="J61" s="35" t="e">
        <f t="shared" si="25"/>
        <v>#REF!</v>
      </c>
      <c r="K61" s="43">
        <v>0.5</v>
      </c>
      <c r="L61" s="23"/>
      <c r="M61" s="23"/>
      <c r="N61" s="23"/>
      <c r="O61" s="23"/>
      <c r="P61" s="49">
        <v>0</v>
      </c>
      <c r="Q61" s="23"/>
      <c r="R61" s="23"/>
      <c r="S61" s="23"/>
      <c r="T61" s="49">
        <v>5</v>
      </c>
      <c r="U61" s="23"/>
      <c r="V61" s="24"/>
      <c r="W61" s="25" t="e">
        <f>K61+P61+T61+#REF!</f>
        <v>#REF!</v>
      </c>
      <c r="X61" s="28" t="e">
        <f>W61*20%</f>
        <v>#REF!</v>
      </c>
      <c r="Y61" s="23"/>
      <c r="Z61" s="25" t="e">
        <f t="shared" si="42"/>
        <v>#REF!</v>
      </c>
      <c r="AA61" s="28" t="e">
        <f t="shared" si="35"/>
        <v>#REF!</v>
      </c>
      <c r="AB61" s="28" t="e">
        <f t="shared" si="37"/>
        <v>#REF!</v>
      </c>
      <c r="AC61" s="26" t="e">
        <f t="shared" si="34"/>
        <v>#REF!</v>
      </c>
      <c r="AD61" s="27"/>
      <c r="AE61" s="27"/>
      <c r="AF61" s="27"/>
      <c r="AG61" s="21"/>
      <c r="AM61" s="4">
        <v>7.99</v>
      </c>
      <c r="AN61" s="3"/>
    </row>
    <row r="62" spans="2:40" x14ac:dyDescent="0.35">
      <c r="B62" s="1" t="s">
        <v>44</v>
      </c>
      <c r="C62" s="1" t="s">
        <v>59</v>
      </c>
      <c r="D62" s="1" t="s">
        <v>138</v>
      </c>
      <c r="E62" s="12" t="s">
        <v>45</v>
      </c>
      <c r="F62" s="12"/>
      <c r="G62" s="10" t="s">
        <v>33</v>
      </c>
      <c r="H62" s="147"/>
      <c r="I62" s="31">
        <v>0</v>
      </c>
      <c r="J62" s="35" t="e">
        <f t="shared" si="25"/>
        <v>#REF!</v>
      </c>
      <c r="K62" s="43">
        <v>0.5</v>
      </c>
      <c r="L62" s="23"/>
      <c r="M62" s="23"/>
      <c r="N62" s="23"/>
      <c r="O62" s="23"/>
      <c r="P62" s="49">
        <v>1</v>
      </c>
      <c r="Q62" s="23"/>
      <c r="R62" s="23"/>
      <c r="S62" s="23"/>
      <c r="T62" s="49">
        <v>0</v>
      </c>
      <c r="U62" s="23"/>
      <c r="V62" s="24"/>
      <c r="W62" s="25" t="e">
        <f>K62+P62+T62+#REF!</f>
        <v>#REF!</v>
      </c>
      <c r="X62" s="28" t="e">
        <f t="shared" si="41"/>
        <v>#REF!</v>
      </c>
      <c r="Y62" s="23"/>
      <c r="Z62" s="25" t="e">
        <f t="shared" si="36"/>
        <v>#REF!</v>
      </c>
      <c r="AA62" s="28" t="e">
        <f t="shared" si="35"/>
        <v>#REF!</v>
      </c>
      <c r="AB62" s="28" t="e">
        <f t="shared" si="37"/>
        <v>#REF!</v>
      </c>
      <c r="AC62" s="26" t="e">
        <f t="shared" si="34"/>
        <v>#REF!</v>
      </c>
      <c r="AD62" s="27"/>
      <c r="AE62" s="27"/>
      <c r="AF62" s="27"/>
      <c r="AG62" s="21"/>
      <c r="AM62" s="4">
        <v>2.1800000000000002</v>
      </c>
      <c r="AN62" s="3"/>
    </row>
    <row r="63" spans="2:40" x14ac:dyDescent="0.35">
      <c r="B63" s="1" t="s">
        <v>47</v>
      </c>
      <c r="C63" s="1" t="s">
        <v>59</v>
      </c>
      <c r="D63" s="1" t="s">
        <v>139</v>
      </c>
      <c r="E63" s="12" t="s">
        <v>48</v>
      </c>
      <c r="F63" s="12"/>
      <c r="G63" s="10" t="s">
        <v>46</v>
      </c>
      <c r="H63" s="147"/>
      <c r="I63" s="31">
        <v>0</v>
      </c>
      <c r="J63" s="35" t="e">
        <f t="shared" si="25"/>
        <v>#REF!</v>
      </c>
      <c r="K63" s="43">
        <v>0.5</v>
      </c>
      <c r="L63" s="23"/>
      <c r="M63" s="23"/>
      <c r="N63" s="23"/>
      <c r="O63" s="23"/>
      <c r="P63" s="49">
        <v>11.5</v>
      </c>
      <c r="Q63" s="23"/>
      <c r="R63" s="23"/>
      <c r="S63" s="23"/>
      <c r="T63" s="49">
        <v>14.5</v>
      </c>
      <c r="U63" s="23"/>
      <c r="V63" s="24"/>
      <c r="W63" s="25" t="e">
        <f>K63+P63+T63+#REF!</f>
        <v>#REF!</v>
      </c>
      <c r="X63" s="28" t="e">
        <f t="shared" si="41"/>
        <v>#REF!</v>
      </c>
      <c r="Y63" s="23">
        <v>1</v>
      </c>
      <c r="Z63" s="25" t="e">
        <f t="shared" si="36"/>
        <v>#REF!</v>
      </c>
      <c r="AA63" s="28" t="e">
        <f t="shared" si="35"/>
        <v>#REF!</v>
      </c>
      <c r="AB63" s="28" t="e">
        <f t="shared" si="37"/>
        <v>#REF!</v>
      </c>
      <c r="AC63" s="26" t="e">
        <f t="shared" si="34"/>
        <v>#REF!</v>
      </c>
      <c r="AD63" s="27"/>
      <c r="AE63" s="27"/>
      <c r="AF63" s="27"/>
      <c r="AG63" s="21"/>
      <c r="AM63" s="4">
        <v>39.69</v>
      </c>
      <c r="AN63" s="3"/>
    </row>
    <row r="64" spans="2:40" ht="39.6" x14ac:dyDescent="0.35">
      <c r="B64" s="8" t="s">
        <v>49</v>
      </c>
      <c r="C64" s="8" t="s">
        <v>59</v>
      </c>
      <c r="D64" s="8" t="s">
        <v>140</v>
      </c>
      <c r="E64" s="13" t="s">
        <v>50</v>
      </c>
      <c r="F64" s="13"/>
      <c r="G64" s="10" t="s">
        <v>46</v>
      </c>
      <c r="H64" s="147"/>
      <c r="I64" s="38">
        <v>1</v>
      </c>
      <c r="J64" s="36" t="e">
        <f t="shared" si="25"/>
        <v>#REF!</v>
      </c>
      <c r="K64" s="46">
        <v>0</v>
      </c>
      <c r="L64" s="28"/>
      <c r="M64" s="28"/>
      <c r="N64" s="28"/>
      <c r="O64" s="28"/>
      <c r="P64" s="51">
        <v>0</v>
      </c>
      <c r="Q64" s="28"/>
      <c r="R64" s="28"/>
      <c r="S64" s="28"/>
      <c r="T64" s="51">
        <v>0</v>
      </c>
      <c r="U64" s="28"/>
      <c r="V64" s="29"/>
      <c r="W64" s="28" t="e">
        <f>K64+P64+T64+#REF!</f>
        <v>#REF!</v>
      </c>
      <c r="X64" s="28" t="e">
        <f t="shared" si="41"/>
        <v>#REF!</v>
      </c>
      <c r="Y64" s="28">
        <v>0</v>
      </c>
      <c r="Z64" s="28" t="e">
        <f t="shared" si="36"/>
        <v>#REF!</v>
      </c>
      <c r="AA64" s="28" t="e">
        <f t="shared" si="35"/>
        <v>#REF!</v>
      </c>
      <c r="AB64" s="28" t="e">
        <f t="shared" si="37"/>
        <v>#REF!</v>
      </c>
      <c r="AC64" s="30" t="e">
        <f t="shared" si="34"/>
        <v>#REF!</v>
      </c>
      <c r="AD64" s="27"/>
      <c r="AE64" s="27"/>
      <c r="AF64" s="27"/>
      <c r="AG64" s="22"/>
      <c r="AH64" s="5"/>
      <c r="AI64" s="5"/>
      <c r="AJ64" s="5"/>
      <c r="AK64" s="5"/>
      <c r="AL64" s="6"/>
      <c r="AM64" s="7">
        <v>18.88</v>
      </c>
      <c r="AN64" s="5" t="s">
        <v>64</v>
      </c>
    </row>
    <row r="65" spans="2:40" x14ac:dyDescent="0.35">
      <c r="B65" s="1" t="s">
        <v>51</v>
      </c>
      <c r="C65" s="1" t="s">
        <v>59</v>
      </c>
      <c r="D65" s="1" t="s">
        <v>141</v>
      </c>
      <c r="E65" s="12" t="s">
        <v>52</v>
      </c>
      <c r="F65" s="12"/>
      <c r="G65" s="10" t="s">
        <v>46</v>
      </c>
      <c r="H65" s="147"/>
      <c r="I65" s="31">
        <v>0</v>
      </c>
      <c r="J65" s="35" t="e">
        <f t="shared" si="25"/>
        <v>#REF!</v>
      </c>
      <c r="K65" s="43">
        <v>0.5</v>
      </c>
      <c r="L65" s="23"/>
      <c r="M65" s="23"/>
      <c r="N65" s="23"/>
      <c r="O65" s="23"/>
      <c r="P65" s="49">
        <v>11</v>
      </c>
      <c r="Q65" s="23"/>
      <c r="R65" s="23"/>
      <c r="S65" s="23"/>
      <c r="T65" s="49">
        <v>0</v>
      </c>
      <c r="U65" s="23"/>
      <c r="V65" s="24"/>
      <c r="W65" s="25" t="e">
        <f>K65+P65+T65+#REF!</f>
        <v>#REF!</v>
      </c>
      <c r="X65" s="28" t="e">
        <f t="shared" si="41"/>
        <v>#REF!</v>
      </c>
      <c r="Y65" s="23">
        <v>0.5</v>
      </c>
      <c r="Z65" s="25" t="e">
        <f t="shared" si="36"/>
        <v>#REF!</v>
      </c>
      <c r="AA65" s="28" t="e">
        <f t="shared" si="35"/>
        <v>#REF!</v>
      </c>
      <c r="AB65" s="28" t="e">
        <f t="shared" si="37"/>
        <v>#REF!</v>
      </c>
      <c r="AC65" s="26" t="e">
        <f t="shared" si="34"/>
        <v>#REF!</v>
      </c>
      <c r="AD65" s="27"/>
      <c r="AE65" s="27"/>
      <c r="AF65" s="27"/>
      <c r="AG65" s="21"/>
      <c r="AM65" s="4">
        <v>17.3</v>
      </c>
      <c r="AN65" s="3"/>
    </row>
    <row r="66" spans="2:40" x14ac:dyDescent="0.35">
      <c r="B66" s="8" t="s">
        <v>53</v>
      </c>
      <c r="C66" s="8" t="s">
        <v>59</v>
      </c>
      <c r="D66" s="8" t="s">
        <v>142</v>
      </c>
      <c r="E66" s="13" t="s">
        <v>54</v>
      </c>
      <c r="F66" s="13"/>
      <c r="G66" s="10" t="s">
        <v>85</v>
      </c>
      <c r="H66" s="147"/>
      <c r="I66" s="38">
        <v>1</v>
      </c>
      <c r="J66" s="36" t="e">
        <f t="shared" si="25"/>
        <v>#REF!</v>
      </c>
      <c r="K66" s="46">
        <v>0</v>
      </c>
      <c r="L66" s="28"/>
      <c r="M66" s="28"/>
      <c r="N66" s="28"/>
      <c r="O66" s="28"/>
      <c r="P66" s="51">
        <v>0</v>
      </c>
      <c r="Q66" s="28"/>
      <c r="R66" s="28"/>
      <c r="S66" s="28"/>
      <c r="T66" s="51">
        <v>0</v>
      </c>
      <c r="U66" s="28"/>
      <c r="V66" s="29"/>
      <c r="W66" s="28" t="e">
        <f>K66+P66+T66+#REF!</f>
        <v>#REF!</v>
      </c>
      <c r="X66" s="28" t="e">
        <f t="shared" si="41"/>
        <v>#REF!</v>
      </c>
      <c r="Y66" s="28">
        <v>0.5</v>
      </c>
      <c r="Z66" s="28">
        <v>0</v>
      </c>
      <c r="AA66" s="28">
        <f t="shared" si="35"/>
        <v>0</v>
      </c>
      <c r="AB66" s="28">
        <f t="shared" si="37"/>
        <v>0</v>
      </c>
      <c r="AC66" s="30">
        <f t="shared" si="34"/>
        <v>0</v>
      </c>
      <c r="AD66" s="27"/>
      <c r="AE66" s="27"/>
      <c r="AF66" s="27"/>
      <c r="AG66" s="22"/>
      <c r="AH66" s="5"/>
      <c r="AI66" s="5"/>
      <c r="AJ66" s="5"/>
      <c r="AK66" s="5"/>
      <c r="AL66" s="6"/>
      <c r="AM66" s="7">
        <v>17.3</v>
      </c>
      <c r="AN66" s="5" t="s">
        <v>64</v>
      </c>
    </row>
    <row r="67" spans="2:40" ht="26.4" x14ac:dyDescent="0.35">
      <c r="B67" s="1" t="s">
        <v>55</v>
      </c>
      <c r="C67" s="1" t="s">
        <v>59</v>
      </c>
      <c r="D67" s="1" t="s">
        <v>143</v>
      </c>
      <c r="E67" s="12" t="s">
        <v>56</v>
      </c>
      <c r="F67" s="12"/>
      <c r="G67" s="10" t="s">
        <v>86</v>
      </c>
      <c r="H67" s="147"/>
      <c r="I67" s="31">
        <v>0</v>
      </c>
      <c r="J67" s="35">
        <f>Z67</f>
        <v>10.6</v>
      </c>
      <c r="K67" s="43">
        <v>1.5</v>
      </c>
      <c r="L67" s="23"/>
      <c r="M67" s="23"/>
      <c r="N67" s="23">
        <v>6.5</v>
      </c>
      <c r="O67" s="23"/>
      <c r="P67" s="52">
        <f>SUM(K67:O67)</f>
        <v>8</v>
      </c>
      <c r="Q67" s="23"/>
      <c r="R67" s="23"/>
      <c r="S67" s="23"/>
      <c r="T67" s="52">
        <f>SUM(Q67:S67)</f>
        <v>0</v>
      </c>
      <c r="U67" s="23"/>
      <c r="V67" s="24"/>
      <c r="W67" s="25">
        <f>P67+T67+SUM(U67:V67)</f>
        <v>8</v>
      </c>
      <c r="X67" s="28">
        <f t="shared" si="41"/>
        <v>1.6</v>
      </c>
      <c r="Y67" s="23">
        <v>1</v>
      </c>
      <c r="Z67" s="25">
        <f t="shared" si="36"/>
        <v>10.6</v>
      </c>
      <c r="AA67" s="28">
        <f t="shared" si="35"/>
        <v>1.06</v>
      </c>
      <c r="AB67" s="28">
        <f t="shared" si="37"/>
        <v>1.1660000000000001</v>
      </c>
      <c r="AC67" s="26">
        <f t="shared" si="34"/>
        <v>12.826000000000001</v>
      </c>
      <c r="AD67" s="27"/>
      <c r="AE67" s="27"/>
      <c r="AF67" s="27"/>
      <c r="AG67" s="21"/>
      <c r="AM67" s="4">
        <v>7.02</v>
      </c>
      <c r="AN67" s="3"/>
    </row>
    <row r="68" spans="2:40" x14ac:dyDescent="0.35">
      <c r="B68" s="1"/>
      <c r="C68" s="1"/>
      <c r="D68" s="1"/>
      <c r="E68" s="12"/>
      <c r="F68" s="12"/>
      <c r="G68" s="10"/>
      <c r="H68" s="147"/>
      <c r="I68" s="31"/>
      <c r="J68" s="35"/>
      <c r="K68" s="43"/>
      <c r="L68" s="23"/>
      <c r="M68" s="23"/>
      <c r="N68" s="23"/>
      <c r="O68" s="23"/>
      <c r="P68" s="52"/>
      <c r="Q68" s="23"/>
      <c r="R68" s="23"/>
      <c r="S68" s="23"/>
      <c r="T68" s="52"/>
      <c r="U68" s="23"/>
      <c r="V68" s="24"/>
      <c r="W68" s="25"/>
      <c r="X68" s="28"/>
      <c r="Y68" s="23"/>
      <c r="Z68" s="25"/>
      <c r="AA68" s="28"/>
      <c r="AB68" s="28"/>
      <c r="AC68" s="26"/>
      <c r="AD68" s="27"/>
      <c r="AE68" s="27"/>
      <c r="AF68" s="27"/>
      <c r="AG68" s="21"/>
      <c r="AM68" s="4"/>
      <c r="AN68" s="3"/>
    </row>
    <row r="69" spans="2:40" ht="26.4" x14ac:dyDescent="0.35">
      <c r="B69" s="149" t="s">
        <v>87</v>
      </c>
      <c r="C69" s="1" t="s">
        <v>59</v>
      </c>
      <c r="D69" s="1" t="s">
        <v>144</v>
      </c>
      <c r="E69" s="12" t="s">
        <v>266</v>
      </c>
      <c r="F69" s="12"/>
      <c r="G69" s="10" t="s">
        <v>57</v>
      </c>
      <c r="H69" s="2"/>
      <c r="I69" s="31">
        <v>1</v>
      </c>
      <c r="J69" s="35">
        <f>Z69</f>
        <v>0</v>
      </c>
      <c r="K69" s="23">
        <v>0</v>
      </c>
      <c r="L69" s="23"/>
      <c r="M69" s="43"/>
      <c r="N69" s="43"/>
      <c r="O69" s="43"/>
      <c r="P69" s="52">
        <f t="shared" ref="P69:P79" si="43">SUM(K69:O69)</f>
        <v>0</v>
      </c>
      <c r="Q69" s="23"/>
      <c r="R69" s="23"/>
      <c r="S69" s="23"/>
      <c r="T69" s="52">
        <f>SUM(Q69:S69)</f>
        <v>0</v>
      </c>
      <c r="U69" s="24"/>
      <c r="V69" s="24"/>
      <c r="W69" s="25">
        <f t="shared" ref="W69:W78" si="44">P69+T69+U69+V69</f>
        <v>0</v>
      </c>
      <c r="X69" s="28">
        <f t="shared" si="41"/>
        <v>0</v>
      </c>
      <c r="Y69" s="23">
        <v>0</v>
      </c>
      <c r="Z69" s="25">
        <f t="shared" si="36"/>
        <v>0</v>
      </c>
      <c r="AA69" s="28">
        <f t="shared" ref="AA69:AA78" si="45">Z69*10%</f>
        <v>0</v>
      </c>
      <c r="AB69" s="28">
        <f t="shared" ref="AB69:AB78" si="46">(Z69+AA69)*0.1</f>
        <v>0</v>
      </c>
      <c r="AC69" s="26">
        <f t="shared" ref="AC69:AC78" si="47">Z69+AA69+AB69</f>
        <v>0</v>
      </c>
      <c r="AD69" s="27"/>
      <c r="AE69" s="27"/>
      <c r="AF69" s="21"/>
      <c r="AK69" s="2"/>
      <c r="AL69" s="4">
        <v>75</v>
      </c>
      <c r="AM69" s="3"/>
    </row>
    <row r="70" spans="2:40" ht="24" customHeight="1" x14ac:dyDescent="0.35">
      <c r="B70" s="149" t="s">
        <v>87</v>
      </c>
      <c r="C70" s="1" t="s">
        <v>59</v>
      </c>
      <c r="D70" s="1" t="s">
        <v>145</v>
      </c>
      <c r="E70" s="12" t="s">
        <v>267</v>
      </c>
      <c r="F70" s="12"/>
      <c r="G70" s="10" t="s">
        <v>57</v>
      </c>
      <c r="H70" s="2"/>
      <c r="I70" s="31">
        <v>1</v>
      </c>
      <c r="J70" s="35">
        <f>Z70</f>
        <v>0</v>
      </c>
      <c r="K70" s="23">
        <v>0</v>
      </c>
      <c r="L70" s="23"/>
      <c r="M70" s="43"/>
      <c r="N70" s="43"/>
      <c r="O70" s="43"/>
      <c r="P70" s="52">
        <f t="shared" si="43"/>
        <v>0</v>
      </c>
      <c r="Q70" s="23"/>
      <c r="R70" s="23"/>
      <c r="S70" s="23"/>
      <c r="T70" s="52">
        <f>SUM(Q70:S70)</f>
        <v>0</v>
      </c>
      <c r="U70" s="24"/>
      <c r="V70" s="24"/>
      <c r="W70" s="25">
        <f t="shared" si="44"/>
        <v>0</v>
      </c>
      <c r="X70" s="28">
        <f t="shared" ref="X70" si="48">W70*20%</f>
        <v>0</v>
      </c>
      <c r="Y70" s="23">
        <v>0</v>
      </c>
      <c r="Z70" s="25">
        <f t="shared" ref="Z70" si="49">SUM(W70:Y70)</f>
        <v>0</v>
      </c>
      <c r="AA70" s="28">
        <f t="shared" si="45"/>
        <v>0</v>
      </c>
      <c r="AB70" s="28">
        <f t="shared" si="46"/>
        <v>0</v>
      </c>
      <c r="AC70" s="26">
        <f t="shared" si="47"/>
        <v>0</v>
      </c>
      <c r="AD70" s="19"/>
      <c r="AE70" s="19"/>
      <c r="AF70" s="3"/>
      <c r="AK70" s="2"/>
      <c r="AL70" s="4"/>
    </row>
    <row r="71" spans="2:40" ht="26.4" x14ac:dyDescent="0.35">
      <c r="B71" s="149" t="s">
        <v>87</v>
      </c>
      <c r="C71" s="1" t="s">
        <v>59</v>
      </c>
      <c r="D71" s="1" t="s">
        <v>147</v>
      </c>
      <c r="E71" s="12" t="s">
        <v>268</v>
      </c>
      <c r="F71" s="12"/>
      <c r="G71" s="10" t="s">
        <v>57</v>
      </c>
      <c r="H71" s="2"/>
      <c r="I71" s="31">
        <v>0</v>
      </c>
      <c r="J71" s="35">
        <f>Z71</f>
        <v>5</v>
      </c>
      <c r="K71" s="23">
        <v>0</v>
      </c>
      <c r="L71" s="23">
        <v>5</v>
      </c>
      <c r="M71" s="43"/>
      <c r="N71" s="43"/>
      <c r="O71" s="43"/>
      <c r="P71" s="52">
        <f t="shared" si="43"/>
        <v>5</v>
      </c>
      <c r="Q71" s="23"/>
      <c r="R71" s="23"/>
      <c r="S71" s="23"/>
      <c r="T71" s="52">
        <f>SUM(Q71:S71)</f>
        <v>0</v>
      </c>
      <c r="U71" s="24"/>
      <c r="V71" s="24"/>
      <c r="W71" s="25">
        <f t="shared" si="44"/>
        <v>5</v>
      </c>
      <c r="X71" s="28">
        <v>0</v>
      </c>
      <c r="Y71" s="23">
        <v>0</v>
      </c>
      <c r="Z71" s="25">
        <f t="shared" ref="Z71:Z78" si="50">SUM(W71:Y71)</f>
        <v>5</v>
      </c>
      <c r="AA71" s="28">
        <f t="shared" si="45"/>
        <v>0.5</v>
      </c>
      <c r="AB71" s="28">
        <f t="shared" si="46"/>
        <v>0.55000000000000004</v>
      </c>
      <c r="AC71" s="26">
        <f t="shared" si="47"/>
        <v>6.05</v>
      </c>
      <c r="AD71" s="19"/>
      <c r="AE71" s="19"/>
      <c r="AF71" s="3"/>
      <c r="AK71" s="2"/>
      <c r="AL71" s="4"/>
    </row>
    <row r="72" spans="2:40" ht="26.4" x14ac:dyDescent="0.35">
      <c r="B72" s="149" t="s">
        <v>87</v>
      </c>
      <c r="C72" s="1" t="s">
        <v>59</v>
      </c>
      <c r="D72" s="1" t="s">
        <v>148</v>
      </c>
      <c r="E72" s="12" t="s">
        <v>269</v>
      </c>
      <c r="F72" s="12"/>
      <c r="G72" s="10" t="s">
        <v>57</v>
      </c>
      <c r="H72" s="2"/>
      <c r="I72" s="31">
        <v>0</v>
      </c>
      <c r="J72" s="35">
        <f>Z72</f>
        <v>6</v>
      </c>
      <c r="K72" s="23">
        <v>0</v>
      </c>
      <c r="L72" s="23"/>
      <c r="M72" s="43"/>
      <c r="N72" s="43">
        <v>5</v>
      </c>
      <c r="O72" s="43"/>
      <c r="P72" s="52">
        <f t="shared" si="43"/>
        <v>5</v>
      </c>
      <c r="Q72" s="23"/>
      <c r="R72" s="23"/>
      <c r="S72" s="23"/>
      <c r="T72" s="52">
        <f t="shared" ref="T72:T77" si="51">SUM(Q72:S72)</f>
        <v>0</v>
      </c>
      <c r="U72" s="24"/>
      <c r="V72" s="24"/>
      <c r="W72" s="25">
        <f t="shared" si="44"/>
        <v>5</v>
      </c>
      <c r="X72" s="28">
        <f t="shared" ref="X72:X75" si="52">W72*20%</f>
        <v>1</v>
      </c>
      <c r="Y72" s="23">
        <v>0</v>
      </c>
      <c r="Z72" s="25">
        <f t="shared" si="50"/>
        <v>6</v>
      </c>
      <c r="AA72" s="28">
        <f t="shared" si="45"/>
        <v>0.60000000000000009</v>
      </c>
      <c r="AB72" s="28">
        <f t="shared" si="46"/>
        <v>0.66</v>
      </c>
      <c r="AC72" s="26">
        <f t="shared" si="47"/>
        <v>7.26</v>
      </c>
      <c r="AD72" s="19"/>
      <c r="AE72" s="19"/>
      <c r="AF72" s="3"/>
      <c r="AK72" s="2"/>
      <c r="AL72" s="4"/>
    </row>
    <row r="73" spans="2:40" ht="39.6" x14ac:dyDescent="0.35">
      <c r="B73" s="149" t="s">
        <v>87</v>
      </c>
      <c r="C73" s="1" t="s">
        <v>59</v>
      </c>
      <c r="D73" s="1" t="s">
        <v>230</v>
      </c>
      <c r="E73" s="12" t="s">
        <v>270</v>
      </c>
      <c r="F73" s="12"/>
      <c r="G73" s="10" t="s">
        <v>57</v>
      </c>
      <c r="H73" s="2"/>
      <c r="I73" s="31">
        <v>0</v>
      </c>
      <c r="J73" s="35">
        <f>Z73</f>
        <v>7.2</v>
      </c>
      <c r="K73" s="23">
        <v>0</v>
      </c>
      <c r="L73" s="23"/>
      <c r="M73" s="43"/>
      <c r="N73" s="43">
        <v>6</v>
      </c>
      <c r="O73" s="43"/>
      <c r="P73" s="52">
        <f t="shared" si="43"/>
        <v>6</v>
      </c>
      <c r="Q73" s="23"/>
      <c r="R73" s="23"/>
      <c r="S73" s="23"/>
      <c r="T73" s="52">
        <f t="shared" si="51"/>
        <v>0</v>
      </c>
      <c r="U73" s="24"/>
      <c r="V73" s="24"/>
      <c r="W73" s="25">
        <f t="shared" si="44"/>
        <v>6</v>
      </c>
      <c r="X73" s="28">
        <f t="shared" si="52"/>
        <v>1.2000000000000002</v>
      </c>
      <c r="Y73" s="23">
        <v>0</v>
      </c>
      <c r="Z73" s="25">
        <f t="shared" si="50"/>
        <v>7.2</v>
      </c>
      <c r="AA73" s="28">
        <f t="shared" si="45"/>
        <v>0.72000000000000008</v>
      </c>
      <c r="AB73" s="28">
        <f t="shared" si="46"/>
        <v>0.79200000000000004</v>
      </c>
      <c r="AC73" s="26">
        <f t="shared" si="47"/>
        <v>8.7119999999999997</v>
      </c>
      <c r="AD73" s="19"/>
      <c r="AE73" s="19"/>
      <c r="AF73" s="3"/>
      <c r="AK73" s="2"/>
      <c r="AL73" s="4"/>
    </row>
    <row r="74" spans="2:40" ht="26.4" x14ac:dyDescent="0.35">
      <c r="B74" s="149" t="s">
        <v>87</v>
      </c>
      <c r="C74" s="1" t="s">
        <v>59</v>
      </c>
      <c r="D74" s="1" t="s">
        <v>277</v>
      </c>
      <c r="E74" s="12" t="s">
        <v>271</v>
      </c>
      <c r="F74" s="12"/>
      <c r="G74" s="10" t="s">
        <v>57</v>
      </c>
      <c r="H74" s="2"/>
      <c r="I74" s="31">
        <v>0</v>
      </c>
      <c r="J74" s="35">
        <f t="shared" ref="J74:J78" si="53">Z74</f>
        <v>6</v>
      </c>
      <c r="K74" s="23">
        <v>0</v>
      </c>
      <c r="L74" s="23"/>
      <c r="M74" s="43">
        <v>5</v>
      </c>
      <c r="N74" s="43"/>
      <c r="O74" s="43"/>
      <c r="P74" s="52">
        <f t="shared" si="43"/>
        <v>5</v>
      </c>
      <c r="Q74" s="23"/>
      <c r="R74" s="23"/>
      <c r="S74" s="23"/>
      <c r="T74" s="52">
        <f t="shared" si="51"/>
        <v>0</v>
      </c>
      <c r="U74" s="24"/>
      <c r="V74" s="24"/>
      <c r="W74" s="25">
        <f t="shared" si="44"/>
        <v>5</v>
      </c>
      <c r="X74" s="28">
        <f t="shared" si="52"/>
        <v>1</v>
      </c>
      <c r="Y74" s="23">
        <v>0</v>
      </c>
      <c r="Z74" s="25">
        <f t="shared" si="50"/>
        <v>6</v>
      </c>
      <c r="AA74" s="28">
        <f t="shared" si="45"/>
        <v>0.60000000000000009</v>
      </c>
      <c r="AB74" s="28">
        <f t="shared" si="46"/>
        <v>0.66</v>
      </c>
      <c r="AC74" s="26">
        <f t="shared" si="47"/>
        <v>7.26</v>
      </c>
      <c r="AD74" s="19"/>
      <c r="AE74" s="19"/>
      <c r="AF74" s="3"/>
      <c r="AK74" s="2"/>
      <c r="AL74" s="4"/>
    </row>
    <row r="75" spans="2:40" x14ac:dyDescent="0.35">
      <c r="B75" s="149" t="s">
        <v>87</v>
      </c>
      <c r="C75" s="1" t="s">
        <v>59</v>
      </c>
      <c r="D75" s="1" t="s">
        <v>278</v>
      </c>
      <c r="E75" s="12" t="s">
        <v>272</v>
      </c>
      <c r="F75" s="12"/>
      <c r="G75" s="10" t="s">
        <v>57</v>
      </c>
      <c r="H75" s="2"/>
      <c r="I75" s="31">
        <v>0</v>
      </c>
      <c r="J75" s="35">
        <f t="shared" si="53"/>
        <v>6</v>
      </c>
      <c r="K75" s="23">
        <v>0</v>
      </c>
      <c r="L75" s="23"/>
      <c r="M75" s="43">
        <v>5</v>
      </c>
      <c r="N75" s="43"/>
      <c r="O75" s="43"/>
      <c r="P75" s="52">
        <f t="shared" si="43"/>
        <v>5</v>
      </c>
      <c r="Q75" s="23"/>
      <c r="R75" s="23"/>
      <c r="S75" s="23"/>
      <c r="T75" s="52">
        <f t="shared" si="51"/>
        <v>0</v>
      </c>
      <c r="U75" s="24"/>
      <c r="V75" s="24"/>
      <c r="W75" s="25">
        <f t="shared" si="44"/>
        <v>5</v>
      </c>
      <c r="X75" s="28">
        <f t="shared" si="52"/>
        <v>1</v>
      </c>
      <c r="Y75" s="23">
        <v>0</v>
      </c>
      <c r="Z75" s="25">
        <f t="shared" si="50"/>
        <v>6</v>
      </c>
      <c r="AA75" s="28">
        <f t="shared" si="45"/>
        <v>0.60000000000000009</v>
      </c>
      <c r="AB75" s="28">
        <f t="shared" si="46"/>
        <v>0.66</v>
      </c>
      <c r="AC75" s="26">
        <f t="shared" si="47"/>
        <v>7.26</v>
      </c>
      <c r="AD75" s="19"/>
      <c r="AE75" s="19"/>
      <c r="AF75" s="3"/>
      <c r="AK75" s="2"/>
      <c r="AL75" s="4"/>
    </row>
    <row r="76" spans="2:40" ht="24" customHeight="1" x14ac:dyDescent="0.35">
      <c r="B76" s="149" t="s">
        <v>87</v>
      </c>
      <c r="C76" s="1" t="s">
        <v>59</v>
      </c>
      <c r="D76" s="1" t="s">
        <v>279</v>
      </c>
      <c r="E76" s="12" t="s">
        <v>273</v>
      </c>
      <c r="F76" s="12"/>
      <c r="G76" s="10" t="s">
        <v>57</v>
      </c>
      <c r="H76" s="2"/>
      <c r="I76" s="31">
        <v>0</v>
      </c>
      <c r="J76" s="35">
        <f t="shared" si="53"/>
        <v>6</v>
      </c>
      <c r="K76" s="23">
        <v>0</v>
      </c>
      <c r="L76" s="23">
        <v>6</v>
      </c>
      <c r="M76" s="43"/>
      <c r="N76" s="43"/>
      <c r="O76" s="43"/>
      <c r="P76" s="52">
        <f t="shared" si="43"/>
        <v>6</v>
      </c>
      <c r="Q76" s="23"/>
      <c r="R76" s="23"/>
      <c r="S76" s="23"/>
      <c r="T76" s="52">
        <f t="shared" si="51"/>
        <v>0</v>
      </c>
      <c r="U76" s="24"/>
      <c r="V76" s="24"/>
      <c r="W76" s="25">
        <f t="shared" si="44"/>
        <v>6</v>
      </c>
      <c r="X76" s="28">
        <v>0</v>
      </c>
      <c r="Y76" s="23">
        <v>0</v>
      </c>
      <c r="Z76" s="25">
        <f t="shared" si="50"/>
        <v>6</v>
      </c>
      <c r="AA76" s="28">
        <f t="shared" si="45"/>
        <v>0.60000000000000009</v>
      </c>
      <c r="AB76" s="28">
        <f t="shared" si="46"/>
        <v>0.66</v>
      </c>
      <c r="AC76" s="26">
        <f t="shared" si="47"/>
        <v>7.26</v>
      </c>
      <c r="AD76" s="19"/>
      <c r="AE76" s="19"/>
      <c r="AF76" s="3"/>
      <c r="AK76" s="2"/>
      <c r="AL76" s="4"/>
    </row>
    <row r="77" spans="2:40" ht="24" customHeight="1" x14ac:dyDescent="0.35">
      <c r="B77" s="149" t="s">
        <v>87</v>
      </c>
      <c r="C77" s="1" t="s">
        <v>59</v>
      </c>
      <c r="D77" s="1" t="s">
        <v>280</v>
      </c>
      <c r="E77" s="12" t="s">
        <v>274</v>
      </c>
      <c r="F77" s="12"/>
      <c r="G77" s="10" t="s">
        <v>57</v>
      </c>
      <c r="H77" s="2"/>
      <c r="I77" s="31">
        <v>0</v>
      </c>
      <c r="J77" s="35">
        <f t="shared" si="53"/>
        <v>1</v>
      </c>
      <c r="K77" s="23">
        <v>0</v>
      </c>
      <c r="L77" s="23">
        <v>1</v>
      </c>
      <c r="M77" s="43"/>
      <c r="N77" s="43"/>
      <c r="O77" s="43"/>
      <c r="P77" s="52">
        <f t="shared" si="43"/>
        <v>1</v>
      </c>
      <c r="Q77" s="23"/>
      <c r="R77" s="23"/>
      <c r="S77" s="23"/>
      <c r="T77" s="52">
        <f t="shared" si="51"/>
        <v>0</v>
      </c>
      <c r="U77" s="24"/>
      <c r="V77" s="24"/>
      <c r="W77" s="25">
        <f t="shared" si="44"/>
        <v>1</v>
      </c>
      <c r="X77" s="28">
        <v>0</v>
      </c>
      <c r="Y77" s="23">
        <v>0</v>
      </c>
      <c r="Z77" s="25">
        <f t="shared" si="50"/>
        <v>1</v>
      </c>
      <c r="AA77" s="28">
        <f t="shared" si="45"/>
        <v>0.1</v>
      </c>
      <c r="AB77" s="28">
        <f t="shared" si="46"/>
        <v>0.11000000000000001</v>
      </c>
      <c r="AC77" s="26">
        <f t="shared" si="47"/>
        <v>1.2100000000000002</v>
      </c>
      <c r="AD77" s="19"/>
      <c r="AE77" s="19"/>
      <c r="AF77" s="3"/>
      <c r="AK77" s="2"/>
      <c r="AL77" s="4"/>
    </row>
    <row r="78" spans="2:40" ht="24" customHeight="1" x14ac:dyDescent="0.35">
      <c r="B78" s="149" t="s">
        <v>87</v>
      </c>
      <c r="C78" s="1" t="s">
        <v>59</v>
      </c>
      <c r="D78" s="1" t="s">
        <v>281</v>
      </c>
      <c r="E78" s="12" t="s">
        <v>275</v>
      </c>
      <c r="F78" s="12"/>
      <c r="G78" s="10" t="s">
        <v>57</v>
      </c>
      <c r="H78" s="2"/>
      <c r="I78" s="31">
        <v>0</v>
      </c>
      <c r="J78" s="35">
        <f t="shared" si="53"/>
        <v>21</v>
      </c>
      <c r="K78" s="23">
        <v>0</v>
      </c>
      <c r="L78" s="23">
        <v>7</v>
      </c>
      <c r="M78" s="43">
        <v>7</v>
      </c>
      <c r="N78" s="43">
        <v>7</v>
      </c>
      <c r="O78" s="43"/>
      <c r="P78" s="52">
        <f t="shared" si="43"/>
        <v>21</v>
      </c>
      <c r="Q78" s="23"/>
      <c r="R78" s="23"/>
      <c r="S78" s="23"/>
      <c r="T78" s="52">
        <f>SUM(Q78:S78)</f>
        <v>0</v>
      </c>
      <c r="U78" s="24"/>
      <c r="V78" s="24"/>
      <c r="W78" s="25">
        <f t="shared" si="44"/>
        <v>21</v>
      </c>
      <c r="X78" s="28">
        <v>0</v>
      </c>
      <c r="Y78" s="23">
        <v>0</v>
      </c>
      <c r="Z78" s="25">
        <f t="shared" si="50"/>
        <v>21</v>
      </c>
      <c r="AA78" s="28">
        <f t="shared" si="45"/>
        <v>2.1</v>
      </c>
      <c r="AB78" s="28">
        <f t="shared" si="46"/>
        <v>2.31</v>
      </c>
      <c r="AC78" s="26">
        <f t="shared" si="47"/>
        <v>25.41</v>
      </c>
      <c r="AD78" s="19"/>
      <c r="AE78" s="19"/>
      <c r="AF78" s="3"/>
      <c r="AK78" s="2"/>
      <c r="AL78" s="4"/>
    </row>
    <row r="79" spans="2:40" ht="26.4" x14ac:dyDescent="0.35">
      <c r="B79" s="149" t="s">
        <v>87</v>
      </c>
      <c r="C79" s="1" t="s">
        <v>59</v>
      </c>
      <c r="D79" s="1" t="s">
        <v>146</v>
      </c>
      <c r="E79" s="12" t="s">
        <v>276</v>
      </c>
      <c r="F79" s="12"/>
      <c r="G79" s="10" t="s">
        <v>57</v>
      </c>
      <c r="H79" s="2"/>
      <c r="I79" s="31">
        <v>0.1</v>
      </c>
      <c r="J79" s="35">
        <f t="shared" ref="J79" si="54">AC79-AB79-X79</f>
        <v>11</v>
      </c>
      <c r="K79" s="23">
        <v>0</v>
      </c>
      <c r="L79" s="23">
        <v>9</v>
      </c>
      <c r="M79" s="43"/>
      <c r="N79" s="43"/>
      <c r="O79" s="43"/>
      <c r="P79" s="52">
        <f t="shared" si="43"/>
        <v>9</v>
      </c>
      <c r="Q79" s="23">
        <v>0</v>
      </c>
      <c r="R79" s="23"/>
      <c r="S79" s="23"/>
      <c r="T79" s="52">
        <f>SUM(Q79:S79)</f>
        <v>0</v>
      </c>
      <c r="U79" s="24"/>
      <c r="V79" s="24"/>
      <c r="W79" s="25">
        <f>P79+T79+U79+V79</f>
        <v>9</v>
      </c>
      <c r="X79" s="28">
        <v>0</v>
      </c>
      <c r="Y79" s="23">
        <v>1</v>
      </c>
      <c r="Z79" s="25">
        <f t="shared" ref="Z79" si="55">SUM(W79:Y79)</f>
        <v>10</v>
      </c>
      <c r="AA79" s="28">
        <f t="shared" ref="AA79" si="56">Z79*10%</f>
        <v>1</v>
      </c>
      <c r="AB79" s="28">
        <f t="shared" ref="AB79" si="57">(Z79+AA79)*0.1</f>
        <v>1.1000000000000001</v>
      </c>
      <c r="AC79" s="26">
        <f t="shared" ref="AC79" si="58">Z79+AA79+AB79</f>
        <v>12.1</v>
      </c>
      <c r="AD79" s="19"/>
      <c r="AE79" s="19"/>
      <c r="AF79" s="3"/>
      <c r="AK79" s="2"/>
      <c r="AL79" s="4"/>
    </row>
    <row r="80" spans="2:40" x14ac:dyDescent="0.35">
      <c r="B80" s="1"/>
      <c r="C80" s="1"/>
      <c r="D80" s="1"/>
      <c r="E80" s="12"/>
      <c r="F80" s="12"/>
      <c r="G80" s="10"/>
      <c r="H80" s="147"/>
      <c r="I80" s="31"/>
      <c r="J80" s="35"/>
      <c r="K80" s="43"/>
      <c r="L80" s="23"/>
      <c r="M80" s="23"/>
      <c r="N80" s="23"/>
      <c r="O80" s="23"/>
      <c r="P80" s="52"/>
      <c r="Q80" s="23"/>
      <c r="R80" s="23"/>
      <c r="S80" s="23"/>
      <c r="T80" s="52"/>
      <c r="U80" s="23"/>
      <c r="V80" s="24"/>
      <c r="W80" s="25"/>
      <c r="X80" s="28"/>
      <c r="Y80" s="23"/>
      <c r="Z80" s="25"/>
      <c r="AA80" s="28"/>
      <c r="AB80" s="28"/>
      <c r="AC80" s="26"/>
      <c r="AD80" s="27"/>
      <c r="AE80" s="27"/>
      <c r="AF80" s="27"/>
      <c r="AG80" s="21"/>
      <c r="AM80" s="4"/>
      <c r="AN80" s="3"/>
    </row>
    <row r="81" spans="2:40" x14ac:dyDescent="0.35">
      <c r="B81" s="1"/>
      <c r="C81" s="1"/>
      <c r="D81" s="1"/>
      <c r="E81" s="12"/>
      <c r="F81" s="12"/>
      <c r="G81" s="10"/>
      <c r="H81" s="147"/>
      <c r="I81" s="31"/>
      <c r="J81" s="35"/>
      <c r="K81" s="43"/>
      <c r="L81" s="23"/>
      <c r="M81" s="23"/>
      <c r="N81" s="23"/>
      <c r="O81" s="23"/>
      <c r="P81" s="52"/>
      <c r="Q81" s="23"/>
      <c r="R81" s="23"/>
      <c r="S81" s="23"/>
      <c r="T81" s="52"/>
      <c r="U81" s="23"/>
      <c r="V81" s="24"/>
      <c r="W81" s="25"/>
      <c r="X81" s="28"/>
      <c r="Y81" s="23"/>
      <c r="Z81" s="25"/>
      <c r="AA81" s="28"/>
      <c r="AB81" s="28"/>
      <c r="AC81" s="26"/>
      <c r="AD81" s="27"/>
      <c r="AE81" s="27"/>
      <c r="AF81" s="27"/>
      <c r="AG81" s="21"/>
      <c r="AM81" s="4"/>
      <c r="AN81" s="3"/>
    </row>
    <row r="82" spans="2:40" x14ac:dyDescent="0.35">
      <c r="B82" s="1"/>
      <c r="C82" s="1"/>
      <c r="D82" s="1"/>
      <c r="E82" s="12"/>
      <c r="F82" s="12"/>
      <c r="G82" s="10"/>
      <c r="H82" s="147"/>
      <c r="I82" s="31"/>
      <c r="J82" s="35"/>
      <c r="K82" s="43"/>
      <c r="L82" s="23"/>
      <c r="M82" s="23"/>
      <c r="N82" s="23"/>
      <c r="O82" s="23"/>
      <c r="P82" s="52"/>
      <c r="Q82" s="23"/>
      <c r="R82" s="23"/>
      <c r="S82" s="23"/>
      <c r="T82" s="52"/>
      <c r="U82" s="23"/>
      <c r="V82" s="24"/>
      <c r="W82" s="25"/>
      <c r="X82" s="28"/>
      <c r="Y82" s="23"/>
      <c r="Z82" s="25"/>
      <c r="AA82" s="28"/>
      <c r="AB82" s="28"/>
      <c r="AC82" s="26"/>
      <c r="AD82" s="27"/>
      <c r="AE82" s="27"/>
      <c r="AF82" s="27"/>
      <c r="AG82" s="21"/>
      <c r="AM82" s="4"/>
      <c r="AN82" s="3"/>
    </row>
    <row r="83" spans="2:40" x14ac:dyDescent="0.35">
      <c r="B83" s="1"/>
      <c r="C83" s="1"/>
      <c r="D83" s="1"/>
      <c r="E83" s="12"/>
      <c r="F83" s="12"/>
      <c r="G83" s="10"/>
      <c r="H83" s="147"/>
      <c r="I83" s="31"/>
      <c r="J83" s="35"/>
      <c r="K83" s="43"/>
      <c r="L83" s="23"/>
      <c r="M83" s="23"/>
      <c r="N83" s="23"/>
      <c r="O83" s="23"/>
      <c r="P83" s="52"/>
      <c r="Q83" s="23"/>
      <c r="R83" s="23"/>
      <c r="S83" s="23"/>
      <c r="T83" s="52"/>
      <c r="U83" s="23"/>
      <c r="V83" s="24"/>
      <c r="W83" s="25"/>
      <c r="X83" s="28"/>
      <c r="Y83" s="23"/>
      <c r="Z83" s="25"/>
      <c r="AA83" s="28"/>
      <c r="AB83" s="28"/>
      <c r="AC83" s="26"/>
      <c r="AD83" s="27"/>
      <c r="AE83" s="27"/>
      <c r="AF83" s="27"/>
      <c r="AG83" s="21"/>
      <c r="AM83" s="4"/>
      <c r="AN83" s="3"/>
    </row>
    <row r="84" spans="2:40" x14ac:dyDescent="0.35">
      <c r="B84" s="1"/>
      <c r="C84" s="1"/>
      <c r="D84" s="1"/>
      <c r="E84" s="12"/>
      <c r="F84" s="12"/>
      <c r="G84" s="10"/>
      <c r="H84" s="147"/>
      <c r="I84" s="31"/>
      <c r="J84" s="35"/>
      <c r="K84" s="43"/>
      <c r="L84" s="23"/>
      <c r="M84" s="23"/>
      <c r="N84" s="23"/>
      <c r="O84" s="23"/>
      <c r="P84" s="52"/>
      <c r="Q84" s="23"/>
      <c r="R84" s="23"/>
      <c r="S84" s="23"/>
      <c r="T84" s="52"/>
      <c r="U84" s="23"/>
      <c r="V84" s="24"/>
      <c r="W84" s="25"/>
      <c r="X84" s="28"/>
      <c r="Y84" s="23"/>
      <c r="Z84" s="25"/>
      <c r="AA84" s="28"/>
      <c r="AB84" s="28"/>
      <c r="AC84" s="26"/>
      <c r="AD84" s="27"/>
      <c r="AE84" s="27"/>
      <c r="AF84" s="27"/>
      <c r="AG84" s="21"/>
      <c r="AM84" s="4"/>
      <c r="AN84" s="3"/>
    </row>
    <row r="85" spans="2:40" x14ac:dyDescent="0.35">
      <c r="B85" s="1"/>
      <c r="C85" s="1"/>
      <c r="D85" s="1"/>
      <c r="E85" s="12"/>
      <c r="F85" s="12"/>
      <c r="G85" s="10"/>
      <c r="H85" s="147"/>
      <c r="I85" s="31"/>
      <c r="J85" s="35"/>
      <c r="K85" s="43"/>
      <c r="L85" s="23"/>
      <c r="M85" s="23"/>
      <c r="N85" s="23"/>
      <c r="O85" s="23"/>
      <c r="P85" s="52"/>
      <c r="Q85" s="23"/>
      <c r="R85" s="23"/>
      <c r="S85" s="23"/>
      <c r="T85" s="52"/>
      <c r="U85" s="23"/>
      <c r="V85" s="24"/>
      <c r="W85" s="25"/>
      <c r="X85" s="28"/>
      <c r="Y85" s="23"/>
      <c r="Z85" s="25"/>
      <c r="AA85" s="28"/>
      <c r="AB85" s="28"/>
      <c r="AC85" s="26"/>
      <c r="AD85" s="27"/>
      <c r="AE85" s="27"/>
      <c r="AF85" s="27"/>
      <c r="AG85" s="21"/>
      <c r="AM85" s="4"/>
      <c r="AN85" s="3"/>
    </row>
    <row r="86" spans="2:40" x14ac:dyDescent="0.35">
      <c r="B86" s="1"/>
      <c r="C86" s="1"/>
      <c r="D86" s="1"/>
      <c r="E86" s="12"/>
      <c r="F86" s="12"/>
      <c r="G86" s="10"/>
      <c r="H86" s="147"/>
      <c r="I86" s="31"/>
      <c r="J86" s="35"/>
      <c r="K86" s="43"/>
      <c r="L86" s="23"/>
      <c r="M86" s="23"/>
      <c r="N86" s="23"/>
      <c r="O86" s="23"/>
      <c r="P86" s="52"/>
      <c r="Q86" s="23"/>
      <c r="R86" s="23"/>
      <c r="S86" s="23"/>
      <c r="T86" s="52"/>
      <c r="U86" s="23"/>
      <c r="V86" s="24"/>
      <c r="W86" s="25"/>
      <c r="X86" s="28"/>
      <c r="Y86" s="23"/>
      <c r="Z86" s="25"/>
      <c r="AA86" s="28"/>
      <c r="AB86" s="28"/>
      <c r="AC86" s="26"/>
      <c r="AD86" s="27"/>
      <c r="AE86" s="27"/>
      <c r="AF86" s="27"/>
      <c r="AG86" s="21"/>
      <c r="AM86" s="4"/>
      <c r="AN86" s="3"/>
    </row>
    <row r="87" spans="2:40" x14ac:dyDescent="0.35">
      <c r="B87" s="1"/>
      <c r="C87" s="1"/>
      <c r="D87" s="1"/>
      <c r="E87" s="12"/>
      <c r="F87" s="12"/>
      <c r="G87" s="10"/>
      <c r="H87" s="147"/>
      <c r="I87" s="31"/>
      <c r="J87" s="35"/>
      <c r="K87" s="43"/>
      <c r="L87" s="23"/>
      <c r="M87" s="23"/>
      <c r="N87" s="23"/>
      <c r="O87" s="23"/>
      <c r="P87" s="52"/>
      <c r="Q87" s="23"/>
      <c r="R87" s="23"/>
      <c r="S87" s="23"/>
      <c r="T87" s="52"/>
      <c r="U87" s="23"/>
      <c r="V87" s="24"/>
      <c r="W87" s="25"/>
      <c r="X87" s="28"/>
      <c r="Y87" s="23"/>
      <c r="Z87" s="25"/>
      <c r="AA87" s="28"/>
      <c r="AB87" s="28"/>
      <c r="AC87" s="26"/>
      <c r="AD87" s="27"/>
      <c r="AE87" s="27"/>
      <c r="AF87" s="27"/>
      <c r="AG87" s="21"/>
      <c r="AM87" s="4"/>
      <c r="AN87" s="3"/>
    </row>
    <row r="88" spans="2:40" x14ac:dyDescent="0.35">
      <c r="B88" s="1"/>
      <c r="C88" s="1"/>
      <c r="D88" s="1"/>
      <c r="E88" s="12"/>
      <c r="F88" s="12"/>
      <c r="G88" s="10"/>
      <c r="H88" s="147"/>
      <c r="I88" s="31"/>
      <c r="J88" s="35"/>
      <c r="K88" s="43"/>
      <c r="L88" s="23"/>
      <c r="M88" s="23"/>
      <c r="N88" s="23"/>
      <c r="O88" s="23"/>
      <c r="P88" s="52"/>
      <c r="Q88" s="23"/>
      <c r="R88" s="23"/>
      <c r="S88" s="23"/>
      <c r="T88" s="52"/>
      <c r="U88" s="23"/>
      <c r="V88" s="24"/>
      <c r="W88" s="25"/>
      <c r="X88" s="28"/>
      <c r="Y88" s="23"/>
      <c r="Z88" s="25"/>
      <c r="AA88" s="28"/>
      <c r="AB88" s="28"/>
      <c r="AC88" s="26"/>
      <c r="AD88" s="27"/>
      <c r="AE88" s="27"/>
      <c r="AF88" s="27"/>
      <c r="AG88" s="21"/>
      <c r="AM88" s="4"/>
      <c r="AN88" s="3"/>
    </row>
    <row r="89" spans="2:40" x14ac:dyDescent="0.35">
      <c r="B89" s="1"/>
      <c r="C89" s="1"/>
      <c r="D89" s="1"/>
      <c r="E89" s="12"/>
      <c r="F89" s="12"/>
      <c r="G89" s="10"/>
      <c r="H89" s="147"/>
      <c r="I89" s="31"/>
      <c r="J89" s="35"/>
      <c r="K89" s="43"/>
      <c r="L89" s="23"/>
      <c r="M89" s="23"/>
      <c r="N89" s="23"/>
      <c r="O89" s="23"/>
      <c r="P89" s="52"/>
      <c r="Q89" s="23"/>
      <c r="R89" s="23"/>
      <c r="S89" s="23"/>
      <c r="T89" s="52"/>
      <c r="U89" s="23"/>
      <c r="V89" s="24"/>
      <c r="W89" s="25"/>
      <c r="X89" s="28"/>
      <c r="Y89" s="23"/>
      <c r="Z89" s="25"/>
      <c r="AA89" s="28"/>
      <c r="AB89" s="28"/>
      <c r="AC89" s="26"/>
      <c r="AD89" s="27"/>
      <c r="AE89" s="27"/>
      <c r="AF89" s="27"/>
      <c r="AG89" s="21"/>
      <c r="AM89" s="4"/>
      <c r="AN89" s="3"/>
    </row>
    <row r="90" spans="2:40" x14ac:dyDescent="0.35">
      <c r="B90" s="1"/>
      <c r="C90" s="1"/>
      <c r="D90" s="1"/>
      <c r="E90" s="12"/>
      <c r="F90" s="12"/>
      <c r="G90" s="10"/>
      <c r="H90" s="147"/>
      <c r="I90" s="31"/>
      <c r="J90" s="35"/>
      <c r="K90" s="43"/>
      <c r="L90" s="23"/>
      <c r="M90" s="23"/>
      <c r="N90" s="23"/>
      <c r="O90" s="23"/>
      <c r="P90" s="52"/>
      <c r="Q90" s="23"/>
      <c r="R90" s="23"/>
      <c r="S90" s="23"/>
      <c r="T90" s="52"/>
      <c r="U90" s="23"/>
      <c r="V90" s="24"/>
      <c r="W90" s="25"/>
      <c r="X90" s="28"/>
      <c r="Y90" s="23"/>
      <c r="Z90" s="25"/>
      <c r="AA90" s="28"/>
      <c r="AB90" s="28"/>
      <c r="AC90" s="26"/>
      <c r="AD90" s="27"/>
      <c r="AE90" s="27"/>
      <c r="AF90" s="27"/>
      <c r="AG90" s="21"/>
      <c r="AM90" s="4"/>
      <c r="AN90" s="3"/>
    </row>
    <row r="91" spans="2:40" x14ac:dyDescent="0.35">
      <c r="B91" s="1" t="s">
        <v>87</v>
      </c>
      <c r="C91" s="1" t="s">
        <v>59</v>
      </c>
      <c r="D91" s="1" t="s">
        <v>144</v>
      </c>
      <c r="E91" s="12" t="s">
        <v>58</v>
      </c>
      <c r="F91" s="12"/>
      <c r="G91" s="10" t="s">
        <v>57</v>
      </c>
      <c r="H91" s="147"/>
      <c r="I91" s="31">
        <v>0</v>
      </c>
      <c r="J91" s="35" t="e">
        <f>Z91</f>
        <v>#REF!</v>
      </c>
      <c r="K91" s="43">
        <v>0</v>
      </c>
      <c r="L91" s="23"/>
      <c r="M91" s="23"/>
      <c r="N91" s="23"/>
      <c r="O91" s="23"/>
      <c r="P91" s="49">
        <v>75</v>
      </c>
      <c r="Q91" s="23"/>
      <c r="R91" s="23"/>
      <c r="S91" s="23"/>
      <c r="T91" s="49">
        <v>0</v>
      </c>
      <c r="U91" s="23"/>
      <c r="V91" s="24"/>
      <c r="W91" s="25" t="e">
        <f>K91+P91+T91+#REF!</f>
        <v>#REF!</v>
      </c>
      <c r="X91" s="28"/>
      <c r="Y91" s="23"/>
      <c r="Z91" s="25" t="e">
        <f t="shared" si="36"/>
        <v>#REF!</v>
      </c>
      <c r="AA91" s="28" t="e">
        <f t="shared" si="35"/>
        <v>#REF!</v>
      </c>
      <c r="AB91" s="28" t="e">
        <f t="shared" si="37"/>
        <v>#REF!</v>
      </c>
      <c r="AC91" s="26" t="e">
        <f t="shared" si="34"/>
        <v>#REF!</v>
      </c>
      <c r="AD91" s="27"/>
      <c r="AE91" s="27"/>
      <c r="AF91" s="27"/>
      <c r="AG91" s="21"/>
      <c r="AM91" s="4">
        <v>75</v>
      </c>
      <c r="AN91" s="3"/>
    </row>
    <row r="92" spans="2:40" x14ac:dyDescent="0.35">
      <c r="B92" s="1" t="s">
        <v>87</v>
      </c>
      <c r="C92" s="1" t="s">
        <v>59</v>
      </c>
      <c r="D92" s="1" t="s">
        <v>145</v>
      </c>
      <c r="E92" s="12"/>
      <c r="F92" s="12"/>
      <c r="G92" s="10"/>
      <c r="H92" s="147"/>
      <c r="I92" s="31">
        <v>0</v>
      </c>
      <c r="J92" s="35" t="e">
        <f t="shared" si="25"/>
        <v>#REF!</v>
      </c>
      <c r="K92" s="43">
        <v>0</v>
      </c>
      <c r="L92" s="23"/>
      <c r="M92" s="23"/>
      <c r="N92" s="23"/>
      <c r="O92" s="23"/>
      <c r="P92" s="49">
        <v>0</v>
      </c>
      <c r="Q92" s="23"/>
      <c r="R92" s="23"/>
      <c r="S92" s="23"/>
      <c r="T92" s="49">
        <v>0</v>
      </c>
      <c r="U92" s="23"/>
      <c r="V92" s="24"/>
      <c r="W92" s="25" t="e">
        <f>K92+P92+T92+#REF!</f>
        <v>#REF!</v>
      </c>
      <c r="X92" s="28" t="e">
        <f t="shared" ref="X92:X95" si="59">W92*20%</f>
        <v>#REF!</v>
      </c>
      <c r="Y92" s="23">
        <v>0</v>
      </c>
      <c r="Z92" s="25" t="e">
        <f t="shared" si="36"/>
        <v>#REF!</v>
      </c>
      <c r="AA92" s="28" t="e">
        <f t="shared" si="35"/>
        <v>#REF!</v>
      </c>
      <c r="AB92" s="28" t="e">
        <f t="shared" si="37"/>
        <v>#REF!</v>
      </c>
      <c r="AC92" s="26" t="e">
        <f t="shared" si="34"/>
        <v>#REF!</v>
      </c>
      <c r="AD92" s="19"/>
      <c r="AE92" s="19"/>
      <c r="AF92" s="19"/>
      <c r="AM92" s="4"/>
    </row>
    <row r="93" spans="2:40" x14ac:dyDescent="0.35">
      <c r="B93" s="1" t="s">
        <v>87</v>
      </c>
      <c r="C93" s="1" t="s">
        <v>59</v>
      </c>
      <c r="D93" s="1" t="s">
        <v>146</v>
      </c>
      <c r="E93" s="12"/>
      <c r="F93" s="12"/>
      <c r="G93" s="10"/>
      <c r="H93" s="147"/>
      <c r="I93" s="31">
        <v>0</v>
      </c>
      <c r="J93" s="35" t="e">
        <f t="shared" si="25"/>
        <v>#REF!</v>
      </c>
      <c r="K93" s="43">
        <v>0</v>
      </c>
      <c r="L93" s="23"/>
      <c r="M93" s="23"/>
      <c r="N93" s="23"/>
      <c r="O93" s="23"/>
      <c r="P93" s="49">
        <v>0</v>
      </c>
      <c r="Q93" s="23"/>
      <c r="R93" s="23"/>
      <c r="S93" s="23"/>
      <c r="T93" s="49">
        <v>0</v>
      </c>
      <c r="U93" s="23"/>
      <c r="V93" s="24"/>
      <c r="W93" s="25" t="e">
        <f>K93+P93+T93+#REF!</f>
        <v>#REF!</v>
      </c>
      <c r="X93" s="28" t="e">
        <f t="shared" si="59"/>
        <v>#REF!</v>
      </c>
      <c r="Y93" s="23">
        <v>0</v>
      </c>
      <c r="Z93" s="25" t="e">
        <f t="shared" si="36"/>
        <v>#REF!</v>
      </c>
      <c r="AA93" s="28" t="e">
        <f t="shared" si="35"/>
        <v>#REF!</v>
      </c>
      <c r="AB93" s="28" t="e">
        <f t="shared" si="37"/>
        <v>#REF!</v>
      </c>
      <c r="AC93" s="26" t="e">
        <f t="shared" si="34"/>
        <v>#REF!</v>
      </c>
      <c r="AD93" s="19"/>
      <c r="AE93" s="19"/>
      <c r="AF93" s="19"/>
      <c r="AM93" s="4"/>
    </row>
    <row r="94" spans="2:40" x14ac:dyDescent="0.35">
      <c r="B94" s="1" t="s">
        <v>87</v>
      </c>
      <c r="C94" s="1" t="s">
        <v>59</v>
      </c>
      <c r="D94" s="1" t="s">
        <v>147</v>
      </c>
      <c r="E94" s="12"/>
      <c r="F94" s="12"/>
      <c r="G94" s="10"/>
      <c r="H94" s="147"/>
      <c r="I94" s="31">
        <v>0</v>
      </c>
      <c r="J94" s="35" t="e">
        <f t="shared" si="25"/>
        <v>#REF!</v>
      </c>
      <c r="K94" s="43">
        <v>0</v>
      </c>
      <c r="L94" s="23"/>
      <c r="M94" s="23"/>
      <c r="N94" s="23"/>
      <c r="O94" s="23"/>
      <c r="P94" s="49">
        <v>0</v>
      </c>
      <c r="Q94" s="23"/>
      <c r="R94" s="23"/>
      <c r="S94" s="23"/>
      <c r="T94" s="49">
        <v>0</v>
      </c>
      <c r="U94" s="23"/>
      <c r="V94" s="24"/>
      <c r="W94" s="25" t="e">
        <f>K94+P94+T94+#REF!</f>
        <v>#REF!</v>
      </c>
      <c r="X94" s="28" t="e">
        <f t="shared" si="59"/>
        <v>#REF!</v>
      </c>
      <c r="Y94" s="23">
        <v>0</v>
      </c>
      <c r="Z94" s="25" t="e">
        <f t="shared" si="36"/>
        <v>#REF!</v>
      </c>
      <c r="AA94" s="28" t="e">
        <f t="shared" si="35"/>
        <v>#REF!</v>
      </c>
      <c r="AB94" s="28" t="e">
        <f t="shared" si="37"/>
        <v>#REF!</v>
      </c>
      <c r="AC94" s="26" t="e">
        <f t="shared" si="34"/>
        <v>#REF!</v>
      </c>
      <c r="AD94" s="19"/>
      <c r="AE94" s="19"/>
      <c r="AF94" s="19"/>
      <c r="AM94" s="4"/>
    </row>
    <row r="95" spans="2:40" x14ac:dyDescent="0.35">
      <c r="B95" s="1" t="s">
        <v>87</v>
      </c>
      <c r="C95" s="1" t="s">
        <v>59</v>
      </c>
      <c r="D95" s="1" t="s">
        <v>148</v>
      </c>
      <c r="E95" s="12"/>
      <c r="F95" s="12"/>
      <c r="G95" s="10"/>
      <c r="H95" s="147"/>
      <c r="I95" s="31">
        <v>0</v>
      </c>
      <c r="J95" s="35" t="e">
        <f t="shared" si="25"/>
        <v>#REF!</v>
      </c>
      <c r="K95" s="43">
        <v>0</v>
      </c>
      <c r="L95" s="23"/>
      <c r="M95" s="23"/>
      <c r="N95" s="23"/>
      <c r="O95" s="23"/>
      <c r="P95" s="49">
        <v>0</v>
      </c>
      <c r="Q95" s="23"/>
      <c r="R95" s="23"/>
      <c r="S95" s="23"/>
      <c r="T95" s="49">
        <v>0</v>
      </c>
      <c r="U95" s="23"/>
      <c r="V95" s="24"/>
      <c r="W95" s="25" t="e">
        <f>K95+P95+T95+#REF!</f>
        <v>#REF!</v>
      </c>
      <c r="X95" s="28" t="e">
        <f t="shared" si="59"/>
        <v>#REF!</v>
      </c>
      <c r="Y95" s="23">
        <v>0</v>
      </c>
      <c r="Z95" s="25" t="e">
        <f t="shared" si="36"/>
        <v>#REF!</v>
      </c>
      <c r="AA95" s="28" t="e">
        <f t="shared" si="35"/>
        <v>#REF!</v>
      </c>
      <c r="AB95" s="28" t="e">
        <f t="shared" si="37"/>
        <v>#REF!</v>
      </c>
      <c r="AC95" s="26" t="e">
        <f t="shared" si="34"/>
        <v>#REF!</v>
      </c>
      <c r="AD95" s="19"/>
      <c r="AE95" s="19"/>
      <c r="AF95" s="19"/>
      <c r="AM95" s="4"/>
    </row>
    <row r="96" spans="2:40" x14ac:dyDescent="0.35">
      <c r="J96" s="37"/>
    </row>
    <row r="97" spans="7:29" x14ac:dyDescent="0.35">
      <c r="J97" s="37"/>
    </row>
    <row r="98" spans="7:29" x14ac:dyDescent="0.35">
      <c r="J98" s="37"/>
    </row>
    <row r="99" spans="7:29" x14ac:dyDescent="0.35">
      <c r="G99" s="9" t="s">
        <v>158</v>
      </c>
      <c r="J99" s="37" t="e">
        <f>SUM(J2:J98)</f>
        <v>#REF!</v>
      </c>
      <c r="K99" s="43">
        <f>SUM(K2:K98)</f>
        <v>9.25</v>
      </c>
      <c r="L99" s="23"/>
      <c r="M99" s="23"/>
      <c r="N99" s="23"/>
      <c r="O99" s="23"/>
      <c r="P99" s="49">
        <f>SUM(P2:P98)</f>
        <v>324.75</v>
      </c>
      <c r="Q99" s="23"/>
      <c r="R99" s="23"/>
      <c r="S99" s="23"/>
      <c r="T99" s="49">
        <f>SUM(T2:T98)</f>
        <v>79</v>
      </c>
      <c r="U99" s="23"/>
      <c r="V99" s="23"/>
      <c r="W99" s="25" t="e">
        <f>K99+P99+T99+#REF!</f>
        <v>#REF!</v>
      </c>
      <c r="X99" s="28" t="e">
        <f t="shared" ref="X99" si="60">W99*20%</f>
        <v>#REF!</v>
      </c>
      <c r="Y99" s="23">
        <f>SUM(Y2:Y98)</f>
        <v>11.25</v>
      </c>
      <c r="Z99" s="25" t="e">
        <f t="shared" ref="Z99" si="61">SUM(W99:Y99)</f>
        <v>#REF!</v>
      </c>
      <c r="AA99" s="28" t="e">
        <f t="shared" ref="AA99" si="62">Z99*10%</f>
        <v>#REF!</v>
      </c>
      <c r="AC99" s="26" t="e">
        <f>SUM(AC2:AC95)</f>
        <v>#REF!</v>
      </c>
    </row>
    <row r="100" spans="7:29" x14ac:dyDescent="0.35">
      <c r="G100" s="9" t="s">
        <v>159</v>
      </c>
      <c r="K100" s="43">
        <f>K99</f>
        <v>9.25</v>
      </c>
      <c r="L100" s="23"/>
      <c r="M100" s="23"/>
      <c r="N100" s="23"/>
      <c r="O100" s="23"/>
      <c r="P100" s="49">
        <f>P99</f>
        <v>324.75</v>
      </c>
      <c r="Q100" s="23"/>
      <c r="R100" s="23"/>
      <c r="S100" s="23"/>
      <c r="T100" s="49">
        <f>T99</f>
        <v>79</v>
      </c>
      <c r="U100" s="23"/>
      <c r="V100" s="23"/>
      <c r="W100" s="25" t="e">
        <f>K100+P100+T100+#REF!</f>
        <v>#REF!</v>
      </c>
      <c r="X100" s="28" t="e">
        <f>X99*0.2</f>
        <v>#REF!</v>
      </c>
      <c r="Y100" s="23">
        <f>Y99</f>
        <v>11.25</v>
      </c>
      <c r="Z100" s="25" t="e">
        <f t="shared" ref="Z100" si="63">SUM(W100:Y100)</f>
        <v>#REF!</v>
      </c>
      <c r="AA100" s="28" t="e">
        <f t="shared" ref="AA100" si="64">Z100*10%</f>
        <v>#REF!</v>
      </c>
      <c r="AC100" s="26" t="e">
        <f t="shared" ref="AC100" si="65">Z100+AA100+AB100</f>
        <v>#REF!</v>
      </c>
    </row>
  </sheetData>
  <autoFilter ref="A1:AP1" xr:uid="{BAB0EC72-7ACC-42B6-B636-B680C243E2B4}"/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A035-AC20-4712-8C37-83DD5665DCA6}">
  <dimension ref="A1:AM93"/>
  <sheetViews>
    <sheetView topLeftCell="A4" workbookViewId="0">
      <selection activeCell="K17" sqref="K17"/>
    </sheetView>
  </sheetViews>
  <sheetFormatPr baseColWidth="10" defaultColWidth="10.88671875" defaultRowHeight="15" outlineLevelRow="1" x14ac:dyDescent="0.35"/>
  <cols>
    <col min="1" max="1" width="6.44140625" style="102" customWidth="1"/>
    <col min="2" max="2" width="9.88671875" style="2" customWidth="1"/>
    <col min="3" max="3" width="9.88671875" style="121" customWidth="1"/>
    <col min="4" max="4" width="8.5546875" style="2" customWidth="1"/>
    <col min="5" max="5" width="9.109375" style="2" bestFit="1" customWidth="1"/>
    <col min="6" max="6" width="10.5546875" style="2" customWidth="1"/>
    <col min="7" max="7" width="59.5546875" style="11" customWidth="1"/>
    <col min="8" max="8" width="27" style="9" bestFit="1" customWidth="1"/>
    <col min="9" max="9" width="9.5546875" style="3" customWidth="1"/>
    <col min="10" max="10" width="15.5546875" style="3" customWidth="1"/>
    <col min="11" max="11" width="6.88671875" style="3" bestFit="1" customWidth="1"/>
    <col min="12" max="12" width="8.44140625" style="3" customWidth="1"/>
    <col min="13" max="13" width="11.5546875" style="3" bestFit="1" customWidth="1"/>
    <col min="14" max="16" width="5.109375" style="3" customWidth="1"/>
    <col min="17" max="17" width="13.6640625" style="3" customWidth="1"/>
    <col min="18" max="18" width="10.88671875" style="3" customWidth="1"/>
    <col min="19" max="19" width="13.6640625" style="2" bestFit="1" customWidth="1"/>
    <col min="20" max="20" width="12.5546875" style="2" bestFit="1" customWidth="1"/>
    <col min="21" max="16384" width="10.88671875" style="2"/>
  </cols>
  <sheetData>
    <row r="1" spans="1:21" ht="39.6" x14ac:dyDescent="0.35">
      <c r="A1" s="101" t="s">
        <v>257</v>
      </c>
      <c r="B1" s="100" t="str">
        <f>'Calcul interne'!A1</f>
        <v>Priorisation Version</v>
      </c>
      <c r="C1" s="119" t="s">
        <v>258</v>
      </c>
      <c r="D1" s="100" t="str">
        <f>'Calcul interne'!B1</f>
        <v>Ancienne Réf.</v>
      </c>
      <c r="E1" s="100" t="str">
        <f>'Calcul interne'!C1</f>
        <v>Site</v>
      </c>
      <c r="F1" s="100" t="str">
        <f>'Calcul interne'!D1</f>
        <v>Nvlle Réf</v>
      </c>
      <c r="G1" s="100" t="str">
        <f>'Calcul interne'!E1</f>
        <v>Description</v>
      </c>
      <c r="H1" s="100" t="str">
        <f>'Calcul interne'!G1</f>
        <v>Catégorie</v>
      </c>
      <c r="I1" s="100" t="s">
        <v>196</v>
      </c>
      <c r="J1" s="100" t="s">
        <v>197</v>
      </c>
      <c r="K1" s="100" t="s">
        <v>311</v>
      </c>
      <c r="L1" s="100" t="s">
        <v>61</v>
      </c>
      <c r="M1" s="100" t="s">
        <v>200</v>
      </c>
      <c r="N1" s="37"/>
      <c r="O1" s="37"/>
      <c r="P1" s="37"/>
      <c r="Q1" s="100" t="s">
        <v>214</v>
      </c>
      <c r="R1" s="100" t="s">
        <v>221</v>
      </c>
      <c r="S1" s="100" t="s">
        <v>245</v>
      </c>
      <c r="T1" s="100" t="s">
        <v>246</v>
      </c>
      <c r="U1" s="100" t="s">
        <v>258</v>
      </c>
    </row>
    <row r="2" spans="1:21" x14ac:dyDescent="0.35">
      <c r="B2" s="70" t="s">
        <v>195</v>
      </c>
      <c r="C2" s="120"/>
      <c r="D2" s="95"/>
      <c r="E2" s="15"/>
      <c r="F2" s="15"/>
      <c r="G2" s="166" t="s">
        <v>293</v>
      </c>
      <c r="H2" s="103"/>
      <c r="I2" s="104"/>
      <c r="J2" s="167" t="s">
        <v>292</v>
      </c>
      <c r="K2" s="167"/>
      <c r="L2" s="106">
        <f>SUM(L3:L10)</f>
        <v>38.879999999999995</v>
      </c>
      <c r="M2" s="105"/>
      <c r="N2" s="72"/>
      <c r="O2" s="72"/>
      <c r="P2" s="72"/>
      <c r="Q2" s="167"/>
      <c r="R2" s="167"/>
      <c r="S2" s="167"/>
      <c r="T2" s="167"/>
    </row>
    <row r="3" spans="1:21" outlineLevel="1" x14ac:dyDescent="0.35">
      <c r="A3" s="102">
        <v>20</v>
      </c>
      <c r="B3" s="70" t="s">
        <v>195</v>
      </c>
      <c r="C3" s="120"/>
      <c r="D3" s="8" t="s">
        <v>7</v>
      </c>
      <c r="E3" s="8" t="s">
        <v>59</v>
      </c>
      <c r="F3" s="8" t="s">
        <v>121</v>
      </c>
      <c r="G3" s="13" t="s">
        <v>8</v>
      </c>
      <c r="H3" s="13" t="s">
        <v>6</v>
      </c>
      <c r="I3" s="63" t="s">
        <v>59</v>
      </c>
      <c r="J3" s="63" t="s">
        <v>204</v>
      </c>
      <c r="K3" s="69" t="s">
        <v>206</v>
      </c>
      <c r="L3" s="65">
        <v>0</v>
      </c>
      <c r="M3" s="64">
        <v>0</v>
      </c>
      <c r="N3" s="35"/>
      <c r="O3" s="35"/>
      <c r="P3" s="35"/>
      <c r="Q3" s="69" t="s">
        <v>241</v>
      </c>
      <c r="R3" s="69"/>
      <c r="S3" s="69"/>
      <c r="T3" s="69"/>
    </row>
    <row r="4" spans="1:21" outlineLevel="1" x14ac:dyDescent="0.35">
      <c r="A4" s="102">
        <v>26</v>
      </c>
      <c r="B4" s="70" t="s">
        <v>195</v>
      </c>
      <c r="C4" s="120"/>
      <c r="D4" s="8" t="s">
        <v>20</v>
      </c>
      <c r="E4" s="8" t="s">
        <v>59</v>
      </c>
      <c r="F4" s="8" t="s">
        <v>127</v>
      </c>
      <c r="G4" s="13" t="s">
        <v>21</v>
      </c>
      <c r="H4" s="13" t="s">
        <v>9</v>
      </c>
      <c r="I4" s="63" t="s">
        <v>59</v>
      </c>
      <c r="J4" s="63" t="s">
        <v>204</v>
      </c>
      <c r="K4" s="69" t="s">
        <v>207</v>
      </c>
      <c r="L4" s="65">
        <v>0</v>
      </c>
      <c r="M4" s="64">
        <v>0</v>
      </c>
      <c r="N4" s="35"/>
      <c r="O4" s="35"/>
      <c r="P4" s="35"/>
      <c r="Q4" s="69" t="s">
        <v>241</v>
      </c>
      <c r="R4" s="69"/>
      <c r="S4" s="69"/>
      <c r="T4" s="69"/>
    </row>
    <row r="5" spans="1:21" outlineLevel="1" x14ac:dyDescent="0.35">
      <c r="A5" s="102">
        <v>33</v>
      </c>
      <c r="B5" s="70" t="s">
        <v>195</v>
      </c>
      <c r="C5" s="120"/>
      <c r="D5" s="8" t="s">
        <v>36</v>
      </c>
      <c r="E5" s="8" t="s">
        <v>59</v>
      </c>
      <c r="F5" s="8" t="s">
        <v>134</v>
      </c>
      <c r="G5" s="13" t="s">
        <v>37</v>
      </c>
      <c r="H5" s="13" t="s">
        <v>33</v>
      </c>
      <c r="I5" s="63" t="s">
        <v>59</v>
      </c>
      <c r="J5" s="63" t="s">
        <v>204</v>
      </c>
      <c r="K5" s="69" t="s">
        <v>209</v>
      </c>
      <c r="L5" s="65">
        <v>0</v>
      </c>
      <c r="M5" s="64">
        <v>0</v>
      </c>
      <c r="N5" s="35"/>
      <c r="O5" s="35"/>
      <c r="P5" s="35"/>
      <c r="Q5" s="80" t="s">
        <v>244</v>
      </c>
      <c r="R5" s="69"/>
      <c r="S5" s="69"/>
      <c r="T5" s="69"/>
    </row>
    <row r="6" spans="1:21" ht="26.4" outlineLevel="1" x14ac:dyDescent="0.35">
      <c r="A6" s="102">
        <v>39</v>
      </c>
      <c r="B6" s="70" t="s">
        <v>195</v>
      </c>
      <c r="C6" s="120"/>
      <c r="D6" s="8" t="s">
        <v>49</v>
      </c>
      <c r="E6" s="8" t="s">
        <v>59</v>
      </c>
      <c r="F6" s="8" t="s">
        <v>140</v>
      </c>
      <c r="G6" s="13" t="s">
        <v>50</v>
      </c>
      <c r="H6" s="13" t="s">
        <v>235</v>
      </c>
      <c r="I6" s="63" t="s">
        <v>59</v>
      </c>
      <c r="J6" s="63" t="s">
        <v>204</v>
      </c>
      <c r="K6" s="69" t="s">
        <v>205</v>
      </c>
      <c r="L6" s="65">
        <v>0</v>
      </c>
      <c r="M6" s="64">
        <v>0</v>
      </c>
      <c r="N6" s="35"/>
      <c r="O6" s="35"/>
      <c r="P6" s="35"/>
      <c r="Q6" s="80" t="s">
        <v>244</v>
      </c>
      <c r="R6" s="69"/>
      <c r="S6" s="69"/>
      <c r="T6" s="69"/>
    </row>
    <row r="7" spans="1:21" outlineLevel="1" x14ac:dyDescent="0.35">
      <c r="A7" s="102">
        <v>41</v>
      </c>
      <c r="B7" s="70" t="s">
        <v>195</v>
      </c>
      <c r="C7" s="120"/>
      <c r="D7" s="8" t="s">
        <v>53</v>
      </c>
      <c r="E7" s="8" t="s">
        <v>59</v>
      </c>
      <c r="F7" s="8" t="s">
        <v>142</v>
      </c>
      <c r="G7" s="13" t="s">
        <v>54</v>
      </c>
      <c r="H7" s="13" t="s">
        <v>85</v>
      </c>
      <c r="I7" s="63" t="s">
        <v>59</v>
      </c>
      <c r="J7" s="63" t="s">
        <v>204</v>
      </c>
      <c r="K7" s="69" t="s">
        <v>208</v>
      </c>
      <c r="L7" s="65">
        <v>0</v>
      </c>
      <c r="M7" s="66">
        <v>0</v>
      </c>
      <c r="N7" s="35"/>
      <c r="O7" s="35"/>
      <c r="P7" s="35"/>
      <c r="Q7" s="80" t="s">
        <v>202</v>
      </c>
      <c r="R7" s="69"/>
      <c r="S7" s="69"/>
      <c r="T7" s="69"/>
    </row>
    <row r="8" spans="1:21" x14ac:dyDescent="0.35">
      <c r="A8" s="107"/>
      <c r="B8" s="108"/>
      <c r="C8" s="108"/>
      <c r="D8" s="109"/>
      <c r="E8" s="109"/>
      <c r="F8" s="109"/>
      <c r="G8" s="110"/>
      <c r="H8" s="111"/>
      <c r="I8" s="112"/>
      <c r="J8" s="113"/>
      <c r="K8" s="116"/>
      <c r="L8" s="114"/>
      <c r="M8" s="115"/>
      <c r="N8" s="117"/>
      <c r="O8" s="117"/>
      <c r="P8" s="117"/>
      <c r="Q8" s="118" t="s">
        <v>158</v>
      </c>
      <c r="R8" s="116"/>
      <c r="S8" s="118">
        <f>SUM(S2:S7)</f>
        <v>0</v>
      </c>
      <c r="T8" s="118">
        <f>SUM(T2:T7)</f>
        <v>0</v>
      </c>
    </row>
    <row r="9" spans="1:21" x14ac:dyDescent="0.35">
      <c r="B9" s="33" t="s">
        <v>188</v>
      </c>
      <c r="C9" s="122">
        <v>44456</v>
      </c>
      <c r="D9" s="95"/>
      <c r="E9" s="15"/>
      <c r="F9" s="15"/>
      <c r="G9" s="166" t="s">
        <v>286</v>
      </c>
      <c r="H9" s="103"/>
      <c r="I9" s="104"/>
      <c r="J9" s="167" t="s">
        <v>292</v>
      </c>
      <c r="K9" s="167"/>
      <c r="L9" s="106">
        <f>SUM(L10:L24)</f>
        <v>38.879999999999995</v>
      </c>
      <c r="M9" s="105"/>
      <c r="N9" s="72"/>
      <c r="O9" s="72"/>
      <c r="P9" s="72"/>
      <c r="Q9" s="167"/>
      <c r="R9" s="167"/>
      <c r="S9" s="167"/>
      <c r="T9" s="167"/>
    </row>
    <row r="10" spans="1:21" outlineLevel="1" x14ac:dyDescent="0.35">
      <c r="A10" s="102">
        <v>2</v>
      </c>
      <c r="B10" s="33" t="str">
        <f>'Calcul interne'!A3</f>
        <v>1.8.4</v>
      </c>
      <c r="C10" s="122">
        <v>44439</v>
      </c>
      <c r="D10" s="53" t="s">
        <v>195</v>
      </c>
      <c r="E10" s="1" t="s">
        <v>161</v>
      </c>
      <c r="F10" s="1" t="s">
        <v>163</v>
      </c>
      <c r="G10" s="12" t="s">
        <v>180</v>
      </c>
      <c r="H10" s="77" t="s">
        <v>193</v>
      </c>
      <c r="I10" s="54" t="s">
        <v>60</v>
      </c>
      <c r="J10" s="43"/>
      <c r="K10" s="43"/>
      <c r="L10" s="68">
        <v>0</v>
      </c>
      <c r="M10" s="57">
        <v>0</v>
      </c>
      <c r="N10" s="72"/>
      <c r="O10" s="72"/>
      <c r="P10" s="72"/>
      <c r="Q10" s="43"/>
      <c r="R10" s="43"/>
      <c r="S10" s="43"/>
      <c r="T10" s="43"/>
    </row>
    <row r="11" spans="1:21" outlineLevel="1" x14ac:dyDescent="0.35">
      <c r="A11" s="102">
        <v>3</v>
      </c>
      <c r="B11" s="33" t="str">
        <f>'Calcul interne'!A4</f>
        <v>1.8.4</v>
      </c>
      <c r="C11" s="122">
        <v>44439</v>
      </c>
      <c r="D11" s="53" t="s">
        <v>195</v>
      </c>
      <c r="E11" s="1" t="s">
        <v>161</v>
      </c>
      <c r="F11" s="1" t="s">
        <v>164</v>
      </c>
      <c r="G11" s="12" t="s">
        <v>181</v>
      </c>
      <c r="H11" s="77" t="s">
        <v>193</v>
      </c>
      <c r="I11" s="54" t="s">
        <v>60</v>
      </c>
      <c r="J11" s="43"/>
      <c r="K11" s="43"/>
      <c r="L11" s="68">
        <v>0</v>
      </c>
      <c r="M11" s="57">
        <v>0</v>
      </c>
      <c r="N11" s="72"/>
      <c r="O11" s="72"/>
      <c r="P11" s="72"/>
      <c r="Q11" s="43"/>
      <c r="R11" s="43"/>
      <c r="S11" s="43"/>
      <c r="T11" s="43"/>
    </row>
    <row r="12" spans="1:21" outlineLevel="1" x14ac:dyDescent="0.35">
      <c r="A12" s="102">
        <v>4</v>
      </c>
      <c r="B12" s="33" t="str">
        <f>'Calcul interne'!A5</f>
        <v>1.8.4</v>
      </c>
      <c r="C12" s="122">
        <v>44439</v>
      </c>
      <c r="D12" s="53" t="s">
        <v>195</v>
      </c>
      <c r="E12" s="1" t="s">
        <v>161</v>
      </c>
      <c r="F12" s="1" t="s">
        <v>165</v>
      </c>
      <c r="G12" s="12" t="s">
        <v>182</v>
      </c>
      <c r="H12" s="77" t="s">
        <v>193</v>
      </c>
      <c r="I12" s="54" t="s">
        <v>60</v>
      </c>
      <c r="J12" s="43"/>
      <c r="K12" s="43"/>
      <c r="L12" s="68">
        <v>0</v>
      </c>
      <c r="M12" s="57">
        <v>0</v>
      </c>
      <c r="N12" s="72"/>
      <c r="O12" s="72"/>
      <c r="P12" s="72"/>
      <c r="Q12" s="43"/>
      <c r="R12" s="43"/>
      <c r="S12" s="43"/>
      <c r="T12" s="43"/>
    </row>
    <row r="13" spans="1:21" ht="26.4" outlineLevel="1" x14ac:dyDescent="0.35">
      <c r="A13" s="102">
        <v>17</v>
      </c>
      <c r="B13" s="33" t="s">
        <v>188</v>
      </c>
      <c r="C13" s="122">
        <v>44439</v>
      </c>
      <c r="D13" s="1" t="s">
        <v>87</v>
      </c>
      <c r="E13" s="1" t="s">
        <v>79</v>
      </c>
      <c r="F13" s="1" t="s">
        <v>88</v>
      </c>
      <c r="G13" s="12" t="s">
        <v>78</v>
      </c>
      <c r="H13" s="77" t="s">
        <v>80</v>
      </c>
      <c r="I13" s="55" t="s">
        <v>199</v>
      </c>
      <c r="J13" s="55"/>
      <c r="K13" s="43"/>
      <c r="L13" s="56">
        <v>4.3600000000000003</v>
      </c>
      <c r="M13" s="57">
        <f>L13*Budget!$B$5</f>
        <v>3058.5400000000004</v>
      </c>
      <c r="N13" s="72"/>
      <c r="O13" s="72"/>
      <c r="P13" s="72"/>
      <c r="Q13" s="43"/>
      <c r="R13" s="43"/>
      <c r="S13" s="43"/>
      <c r="T13" s="43"/>
    </row>
    <row r="14" spans="1:21" outlineLevel="1" x14ac:dyDescent="0.35">
      <c r="A14" s="102">
        <v>18</v>
      </c>
      <c r="B14" s="33" t="s">
        <v>188</v>
      </c>
      <c r="C14" s="122">
        <v>44439</v>
      </c>
      <c r="D14" s="58" t="s">
        <v>0</v>
      </c>
      <c r="E14" s="58" t="s">
        <v>59</v>
      </c>
      <c r="F14" s="58" t="s">
        <v>119</v>
      </c>
      <c r="G14" s="59" t="s">
        <v>2</v>
      </c>
      <c r="H14" s="78" t="s">
        <v>1</v>
      </c>
      <c r="I14" s="60" t="s">
        <v>59</v>
      </c>
      <c r="J14" s="60" t="s">
        <v>203</v>
      </c>
      <c r="K14" s="62"/>
      <c r="L14" s="79">
        <v>10</v>
      </c>
      <c r="M14" s="61">
        <f>L14*Budget!$B$5</f>
        <v>7015</v>
      </c>
      <c r="N14" s="72"/>
      <c r="O14" s="72"/>
      <c r="P14" s="72"/>
      <c r="Q14" s="80" t="s">
        <v>202</v>
      </c>
      <c r="R14" s="91"/>
      <c r="S14" s="91">
        <f>L14</f>
        <v>10</v>
      </c>
      <c r="T14" s="91">
        <f>L14</f>
        <v>10</v>
      </c>
    </row>
    <row r="15" spans="1:21" outlineLevel="1" x14ac:dyDescent="0.35">
      <c r="A15" s="102">
        <v>19</v>
      </c>
      <c r="B15" s="33" t="s">
        <v>188</v>
      </c>
      <c r="C15" s="122">
        <v>44439</v>
      </c>
      <c r="D15" s="1" t="s">
        <v>4</v>
      </c>
      <c r="E15" s="1" t="s">
        <v>59</v>
      </c>
      <c r="F15" s="1" t="s">
        <v>120</v>
      </c>
      <c r="G15" s="12" t="s">
        <v>5</v>
      </c>
      <c r="H15" s="77" t="s">
        <v>3</v>
      </c>
      <c r="I15" s="54" t="s">
        <v>59</v>
      </c>
      <c r="J15" s="54"/>
      <c r="K15" s="43"/>
      <c r="L15" s="67">
        <v>10</v>
      </c>
      <c r="M15" s="57">
        <f>L15*Budget!$B$5</f>
        <v>7015</v>
      </c>
      <c r="N15" s="72"/>
      <c r="O15" s="72"/>
      <c r="P15" s="72"/>
      <c r="Q15" s="80" t="s">
        <v>202</v>
      </c>
      <c r="R15" s="43"/>
      <c r="S15" s="84">
        <f>L15</f>
        <v>10</v>
      </c>
      <c r="T15" s="84">
        <f>L15</f>
        <v>10</v>
      </c>
    </row>
    <row r="16" spans="1:21" outlineLevel="1" x14ac:dyDescent="0.35">
      <c r="A16" s="102">
        <v>49</v>
      </c>
      <c r="B16" s="33" t="s">
        <v>188</v>
      </c>
      <c r="C16" s="122">
        <v>44439</v>
      </c>
      <c r="D16" s="1"/>
      <c r="E16" s="1" t="s">
        <v>59</v>
      </c>
      <c r="F16" s="1" t="s">
        <v>188</v>
      </c>
      <c r="G16" s="12" t="s">
        <v>249</v>
      </c>
      <c r="H16" s="77" t="s">
        <v>256</v>
      </c>
      <c r="I16" s="54" t="s">
        <v>59</v>
      </c>
      <c r="J16" s="54"/>
      <c r="K16" s="68"/>
      <c r="L16" s="67">
        <v>0</v>
      </c>
      <c r="M16" s="57">
        <v>0</v>
      </c>
      <c r="N16" s="72"/>
      <c r="O16" s="72"/>
      <c r="P16" s="72"/>
      <c r="Q16" s="68"/>
      <c r="R16" s="68"/>
      <c r="S16" s="68"/>
      <c r="T16" s="68"/>
    </row>
    <row r="17" spans="1:20" outlineLevel="1" x14ac:dyDescent="0.35">
      <c r="B17" s="33" t="s">
        <v>188</v>
      </c>
      <c r="C17" s="122">
        <v>44439</v>
      </c>
      <c r="D17" s="1"/>
      <c r="E17" s="1"/>
      <c r="F17" s="1"/>
      <c r="G17" s="12" t="s">
        <v>294</v>
      </c>
      <c r="H17" s="77"/>
      <c r="I17" s="54"/>
      <c r="J17" s="54"/>
      <c r="K17" s="68"/>
      <c r="L17" s="67"/>
      <c r="M17" s="57"/>
      <c r="N17" s="72"/>
      <c r="O17" s="72"/>
      <c r="P17" s="72"/>
      <c r="Q17" s="68"/>
      <c r="R17" s="68"/>
      <c r="S17" s="68"/>
      <c r="T17" s="68"/>
    </row>
    <row r="18" spans="1:20" outlineLevel="1" x14ac:dyDescent="0.35">
      <c r="B18" s="33" t="s">
        <v>188</v>
      </c>
      <c r="C18" s="122">
        <v>44439</v>
      </c>
      <c r="D18" s="170"/>
      <c r="E18" s="170"/>
      <c r="F18" s="170" t="s">
        <v>297</v>
      </c>
      <c r="G18" s="171"/>
      <c r="H18" s="172"/>
      <c r="I18" s="173"/>
      <c r="J18" s="173"/>
      <c r="K18" s="176"/>
      <c r="L18" s="174"/>
      <c r="M18" s="175"/>
      <c r="N18" s="72"/>
      <c r="O18" s="72"/>
      <c r="P18" s="72"/>
      <c r="Q18" s="68"/>
      <c r="R18" s="68"/>
      <c r="S18" s="68"/>
      <c r="T18" s="68"/>
    </row>
    <row r="19" spans="1:20" outlineLevel="1" x14ac:dyDescent="0.35">
      <c r="B19" s="33" t="s">
        <v>188</v>
      </c>
      <c r="C19" s="122">
        <v>44439</v>
      </c>
      <c r="D19" s="170"/>
      <c r="E19" s="170"/>
      <c r="F19" s="170" t="s">
        <v>301</v>
      </c>
      <c r="G19" s="171"/>
      <c r="H19" s="172"/>
      <c r="I19" s="173"/>
      <c r="J19" s="173"/>
      <c r="K19" s="176"/>
      <c r="L19" s="174"/>
      <c r="M19" s="175"/>
      <c r="N19" s="72"/>
      <c r="O19" s="72"/>
      <c r="P19" s="72"/>
      <c r="Q19" s="68"/>
      <c r="R19" s="68"/>
      <c r="S19" s="68"/>
      <c r="T19" s="68"/>
    </row>
    <row r="20" spans="1:20" outlineLevel="1" x14ac:dyDescent="0.35">
      <c r="B20" s="108"/>
      <c r="C20" s="169"/>
      <c r="D20" s="170"/>
      <c r="E20" s="170"/>
      <c r="F20" s="170"/>
      <c r="G20" s="171"/>
      <c r="H20" s="172"/>
      <c r="I20" s="173"/>
      <c r="J20" s="173"/>
      <c r="K20" s="176"/>
      <c r="L20" s="174"/>
      <c r="M20" s="175"/>
      <c r="N20" s="72"/>
      <c r="O20" s="72"/>
      <c r="P20" s="72"/>
      <c r="Q20" s="68"/>
      <c r="R20" s="68"/>
      <c r="S20" s="68"/>
      <c r="T20" s="68"/>
    </row>
    <row r="21" spans="1:20" outlineLevel="1" x14ac:dyDescent="0.35">
      <c r="B21" s="108"/>
      <c r="C21" s="169"/>
      <c r="D21" s="170"/>
      <c r="E21" s="170"/>
      <c r="F21" s="170"/>
      <c r="G21" s="171"/>
      <c r="H21" s="172"/>
      <c r="I21" s="173"/>
      <c r="J21" s="173"/>
      <c r="K21" s="176"/>
      <c r="L21" s="174"/>
      <c r="M21" s="175"/>
      <c r="N21" s="72"/>
      <c r="O21" s="72"/>
      <c r="P21" s="72"/>
      <c r="Q21" s="68"/>
      <c r="R21" s="68"/>
      <c r="S21" s="68"/>
      <c r="T21" s="68"/>
    </row>
    <row r="22" spans="1:20" outlineLevel="1" x14ac:dyDescent="0.35">
      <c r="B22" s="108"/>
      <c r="C22" s="169"/>
      <c r="D22" s="170"/>
      <c r="E22" s="170"/>
      <c r="F22" s="170"/>
      <c r="G22" s="171"/>
      <c r="H22" s="172"/>
      <c r="I22" s="173"/>
      <c r="J22" s="173"/>
      <c r="K22" s="176"/>
      <c r="L22" s="174"/>
      <c r="M22" s="175"/>
      <c r="N22" s="72"/>
      <c r="O22" s="72"/>
      <c r="P22" s="72"/>
      <c r="Q22" s="68"/>
      <c r="R22" s="68"/>
      <c r="S22" s="68"/>
      <c r="T22" s="68"/>
    </row>
    <row r="23" spans="1:20" outlineLevel="1" x14ac:dyDescent="0.35">
      <c r="B23" s="108"/>
      <c r="C23" s="169"/>
      <c r="D23" s="170"/>
      <c r="E23" s="170"/>
      <c r="F23" s="170"/>
      <c r="G23" s="171"/>
      <c r="H23" s="172"/>
      <c r="I23" s="173"/>
      <c r="J23" s="173"/>
      <c r="K23" s="176"/>
      <c r="L23" s="174"/>
      <c r="M23" s="175"/>
      <c r="N23" s="72"/>
      <c r="O23" s="72"/>
      <c r="P23" s="72"/>
      <c r="Q23" s="68"/>
      <c r="R23" s="68"/>
      <c r="S23" s="68"/>
      <c r="T23" s="68"/>
    </row>
    <row r="24" spans="1:20" outlineLevel="1" x14ac:dyDescent="0.35">
      <c r="A24" s="102">
        <v>16</v>
      </c>
      <c r="B24" s="45" t="s">
        <v>237</v>
      </c>
      <c r="C24" s="123">
        <v>44456</v>
      </c>
      <c r="D24" s="136" t="s">
        <v>87</v>
      </c>
      <c r="E24" s="136" t="s">
        <v>60</v>
      </c>
      <c r="F24" s="136" t="s">
        <v>101</v>
      </c>
      <c r="G24" s="137" t="s">
        <v>81</v>
      </c>
      <c r="H24" s="138" t="s">
        <v>82</v>
      </c>
      <c r="I24" s="139" t="s">
        <v>60</v>
      </c>
      <c r="J24" s="143"/>
      <c r="K24" s="142"/>
      <c r="L24" s="140">
        <v>14.52</v>
      </c>
      <c r="M24" s="141">
        <f>L24*Budget!$B$5</f>
        <v>10185.779999999999</v>
      </c>
      <c r="N24" s="72"/>
      <c r="O24" s="72"/>
      <c r="P24" s="72"/>
      <c r="Q24" s="43"/>
      <c r="R24" s="43" t="s">
        <v>216</v>
      </c>
      <c r="S24" s="68">
        <f>L24</f>
        <v>14.52</v>
      </c>
      <c r="T24" s="68">
        <f>L24</f>
        <v>14.52</v>
      </c>
    </row>
    <row r="25" spans="1:20" x14ac:dyDescent="0.35">
      <c r="A25" s="107"/>
      <c r="B25" s="108"/>
      <c r="C25" s="108"/>
      <c r="D25" s="109"/>
      <c r="E25" s="109"/>
      <c r="F25" s="109"/>
      <c r="G25" s="110"/>
      <c r="H25" s="111"/>
      <c r="I25" s="112"/>
      <c r="J25" s="113"/>
      <c r="K25" s="116"/>
      <c r="L25" s="114"/>
      <c r="M25" s="115"/>
      <c r="N25" s="117"/>
      <c r="O25" s="117"/>
      <c r="P25" s="117"/>
      <c r="Q25" s="118" t="s">
        <v>158</v>
      </c>
      <c r="R25" s="116"/>
      <c r="S25" s="118">
        <f>SUM(S11:S24)</f>
        <v>34.519999999999996</v>
      </c>
      <c r="T25" s="118">
        <f>SUM(T11:T24)</f>
        <v>34.519999999999996</v>
      </c>
    </row>
    <row r="26" spans="1:20" x14ac:dyDescent="0.35">
      <c r="B26" s="45" t="s">
        <v>237</v>
      </c>
      <c r="C26" s="123" t="s">
        <v>261</v>
      </c>
      <c r="D26" s="95"/>
      <c r="E26" s="15"/>
      <c r="F26" s="15"/>
      <c r="G26" s="166" t="s">
        <v>287</v>
      </c>
      <c r="H26" s="103"/>
      <c r="I26" s="104"/>
      <c r="J26" s="167" t="s">
        <v>292</v>
      </c>
      <c r="K26" s="167"/>
      <c r="L26" s="106">
        <f>SUM(L28:L50)</f>
        <v>106.71</v>
      </c>
      <c r="M26" s="105"/>
      <c r="N26" s="72"/>
      <c r="O26" s="72"/>
      <c r="P26" s="72"/>
      <c r="Q26" s="167"/>
      <c r="R26" s="167"/>
      <c r="S26" s="167"/>
      <c r="T26" s="167"/>
    </row>
    <row r="27" spans="1:20" outlineLevel="1" x14ac:dyDescent="0.35">
      <c r="A27" s="102">
        <v>16</v>
      </c>
      <c r="B27" s="125" t="s">
        <v>237</v>
      </c>
      <c r="C27" s="126" t="s">
        <v>260</v>
      </c>
      <c r="D27" s="127" t="s">
        <v>87</v>
      </c>
      <c r="E27" s="127" t="s">
        <v>60</v>
      </c>
      <c r="F27" s="127" t="s">
        <v>101</v>
      </c>
      <c r="G27" s="128" t="s">
        <v>81</v>
      </c>
      <c r="H27" s="129" t="s">
        <v>82</v>
      </c>
      <c r="I27" s="130" t="s">
        <v>60</v>
      </c>
      <c r="J27" s="54"/>
      <c r="K27" s="133"/>
      <c r="L27" s="131"/>
      <c r="M27" s="132"/>
      <c r="N27" s="134"/>
      <c r="O27" s="134"/>
      <c r="P27" s="134"/>
      <c r="Q27" s="133"/>
      <c r="R27" s="133" t="s">
        <v>216</v>
      </c>
      <c r="S27" s="135"/>
      <c r="T27" s="135"/>
    </row>
    <row r="28" spans="1:20" outlineLevel="1" x14ac:dyDescent="0.35">
      <c r="A28" s="102">
        <v>22</v>
      </c>
      <c r="B28" s="45" t="s">
        <v>237</v>
      </c>
      <c r="C28" s="123" t="s">
        <v>260</v>
      </c>
      <c r="D28" s="1" t="s">
        <v>12</v>
      </c>
      <c r="E28" s="1" t="s">
        <v>59</v>
      </c>
      <c r="F28" s="1" t="s">
        <v>123</v>
      </c>
      <c r="G28" s="12" t="s">
        <v>13</v>
      </c>
      <c r="H28" s="77" t="s">
        <v>9</v>
      </c>
      <c r="I28" s="54" t="s">
        <v>59</v>
      </c>
      <c r="J28" s="56" t="s">
        <v>259</v>
      </c>
      <c r="K28" s="43"/>
      <c r="L28" s="67">
        <v>26.74</v>
      </c>
      <c r="M28" s="57">
        <f>L28*Budget!$B$5</f>
        <v>18758.11</v>
      </c>
      <c r="N28" s="72"/>
      <c r="O28" s="72">
        <f>'Calcul interne'!J47</f>
        <v>14.3</v>
      </c>
      <c r="P28" s="72">
        <f>O28-L28</f>
        <v>-12.439999999999998</v>
      </c>
      <c r="Q28" s="81" t="s">
        <v>243</v>
      </c>
      <c r="R28" s="97" t="s">
        <v>216</v>
      </c>
      <c r="S28" s="84"/>
      <c r="T28" s="84">
        <f>L28</f>
        <v>26.74</v>
      </c>
    </row>
    <row r="29" spans="1:20" outlineLevel="1" x14ac:dyDescent="0.35">
      <c r="A29" s="102">
        <v>6</v>
      </c>
      <c r="B29" s="45" t="s">
        <v>237</v>
      </c>
      <c r="C29" s="123" t="s">
        <v>260</v>
      </c>
      <c r="D29" s="1" t="s">
        <v>0</v>
      </c>
      <c r="E29" s="1" t="s">
        <v>60</v>
      </c>
      <c r="F29" s="1" t="s">
        <v>91</v>
      </c>
      <c r="G29" s="12" t="s">
        <v>66</v>
      </c>
      <c r="H29" s="77" t="s">
        <v>9</v>
      </c>
      <c r="I29" s="54" t="s">
        <v>60</v>
      </c>
      <c r="J29" s="56" t="s">
        <v>259</v>
      </c>
      <c r="K29" s="43"/>
      <c r="L29" s="56">
        <v>7.56</v>
      </c>
      <c r="M29" s="57">
        <f>L29*Budget!$B$5</f>
        <v>5303.34</v>
      </c>
      <c r="N29" s="72"/>
      <c r="O29" s="72">
        <f>'Calcul interne'!J13</f>
        <v>6.25</v>
      </c>
      <c r="P29" s="72">
        <f>O29-L29</f>
        <v>-1.3099999999999996</v>
      </c>
      <c r="Q29" s="43"/>
      <c r="R29" s="43"/>
      <c r="S29" s="68"/>
      <c r="T29" s="68"/>
    </row>
    <row r="30" spans="1:20" outlineLevel="1" x14ac:dyDescent="0.35">
      <c r="A30" s="102">
        <v>21</v>
      </c>
      <c r="B30" s="45" t="s">
        <v>237</v>
      </c>
      <c r="C30" s="123" t="s">
        <v>260</v>
      </c>
      <c r="D30" s="1" t="s">
        <v>10</v>
      </c>
      <c r="E30" s="1" t="s">
        <v>59</v>
      </c>
      <c r="F30" s="1" t="s">
        <v>122</v>
      </c>
      <c r="G30" s="12" t="s">
        <v>11</v>
      </c>
      <c r="H30" s="77" t="s">
        <v>9</v>
      </c>
      <c r="I30" s="54" t="s">
        <v>59</v>
      </c>
      <c r="J30" s="56" t="s">
        <v>259</v>
      </c>
      <c r="K30" s="43"/>
      <c r="L30" s="67">
        <v>20.93</v>
      </c>
      <c r="M30" s="57">
        <f>L30*Budget!$B$5</f>
        <v>14682.395</v>
      </c>
      <c r="N30" s="72"/>
      <c r="O30" s="72">
        <f>'Calcul interne'!J46</f>
        <v>3.95</v>
      </c>
      <c r="P30" s="72">
        <f>O30-L30</f>
        <v>-16.98</v>
      </c>
      <c r="Q30" s="81" t="s">
        <v>243</v>
      </c>
      <c r="R30" s="97" t="s">
        <v>216</v>
      </c>
      <c r="S30" s="84"/>
      <c r="T30" s="84">
        <f>L30</f>
        <v>20.93</v>
      </c>
    </row>
    <row r="31" spans="1:20" outlineLevel="1" x14ac:dyDescent="0.35">
      <c r="A31" s="102">
        <v>7</v>
      </c>
      <c r="B31" s="45" t="s">
        <v>237</v>
      </c>
      <c r="C31" s="123" t="s">
        <v>260</v>
      </c>
      <c r="D31" s="1" t="s">
        <v>4</v>
      </c>
      <c r="E31" s="1" t="s">
        <v>60</v>
      </c>
      <c r="F31" s="1" t="s">
        <v>92</v>
      </c>
      <c r="G31" s="12" t="s">
        <v>67</v>
      </c>
      <c r="H31" s="77" t="s">
        <v>9</v>
      </c>
      <c r="I31" s="54" t="s">
        <v>60</v>
      </c>
      <c r="J31" s="56" t="s">
        <v>259</v>
      </c>
      <c r="K31" s="43"/>
      <c r="L31" s="56">
        <v>7.56</v>
      </c>
      <c r="M31" s="57">
        <f>L31*Budget!$B$5</f>
        <v>5303.34</v>
      </c>
      <c r="N31" s="72"/>
      <c r="O31" s="72">
        <f>'Calcul interne'!J14</f>
        <v>6.25</v>
      </c>
      <c r="P31" s="72">
        <f>O31-L31</f>
        <v>-1.3099999999999996</v>
      </c>
      <c r="Q31" s="43"/>
      <c r="R31" s="43"/>
      <c r="S31" s="68"/>
      <c r="T31" s="68"/>
    </row>
    <row r="32" spans="1:20" ht="26.4" outlineLevel="1" x14ac:dyDescent="0.35">
      <c r="A32" s="102">
        <v>24</v>
      </c>
      <c r="B32" s="125" t="s">
        <v>237</v>
      </c>
      <c r="C32" s="126" t="s">
        <v>260</v>
      </c>
      <c r="D32" s="127" t="s">
        <v>16</v>
      </c>
      <c r="E32" s="127" t="s">
        <v>59</v>
      </c>
      <c r="F32" s="127" t="s">
        <v>125</v>
      </c>
      <c r="G32" s="128" t="s">
        <v>17</v>
      </c>
      <c r="H32" s="129" t="s">
        <v>9</v>
      </c>
      <c r="I32" s="130" t="s">
        <v>59</v>
      </c>
      <c r="J32" s="56"/>
      <c r="K32" s="133"/>
      <c r="L32" s="131"/>
      <c r="M32" s="132"/>
      <c r="N32" s="134"/>
      <c r="O32" s="134"/>
      <c r="P32" s="134"/>
      <c r="Q32" s="133" t="s">
        <v>243</v>
      </c>
      <c r="R32" s="133" t="s">
        <v>216</v>
      </c>
      <c r="S32" s="135"/>
      <c r="T32" s="135">
        <f>L32</f>
        <v>0</v>
      </c>
    </row>
    <row r="33" spans="1:39" ht="26.4" outlineLevel="1" x14ac:dyDescent="0.35">
      <c r="A33" s="102">
        <v>25</v>
      </c>
      <c r="B33" s="125" t="s">
        <v>237</v>
      </c>
      <c r="C33" s="126" t="s">
        <v>260</v>
      </c>
      <c r="D33" s="127" t="s">
        <v>18</v>
      </c>
      <c r="E33" s="127" t="s">
        <v>59</v>
      </c>
      <c r="F33" s="127" t="s">
        <v>126</v>
      </c>
      <c r="G33" s="128" t="s">
        <v>19</v>
      </c>
      <c r="H33" s="129" t="s">
        <v>9</v>
      </c>
      <c r="I33" s="130" t="s">
        <v>59</v>
      </c>
      <c r="J33" s="56"/>
      <c r="K33" s="133"/>
      <c r="L33" s="131"/>
      <c r="M33" s="132"/>
      <c r="N33" s="134"/>
      <c r="O33" s="134"/>
      <c r="P33" s="134"/>
      <c r="Q33" s="133" t="s">
        <v>243</v>
      </c>
      <c r="R33" s="133" t="s">
        <v>216</v>
      </c>
      <c r="S33" s="135"/>
      <c r="T33" s="135">
        <f>L33</f>
        <v>0</v>
      </c>
    </row>
    <row r="34" spans="1:39" outlineLevel="1" x14ac:dyDescent="0.35">
      <c r="A34" s="102">
        <v>27</v>
      </c>
      <c r="B34" s="45" t="s">
        <v>237</v>
      </c>
      <c r="C34" s="123" t="s">
        <v>260</v>
      </c>
      <c r="D34" s="1" t="s">
        <v>23</v>
      </c>
      <c r="E34" s="1" t="s">
        <v>59</v>
      </c>
      <c r="F34" s="1" t="s">
        <v>128</v>
      </c>
      <c r="G34" s="12" t="s">
        <v>24</v>
      </c>
      <c r="H34" s="77" t="s">
        <v>22</v>
      </c>
      <c r="I34" s="54" t="s">
        <v>59</v>
      </c>
      <c r="J34" s="54"/>
      <c r="K34" s="43"/>
      <c r="L34" s="67">
        <v>31.82</v>
      </c>
      <c r="M34" s="57">
        <f>L34*Budget!$B$5</f>
        <v>22321.73</v>
      </c>
      <c r="N34" s="72"/>
      <c r="O34" s="72">
        <f>'Calcul interne'!J52</f>
        <v>22.7</v>
      </c>
      <c r="P34" s="72">
        <f>O34-L34</f>
        <v>-9.120000000000001</v>
      </c>
      <c r="Q34" s="81" t="s">
        <v>243</v>
      </c>
      <c r="R34" s="97" t="s">
        <v>216</v>
      </c>
      <c r="S34" s="84"/>
      <c r="T34" s="84">
        <f>L34</f>
        <v>31.82</v>
      </c>
    </row>
    <row r="35" spans="1:39" outlineLevel="1" x14ac:dyDescent="0.35">
      <c r="A35" s="102">
        <v>28</v>
      </c>
      <c r="B35" s="45" t="s">
        <v>237</v>
      </c>
      <c r="C35" s="123" t="s">
        <v>260</v>
      </c>
      <c r="D35" s="1" t="s">
        <v>25</v>
      </c>
      <c r="E35" s="1" t="s">
        <v>59</v>
      </c>
      <c r="F35" s="1" t="s">
        <v>129</v>
      </c>
      <c r="G35" s="12" t="s">
        <v>26</v>
      </c>
      <c r="H35" s="77" t="s">
        <v>22</v>
      </c>
      <c r="I35" s="54" t="s">
        <v>59</v>
      </c>
      <c r="J35" s="54"/>
      <c r="K35" s="43"/>
      <c r="L35" s="67">
        <v>5.08</v>
      </c>
      <c r="M35" s="57">
        <f>L35*Budget!$B$5</f>
        <v>3563.62</v>
      </c>
      <c r="N35" s="72"/>
      <c r="O35" s="72">
        <f>'Calcul interne'!J53</f>
        <v>4.2</v>
      </c>
      <c r="P35" s="72">
        <f>O35-L35</f>
        <v>-0.87999999999999989</v>
      </c>
      <c r="Q35" s="81" t="s">
        <v>243</v>
      </c>
      <c r="R35" s="68" t="s">
        <v>216</v>
      </c>
      <c r="S35" s="84"/>
      <c r="T35" s="84">
        <f>L35</f>
        <v>5.08</v>
      </c>
    </row>
    <row r="36" spans="1:39" outlineLevel="1" x14ac:dyDescent="0.35">
      <c r="A36" s="102">
        <v>42</v>
      </c>
      <c r="B36" s="45" t="s">
        <v>237</v>
      </c>
      <c r="C36" s="123" t="s">
        <v>260</v>
      </c>
      <c r="D36" s="1" t="s">
        <v>55</v>
      </c>
      <c r="E36" s="1" t="s">
        <v>59</v>
      </c>
      <c r="F36" s="1" t="s">
        <v>143</v>
      </c>
      <c r="G36" s="177" t="s">
        <v>56</v>
      </c>
      <c r="H36" s="77" t="s">
        <v>86</v>
      </c>
      <c r="I36" s="54" t="s">
        <v>59</v>
      </c>
      <c r="J36" s="54" t="s">
        <v>236</v>
      </c>
      <c r="K36" s="68"/>
      <c r="L36" s="67">
        <v>7.02</v>
      </c>
      <c r="M36" s="57">
        <f>L36*Budget!$B$5</f>
        <v>4924.53</v>
      </c>
      <c r="N36" s="72"/>
      <c r="O36" s="72">
        <f>'Calcul interne'!J67</f>
        <v>10.6</v>
      </c>
      <c r="P36" s="148">
        <f>O36-L36</f>
        <v>3.58</v>
      </c>
      <c r="Q36" s="68" t="s">
        <v>215</v>
      </c>
      <c r="R36" s="68" t="s">
        <v>216</v>
      </c>
      <c r="S36" s="90"/>
      <c r="T36" s="90"/>
    </row>
    <row r="37" spans="1:39" outlineLevel="1" x14ac:dyDescent="0.35">
      <c r="A37" s="102" t="s">
        <v>285</v>
      </c>
      <c r="B37" s="45" t="s">
        <v>237</v>
      </c>
      <c r="C37" s="123" t="s">
        <v>260</v>
      </c>
      <c r="D37" s="1"/>
      <c r="E37" s="1" t="s">
        <v>59</v>
      </c>
      <c r="F37" s="1" t="s">
        <v>250</v>
      </c>
      <c r="G37" s="150" t="s">
        <v>249</v>
      </c>
      <c r="H37" s="77" t="s">
        <v>256</v>
      </c>
      <c r="I37" s="54" t="s">
        <v>59</v>
      </c>
      <c r="J37" s="54"/>
      <c r="K37" s="68"/>
      <c r="L37" s="67">
        <v>0</v>
      </c>
      <c r="M37" s="57">
        <v>0</v>
      </c>
      <c r="N37" s="72"/>
      <c r="O37" s="72"/>
      <c r="P37" s="148"/>
      <c r="Q37" s="68"/>
      <c r="R37" s="68"/>
      <c r="S37" s="90"/>
      <c r="T37" s="90"/>
    </row>
    <row r="38" spans="1:39" s="151" customFormat="1" ht="26.4" outlineLevel="1" x14ac:dyDescent="0.35">
      <c r="B38" s="125" t="s">
        <v>237</v>
      </c>
      <c r="C38" s="126" t="s">
        <v>260</v>
      </c>
      <c r="D38" s="127" t="s">
        <v>87</v>
      </c>
      <c r="E38" s="127" t="s">
        <v>59</v>
      </c>
      <c r="F38" s="127" t="s">
        <v>144</v>
      </c>
      <c r="G38" s="128" t="s">
        <v>284</v>
      </c>
      <c r="H38" s="129" t="s">
        <v>283</v>
      </c>
      <c r="I38" s="130" t="s">
        <v>59</v>
      </c>
      <c r="J38" s="130"/>
      <c r="K38" s="135"/>
      <c r="L38" s="131"/>
      <c r="M38" s="132"/>
      <c r="N38" s="134"/>
      <c r="O38" s="134"/>
      <c r="P38" s="134"/>
      <c r="Q38" s="133"/>
      <c r="R38" s="133"/>
      <c r="S38" s="133"/>
      <c r="T38" s="133"/>
      <c r="AF38" s="152"/>
      <c r="AG38" s="153"/>
      <c r="AH38" s="153"/>
      <c r="AI38" s="153"/>
      <c r="AJ38" s="153"/>
      <c r="AL38" s="154">
        <v>75</v>
      </c>
      <c r="AM38" s="153"/>
    </row>
    <row r="39" spans="1:39" s="151" customFormat="1" outlineLevel="1" x14ac:dyDescent="0.35">
      <c r="B39" s="125" t="s">
        <v>237</v>
      </c>
      <c r="C39" s="126" t="s">
        <v>260</v>
      </c>
      <c r="D39" s="127" t="s">
        <v>87</v>
      </c>
      <c r="E39" s="127" t="s">
        <v>59</v>
      </c>
      <c r="F39" s="127" t="s">
        <v>145</v>
      </c>
      <c r="G39" s="128" t="s">
        <v>267</v>
      </c>
      <c r="H39" s="129" t="s">
        <v>283</v>
      </c>
      <c r="I39" s="130" t="s">
        <v>59</v>
      </c>
      <c r="J39" s="130"/>
      <c r="K39" s="135"/>
      <c r="L39" s="131"/>
      <c r="M39" s="132"/>
      <c r="N39" s="134"/>
      <c r="O39" s="134"/>
      <c r="P39" s="134"/>
      <c r="Q39" s="133"/>
      <c r="R39" s="133"/>
      <c r="S39" s="133"/>
      <c r="T39" s="133"/>
      <c r="AF39" s="155"/>
      <c r="AG39" s="153"/>
      <c r="AH39" s="153"/>
      <c r="AI39" s="153"/>
      <c r="AJ39" s="153"/>
      <c r="AL39" s="154"/>
    </row>
    <row r="40" spans="1:39" s="151" customFormat="1" outlineLevel="1" x14ac:dyDescent="0.35">
      <c r="B40" s="125" t="s">
        <v>237</v>
      </c>
      <c r="C40" s="126" t="s">
        <v>260</v>
      </c>
      <c r="D40" s="127" t="s">
        <v>87</v>
      </c>
      <c r="E40" s="127" t="s">
        <v>59</v>
      </c>
      <c r="F40" s="127" t="s">
        <v>147</v>
      </c>
      <c r="G40" s="128" t="s">
        <v>268</v>
      </c>
      <c r="H40" s="129" t="s">
        <v>283</v>
      </c>
      <c r="I40" s="130" t="s">
        <v>59</v>
      </c>
      <c r="J40" s="130"/>
      <c r="K40" s="135"/>
      <c r="L40" s="131"/>
      <c r="M40" s="132"/>
      <c r="N40" s="134"/>
      <c r="O40" s="134"/>
      <c r="P40" s="134"/>
      <c r="Q40" s="133"/>
      <c r="R40" s="133"/>
      <c r="S40" s="133"/>
      <c r="T40" s="133"/>
      <c r="AF40" s="155"/>
      <c r="AG40" s="153"/>
      <c r="AH40" s="153"/>
      <c r="AI40" s="153"/>
      <c r="AJ40" s="153"/>
      <c r="AL40" s="154"/>
    </row>
    <row r="41" spans="1:39" s="151" customFormat="1" outlineLevel="1" x14ac:dyDescent="0.35">
      <c r="B41" s="125" t="s">
        <v>237</v>
      </c>
      <c r="C41" s="126" t="s">
        <v>260</v>
      </c>
      <c r="D41" s="127" t="s">
        <v>87</v>
      </c>
      <c r="E41" s="127" t="s">
        <v>59</v>
      </c>
      <c r="F41" s="127" t="s">
        <v>148</v>
      </c>
      <c r="G41" s="128" t="s">
        <v>269</v>
      </c>
      <c r="H41" s="129" t="s">
        <v>283</v>
      </c>
      <c r="I41" s="130" t="s">
        <v>59</v>
      </c>
      <c r="J41" s="130"/>
      <c r="K41" s="135"/>
      <c r="L41" s="131"/>
      <c r="M41" s="132"/>
      <c r="N41" s="134"/>
      <c r="O41" s="134"/>
      <c r="P41" s="134"/>
      <c r="Q41" s="133"/>
      <c r="R41" s="133"/>
      <c r="S41" s="133"/>
      <c r="T41" s="133"/>
      <c r="AF41" s="155"/>
      <c r="AG41" s="153"/>
      <c r="AH41" s="153"/>
      <c r="AI41" s="153"/>
      <c r="AJ41" s="153"/>
      <c r="AL41" s="154"/>
    </row>
    <row r="42" spans="1:39" s="151" customFormat="1" ht="26.4" outlineLevel="1" x14ac:dyDescent="0.35">
      <c r="B42" s="125" t="s">
        <v>237</v>
      </c>
      <c r="C42" s="126" t="s">
        <v>260</v>
      </c>
      <c r="D42" s="127" t="s">
        <v>87</v>
      </c>
      <c r="E42" s="127" t="s">
        <v>59</v>
      </c>
      <c r="F42" s="127" t="s">
        <v>230</v>
      </c>
      <c r="G42" s="128" t="s">
        <v>270</v>
      </c>
      <c r="H42" s="129" t="s">
        <v>283</v>
      </c>
      <c r="I42" s="130" t="s">
        <v>59</v>
      </c>
      <c r="J42" s="130"/>
      <c r="K42" s="135"/>
      <c r="L42" s="131"/>
      <c r="M42" s="132"/>
      <c r="N42" s="134"/>
      <c r="O42" s="134"/>
      <c r="P42" s="134"/>
      <c r="Q42" s="133"/>
      <c r="R42" s="133"/>
      <c r="S42" s="133"/>
      <c r="T42" s="133"/>
      <c r="AF42" s="155"/>
      <c r="AG42" s="153"/>
      <c r="AH42" s="153"/>
      <c r="AI42" s="153"/>
      <c r="AJ42" s="153"/>
      <c r="AL42" s="154"/>
    </row>
    <row r="43" spans="1:39" s="151" customFormat="1" outlineLevel="1" x14ac:dyDescent="0.35">
      <c r="B43" s="125" t="s">
        <v>237</v>
      </c>
      <c r="C43" s="126" t="s">
        <v>260</v>
      </c>
      <c r="D43" s="127" t="s">
        <v>87</v>
      </c>
      <c r="E43" s="127" t="s">
        <v>59</v>
      </c>
      <c r="F43" s="127" t="s">
        <v>277</v>
      </c>
      <c r="G43" s="128" t="s">
        <v>271</v>
      </c>
      <c r="H43" s="129" t="s">
        <v>283</v>
      </c>
      <c r="I43" s="130" t="s">
        <v>59</v>
      </c>
      <c r="J43" s="130"/>
      <c r="K43" s="135"/>
      <c r="L43" s="131"/>
      <c r="M43" s="132"/>
      <c r="N43" s="134"/>
      <c r="O43" s="134"/>
      <c r="P43" s="134"/>
      <c r="Q43" s="133"/>
      <c r="R43" s="133"/>
      <c r="S43" s="133"/>
      <c r="T43" s="133"/>
      <c r="AF43" s="155"/>
      <c r="AG43" s="153"/>
      <c r="AH43" s="153"/>
      <c r="AI43" s="153"/>
      <c r="AJ43" s="153"/>
      <c r="AL43" s="154"/>
    </row>
    <row r="44" spans="1:39" s="151" customFormat="1" outlineLevel="1" x14ac:dyDescent="0.35">
      <c r="B44" s="125" t="s">
        <v>237</v>
      </c>
      <c r="C44" s="126" t="s">
        <v>260</v>
      </c>
      <c r="D44" s="127" t="s">
        <v>87</v>
      </c>
      <c r="E44" s="127" t="s">
        <v>59</v>
      </c>
      <c r="F44" s="127" t="s">
        <v>278</v>
      </c>
      <c r="G44" s="128" t="s">
        <v>272</v>
      </c>
      <c r="H44" s="129" t="s">
        <v>283</v>
      </c>
      <c r="I44" s="130" t="s">
        <v>59</v>
      </c>
      <c r="J44" s="130"/>
      <c r="K44" s="135"/>
      <c r="L44" s="131"/>
      <c r="M44" s="132"/>
      <c r="N44" s="134"/>
      <c r="O44" s="134"/>
      <c r="P44" s="134"/>
      <c r="Q44" s="133"/>
      <c r="R44" s="133"/>
      <c r="S44" s="133"/>
      <c r="T44" s="133"/>
      <c r="AF44" s="155"/>
      <c r="AG44" s="153"/>
      <c r="AH44" s="153"/>
      <c r="AI44" s="153"/>
      <c r="AJ44" s="153"/>
      <c r="AL44" s="154"/>
    </row>
    <row r="45" spans="1:39" s="151" customFormat="1" outlineLevel="1" x14ac:dyDescent="0.35">
      <c r="B45" s="125" t="s">
        <v>237</v>
      </c>
      <c r="C45" s="126" t="s">
        <v>260</v>
      </c>
      <c r="D45" s="127" t="s">
        <v>87</v>
      </c>
      <c r="E45" s="127" t="s">
        <v>59</v>
      </c>
      <c r="F45" s="127" t="s">
        <v>279</v>
      </c>
      <c r="G45" s="128" t="s">
        <v>273</v>
      </c>
      <c r="H45" s="129" t="s">
        <v>283</v>
      </c>
      <c r="I45" s="130" t="s">
        <v>59</v>
      </c>
      <c r="J45" s="130"/>
      <c r="K45" s="135"/>
      <c r="L45" s="131"/>
      <c r="M45" s="132"/>
      <c r="N45" s="134"/>
      <c r="O45" s="134"/>
      <c r="P45" s="134"/>
      <c r="Q45" s="133"/>
      <c r="R45" s="133"/>
      <c r="S45" s="133"/>
      <c r="T45" s="133"/>
      <c r="AF45" s="155"/>
      <c r="AG45" s="153"/>
      <c r="AH45" s="153"/>
      <c r="AI45" s="153"/>
      <c r="AJ45" s="153"/>
      <c r="AL45" s="154"/>
    </row>
    <row r="46" spans="1:39" s="151" customFormat="1" outlineLevel="1" x14ac:dyDescent="0.35">
      <c r="B46" s="125" t="s">
        <v>237</v>
      </c>
      <c r="C46" s="126" t="s">
        <v>260</v>
      </c>
      <c r="D46" s="127" t="s">
        <v>87</v>
      </c>
      <c r="E46" s="127" t="s">
        <v>59</v>
      </c>
      <c r="F46" s="127" t="s">
        <v>280</v>
      </c>
      <c r="G46" s="128" t="s">
        <v>274</v>
      </c>
      <c r="H46" s="129" t="s">
        <v>283</v>
      </c>
      <c r="I46" s="130" t="s">
        <v>59</v>
      </c>
      <c r="J46" s="130"/>
      <c r="K46" s="135"/>
      <c r="L46" s="131"/>
      <c r="M46" s="132"/>
      <c r="N46" s="134"/>
      <c r="O46" s="134"/>
      <c r="P46" s="134"/>
      <c r="Q46" s="133"/>
      <c r="R46" s="133"/>
      <c r="S46" s="133"/>
      <c r="T46" s="133"/>
      <c r="AF46" s="155"/>
      <c r="AG46" s="153"/>
      <c r="AH46" s="153"/>
      <c r="AI46" s="153"/>
      <c r="AJ46" s="153"/>
      <c r="AL46" s="154"/>
    </row>
    <row r="47" spans="1:39" s="151" customFormat="1" outlineLevel="1" x14ac:dyDescent="0.35">
      <c r="B47" s="180" t="s">
        <v>237</v>
      </c>
      <c r="C47" s="179" t="s">
        <v>260</v>
      </c>
      <c r="D47" s="127" t="s">
        <v>87</v>
      </c>
      <c r="E47" s="127" t="s">
        <v>59</v>
      </c>
      <c r="F47" s="127" t="s">
        <v>281</v>
      </c>
      <c r="G47" s="128" t="s">
        <v>275</v>
      </c>
      <c r="H47" s="129" t="s">
        <v>283</v>
      </c>
      <c r="I47" s="130" t="s">
        <v>59</v>
      </c>
      <c r="J47" s="130"/>
      <c r="K47" s="135"/>
      <c r="L47" s="131"/>
      <c r="M47" s="132"/>
      <c r="N47" s="134"/>
      <c r="O47" s="134"/>
      <c r="P47" s="134"/>
      <c r="Q47" s="133"/>
      <c r="R47" s="133"/>
      <c r="S47" s="133"/>
      <c r="T47" s="133"/>
      <c r="AF47" s="155"/>
      <c r="AG47" s="153"/>
      <c r="AH47" s="153"/>
      <c r="AI47" s="153"/>
      <c r="AJ47" s="153"/>
      <c r="AL47" s="154"/>
    </row>
    <row r="48" spans="1:39" s="151" customFormat="1" outlineLevel="1" x14ac:dyDescent="0.35">
      <c r="B48" s="125" t="s">
        <v>237</v>
      </c>
      <c r="C48" s="126" t="s">
        <v>260</v>
      </c>
      <c r="D48" s="127" t="s">
        <v>87</v>
      </c>
      <c r="E48" s="127" t="s">
        <v>59</v>
      </c>
      <c r="F48" s="127" t="s">
        <v>146</v>
      </c>
      <c r="G48" s="128" t="s">
        <v>276</v>
      </c>
      <c r="H48" s="129" t="s">
        <v>283</v>
      </c>
      <c r="I48" s="130" t="s">
        <v>59</v>
      </c>
      <c r="J48" s="130"/>
      <c r="K48" s="135"/>
      <c r="L48" s="131"/>
      <c r="M48" s="132"/>
      <c r="N48" s="134"/>
      <c r="O48" s="134"/>
      <c r="P48" s="134"/>
      <c r="Q48" s="133"/>
      <c r="R48" s="133"/>
      <c r="S48" s="133"/>
      <c r="T48" s="133"/>
      <c r="AF48" s="155"/>
      <c r="AG48" s="153"/>
      <c r="AH48" s="153"/>
      <c r="AI48" s="153"/>
      <c r="AJ48" s="153"/>
      <c r="AL48" s="154"/>
    </row>
    <row r="49" spans="1:20" outlineLevel="1" x14ac:dyDescent="0.35">
      <c r="A49" s="102">
        <v>43</v>
      </c>
      <c r="B49" s="125" t="s">
        <v>237</v>
      </c>
      <c r="C49" s="156" t="s">
        <v>260</v>
      </c>
      <c r="D49" s="157" t="s">
        <v>219</v>
      </c>
      <c r="E49" s="157" t="s">
        <v>59</v>
      </c>
      <c r="F49" s="157"/>
      <c r="G49" s="158" t="s">
        <v>217</v>
      </c>
      <c r="H49" s="159" t="s">
        <v>9</v>
      </c>
      <c r="I49" s="160" t="s">
        <v>59</v>
      </c>
      <c r="J49" s="161" t="s">
        <v>255</v>
      </c>
      <c r="K49" s="164"/>
      <c r="L49" s="162">
        <v>0</v>
      </c>
      <c r="M49" s="163">
        <f>L49*Budget!$B$5</f>
        <v>0</v>
      </c>
      <c r="N49" s="165"/>
      <c r="O49" s="165"/>
      <c r="P49" s="165"/>
      <c r="Q49" s="164" t="s">
        <v>219</v>
      </c>
      <c r="R49" s="164" t="s">
        <v>216</v>
      </c>
      <c r="S49" s="135"/>
      <c r="T49" s="135"/>
    </row>
    <row r="50" spans="1:20" outlineLevel="1" x14ac:dyDescent="0.35">
      <c r="A50" s="102">
        <v>44</v>
      </c>
      <c r="B50" s="125" t="s">
        <v>237</v>
      </c>
      <c r="C50" s="156" t="s">
        <v>260</v>
      </c>
      <c r="D50" s="157" t="s">
        <v>220</v>
      </c>
      <c r="E50" s="157" t="s">
        <v>59</v>
      </c>
      <c r="F50" s="157"/>
      <c r="G50" s="158" t="s">
        <v>218</v>
      </c>
      <c r="H50" s="159" t="s">
        <v>9</v>
      </c>
      <c r="I50" s="160" t="s">
        <v>59</v>
      </c>
      <c r="J50" s="161" t="s">
        <v>255</v>
      </c>
      <c r="K50" s="164"/>
      <c r="L50" s="162">
        <v>0</v>
      </c>
      <c r="M50" s="163">
        <f>L50*Budget!$B$5</f>
        <v>0</v>
      </c>
      <c r="N50" s="165"/>
      <c r="O50" s="165"/>
      <c r="P50" s="165"/>
      <c r="Q50" s="164" t="s">
        <v>220</v>
      </c>
      <c r="R50" s="164" t="s">
        <v>216</v>
      </c>
      <c r="S50" s="135"/>
      <c r="T50" s="135"/>
    </row>
    <row r="51" spans="1:20" x14ac:dyDescent="0.35">
      <c r="A51" s="107"/>
      <c r="B51" s="108"/>
      <c r="C51" s="108"/>
      <c r="D51" s="109"/>
      <c r="E51" s="109"/>
      <c r="F51" s="109"/>
      <c r="G51" s="110"/>
      <c r="H51" s="111"/>
      <c r="I51" s="112"/>
      <c r="J51" s="113"/>
      <c r="K51" s="116"/>
      <c r="L51" s="117"/>
      <c r="M51" s="115"/>
      <c r="N51" s="117"/>
      <c r="O51" s="117">
        <f>SUM(O27:O50)</f>
        <v>68.25</v>
      </c>
      <c r="P51" s="117">
        <f>SUM(P27:P50)</f>
        <v>-38.46</v>
      </c>
      <c r="Q51" s="118" t="s">
        <v>158</v>
      </c>
      <c r="R51" s="116"/>
      <c r="S51" s="118">
        <f>SUM(S27:S50)</f>
        <v>0</v>
      </c>
      <c r="T51" s="118">
        <f>SUM(T27:T50)</f>
        <v>84.570000000000007</v>
      </c>
    </row>
    <row r="52" spans="1:20" x14ac:dyDescent="0.35">
      <c r="B52" s="74" t="s">
        <v>238</v>
      </c>
      <c r="C52" s="123" t="s">
        <v>87</v>
      </c>
      <c r="D52" s="95"/>
      <c r="E52" s="15"/>
      <c r="F52" s="15"/>
      <c r="G52" s="166" t="s">
        <v>307</v>
      </c>
      <c r="H52" s="103"/>
      <c r="I52" s="104"/>
      <c r="J52" s="167" t="s">
        <v>292</v>
      </c>
      <c r="K52" s="167"/>
      <c r="L52" s="106">
        <f>SUM(L53:L61)</f>
        <v>131.64999999999998</v>
      </c>
      <c r="M52" s="105"/>
      <c r="N52" s="72"/>
      <c r="O52" s="72"/>
      <c r="P52" s="72"/>
      <c r="Q52" s="167"/>
      <c r="R52" s="167"/>
      <c r="S52" s="167"/>
      <c r="T52" s="167"/>
    </row>
    <row r="53" spans="1:20" ht="26.4" outlineLevel="1" x14ac:dyDescent="0.35">
      <c r="A53" s="102">
        <v>24</v>
      </c>
      <c r="B53" s="45" t="s">
        <v>237</v>
      </c>
      <c r="C53" s="123" t="s">
        <v>260</v>
      </c>
      <c r="D53" s="1" t="s">
        <v>16</v>
      </c>
      <c r="E53" s="1" t="s">
        <v>59</v>
      </c>
      <c r="F53" s="1" t="s">
        <v>125</v>
      </c>
      <c r="G53" s="12" t="s">
        <v>17</v>
      </c>
      <c r="H53" s="77" t="s">
        <v>9</v>
      </c>
      <c r="I53" s="54" t="s">
        <v>59</v>
      </c>
      <c r="J53" s="54"/>
      <c r="K53" s="43"/>
      <c r="L53" s="67">
        <v>20.329999999999998</v>
      </c>
      <c r="M53" s="57">
        <f>L53*Budget!$B$5</f>
        <v>14261.494999999999</v>
      </c>
      <c r="N53" s="72"/>
      <c r="O53" s="72"/>
      <c r="P53" s="72"/>
      <c r="Q53" s="81" t="s">
        <v>243</v>
      </c>
      <c r="R53" s="97" t="s">
        <v>216</v>
      </c>
      <c r="S53" s="84"/>
      <c r="T53" s="84">
        <f t="shared" ref="T53:T60" si="0">L53</f>
        <v>20.329999999999998</v>
      </c>
    </row>
    <row r="54" spans="1:20" ht="26.4" outlineLevel="1" x14ac:dyDescent="0.35">
      <c r="A54" s="102">
        <v>25</v>
      </c>
      <c r="B54" s="45" t="s">
        <v>237</v>
      </c>
      <c r="C54" s="123" t="s">
        <v>260</v>
      </c>
      <c r="D54" s="1" t="s">
        <v>18</v>
      </c>
      <c r="E54" s="1" t="s">
        <v>59</v>
      </c>
      <c r="F54" s="1" t="s">
        <v>126</v>
      </c>
      <c r="G54" s="12" t="s">
        <v>19</v>
      </c>
      <c r="H54" s="77" t="s">
        <v>9</v>
      </c>
      <c r="I54" s="54" t="s">
        <v>59</v>
      </c>
      <c r="J54" s="54"/>
      <c r="K54" s="43"/>
      <c r="L54" s="67">
        <v>20.329999999999998</v>
      </c>
      <c r="M54" s="57">
        <f>L54*Budget!$B$5</f>
        <v>14261.494999999999</v>
      </c>
      <c r="N54" s="72"/>
      <c r="O54" s="72"/>
      <c r="P54" s="72"/>
      <c r="Q54" s="81" t="s">
        <v>243</v>
      </c>
      <c r="R54" s="97" t="s">
        <v>216</v>
      </c>
      <c r="S54" s="84"/>
      <c r="T54" s="84">
        <f t="shared" si="0"/>
        <v>20.329999999999998</v>
      </c>
    </row>
    <row r="55" spans="1:20" ht="26.4" outlineLevel="1" x14ac:dyDescent="0.35">
      <c r="A55" s="102">
        <v>29</v>
      </c>
      <c r="B55" s="74" t="s">
        <v>238</v>
      </c>
      <c r="C55" s="123" t="s">
        <v>261</v>
      </c>
      <c r="D55" s="1" t="s">
        <v>27</v>
      </c>
      <c r="E55" s="1" t="s">
        <v>59</v>
      </c>
      <c r="F55" s="1" t="s">
        <v>130</v>
      </c>
      <c r="G55" s="12" t="s">
        <v>28</v>
      </c>
      <c r="H55" s="77" t="s">
        <v>22</v>
      </c>
      <c r="I55" s="54" t="s">
        <v>59</v>
      </c>
      <c r="J55" s="54"/>
      <c r="K55" s="43"/>
      <c r="L55" s="67">
        <v>17.3</v>
      </c>
      <c r="M55" s="57">
        <f>L55*Budget!$B$5</f>
        <v>12135.95</v>
      </c>
      <c r="N55" s="72"/>
      <c r="O55" s="72"/>
      <c r="P55" s="72"/>
      <c r="Q55" s="82" t="s">
        <v>242</v>
      </c>
      <c r="R55" s="43" t="s">
        <v>222</v>
      </c>
      <c r="S55" s="98"/>
      <c r="T55" s="98">
        <f t="shared" si="0"/>
        <v>17.3</v>
      </c>
    </row>
    <row r="56" spans="1:20" outlineLevel="1" x14ac:dyDescent="0.35">
      <c r="A56" s="102">
        <v>30</v>
      </c>
      <c r="B56" s="74" t="s">
        <v>238</v>
      </c>
      <c r="C56" s="123" t="s">
        <v>261</v>
      </c>
      <c r="D56" s="1" t="s">
        <v>29</v>
      </c>
      <c r="E56" s="1" t="s">
        <v>59</v>
      </c>
      <c r="F56" s="1" t="s">
        <v>131</v>
      </c>
      <c r="G56" s="12" t="s">
        <v>30</v>
      </c>
      <c r="H56" s="77" t="s">
        <v>22</v>
      </c>
      <c r="I56" s="54" t="s">
        <v>59</v>
      </c>
      <c r="J56" s="54"/>
      <c r="K56" s="43"/>
      <c r="L56" s="67">
        <v>10.16</v>
      </c>
      <c r="M56" s="57">
        <f>L56*Budget!$B$5</f>
        <v>7127.24</v>
      </c>
      <c r="N56" s="72"/>
      <c r="O56" s="72"/>
      <c r="P56" s="72"/>
      <c r="Q56" s="82" t="s">
        <v>242</v>
      </c>
      <c r="R56" s="43" t="s">
        <v>222</v>
      </c>
      <c r="S56" s="98"/>
      <c r="T56" s="98">
        <f t="shared" si="0"/>
        <v>10.16</v>
      </c>
    </row>
    <row r="57" spans="1:20" outlineLevel="1" x14ac:dyDescent="0.35">
      <c r="A57" s="102">
        <v>32</v>
      </c>
      <c r="B57" s="74" t="s">
        <v>238</v>
      </c>
      <c r="C57" s="123" t="s">
        <v>261</v>
      </c>
      <c r="D57" s="1" t="s">
        <v>34</v>
      </c>
      <c r="E57" s="1" t="s">
        <v>59</v>
      </c>
      <c r="F57" s="1" t="s">
        <v>133</v>
      </c>
      <c r="G57" s="12" t="s">
        <v>35</v>
      </c>
      <c r="H57" s="77" t="s">
        <v>33</v>
      </c>
      <c r="I57" s="54" t="s">
        <v>59</v>
      </c>
      <c r="J57" s="54"/>
      <c r="K57" s="43"/>
      <c r="L57" s="67">
        <v>13.67</v>
      </c>
      <c r="M57" s="57">
        <f>L57*Budget!$B$5</f>
        <v>9589.5049999999992</v>
      </c>
      <c r="N57" s="72"/>
      <c r="O57" s="72"/>
      <c r="P57" s="72"/>
      <c r="Q57" s="80" t="s">
        <v>202</v>
      </c>
      <c r="R57" s="43" t="s">
        <v>222</v>
      </c>
      <c r="S57" s="98">
        <f>L57</f>
        <v>13.67</v>
      </c>
      <c r="T57" s="98">
        <f t="shared" si="0"/>
        <v>13.67</v>
      </c>
    </row>
    <row r="58" spans="1:20" ht="26.4" outlineLevel="1" x14ac:dyDescent="0.35">
      <c r="A58" s="102">
        <v>36</v>
      </c>
      <c r="B58" s="74" t="s">
        <v>238</v>
      </c>
      <c r="C58" s="123" t="s">
        <v>261</v>
      </c>
      <c r="D58" s="1" t="s">
        <v>42</v>
      </c>
      <c r="E58" s="1" t="s">
        <v>59</v>
      </c>
      <c r="F58" s="1" t="s">
        <v>137</v>
      </c>
      <c r="G58" s="12" t="s">
        <v>43</v>
      </c>
      <c r="H58" s="77" t="s">
        <v>33</v>
      </c>
      <c r="I58" s="54" t="s">
        <v>59</v>
      </c>
      <c r="J58" s="54"/>
      <c r="K58" s="43"/>
      <c r="L58" s="67">
        <v>7.99</v>
      </c>
      <c r="M58" s="57">
        <f>L58*Budget!$B$5</f>
        <v>5604.9850000000006</v>
      </c>
      <c r="N58" s="72"/>
      <c r="O58" s="72"/>
      <c r="P58" s="72"/>
      <c r="Q58" s="80" t="s">
        <v>202</v>
      </c>
      <c r="R58" s="43" t="s">
        <v>222</v>
      </c>
      <c r="S58" s="98">
        <f>L58</f>
        <v>7.99</v>
      </c>
      <c r="T58" s="98">
        <f t="shared" si="0"/>
        <v>7.99</v>
      </c>
    </row>
    <row r="59" spans="1:20" outlineLevel="1" x14ac:dyDescent="0.35">
      <c r="A59" s="102">
        <v>37</v>
      </c>
      <c r="B59" s="74" t="s">
        <v>238</v>
      </c>
      <c r="C59" s="123" t="s">
        <v>261</v>
      </c>
      <c r="D59" s="1" t="s">
        <v>44</v>
      </c>
      <c r="E59" s="1" t="s">
        <v>59</v>
      </c>
      <c r="F59" s="1" t="s">
        <v>138</v>
      </c>
      <c r="G59" s="12" t="s">
        <v>45</v>
      </c>
      <c r="H59" s="77" t="s">
        <v>33</v>
      </c>
      <c r="I59" s="54" t="s">
        <v>59</v>
      </c>
      <c r="J59" s="54"/>
      <c r="K59" s="43"/>
      <c r="L59" s="67">
        <v>2.1800000000000002</v>
      </c>
      <c r="M59" s="57">
        <f>L59*Budget!$B$5</f>
        <v>1529.2700000000002</v>
      </c>
      <c r="N59" s="72"/>
      <c r="O59" s="72"/>
      <c r="P59" s="72"/>
      <c r="Q59" s="82" t="s">
        <v>242</v>
      </c>
      <c r="R59" s="43" t="s">
        <v>222</v>
      </c>
      <c r="S59" s="98"/>
      <c r="T59" s="98">
        <f t="shared" si="0"/>
        <v>2.1800000000000002</v>
      </c>
    </row>
    <row r="60" spans="1:20" outlineLevel="1" x14ac:dyDescent="0.35">
      <c r="A60" s="102">
        <v>40</v>
      </c>
      <c r="B60" s="74" t="s">
        <v>238</v>
      </c>
      <c r="C60" s="123" t="s">
        <v>261</v>
      </c>
      <c r="D60" s="1" t="s">
        <v>51</v>
      </c>
      <c r="E60" s="1" t="s">
        <v>59</v>
      </c>
      <c r="F60" s="1" t="s">
        <v>141</v>
      </c>
      <c r="G60" s="12" t="s">
        <v>52</v>
      </c>
      <c r="H60" s="77" t="s">
        <v>235</v>
      </c>
      <c r="I60" s="54" t="s">
        <v>59</v>
      </c>
      <c r="J60" s="54"/>
      <c r="K60" s="43"/>
      <c r="L60" s="67">
        <v>39.69</v>
      </c>
      <c r="M60" s="57">
        <f>L60*Budget!$B$5</f>
        <v>27842.535</v>
      </c>
      <c r="N60" s="72"/>
      <c r="O60" s="72"/>
      <c r="P60" s="72"/>
      <c r="Q60" s="81" t="s">
        <v>243</v>
      </c>
      <c r="R60" s="43" t="s">
        <v>222</v>
      </c>
      <c r="S60" s="98"/>
      <c r="T60" s="98">
        <f t="shared" si="0"/>
        <v>39.69</v>
      </c>
    </row>
    <row r="61" spans="1:20" outlineLevel="1" x14ac:dyDescent="0.35">
      <c r="A61" s="102">
        <v>51</v>
      </c>
      <c r="B61" s="74" t="s">
        <v>238</v>
      </c>
      <c r="C61" s="123" t="s">
        <v>261</v>
      </c>
      <c r="D61" s="1"/>
      <c r="E61" s="1" t="s">
        <v>59</v>
      </c>
      <c r="F61" s="1" t="s">
        <v>251</v>
      </c>
      <c r="G61" s="12" t="s">
        <v>249</v>
      </c>
      <c r="H61" s="77" t="s">
        <v>256</v>
      </c>
      <c r="I61" s="54" t="s">
        <v>59</v>
      </c>
      <c r="J61" s="54"/>
      <c r="K61" s="68"/>
      <c r="L61" s="67">
        <v>0</v>
      </c>
      <c r="M61" s="57">
        <v>0</v>
      </c>
      <c r="N61" s="72"/>
      <c r="O61" s="72"/>
      <c r="P61" s="72"/>
      <c r="Q61" s="68"/>
      <c r="R61" s="68"/>
      <c r="S61" s="99"/>
      <c r="T61" s="99"/>
    </row>
    <row r="62" spans="1:20" x14ac:dyDescent="0.35">
      <c r="A62" s="107"/>
      <c r="B62" s="108"/>
      <c r="C62" s="108"/>
      <c r="D62" s="109"/>
      <c r="E62" s="109"/>
      <c r="F62" s="109"/>
      <c r="G62" s="110"/>
      <c r="H62" s="111"/>
      <c r="I62" s="112"/>
      <c r="J62" s="113"/>
      <c r="K62" s="116"/>
      <c r="L62" s="114"/>
      <c r="M62" s="115"/>
      <c r="N62" s="117"/>
      <c r="O62" s="117"/>
      <c r="P62" s="117"/>
      <c r="Q62" s="118" t="s">
        <v>158</v>
      </c>
      <c r="R62" s="116"/>
      <c r="S62" s="118">
        <f>SUM(S55:S61)</f>
        <v>21.66</v>
      </c>
      <c r="T62" s="118">
        <f>SUM(T55:T61)</f>
        <v>90.990000000000009</v>
      </c>
    </row>
    <row r="63" spans="1:20" x14ac:dyDescent="0.35">
      <c r="B63" s="75" t="s">
        <v>239</v>
      </c>
      <c r="C63" s="123" t="s">
        <v>87</v>
      </c>
      <c r="D63" s="95"/>
      <c r="E63" s="15"/>
      <c r="F63" s="15"/>
      <c r="G63" s="166" t="s">
        <v>288</v>
      </c>
      <c r="H63" s="103"/>
      <c r="I63" s="104"/>
      <c r="J63" s="167" t="s">
        <v>292</v>
      </c>
      <c r="K63" s="167"/>
      <c r="L63" s="106">
        <f>SUM(L64:L72)</f>
        <v>85.92</v>
      </c>
      <c r="M63" s="105"/>
      <c r="N63" s="72"/>
      <c r="O63" s="72"/>
      <c r="P63" s="72"/>
      <c r="Q63" s="167"/>
      <c r="R63" s="167"/>
      <c r="S63" s="167"/>
      <c r="T63" s="167"/>
    </row>
    <row r="64" spans="1:20" outlineLevel="1" x14ac:dyDescent="0.35">
      <c r="A64" s="102">
        <v>31</v>
      </c>
      <c r="B64" s="75" t="s">
        <v>239</v>
      </c>
      <c r="C64" s="123" t="s">
        <v>262</v>
      </c>
      <c r="D64" s="1" t="s">
        <v>31</v>
      </c>
      <c r="E64" s="1" t="s">
        <v>59</v>
      </c>
      <c r="F64" s="1" t="s">
        <v>132</v>
      </c>
      <c r="G64" s="12" t="s">
        <v>32</v>
      </c>
      <c r="H64" s="77" t="s">
        <v>22</v>
      </c>
      <c r="I64" s="54" t="s">
        <v>59</v>
      </c>
      <c r="J64" s="54"/>
      <c r="K64" s="43"/>
      <c r="L64" s="67">
        <v>11.5</v>
      </c>
      <c r="M64" s="57">
        <f>L64*Budget!$B$5</f>
        <v>8067.25</v>
      </c>
      <c r="N64" s="72"/>
      <c r="O64" s="72"/>
      <c r="P64" s="72"/>
      <c r="Q64" s="80" t="s">
        <v>202</v>
      </c>
      <c r="R64" s="43" t="s">
        <v>223</v>
      </c>
      <c r="S64" s="98">
        <f>L64</f>
        <v>11.5</v>
      </c>
      <c r="T64" s="98">
        <f>L64</f>
        <v>11.5</v>
      </c>
    </row>
    <row r="65" spans="1:20" ht="26.4" outlineLevel="1" x14ac:dyDescent="0.35">
      <c r="A65" s="102">
        <v>34</v>
      </c>
      <c r="B65" s="75" t="s">
        <v>239</v>
      </c>
      <c r="C65" s="123" t="s">
        <v>262</v>
      </c>
      <c r="D65" s="1" t="s">
        <v>38</v>
      </c>
      <c r="E65" s="1" t="s">
        <v>59</v>
      </c>
      <c r="F65" s="1" t="s">
        <v>135</v>
      </c>
      <c r="G65" s="12" t="s">
        <v>39</v>
      </c>
      <c r="H65" s="77" t="s">
        <v>33</v>
      </c>
      <c r="I65" s="54" t="s">
        <v>59</v>
      </c>
      <c r="J65" s="54"/>
      <c r="K65" s="43"/>
      <c r="L65" s="67">
        <v>20.21</v>
      </c>
      <c r="M65" s="57">
        <f>L65*Budget!$B$5</f>
        <v>14177.315000000001</v>
      </c>
      <c r="N65" s="72"/>
      <c r="O65" s="72"/>
      <c r="P65" s="72"/>
      <c r="Q65" s="80" t="s">
        <v>202</v>
      </c>
      <c r="R65" s="43" t="s">
        <v>223</v>
      </c>
      <c r="S65" s="98">
        <f>L65</f>
        <v>20.21</v>
      </c>
      <c r="T65" s="98">
        <f>L65</f>
        <v>20.21</v>
      </c>
    </row>
    <row r="66" spans="1:20" ht="26.4" outlineLevel="1" x14ac:dyDescent="0.35">
      <c r="A66" s="102">
        <v>35</v>
      </c>
      <c r="B66" s="75" t="s">
        <v>239</v>
      </c>
      <c r="C66" s="123" t="s">
        <v>262</v>
      </c>
      <c r="D66" s="1" t="s">
        <v>40</v>
      </c>
      <c r="E66" s="1" t="s">
        <v>59</v>
      </c>
      <c r="F66" s="1" t="s">
        <v>136</v>
      </c>
      <c r="G66" s="12" t="s">
        <v>41</v>
      </c>
      <c r="H66" s="77" t="s">
        <v>33</v>
      </c>
      <c r="I66" s="54" t="s">
        <v>59</v>
      </c>
      <c r="J66" s="54"/>
      <c r="K66" s="43"/>
      <c r="L66" s="67">
        <v>14.52</v>
      </c>
      <c r="M66" s="57">
        <f>L66*Budget!$B$5</f>
        <v>10185.779999999999</v>
      </c>
      <c r="N66" s="72"/>
      <c r="O66" s="72"/>
      <c r="P66" s="72"/>
      <c r="Q66" s="80" t="s">
        <v>202</v>
      </c>
      <c r="R66" s="43" t="s">
        <v>223</v>
      </c>
      <c r="S66" s="98">
        <f>L66</f>
        <v>14.52</v>
      </c>
      <c r="T66" s="98">
        <f>L66</f>
        <v>14.52</v>
      </c>
    </row>
    <row r="67" spans="1:20" outlineLevel="1" x14ac:dyDescent="0.35">
      <c r="A67" s="102">
        <v>38</v>
      </c>
      <c r="B67" s="75" t="s">
        <v>239</v>
      </c>
      <c r="C67" s="123" t="s">
        <v>262</v>
      </c>
      <c r="D67" s="1" t="s">
        <v>47</v>
      </c>
      <c r="E67" s="1" t="s">
        <v>59</v>
      </c>
      <c r="F67" s="1" t="s">
        <v>139</v>
      </c>
      <c r="G67" s="12" t="s">
        <v>48</v>
      </c>
      <c r="H67" s="77" t="s">
        <v>235</v>
      </c>
      <c r="I67" s="54" t="s">
        <v>59</v>
      </c>
      <c r="J67" s="54"/>
      <c r="K67" s="43"/>
      <c r="L67" s="67">
        <v>39.69</v>
      </c>
      <c r="M67" s="57">
        <f>L67*Budget!$B$5</f>
        <v>27842.535</v>
      </c>
      <c r="N67" s="72"/>
      <c r="O67" s="72"/>
      <c r="P67" s="72"/>
      <c r="Q67" s="81" t="s">
        <v>243</v>
      </c>
      <c r="R67" s="43" t="s">
        <v>223</v>
      </c>
      <c r="S67" s="84"/>
      <c r="T67" s="84">
        <f>L67</f>
        <v>39.69</v>
      </c>
    </row>
    <row r="68" spans="1:20" ht="26.4" outlineLevel="1" x14ac:dyDescent="0.35">
      <c r="A68" s="102">
        <v>45</v>
      </c>
      <c r="B68" s="75" t="s">
        <v>239</v>
      </c>
      <c r="C68" s="123" t="s">
        <v>262</v>
      </c>
      <c r="D68" s="1" t="s">
        <v>225</v>
      </c>
      <c r="E68" s="1" t="s">
        <v>59</v>
      </c>
      <c r="F68" s="1"/>
      <c r="G68" s="12" t="s">
        <v>229</v>
      </c>
      <c r="H68" s="77" t="s">
        <v>231</v>
      </c>
      <c r="I68" s="54" t="s">
        <v>59</v>
      </c>
      <c r="J68" s="12" t="s">
        <v>254</v>
      </c>
      <c r="K68" s="68"/>
      <c r="L68" s="67">
        <v>0</v>
      </c>
      <c r="M68" s="57">
        <f>L68*Budget!$B$5</f>
        <v>0</v>
      </c>
      <c r="N68" s="73"/>
      <c r="O68" s="73"/>
      <c r="P68" s="73"/>
      <c r="Q68" s="68" t="s">
        <v>225</v>
      </c>
      <c r="R68" s="68" t="s">
        <v>223</v>
      </c>
      <c r="S68" s="90"/>
      <c r="T68" s="90"/>
    </row>
    <row r="69" spans="1:20" ht="26.4" outlineLevel="1" x14ac:dyDescent="0.35">
      <c r="A69" s="102">
        <v>46</v>
      </c>
      <c r="B69" s="75" t="s">
        <v>239</v>
      </c>
      <c r="C69" s="123" t="s">
        <v>262</v>
      </c>
      <c r="D69" s="1" t="s">
        <v>226</v>
      </c>
      <c r="E69" s="1" t="s">
        <v>59</v>
      </c>
      <c r="F69" s="1"/>
      <c r="G69" s="12" t="s">
        <v>232</v>
      </c>
      <c r="H69" s="77" t="s">
        <v>9</v>
      </c>
      <c r="I69" s="54" t="s">
        <v>59</v>
      </c>
      <c r="J69" s="12" t="s">
        <v>254</v>
      </c>
      <c r="K69" s="68"/>
      <c r="L69" s="67">
        <v>0</v>
      </c>
      <c r="M69" s="57">
        <f>L69*Budget!$B$5</f>
        <v>0</v>
      </c>
      <c r="N69" s="73"/>
      <c r="O69" s="73"/>
      <c r="P69" s="73"/>
      <c r="Q69" s="68" t="s">
        <v>226</v>
      </c>
      <c r="R69" s="68" t="s">
        <v>223</v>
      </c>
      <c r="S69" s="90"/>
      <c r="T69" s="90"/>
    </row>
    <row r="70" spans="1:20" ht="26.4" outlineLevel="1" x14ac:dyDescent="0.35">
      <c r="A70" s="102">
        <v>47</v>
      </c>
      <c r="B70" s="75" t="s">
        <v>239</v>
      </c>
      <c r="C70" s="123" t="s">
        <v>262</v>
      </c>
      <c r="D70" s="1" t="s">
        <v>227</v>
      </c>
      <c r="E70" s="1" t="s">
        <v>59</v>
      </c>
      <c r="F70" s="1"/>
      <c r="G70" s="12" t="s">
        <v>233</v>
      </c>
      <c r="H70" s="77" t="s">
        <v>9</v>
      </c>
      <c r="I70" s="54" t="s">
        <v>59</v>
      </c>
      <c r="J70" s="12" t="s">
        <v>254</v>
      </c>
      <c r="K70" s="68"/>
      <c r="L70" s="67">
        <v>0</v>
      </c>
      <c r="M70" s="57">
        <f>L70*Budget!$B$5</f>
        <v>0</v>
      </c>
      <c r="N70" s="73"/>
      <c r="O70" s="73"/>
      <c r="P70" s="73"/>
      <c r="Q70" s="68" t="s">
        <v>227</v>
      </c>
      <c r="R70" s="68" t="s">
        <v>223</v>
      </c>
      <c r="S70" s="90"/>
      <c r="T70" s="90"/>
    </row>
    <row r="71" spans="1:20" ht="26.4" outlineLevel="1" x14ac:dyDescent="0.35">
      <c r="A71" s="102">
        <v>48</v>
      </c>
      <c r="B71" s="75" t="s">
        <v>239</v>
      </c>
      <c r="C71" s="123" t="s">
        <v>262</v>
      </c>
      <c r="D71" s="1" t="s">
        <v>228</v>
      </c>
      <c r="E71" s="1" t="s">
        <v>59</v>
      </c>
      <c r="F71" s="1"/>
      <c r="G71" s="12" t="s">
        <v>234</v>
      </c>
      <c r="H71" s="77" t="s">
        <v>235</v>
      </c>
      <c r="I71" s="54" t="s">
        <v>59</v>
      </c>
      <c r="J71" s="12" t="s">
        <v>254</v>
      </c>
      <c r="K71" s="68"/>
      <c r="L71" s="67">
        <v>0</v>
      </c>
      <c r="M71" s="57">
        <f>L71*Budget!$B$5</f>
        <v>0</v>
      </c>
      <c r="N71" s="73"/>
      <c r="O71" s="73"/>
      <c r="P71" s="73"/>
      <c r="Q71" s="68" t="s">
        <v>228</v>
      </c>
      <c r="R71" s="68" t="s">
        <v>223</v>
      </c>
      <c r="S71" s="90"/>
      <c r="T71" s="90"/>
    </row>
    <row r="72" spans="1:20" outlineLevel="1" x14ac:dyDescent="0.35">
      <c r="A72" s="102">
        <v>52</v>
      </c>
      <c r="B72" s="75" t="s">
        <v>239</v>
      </c>
      <c r="C72" s="123" t="s">
        <v>262</v>
      </c>
      <c r="D72" s="1"/>
      <c r="E72" s="1" t="s">
        <v>59</v>
      </c>
      <c r="F72" s="1" t="s">
        <v>252</v>
      </c>
      <c r="G72" s="12" t="s">
        <v>249</v>
      </c>
      <c r="H72" s="77" t="s">
        <v>256</v>
      </c>
      <c r="I72" s="54" t="s">
        <v>59</v>
      </c>
      <c r="J72" s="54"/>
      <c r="K72" s="68"/>
      <c r="L72" s="67">
        <v>0</v>
      </c>
      <c r="M72" s="57">
        <v>0</v>
      </c>
      <c r="N72" s="72"/>
      <c r="O72" s="72"/>
      <c r="P72" s="72"/>
      <c r="Q72" s="68"/>
      <c r="R72" s="68"/>
      <c r="S72" s="90"/>
      <c r="T72" s="90"/>
    </row>
    <row r="73" spans="1:20" x14ac:dyDescent="0.35">
      <c r="A73" s="107"/>
      <c r="B73" s="108"/>
      <c r="C73" s="108"/>
      <c r="D73" s="109"/>
      <c r="E73" s="109"/>
      <c r="F73" s="109"/>
      <c r="G73" s="110"/>
      <c r="H73" s="111"/>
      <c r="I73" s="112"/>
      <c r="J73" s="113"/>
      <c r="K73" s="116"/>
      <c r="L73" s="114"/>
      <c r="M73" s="115"/>
      <c r="N73" s="117"/>
      <c r="O73" s="117"/>
      <c r="P73" s="117"/>
      <c r="Q73" s="118" t="s">
        <v>158</v>
      </c>
      <c r="R73" s="116"/>
      <c r="S73" s="118">
        <f>SUM(S64:S72)</f>
        <v>46.230000000000004</v>
      </c>
      <c r="T73" s="118">
        <f>SUM(T64:T72)</f>
        <v>85.92</v>
      </c>
    </row>
    <row r="74" spans="1:20" x14ac:dyDescent="0.35">
      <c r="B74" s="76" t="s">
        <v>240</v>
      </c>
      <c r="C74" s="123" t="s">
        <v>87</v>
      </c>
      <c r="D74" s="95"/>
      <c r="E74" s="15"/>
      <c r="F74" s="15"/>
      <c r="G74" s="166" t="s">
        <v>289</v>
      </c>
      <c r="H74" s="103"/>
      <c r="I74" s="104"/>
      <c r="J74" s="167" t="s">
        <v>292</v>
      </c>
      <c r="K74" s="167"/>
      <c r="L74" s="106">
        <f>SUM(L75:L76)</f>
        <v>31.94</v>
      </c>
      <c r="M74" s="105"/>
      <c r="N74" s="72"/>
      <c r="O74" s="72"/>
      <c r="P74" s="72"/>
      <c r="Q74" s="167"/>
      <c r="R74" s="167"/>
      <c r="S74" s="167"/>
      <c r="T74" s="167"/>
    </row>
    <row r="75" spans="1:20" ht="26.4" outlineLevel="1" x14ac:dyDescent="0.35">
      <c r="A75" s="102">
        <v>23</v>
      </c>
      <c r="B75" s="76" t="s">
        <v>240</v>
      </c>
      <c r="C75" s="123" t="s">
        <v>263</v>
      </c>
      <c r="D75" s="1" t="s">
        <v>14</v>
      </c>
      <c r="E75" s="1" t="s">
        <v>59</v>
      </c>
      <c r="F75" s="1" t="s">
        <v>124</v>
      </c>
      <c r="G75" s="12" t="s">
        <v>15</v>
      </c>
      <c r="H75" s="77" t="s">
        <v>9</v>
      </c>
      <c r="I75" s="54" t="s">
        <v>59</v>
      </c>
      <c r="J75" s="54"/>
      <c r="K75" s="43"/>
      <c r="L75" s="67">
        <v>31.94</v>
      </c>
      <c r="M75" s="57">
        <f>L75*Budget!$B$5</f>
        <v>22405.91</v>
      </c>
      <c r="N75" s="72"/>
      <c r="O75" s="72"/>
      <c r="P75" s="72"/>
      <c r="Q75" s="81" t="s">
        <v>243</v>
      </c>
      <c r="R75" s="68" t="s">
        <v>224</v>
      </c>
      <c r="S75" s="98"/>
      <c r="T75" s="98">
        <f>L75</f>
        <v>31.94</v>
      </c>
    </row>
    <row r="76" spans="1:20" outlineLevel="1" x14ac:dyDescent="0.35">
      <c r="A76" s="102">
        <v>53</v>
      </c>
      <c r="B76" s="76" t="s">
        <v>240</v>
      </c>
      <c r="C76" s="123" t="s">
        <v>263</v>
      </c>
      <c r="D76" s="1"/>
      <c r="E76" s="1" t="s">
        <v>59</v>
      </c>
      <c r="F76" s="1" t="s">
        <v>253</v>
      </c>
      <c r="G76" s="12" t="s">
        <v>249</v>
      </c>
      <c r="H76" s="77" t="s">
        <v>256</v>
      </c>
      <c r="I76" s="54" t="s">
        <v>59</v>
      </c>
      <c r="J76" s="54"/>
      <c r="K76" s="68"/>
      <c r="L76" s="67">
        <v>0</v>
      </c>
      <c r="M76" s="57">
        <v>0</v>
      </c>
      <c r="N76" s="72"/>
      <c r="O76" s="72"/>
      <c r="P76" s="72"/>
      <c r="Q76" s="68"/>
      <c r="R76" s="68"/>
      <c r="S76" s="90"/>
      <c r="T76" s="90"/>
    </row>
    <row r="77" spans="1:20" x14ac:dyDescent="0.35">
      <c r="A77" s="107"/>
      <c r="B77" s="108"/>
      <c r="C77" s="108"/>
      <c r="D77" s="109"/>
      <c r="E77" s="109"/>
      <c r="F77" s="109"/>
      <c r="G77" s="110"/>
      <c r="H77" s="111"/>
      <c r="I77" s="112"/>
      <c r="J77" s="113"/>
      <c r="K77" s="116"/>
      <c r="L77" s="114"/>
      <c r="M77" s="115"/>
      <c r="N77" s="117"/>
      <c r="O77" s="117"/>
      <c r="P77" s="117"/>
      <c r="Q77" s="118" t="s">
        <v>158</v>
      </c>
      <c r="R77" s="116"/>
      <c r="S77" s="118">
        <f>SUM(S75:S76)</f>
        <v>0</v>
      </c>
      <c r="T77" s="118">
        <f>SUM(T75:T76)</f>
        <v>31.94</v>
      </c>
    </row>
    <row r="78" spans="1:20" x14ac:dyDescent="0.35">
      <c r="B78" s="44" t="s">
        <v>290</v>
      </c>
      <c r="C78" s="123" t="s">
        <v>87</v>
      </c>
      <c r="D78" s="95"/>
      <c r="E78" s="15"/>
      <c r="F78" s="15"/>
      <c r="G78" s="166" t="s">
        <v>291</v>
      </c>
      <c r="H78" s="103"/>
      <c r="I78" s="104"/>
      <c r="J78" s="167" t="s">
        <v>292</v>
      </c>
      <c r="K78" s="167"/>
      <c r="L78" s="106">
        <f>SUM(L79:L88)</f>
        <v>74.290000000000006</v>
      </c>
      <c r="M78" s="105"/>
      <c r="N78" s="72"/>
      <c r="O78" s="72"/>
      <c r="P78" s="72"/>
      <c r="Q78" s="167"/>
      <c r="R78" s="167"/>
      <c r="S78" s="167"/>
      <c r="T78" s="167"/>
    </row>
    <row r="79" spans="1:20" outlineLevel="1" x14ac:dyDescent="0.35">
      <c r="A79" s="102">
        <v>1</v>
      </c>
      <c r="B79" s="44" t="s">
        <v>290</v>
      </c>
      <c r="C79" s="44" t="s">
        <v>87</v>
      </c>
      <c r="D79" s="53" t="s">
        <v>195</v>
      </c>
      <c r="E79" s="1" t="s">
        <v>161</v>
      </c>
      <c r="F79" s="1" t="s">
        <v>162</v>
      </c>
      <c r="G79" s="12" t="s">
        <v>179</v>
      </c>
      <c r="H79" s="77" t="s">
        <v>202</v>
      </c>
      <c r="I79" s="54" t="s">
        <v>60</v>
      </c>
      <c r="J79" s="43" t="s">
        <v>201</v>
      </c>
      <c r="K79" s="43"/>
      <c r="L79" s="68"/>
      <c r="M79" s="57">
        <v>0</v>
      </c>
      <c r="N79" s="72"/>
      <c r="O79" s="72"/>
      <c r="P79" s="72"/>
      <c r="Q79" s="43"/>
      <c r="R79" s="43"/>
      <c r="S79" s="83"/>
      <c r="T79" s="83"/>
    </row>
    <row r="80" spans="1:20" outlineLevel="1" x14ac:dyDescent="0.35">
      <c r="A80" s="102">
        <v>5</v>
      </c>
      <c r="B80" s="44" t="s">
        <v>290</v>
      </c>
      <c r="C80" s="44" t="s">
        <v>87</v>
      </c>
      <c r="D80" s="53" t="s">
        <v>195</v>
      </c>
      <c r="E80" s="1" t="s">
        <v>161</v>
      </c>
      <c r="F80" s="1" t="s">
        <v>166</v>
      </c>
      <c r="G80" s="96" t="s">
        <v>183</v>
      </c>
      <c r="H80" s="77" t="s">
        <v>202</v>
      </c>
      <c r="I80" s="54" t="s">
        <v>60</v>
      </c>
      <c r="J80" s="43"/>
      <c r="K80" s="43"/>
      <c r="L80" s="68"/>
      <c r="M80" s="57">
        <v>0</v>
      </c>
      <c r="N80" s="72"/>
      <c r="O80" s="72"/>
      <c r="P80" s="72"/>
      <c r="Q80" s="43"/>
      <c r="R80" s="43"/>
      <c r="S80" s="83"/>
      <c r="T80" s="83"/>
    </row>
    <row r="81" spans="1:21" ht="26.4" outlineLevel="1" x14ac:dyDescent="0.35">
      <c r="A81" s="102">
        <v>8</v>
      </c>
      <c r="B81" s="44" t="s">
        <v>290</v>
      </c>
      <c r="C81" s="44" t="s">
        <v>87</v>
      </c>
      <c r="D81" s="1" t="s">
        <v>7</v>
      </c>
      <c r="E81" s="1" t="s">
        <v>60</v>
      </c>
      <c r="F81" s="1" t="s">
        <v>93</v>
      </c>
      <c r="G81" s="12" t="s">
        <v>73</v>
      </c>
      <c r="H81" s="77" t="s">
        <v>9</v>
      </c>
      <c r="I81" s="54" t="s">
        <v>60</v>
      </c>
      <c r="J81" s="56" t="s">
        <v>198</v>
      </c>
      <c r="K81" s="43"/>
      <c r="L81" s="56">
        <v>6.11</v>
      </c>
      <c r="M81" s="57">
        <f>L81*Budget!$B$5</f>
        <v>4286.165</v>
      </c>
      <c r="N81" s="72"/>
      <c r="O81" s="72"/>
      <c r="P81" s="72"/>
      <c r="Q81" s="43"/>
      <c r="R81" s="43"/>
      <c r="S81" s="83"/>
      <c r="T81" s="83"/>
    </row>
    <row r="82" spans="1:21" outlineLevel="1" x14ac:dyDescent="0.35">
      <c r="A82" s="102">
        <v>9</v>
      </c>
      <c r="B82" s="44" t="s">
        <v>290</v>
      </c>
      <c r="C82" s="44" t="s">
        <v>87</v>
      </c>
      <c r="D82" s="1" t="s">
        <v>10</v>
      </c>
      <c r="E82" s="1" t="s">
        <v>60</v>
      </c>
      <c r="F82" s="1" t="s">
        <v>94</v>
      </c>
      <c r="G82" s="12" t="s">
        <v>74</v>
      </c>
      <c r="H82" s="77" t="s">
        <v>76</v>
      </c>
      <c r="I82" s="54" t="s">
        <v>60</v>
      </c>
      <c r="J82" s="55"/>
      <c r="K82" s="43"/>
      <c r="L82" s="56">
        <v>13.37</v>
      </c>
      <c r="M82" s="57">
        <f>L82*Budget!$B$5</f>
        <v>9379.0550000000003</v>
      </c>
      <c r="N82" s="72"/>
      <c r="O82" s="72"/>
      <c r="P82" s="72"/>
      <c r="Q82" s="43"/>
      <c r="R82" s="43"/>
      <c r="S82" s="83"/>
      <c r="T82" s="83"/>
    </row>
    <row r="83" spans="1:21" outlineLevel="1" x14ac:dyDescent="0.35">
      <c r="A83" s="102">
        <v>10</v>
      </c>
      <c r="B83" s="44" t="s">
        <v>290</v>
      </c>
      <c r="C83" s="44" t="s">
        <v>87</v>
      </c>
      <c r="D83" s="1" t="s">
        <v>12</v>
      </c>
      <c r="E83" s="1" t="s">
        <v>60</v>
      </c>
      <c r="F83" s="1" t="s">
        <v>95</v>
      </c>
      <c r="G83" s="12" t="s">
        <v>75</v>
      </c>
      <c r="H83" s="77" t="s">
        <v>76</v>
      </c>
      <c r="I83" s="54" t="s">
        <v>60</v>
      </c>
      <c r="J83" s="55"/>
      <c r="K83" s="43"/>
      <c r="L83" s="56">
        <v>7.56</v>
      </c>
      <c r="M83" s="57">
        <f>L83*Budget!$B$5</f>
        <v>5303.34</v>
      </c>
      <c r="N83" s="72"/>
      <c r="O83" s="72"/>
      <c r="P83" s="72"/>
      <c r="Q83" s="43"/>
      <c r="R83" s="43"/>
      <c r="S83" s="83"/>
      <c r="T83" s="83"/>
    </row>
    <row r="84" spans="1:21" outlineLevel="1" x14ac:dyDescent="0.35">
      <c r="A84" s="102">
        <v>11</v>
      </c>
      <c r="B84" s="44" t="s">
        <v>290</v>
      </c>
      <c r="C84" s="44" t="s">
        <v>87</v>
      </c>
      <c r="D84" s="1" t="s">
        <v>14</v>
      </c>
      <c r="E84" s="1" t="s">
        <v>60</v>
      </c>
      <c r="F84" s="1" t="s">
        <v>96</v>
      </c>
      <c r="G84" s="12" t="s">
        <v>68</v>
      </c>
      <c r="H84" s="77" t="s">
        <v>77</v>
      </c>
      <c r="I84" s="54" t="s">
        <v>60</v>
      </c>
      <c r="J84" s="55"/>
      <c r="K84" s="43"/>
      <c r="L84" s="56">
        <v>9.74</v>
      </c>
      <c r="M84" s="57">
        <f>L84*Budget!$B$5</f>
        <v>6832.6100000000006</v>
      </c>
      <c r="N84" s="72"/>
      <c r="O84" s="72"/>
      <c r="P84" s="72"/>
      <c r="Q84" s="43"/>
      <c r="R84" s="43"/>
      <c r="S84" s="83"/>
      <c r="T84" s="83"/>
    </row>
    <row r="85" spans="1:21" outlineLevel="1" x14ac:dyDescent="0.35">
      <c r="A85" s="102">
        <v>12</v>
      </c>
      <c r="B85" s="44" t="s">
        <v>290</v>
      </c>
      <c r="C85" s="44" t="s">
        <v>87</v>
      </c>
      <c r="D85" s="1" t="s">
        <v>16</v>
      </c>
      <c r="E85" s="1" t="s">
        <v>60</v>
      </c>
      <c r="F85" s="1" t="s">
        <v>97</v>
      </c>
      <c r="G85" s="12" t="s">
        <v>69</v>
      </c>
      <c r="H85" s="77" t="s">
        <v>77</v>
      </c>
      <c r="I85" s="54" t="s">
        <v>60</v>
      </c>
      <c r="J85" s="55"/>
      <c r="K85" s="43"/>
      <c r="L85" s="56">
        <v>1.75</v>
      </c>
      <c r="M85" s="57">
        <f>L85*Budget!$B$5</f>
        <v>1227.625</v>
      </c>
      <c r="N85" s="72"/>
      <c r="O85" s="72"/>
      <c r="P85" s="72"/>
      <c r="Q85" s="43"/>
      <c r="R85" s="43"/>
      <c r="S85" s="83"/>
      <c r="T85" s="83"/>
    </row>
    <row r="86" spans="1:21" outlineLevel="1" x14ac:dyDescent="0.35">
      <c r="A86" s="102">
        <v>13</v>
      </c>
      <c r="B86" s="44" t="s">
        <v>290</v>
      </c>
      <c r="C86" s="44" t="s">
        <v>87</v>
      </c>
      <c r="D86" s="1" t="s">
        <v>18</v>
      </c>
      <c r="E86" s="1" t="s">
        <v>60</v>
      </c>
      <c r="F86" s="1" t="s">
        <v>98</v>
      </c>
      <c r="G86" s="12" t="s">
        <v>70</v>
      </c>
      <c r="H86" s="77" t="s">
        <v>77</v>
      </c>
      <c r="I86" s="54" t="s">
        <v>60</v>
      </c>
      <c r="J86" s="55"/>
      <c r="K86" s="43"/>
      <c r="L86" s="56">
        <v>14.82</v>
      </c>
      <c r="M86" s="57">
        <f>L86*Budget!$B$5</f>
        <v>10396.23</v>
      </c>
      <c r="N86" s="72"/>
      <c r="O86" s="72"/>
      <c r="P86" s="72"/>
      <c r="Q86" s="43"/>
      <c r="R86" s="43"/>
      <c r="S86" s="83"/>
      <c r="T86" s="83"/>
    </row>
    <row r="87" spans="1:21" ht="26.4" outlineLevel="1" x14ac:dyDescent="0.35">
      <c r="A87" s="102">
        <v>14</v>
      </c>
      <c r="B87" s="44" t="s">
        <v>290</v>
      </c>
      <c r="C87" s="44" t="s">
        <v>87</v>
      </c>
      <c r="D87" s="1" t="s">
        <v>20</v>
      </c>
      <c r="E87" s="1" t="s">
        <v>60</v>
      </c>
      <c r="F87" s="1" t="s">
        <v>99</v>
      </c>
      <c r="G87" s="12" t="s">
        <v>71</v>
      </c>
      <c r="H87" s="77" t="s">
        <v>77</v>
      </c>
      <c r="I87" s="54" t="s">
        <v>60</v>
      </c>
      <c r="J87" s="55"/>
      <c r="K87" s="43"/>
      <c r="L87" s="56">
        <v>10.47</v>
      </c>
      <c r="M87" s="57">
        <f>L87*Budget!$B$5</f>
        <v>7344.7050000000008</v>
      </c>
      <c r="N87" s="72"/>
      <c r="O87" s="72"/>
      <c r="P87" s="72"/>
      <c r="Q87" s="43"/>
      <c r="R87" s="43"/>
      <c r="S87" s="83"/>
      <c r="T87" s="83"/>
    </row>
    <row r="88" spans="1:21" ht="26.4" outlineLevel="1" x14ac:dyDescent="0.35">
      <c r="A88" s="102">
        <v>15</v>
      </c>
      <c r="B88" s="44" t="s">
        <v>290</v>
      </c>
      <c r="C88" s="44" t="s">
        <v>87</v>
      </c>
      <c r="D88" s="1" t="s">
        <v>23</v>
      </c>
      <c r="E88" s="1" t="s">
        <v>60</v>
      </c>
      <c r="F88" s="1" t="s">
        <v>100</v>
      </c>
      <c r="G88" s="12" t="s">
        <v>72</v>
      </c>
      <c r="H88" s="77" t="s">
        <v>77</v>
      </c>
      <c r="I88" s="54" t="s">
        <v>60</v>
      </c>
      <c r="J88" s="55"/>
      <c r="K88" s="43"/>
      <c r="L88" s="56">
        <v>10.47</v>
      </c>
      <c r="M88" s="57">
        <f>L88*Budget!$B$5</f>
        <v>7344.7050000000008</v>
      </c>
      <c r="N88" s="72"/>
      <c r="O88" s="72"/>
      <c r="P88" s="72"/>
      <c r="Q88" s="43"/>
      <c r="R88" s="43"/>
      <c r="S88" s="83"/>
      <c r="T88" s="83"/>
    </row>
    <row r="89" spans="1:21" x14ac:dyDescent="0.35">
      <c r="D89" s="93"/>
      <c r="E89" s="93"/>
      <c r="F89" s="93"/>
      <c r="G89" s="94"/>
      <c r="H89" s="3"/>
      <c r="L89" s="37"/>
    </row>
    <row r="90" spans="1:21" x14ac:dyDescent="0.35">
      <c r="S90" s="84">
        <f>S25+S51+S62+S73+S77</f>
        <v>102.41</v>
      </c>
      <c r="T90" s="84">
        <f>T25+T51+T62+T73+T77</f>
        <v>327.94</v>
      </c>
    </row>
    <row r="91" spans="1:21" x14ac:dyDescent="0.35">
      <c r="R91" s="87" t="s">
        <v>247</v>
      </c>
      <c r="S91" s="86">
        <f>S90/T90</f>
        <v>0.31228273464658168</v>
      </c>
      <c r="T91" s="88" t="s">
        <v>248</v>
      </c>
      <c r="U91" s="89"/>
    </row>
    <row r="92" spans="1:21" x14ac:dyDescent="0.35">
      <c r="S92" s="92">
        <f>S90*Budget!B5</f>
        <v>71840.614999999991</v>
      </c>
      <c r="T92" s="92">
        <f>T90*Budget!B5</f>
        <v>230049.91</v>
      </c>
    </row>
    <row r="93" spans="1:21" x14ac:dyDescent="0.35">
      <c r="S93" s="92">
        <v>160000</v>
      </c>
      <c r="T93" s="85">
        <f>S93/T92</f>
        <v>0.69550125014176267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3 g X U 8 k + Z j e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a U W 6 b k E 2 + j C u j T 7 U C 3 Y A U E s D B B Q A A g A I A I 9 4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B d T K I p H u A 4 A A A A R A A A A E w A c A E Z v c m 1 1 b G F z L 1 N l Y 3 R p b 2 4 x L m 0 g o h g A K K A U A A A A A A A A A A A A A A A A A A A A A A A A A A A A K 0 5 N L s n M z 1 M I h t C G 1 g B Q S w E C L Q A U A A I A C A C P e B d T y T 5 m N 6 U A A A D 1 A A A A E g A A A A A A A A A A A A A A A A A A A A A A Q 2 9 u Z m l n L 1 B h Y 2 t h Z 2 U u e G 1 s U E s B A i 0 A F A A C A A g A j 3 g X U w / K 6 a u k A A A A 6 Q A A A B M A A A A A A A A A A A A A A A A A 8 Q A A A F t D b 2 5 0 Z W 5 0 X 1 R 5 c G V z X S 5 4 b W x Q S w E C L Q A U A A I A C A C P e B d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N 0 W 9 Z E Y e U e N J E W n b z / L e A A A A A A C A A A A A A A D Z g A A w A A A A B A A A A B h h z I r n d Z s w q C X a z p c t L F r A A A A A A S A A A C g A A A A E A A A A P W G Q M / y 3 F M z n + K U 4 e 0 w Z 1 J Q A A A A X z H 2 g q + W 4 3 x D o b s P n M n m / w N X X h X W X T z W 9 T i 6 z z i f L c 9 D t E L u a F F E x R I j 0 E o U p V C z v X e 4 9 u q 9 P o I x Z V 0 3 Z l s A B G D B u s i e / Z J k J g k 9 f g M r u u A U A A A A R r x W O h m z 4 p o Y z 1 7 f V j f h t x U n N F 0 = < / D a t a M a s h u p > 
</file>

<file path=customXml/itemProps1.xml><?xml version="1.0" encoding="utf-8"?>
<ds:datastoreItem xmlns:ds="http://schemas.openxmlformats.org/officeDocument/2006/customXml" ds:itemID="{AA8DCC39-3A6C-4FC2-B91E-66E381B79E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Synthèse SIAAP 210824</vt:lpstr>
      <vt:lpstr>MAJ0830</vt:lpstr>
      <vt:lpstr>MAJ 0823</vt:lpstr>
      <vt:lpstr>Comparaison interne</vt:lpstr>
      <vt:lpstr>Budget</vt:lpstr>
      <vt:lpstr>Calcul interne</vt:lpstr>
      <vt:lpstr>Registre 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BROUSSARD | Studia SAS</dc:creator>
  <cp:lastModifiedBy>Carl Laurier</cp:lastModifiedBy>
  <dcterms:created xsi:type="dcterms:W3CDTF">2021-08-15T19:23:31Z</dcterms:created>
  <dcterms:modified xsi:type="dcterms:W3CDTF">2023-04-06T16:31:20Z</dcterms:modified>
</cp:coreProperties>
</file>