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EXCEL/Stéphane Rosseti/"/>
    </mc:Choice>
  </mc:AlternateContent>
  <xr:revisionPtr revIDLastSave="7" documentId="8_{6BE1A365-766A-44D2-BC53-E9FBD8AF86B2}" xr6:coauthVersionLast="46" xr6:coauthVersionMax="46" xr10:uidLastSave="{293E28DD-B521-476B-BA0C-D2C7D94061A0}"/>
  <bookViews>
    <workbookView minimized="1" xWindow="10350" yWindow="2790" windowWidth="10725" windowHeight="7305" xr2:uid="{00000000-000D-0000-FFFF-FFFF00000000}"/>
  </bookViews>
  <sheets>
    <sheet name="ASS CULTURELLES 2007" sheetId="1" r:id="rId1"/>
    <sheet name="ASS CULTURELLES 2007 - FORMULES" sheetId="3" r:id="rId2"/>
    <sheet name="GRAPH ASS CULTURELLES 2007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D17" i="1" l="1"/>
  <c r="D7" i="1"/>
  <c r="D8" i="1"/>
  <c r="D9" i="1"/>
  <c r="D10" i="1"/>
  <c r="D11" i="1"/>
  <c r="D12" i="1"/>
  <c r="D13" i="1"/>
  <c r="D14" i="1"/>
  <c r="D15" i="1"/>
  <c r="D16" i="1"/>
  <c r="C17" i="3" l="1"/>
  <c r="B17" i="3"/>
  <c r="D16" i="3"/>
  <c r="F16" i="3" s="1"/>
  <c r="D15" i="3"/>
  <c r="G15" i="3" s="1"/>
  <c r="D14" i="3"/>
  <c r="G14" i="3" s="1"/>
  <c r="D13" i="3"/>
  <c r="G13" i="3" s="1"/>
  <c r="D12" i="3"/>
  <c r="F12" i="3" s="1"/>
  <c r="D11" i="3"/>
  <c r="D10" i="3"/>
  <c r="G10" i="3" s="1"/>
  <c r="D9" i="3"/>
  <c r="D8" i="3"/>
  <c r="G8" i="3" s="1"/>
  <c r="D7" i="3"/>
  <c r="G7" i="3" s="1"/>
  <c r="F10" i="3" l="1"/>
  <c r="G11" i="3"/>
  <c r="G12" i="3"/>
  <c r="G16" i="3"/>
  <c r="F8" i="3"/>
  <c r="G9" i="3"/>
  <c r="F14" i="3"/>
  <c r="F7" i="3"/>
  <c r="F9" i="3"/>
  <c r="F11" i="3"/>
  <c r="F13" i="3"/>
  <c r="F15" i="3"/>
  <c r="D17" i="3"/>
  <c r="E13" i="3" s="1"/>
  <c r="E15" i="3" l="1"/>
  <c r="F17" i="3"/>
  <c r="E12" i="3"/>
  <c r="E16" i="3"/>
  <c r="E14" i="3"/>
  <c r="E10" i="3"/>
  <c r="E8" i="3"/>
  <c r="E11" i="3"/>
  <c r="E9" i="3"/>
  <c r="E7" i="3"/>
  <c r="E1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 R</author>
  </authors>
  <commentList>
    <comment ref="G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Mise en forme conditionnelle sur toute la plage pour faire ressortir l'association qui coûte le plus ainsi que celle qui coûte le moins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<sst xmlns="http://schemas.openxmlformats.org/spreadsheetml/2006/main" count="51" uniqueCount="45">
  <si>
    <t>RECAPITULATIF SUBVENTIONS</t>
  </si>
  <si>
    <t>Majoration à appliquer pour l'année 2007</t>
  </si>
  <si>
    <t>Demande 2007 identique à accord 2006:</t>
  </si>
  <si>
    <t>Demande 2007 supérieure à accord 2006 :</t>
  </si>
  <si>
    <t>Associations</t>
  </si>
  <si>
    <t>Demande
2007</t>
  </si>
  <si>
    <t>Accord
2006</t>
  </si>
  <si>
    <t>Proposition 2007</t>
  </si>
  <si>
    <t>En valeur</t>
  </si>
  <si>
    <t>En %</t>
  </si>
  <si>
    <t>Évolution
en %</t>
  </si>
  <si>
    <t>Rang
2007 (1)</t>
  </si>
  <si>
    <t>CFAB St Grégoire</t>
  </si>
  <si>
    <t>Chambre des métiers</t>
  </si>
  <si>
    <t>Club des peintres amateurs</t>
  </si>
  <si>
    <t>Comité des fêtes</t>
  </si>
  <si>
    <t>École de musique</t>
  </si>
  <si>
    <t>LEP St Hélen</t>
  </si>
  <si>
    <t>Lumières</t>
  </si>
  <si>
    <t>Parents d'élèves</t>
  </si>
  <si>
    <t>Récré des petits choux</t>
  </si>
  <si>
    <t>Vie active</t>
  </si>
  <si>
    <t>TOTAL</t>
  </si>
  <si>
    <t>(1) Par ordre décroissant de valeur</t>
  </si>
  <si>
    <r>
      <t>LA GOUESNI</t>
    </r>
    <r>
      <rPr>
        <b/>
        <sz val="12"/>
        <color theme="1"/>
        <rFont val="Calibri"/>
        <family val="2"/>
      </rPr>
      <t>ÈRE</t>
    </r>
  </si>
  <si>
    <r>
      <t xml:space="preserve">Groupe : </t>
    </r>
    <r>
      <rPr>
        <b/>
        <sz val="12"/>
        <color theme="1"/>
        <rFont val="Calibri"/>
        <family val="2"/>
        <scheme val="minor"/>
      </rPr>
      <t>ASSOCIATIONS CULTURELLES</t>
    </r>
  </si>
  <si>
    <t>Conseil Municipal-St Fos</t>
  </si>
  <si>
    <t>GESTION DES SUBVENTIONS DES ASSOCIATIONS</t>
  </si>
  <si>
    <t>Majorations subventions 2017</t>
  </si>
  <si>
    <t>Sollicitations
2017</t>
  </si>
  <si>
    <r>
      <t xml:space="preserve">SI Sollicitation 2017 = Subvention 2016  </t>
    </r>
    <r>
      <rPr>
        <sz val="10"/>
        <color theme="1"/>
        <rFont val="Wingdings"/>
        <charset val="2"/>
      </rPr>
      <t>è</t>
    </r>
  </si>
  <si>
    <r>
      <t xml:space="preserve">SI Sollicitation 2017 &gt; Subvention 2016  </t>
    </r>
    <r>
      <rPr>
        <sz val="10"/>
        <color theme="1"/>
        <rFont val="Wingdings"/>
        <charset val="2"/>
      </rPr>
      <t>è</t>
    </r>
  </si>
  <si>
    <t>Subvention
2016</t>
  </si>
  <si>
    <t>Proposition 2017</t>
  </si>
  <si>
    <t>La Cagnotte St Jean</t>
  </si>
  <si>
    <t>Les petits souliers</t>
  </si>
  <si>
    <t>Les navigateurs anonymes</t>
  </si>
  <si>
    <t>Soutien scolaire</t>
  </si>
  <si>
    <t>Sol Do Fa Si</t>
  </si>
  <si>
    <t>Union des joggeurs</t>
  </si>
  <si>
    <t>Adventure Club</t>
  </si>
  <si>
    <t>Bio Culture</t>
  </si>
  <si>
    <t>Rando Vacances</t>
  </si>
  <si>
    <t>Amicale Rugby</t>
  </si>
  <si>
    <t>Classement
2017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</si>
</sst>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Wingdings"/>
      <charset val="2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10" fontId="4" fillId="0" borderId="7" xfId="0" applyNumberFormat="1" applyFont="1" applyBorder="1"/>
    <xf numFmtId="10" fontId="4" fillId="0" borderId="10" xfId="0" applyNumberFormat="1" applyFont="1" applyBorder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12" xfId="0" applyBorder="1" applyAlignment="1">
      <alignment horizontal="right" vertical="center" indent="1"/>
    </xf>
    <xf numFmtId="0" fontId="0" fillId="0" borderId="13" xfId="0" applyBorder="1" applyAlignment="1">
      <alignment horizontal="right" vertical="center" indent="1"/>
    </xf>
    <xf numFmtId="0" fontId="0" fillId="0" borderId="11" xfId="0" applyBorder="1" applyAlignment="1">
      <alignment horizontal="left" vertical="center" indent="1"/>
    </xf>
    <xf numFmtId="0" fontId="0" fillId="0" borderId="12" xfId="0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0" fontId="3" fillId="0" borderId="13" xfId="0" applyFont="1" applyBorder="1" applyAlignment="1">
      <alignment horizontal="left" vertical="center" indent="1"/>
    </xf>
    <xf numFmtId="8" fontId="0" fillId="2" borderId="11" xfId="0" applyNumberFormat="1" applyFill="1" applyBorder="1" applyAlignment="1">
      <alignment horizontal="right" vertical="center" indent="1"/>
    </xf>
    <xf numFmtId="10" fontId="0" fillId="2" borderId="11" xfId="1" applyNumberFormat="1" applyFont="1" applyFill="1" applyBorder="1" applyAlignment="1">
      <alignment horizontal="right" vertical="center" indent="1"/>
    </xf>
    <xf numFmtId="10" fontId="2" fillId="2" borderId="11" xfId="1" applyNumberFormat="1" applyFont="1" applyFill="1" applyBorder="1" applyAlignment="1">
      <alignment horizontal="right" vertical="center" indent="1"/>
    </xf>
    <xf numFmtId="0" fontId="0" fillId="2" borderId="0" xfId="0" applyFill="1" applyBorder="1" applyAlignment="1">
      <alignment horizontal="right" vertical="center" indent="1"/>
    </xf>
    <xf numFmtId="8" fontId="0" fillId="2" borderId="12" xfId="0" applyNumberFormat="1" applyFill="1" applyBorder="1" applyAlignment="1">
      <alignment horizontal="right" vertical="center" indent="1"/>
    </xf>
    <xf numFmtId="10" fontId="0" fillId="2" borderId="12" xfId="1" applyNumberFormat="1" applyFont="1" applyFill="1" applyBorder="1" applyAlignment="1">
      <alignment horizontal="right" vertical="center" indent="1"/>
    </xf>
    <xf numFmtId="10" fontId="2" fillId="2" borderId="12" xfId="1" applyNumberFormat="1" applyFont="1" applyFill="1" applyBorder="1" applyAlignment="1">
      <alignment horizontal="right" vertical="center" indent="1"/>
    </xf>
    <xf numFmtId="8" fontId="0" fillId="2" borderId="13" xfId="0" applyNumberFormat="1" applyFill="1" applyBorder="1" applyAlignment="1">
      <alignment horizontal="right" vertical="center" indent="1"/>
    </xf>
    <xf numFmtId="10" fontId="0" fillId="2" borderId="13" xfId="1" applyNumberFormat="1" applyFont="1" applyFill="1" applyBorder="1" applyAlignment="1">
      <alignment horizontal="right" vertical="center" indent="1"/>
    </xf>
    <xf numFmtId="10" fontId="2" fillId="2" borderId="13" xfId="1" applyNumberFormat="1" applyFont="1" applyFill="1" applyBorder="1" applyAlignment="1">
      <alignment horizontal="right" vertical="center" indent="1"/>
    </xf>
    <xf numFmtId="0" fontId="0" fillId="2" borderId="1" xfId="0" applyFill="1" applyBorder="1" applyAlignment="1">
      <alignment horizontal="right" indent="1"/>
    </xf>
    <xf numFmtId="10" fontId="0" fillId="2" borderId="1" xfId="0" applyNumberFormat="1" applyFill="1" applyBorder="1" applyAlignment="1">
      <alignment horizontal="right" indent="1"/>
    </xf>
    <xf numFmtId="10" fontId="2" fillId="2" borderId="1" xfId="1" applyNumberFormat="1" applyFont="1" applyFill="1" applyBorder="1" applyAlignment="1">
      <alignment horizontal="right" indent="1"/>
    </xf>
    <xf numFmtId="8" fontId="0" fillId="0" borderId="11" xfId="0" applyNumberFormat="1" applyBorder="1" applyAlignment="1">
      <alignment horizontal="right" vertical="center" indent="1"/>
    </xf>
    <xf numFmtId="8" fontId="0" fillId="0" borderId="12" xfId="0" applyNumberFormat="1" applyBorder="1" applyAlignment="1">
      <alignment horizontal="right" vertical="center" indent="1"/>
    </xf>
    <xf numFmtId="8" fontId="0" fillId="0" borderId="13" xfId="0" applyNumberFormat="1" applyBorder="1" applyAlignment="1">
      <alignment horizontal="right" vertical="center" indent="1"/>
    </xf>
    <xf numFmtId="8" fontId="0" fillId="2" borderId="1" xfId="0" applyNumberFormat="1" applyFill="1" applyBorder="1" applyAlignment="1">
      <alignment horizontal="right" indent="1"/>
    </xf>
    <xf numFmtId="10" fontId="12" fillId="0" borderId="7" xfId="0" applyNumberFormat="1" applyFont="1" applyBorder="1"/>
    <xf numFmtId="10" fontId="12" fillId="0" borderId="10" xfId="0" applyNumberFormat="1" applyFont="1" applyBorder="1"/>
    <xf numFmtId="0" fontId="11" fillId="3" borderId="11" xfId="0" applyFont="1" applyFill="1" applyBorder="1" applyAlignment="1">
      <alignment horizontal="center"/>
    </xf>
    <xf numFmtId="10" fontId="11" fillId="2" borderId="5" xfId="1" applyNumberFormat="1" applyFont="1" applyFill="1" applyBorder="1" applyAlignment="1">
      <alignment horizontal="right" vertical="center" indent="1"/>
    </xf>
    <xf numFmtId="10" fontId="11" fillId="2" borderId="23" xfId="1" applyNumberFormat="1" applyFont="1" applyFill="1" applyBorder="1" applyAlignment="1">
      <alignment horizontal="right" vertical="center" indent="1"/>
    </xf>
    <xf numFmtId="10" fontId="11" fillId="2" borderId="8" xfId="1" applyNumberFormat="1" applyFont="1" applyFill="1" applyBorder="1" applyAlignment="1">
      <alignment horizontal="right" vertical="center" indent="1"/>
    </xf>
    <xf numFmtId="10" fontId="11" fillId="2" borderId="1" xfId="1" applyNumberFormat="1" applyFont="1" applyFill="1" applyBorder="1" applyAlignment="1">
      <alignment horizontal="right" indent="1"/>
    </xf>
    <xf numFmtId="0" fontId="2" fillId="0" borderId="1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2" xfId="0" applyFont="1" applyBorder="1" applyAlignment="1">
      <alignment horizontal="left" vertical="center" indent="1"/>
    </xf>
    <xf numFmtId="0" fontId="14" fillId="0" borderId="12" xfId="0" applyFont="1" applyBorder="1" applyAlignment="1">
      <alignment horizontal="left" vertical="center" indent="1"/>
    </xf>
    <xf numFmtId="0" fontId="14" fillId="0" borderId="13" xfId="0" applyFont="1" applyBorder="1" applyAlignment="1">
      <alignment horizontal="left" vertical="center" indent="1"/>
    </xf>
    <xf numFmtId="0" fontId="0" fillId="2" borderId="21" xfId="0" applyFill="1" applyBorder="1" applyAlignment="1">
      <alignment horizontal="right" vertical="center" indent="2"/>
    </xf>
    <xf numFmtId="0" fontId="0" fillId="2" borderId="24" xfId="0" applyFill="1" applyBorder="1" applyAlignment="1">
      <alignment horizontal="right" vertical="center" indent="2"/>
    </xf>
    <xf numFmtId="0" fontId="0" fillId="2" borderId="22" xfId="0" applyFill="1" applyBorder="1" applyAlignment="1">
      <alignment horizontal="right" vertical="center" indent="2"/>
    </xf>
    <xf numFmtId="0" fontId="11" fillId="3" borderId="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left" indent="1"/>
    </xf>
    <xf numFmtId="0" fontId="12" fillId="3" borderId="4" xfId="0" applyFont="1" applyFill="1" applyBorder="1" applyAlignment="1">
      <alignment horizontal="left" indent="1"/>
    </xf>
    <xf numFmtId="0" fontId="8" fillId="0" borderId="6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0" xfId="0" applyFont="1" applyAlignment="1">
      <alignment horizontal="right" inden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Proposition et demande 2007 - Associations culturelles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1"/>
          <c:order val="0"/>
          <c:tx>
            <c:strRef>
              <c:f>'ASS CULTURELLES 2007'!$D$5:$E$5</c:f>
              <c:strCache>
                <c:ptCount val="1"/>
                <c:pt idx="0">
                  <c:v>Proposition 2017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'ASS CULTURELLES 2007'!$A$7:$A$16</c:f>
              <c:strCache>
                <c:ptCount val="10"/>
                <c:pt idx="0">
                  <c:v>La Cagnotte St Jean</c:v>
                </c:pt>
                <c:pt idx="1">
                  <c:v>Les petits souliers</c:v>
                </c:pt>
                <c:pt idx="2">
                  <c:v>Les navigateurs anonymes</c:v>
                </c:pt>
                <c:pt idx="3">
                  <c:v>Soutien scolaire</c:v>
                </c:pt>
                <c:pt idx="4">
                  <c:v>Sol Do Fa Si</c:v>
                </c:pt>
                <c:pt idx="5">
                  <c:v>Union des joggeurs</c:v>
                </c:pt>
                <c:pt idx="6">
                  <c:v>Adventure Club</c:v>
                </c:pt>
                <c:pt idx="7">
                  <c:v>Bio Culture</c:v>
                </c:pt>
                <c:pt idx="8">
                  <c:v>Rando Vacances</c:v>
                </c:pt>
                <c:pt idx="9">
                  <c:v>Amicale Rugby</c:v>
                </c:pt>
              </c:strCache>
            </c:strRef>
          </c:cat>
          <c:val>
            <c:numRef>
              <c:f>'ASS CULTURELLES 2007'!$D$7:$D$16</c:f>
              <c:numCache>
                <c:formatCode>"€"#,##0.00_);[Red]\("€"#,##0.00\)</c:formatCode>
                <c:ptCount val="10"/>
                <c:pt idx="0">
                  <c:v>190</c:v>
                </c:pt>
                <c:pt idx="1">
                  <c:v>448</c:v>
                </c:pt>
                <c:pt idx="2">
                  <c:v>230</c:v>
                </c:pt>
                <c:pt idx="3">
                  <c:v>817</c:v>
                </c:pt>
                <c:pt idx="4">
                  <c:v>713</c:v>
                </c:pt>
                <c:pt idx="5">
                  <c:v>397</c:v>
                </c:pt>
                <c:pt idx="6">
                  <c:v>1288</c:v>
                </c:pt>
                <c:pt idx="7">
                  <c:v>2300</c:v>
                </c:pt>
                <c:pt idx="8">
                  <c:v>1512</c:v>
                </c:pt>
                <c:pt idx="9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F-43A8-8C90-67883BA4068E}"/>
            </c:ext>
          </c:extLst>
        </c:ser>
        <c:ser>
          <c:idx val="0"/>
          <c:order val="1"/>
          <c:tx>
            <c:strRef>
              <c:f>'ASS CULTURELLES 2007'!$B$5:$B$6</c:f>
              <c:strCache>
                <c:ptCount val="2"/>
                <c:pt idx="0">
                  <c:v>Sollicitations
2017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'ASS CULTURELLES 2007'!$A$7:$A$16</c:f>
              <c:strCache>
                <c:ptCount val="10"/>
                <c:pt idx="0">
                  <c:v>La Cagnotte St Jean</c:v>
                </c:pt>
                <c:pt idx="1">
                  <c:v>Les petits souliers</c:v>
                </c:pt>
                <c:pt idx="2">
                  <c:v>Les navigateurs anonymes</c:v>
                </c:pt>
                <c:pt idx="3">
                  <c:v>Soutien scolaire</c:v>
                </c:pt>
                <c:pt idx="4">
                  <c:v>Sol Do Fa Si</c:v>
                </c:pt>
                <c:pt idx="5">
                  <c:v>Union des joggeurs</c:v>
                </c:pt>
                <c:pt idx="6">
                  <c:v>Adventure Club</c:v>
                </c:pt>
                <c:pt idx="7">
                  <c:v>Bio Culture</c:v>
                </c:pt>
                <c:pt idx="8">
                  <c:v>Rando Vacances</c:v>
                </c:pt>
                <c:pt idx="9">
                  <c:v>Amicale Rugby</c:v>
                </c:pt>
              </c:strCache>
            </c:strRef>
          </c:cat>
          <c:val>
            <c:numRef>
              <c:f>'ASS CULTURELLES 2007'!$B$7:$B$16</c:f>
              <c:numCache>
                <c:formatCode>"€"#,##0.00_);[Red]\("€"#,##0.00\)</c:formatCode>
                <c:ptCount val="10"/>
                <c:pt idx="0">
                  <c:v>260</c:v>
                </c:pt>
                <c:pt idx="1">
                  <c:v>415</c:v>
                </c:pt>
                <c:pt idx="2">
                  <c:v>650</c:v>
                </c:pt>
                <c:pt idx="3">
                  <c:v>820</c:v>
                </c:pt>
                <c:pt idx="4">
                  <c:v>660</c:v>
                </c:pt>
                <c:pt idx="5">
                  <c:v>540</c:v>
                </c:pt>
                <c:pt idx="6">
                  <c:v>1250</c:v>
                </c:pt>
                <c:pt idx="7">
                  <c:v>2350</c:v>
                </c:pt>
                <c:pt idx="8">
                  <c:v>1400</c:v>
                </c:pt>
                <c:pt idx="9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F-43A8-8C90-67883BA40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7338888"/>
        <c:axId val="417339280"/>
        <c:axId val="0"/>
      </c:bar3DChart>
      <c:catAx>
        <c:axId val="417338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Associations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339280"/>
        <c:crosses val="autoZero"/>
        <c:auto val="1"/>
        <c:lblAlgn val="ctr"/>
        <c:lblOffset val="100"/>
        <c:noMultiLvlLbl val="0"/>
      </c:catAx>
      <c:valAx>
        <c:axId val="417339280"/>
        <c:scaling>
          <c:orientation val="minMax"/>
          <c:max val="275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montants des subventions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733888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verticalDpi="300" r:id="rId1"/>
  <headerFooter>
    <oddFooter>&amp;LSubventions &amp;A&amp;REdité le 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3700" cy="60833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D9178D-CABA-469B-AF03-8DB1837FCC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20" zoomScaleNormal="120" workbookViewId="0">
      <selection activeCell="E7" sqref="E7:E16"/>
    </sheetView>
  </sheetViews>
  <sheetFormatPr baseColWidth="10" defaultRowHeight="15" x14ac:dyDescent="0.25"/>
  <cols>
    <col min="1" max="1" width="23.7109375" customWidth="1"/>
    <col min="2" max="2" width="17.42578125" customWidth="1"/>
    <col min="4" max="5" width="16.85546875" customWidth="1"/>
    <col min="6" max="6" width="15" customWidth="1"/>
    <col min="7" max="7" width="23" customWidth="1"/>
  </cols>
  <sheetData>
    <row r="1" spans="1:7" ht="20.65" customHeight="1" thickTop="1" thickBot="1" x14ac:dyDescent="0.3">
      <c r="A1" s="58" t="s">
        <v>26</v>
      </c>
      <c r="B1" s="59"/>
      <c r="C1" s="59"/>
      <c r="D1" s="54" t="s">
        <v>28</v>
      </c>
      <c r="E1" s="54"/>
      <c r="F1" s="55"/>
    </row>
    <row r="2" spans="1:7" ht="15.95" customHeight="1" thickTop="1" x14ac:dyDescent="0.25">
      <c r="A2" s="60" t="s">
        <v>27</v>
      </c>
      <c r="B2" s="61"/>
      <c r="C2" s="62"/>
      <c r="D2" s="56" t="s">
        <v>30</v>
      </c>
      <c r="E2" s="56"/>
      <c r="F2" s="31">
        <v>0.08</v>
      </c>
    </row>
    <row r="3" spans="1:7" ht="15.95" customHeight="1" thickBot="1" x14ac:dyDescent="0.3">
      <c r="A3" s="63"/>
      <c r="B3" s="64"/>
      <c r="C3" s="65"/>
      <c r="D3" s="57" t="s">
        <v>31</v>
      </c>
      <c r="E3" s="57"/>
      <c r="F3" s="32">
        <v>0.15</v>
      </c>
    </row>
    <row r="4" spans="1:7" ht="15.75" thickBot="1" x14ac:dyDescent="0.3"/>
    <row r="5" spans="1:7" ht="17.45" customHeight="1" thickTop="1" thickBot="1" x14ac:dyDescent="0.3">
      <c r="A5" s="46" t="s">
        <v>4</v>
      </c>
      <c r="B5" s="48" t="s">
        <v>29</v>
      </c>
      <c r="C5" s="48" t="s">
        <v>32</v>
      </c>
      <c r="D5" s="53" t="s">
        <v>33</v>
      </c>
      <c r="E5" s="53"/>
      <c r="F5" s="49" t="s">
        <v>10</v>
      </c>
      <c r="G5" s="51" t="s">
        <v>44</v>
      </c>
    </row>
    <row r="6" spans="1:7" ht="17.45" customHeight="1" thickTop="1" thickBot="1" x14ac:dyDescent="0.3">
      <c r="A6" s="47"/>
      <c r="B6" s="47"/>
      <c r="C6" s="47"/>
      <c r="D6" s="33" t="s">
        <v>8</v>
      </c>
      <c r="E6" s="33" t="s">
        <v>9</v>
      </c>
      <c r="F6" s="50"/>
      <c r="G6" s="52"/>
    </row>
    <row r="7" spans="1:7" s="7" customFormat="1" ht="25.5" customHeight="1" thickTop="1" x14ac:dyDescent="0.25">
      <c r="A7" s="38" t="s">
        <v>34</v>
      </c>
      <c r="B7" s="27">
        <v>260</v>
      </c>
      <c r="C7" s="27">
        <v>165</v>
      </c>
      <c r="D7" s="14">
        <f t="shared" ref="D7:D16" si="0">ROUND(IF(B7=C7,C7*(1+$F$2),C7*(1+$F$3)),0)</f>
        <v>190</v>
      </c>
      <c r="E7" s="15">
        <f t="shared" ref="E7:E16" si="1">D7/$D$17</f>
        <v>2.3720349563046191E-2</v>
      </c>
      <c r="F7" s="34"/>
      <c r="G7" s="43"/>
    </row>
    <row r="8" spans="1:7" s="7" customFormat="1" ht="25.5" customHeight="1" x14ac:dyDescent="0.25">
      <c r="A8" s="39" t="s">
        <v>35</v>
      </c>
      <c r="B8" s="28">
        <v>415</v>
      </c>
      <c r="C8" s="28">
        <v>415</v>
      </c>
      <c r="D8" s="18">
        <f t="shared" si="0"/>
        <v>448</v>
      </c>
      <c r="E8" s="19">
        <f t="shared" si="1"/>
        <v>5.5930087390761551E-2</v>
      </c>
      <c r="F8" s="35"/>
      <c r="G8" s="44"/>
    </row>
    <row r="9" spans="1:7" s="7" customFormat="1" ht="25.5" customHeight="1" x14ac:dyDescent="0.25">
      <c r="A9" s="40" t="s">
        <v>36</v>
      </c>
      <c r="B9" s="28">
        <v>650</v>
      </c>
      <c r="C9" s="28">
        <v>200</v>
      </c>
      <c r="D9" s="18">
        <f t="shared" si="0"/>
        <v>230</v>
      </c>
      <c r="E9" s="19">
        <f t="shared" si="1"/>
        <v>2.871410736579276E-2</v>
      </c>
      <c r="F9" s="35"/>
      <c r="G9" s="44"/>
    </row>
    <row r="10" spans="1:7" s="7" customFormat="1" ht="25.5" customHeight="1" x14ac:dyDescent="0.25">
      <c r="A10" s="40" t="s">
        <v>37</v>
      </c>
      <c r="B10" s="28">
        <v>820</v>
      </c>
      <c r="C10" s="28">
        <v>710</v>
      </c>
      <c r="D10" s="18">
        <f t="shared" si="0"/>
        <v>817</v>
      </c>
      <c r="E10" s="19">
        <f t="shared" si="1"/>
        <v>0.10199750312109862</v>
      </c>
      <c r="F10" s="35"/>
      <c r="G10" s="44"/>
    </row>
    <row r="11" spans="1:7" s="7" customFormat="1" ht="25.5" customHeight="1" x14ac:dyDescent="0.25">
      <c r="A11" s="41" t="s">
        <v>38</v>
      </c>
      <c r="B11" s="28">
        <v>660</v>
      </c>
      <c r="C11" s="28">
        <v>660</v>
      </c>
      <c r="D11" s="18">
        <f t="shared" si="0"/>
        <v>713</v>
      </c>
      <c r="E11" s="19">
        <f t="shared" si="1"/>
        <v>8.9013732833957554E-2</v>
      </c>
      <c r="F11" s="35"/>
      <c r="G11" s="44"/>
    </row>
    <row r="12" spans="1:7" s="7" customFormat="1" ht="25.5" customHeight="1" x14ac:dyDescent="0.25">
      <c r="A12" s="41" t="s">
        <v>39</v>
      </c>
      <c r="B12" s="28">
        <v>540</v>
      </c>
      <c r="C12" s="28">
        <v>345</v>
      </c>
      <c r="D12" s="18">
        <f t="shared" si="0"/>
        <v>397</v>
      </c>
      <c r="E12" s="19">
        <f t="shared" si="1"/>
        <v>4.9563046192259673E-2</v>
      </c>
      <c r="F12" s="35"/>
      <c r="G12" s="44"/>
    </row>
    <row r="13" spans="1:7" s="7" customFormat="1" ht="25.5" customHeight="1" x14ac:dyDescent="0.25">
      <c r="A13" s="41" t="s">
        <v>40</v>
      </c>
      <c r="B13" s="28">
        <v>1250</v>
      </c>
      <c r="C13" s="28">
        <v>1120</v>
      </c>
      <c r="D13" s="18">
        <f t="shared" si="0"/>
        <v>1288</v>
      </c>
      <c r="E13" s="19">
        <f t="shared" si="1"/>
        <v>0.16079900124843946</v>
      </c>
      <c r="F13" s="35"/>
      <c r="G13" s="44"/>
    </row>
    <row r="14" spans="1:7" s="7" customFormat="1" ht="25.5" customHeight="1" x14ac:dyDescent="0.25">
      <c r="A14" s="41" t="s">
        <v>41</v>
      </c>
      <c r="B14" s="28">
        <v>2350</v>
      </c>
      <c r="C14" s="28">
        <v>2000</v>
      </c>
      <c r="D14" s="18">
        <f t="shared" si="0"/>
        <v>2300</v>
      </c>
      <c r="E14" s="19">
        <f t="shared" si="1"/>
        <v>0.28714107365792757</v>
      </c>
      <c r="F14" s="35"/>
      <c r="G14" s="44"/>
    </row>
    <row r="15" spans="1:7" s="7" customFormat="1" ht="25.5" customHeight="1" x14ac:dyDescent="0.25">
      <c r="A15" s="41" t="s">
        <v>42</v>
      </c>
      <c r="B15" s="28">
        <v>1400</v>
      </c>
      <c r="C15" s="28">
        <v>1400</v>
      </c>
      <c r="D15" s="18">
        <f t="shared" si="0"/>
        <v>1512</v>
      </c>
      <c r="E15" s="19">
        <f t="shared" si="1"/>
        <v>0.18876404494382024</v>
      </c>
      <c r="F15" s="35"/>
      <c r="G15" s="44"/>
    </row>
    <row r="16" spans="1:7" s="7" customFormat="1" ht="25.5" customHeight="1" thickBot="1" x14ac:dyDescent="0.3">
      <c r="A16" s="42" t="s">
        <v>43</v>
      </c>
      <c r="B16" s="29">
        <v>120</v>
      </c>
      <c r="C16" s="29">
        <v>100</v>
      </c>
      <c r="D16" s="21">
        <f t="shared" si="0"/>
        <v>115</v>
      </c>
      <c r="E16" s="22">
        <f t="shared" si="1"/>
        <v>1.435705368289638E-2</v>
      </c>
      <c r="F16" s="36"/>
      <c r="G16" s="45"/>
    </row>
    <row r="17" spans="1:6" ht="38.450000000000003" customHeight="1" thickTop="1" thickBot="1" x14ac:dyDescent="0.3">
      <c r="A17" s="5" t="s">
        <v>22</v>
      </c>
      <c r="B17" s="30"/>
      <c r="C17" s="30"/>
      <c r="D17" s="30">
        <f>SUM(D7:D16)</f>
        <v>8010</v>
      </c>
      <c r="E17" s="25"/>
      <c r="F17" s="37"/>
    </row>
    <row r="18" spans="1:6" ht="15.75" thickTop="1" x14ac:dyDescent="0.25">
      <c r="A18" s="1" t="s">
        <v>23</v>
      </c>
    </row>
  </sheetData>
  <mergeCells count="11">
    <mergeCell ref="D1:F1"/>
    <mergeCell ref="D2:E2"/>
    <mergeCell ref="D3:E3"/>
    <mergeCell ref="A1:C1"/>
    <mergeCell ref="A2:C3"/>
    <mergeCell ref="A5:A6"/>
    <mergeCell ref="B5:B6"/>
    <mergeCell ref="C5:C6"/>
    <mergeCell ref="F5:F6"/>
    <mergeCell ref="G5:G6"/>
    <mergeCell ref="D5:E5"/>
  </mergeCells>
  <pageMargins left="0.25" right="0.25" top="0.75" bottom="0.75" header="0.3" footer="0.3"/>
  <pageSetup paperSize="9" orientation="portrait" verticalDpi="300" r:id="rId1"/>
  <headerFooter>
    <oddFooter>&amp;LSubventions &amp;A&amp;RÉdité le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showFormulas="1" topLeftCell="B4" zoomScaleNormal="100" workbookViewId="0">
      <selection activeCell="D7" sqref="D7"/>
    </sheetView>
  </sheetViews>
  <sheetFormatPr baseColWidth="10" defaultColWidth="23.7109375" defaultRowHeight="15" x14ac:dyDescent="0.25"/>
  <cols>
    <col min="1" max="1" width="11.85546875" customWidth="1"/>
    <col min="2" max="2" width="8" customWidth="1"/>
    <col min="3" max="3" width="8.5703125" customWidth="1"/>
    <col min="4" max="4" width="19.28515625" customWidth="1"/>
    <col min="5" max="5" width="7.42578125" customWidth="1"/>
    <col min="6" max="6" width="9.140625" customWidth="1"/>
    <col min="7" max="7" width="11.85546875" customWidth="1"/>
  </cols>
  <sheetData>
    <row r="1" spans="1:7" ht="17.25" thickTop="1" thickBot="1" x14ac:dyDescent="0.3">
      <c r="A1" s="68" t="s">
        <v>24</v>
      </c>
      <c r="B1" s="68"/>
      <c r="C1" s="68"/>
      <c r="D1" s="69" t="s">
        <v>1</v>
      </c>
      <c r="E1" s="70"/>
      <c r="F1" s="71"/>
    </row>
    <row r="2" spans="1:7" ht="16.5" thickTop="1" x14ac:dyDescent="0.25">
      <c r="A2" s="68" t="s">
        <v>0</v>
      </c>
      <c r="B2" s="68"/>
      <c r="C2" s="68"/>
      <c r="D2" s="72" t="s">
        <v>2</v>
      </c>
      <c r="E2" s="73"/>
      <c r="F2" s="2">
        <v>6.5000000000000002E-2</v>
      </c>
    </row>
    <row r="3" spans="1:7" ht="16.5" thickBot="1" x14ac:dyDescent="0.3">
      <c r="A3" s="74" t="s">
        <v>25</v>
      </c>
      <c r="B3" s="74"/>
      <c r="C3" s="74"/>
      <c r="D3" s="75" t="s">
        <v>3</v>
      </c>
      <c r="E3" s="76"/>
      <c r="F3" s="3">
        <v>0.14000000000000001</v>
      </c>
    </row>
    <row r="4" spans="1:7" ht="16.5" thickTop="1" thickBot="1" x14ac:dyDescent="0.3"/>
    <row r="5" spans="1:7" ht="17.45" customHeight="1" thickTop="1" thickBot="1" x14ac:dyDescent="0.3">
      <c r="A5" s="77" t="s">
        <v>4</v>
      </c>
      <c r="B5" s="79" t="s">
        <v>5</v>
      </c>
      <c r="C5" s="79" t="s">
        <v>6</v>
      </c>
      <c r="D5" s="80" t="s">
        <v>7</v>
      </c>
      <c r="E5" s="80"/>
      <c r="F5" s="81" t="s">
        <v>10</v>
      </c>
      <c r="G5" s="66" t="s">
        <v>11</v>
      </c>
    </row>
    <row r="6" spans="1:7" ht="17.45" customHeight="1" thickTop="1" thickBot="1" x14ac:dyDescent="0.3">
      <c r="A6" s="78"/>
      <c r="B6" s="78"/>
      <c r="C6" s="78"/>
      <c r="D6" s="4" t="s">
        <v>8</v>
      </c>
      <c r="E6" s="4" t="s">
        <v>9</v>
      </c>
      <c r="F6" s="78"/>
      <c r="G6" s="67"/>
    </row>
    <row r="7" spans="1:7" s="7" customFormat="1" ht="25.5" customHeight="1" thickTop="1" x14ac:dyDescent="0.25">
      <c r="A7" s="10" t="s">
        <v>12</v>
      </c>
      <c r="B7" s="6">
        <v>150</v>
      </c>
      <c r="C7" s="6">
        <v>132</v>
      </c>
      <c r="D7" s="14">
        <f>ROUND(C7*IF(B7=C7,1+$F$2,1+$F$3),0)</f>
        <v>150</v>
      </c>
      <c r="E7" s="15">
        <f>D7/$D$17</f>
        <v>1.8996960486322188E-2</v>
      </c>
      <c r="F7" s="16">
        <f t="shared" ref="F7:F16" si="0">(D7-C7)/C7</f>
        <v>0.13636363636363635</v>
      </c>
      <c r="G7" s="17">
        <f t="shared" ref="G7:G16" si="1">RANK(D7,$D$7:$D$16,0)</f>
        <v>7</v>
      </c>
    </row>
    <row r="8" spans="1:7" s="7" customFormat="1" ht="25.5" customHeight="1" x14ac:dyDescent="0.25">
      <c r="A8" s="11" t="s">
        <v>13</v>
      </c>
      <c r="B8" s="8">
        <v>70</v>
      </c>
      <c r="C8" s="8">
        <v>70</v>
      </c>
      <c r="D8" s="18">
        <f t="shared" ref="D8:D16" si="2">ROUND(C8*IF(B8=C8,1+$F$2,1+$F$3),0)</f>
        <v>75</v>
      </c>
      <c r="E8" s="19">
        <f t="shared" ref="E8:E16" si="3">D8/$D$17</f>
        <v>9.4984802431610938E-3</v>
      </c>
      <c r="F8" s="20">
        <f t="shared" si="0"/>
        <v>7.1428571428571425E-2</v>
      </c>
      <c r="G8" s="17">
        <f t="shared" si="1"/>
        <v>9</v>
      </c>
    </row>
    <row r="9" spans="1:7" s="7" customFormat="1" ht="25.5" customHeight="1" x14ac:dyDescent="0.25">
      <c r="A9" s="11" t="s">
        <v>14</v>
      </c>
      <c r="B9" s="8">
        <v>120</v>
      </c>
      <c r="C9" s="8">
        <v>105</v>
      </c>
      <c r="D9" s="18">
        <f t="shared" si="2"/>
        <v>120</v>
      </c>
      <c r="E9" s="19">
        <f t="shared" si="3"/>
        <v>1.5197568389057751E-2</v>
      </c>
      <c r="F9" s="20">
        <f t="shared" si="0"/>
        <v>0.14285714285714285</v>
      </c>
      <c r="G9" s="17">
        <f t="shared" si="1"/>
        <v>8</v>
      </c>
    </row>
    <row r="10" spans="1:7" s="7" customFormat="1" ht="25.5" customHeight="1" x14ac:dyDescent="0.25">
      <c r="A10" s="11" t="s">
        <v>15</v>
      </c>
      <c r="B10" s="8">
        <v>526</v>
      </c>
      <c r="C10" s="8">
        <v>526</v>
      </c>
      <c r="D10" s="18">
        <f t="shared" si="2"/>
        <v>560</v>
      </c>
      <c r="E10" s="19">
        <f t="shared" si="3"/>
        <v>7.0921985815602842E-2</v>
      </c>
      <c r="F10" s="20">
        <f t="shared" si="0"/>
        <v>6.4638783269961975E-2</v>
      </c>
      <c r="G10" s="17">
        <f t="shared" si="1"/>
        <v>5</v>
      </c>
    </row>
    <row r="11" spans="1:7" s="7" customFormat="1" ht="25.5" customHeight="1" x14ac:dyDescent="0.25">
      <c r="A11" s="12" t="s">
        <v>16</v>
      </c>
      <c r="B11" s="8">
        <v>2579</v>
      </c>
      <c r="C11" s="8">
        <v>2579</v>
      </c>
      <c r="D11" s="18">
        <f t="shared" si="2"/>
        <v>2747</v>
      </c>
      <c r="E11" s="19">
        <f t="shared" si="3"/>
        <v>0.34789766970618036</v>
      </c>
      <c r="F11" s="20">
        <f t="shared" si="0"/>
        <v>6.5141527723923995E-2</v>
      </c>
      <c r="G11" s="17">
        <f t="shared" si="1"/>
        <v>1</v>
      </c>
    </row>
    <row r="12" spans="1:7" s="7" customFormat="1" ht="25.5" customHeight="1" x14ac:dyDescent="0.25">
      <c r="A12" s="12" t="s">
        <v>17</v>
      </c>
      <c r="B12" s="8">
        <v>22</v>
      </c>
      <c r="C12" s="8">
        <v>19</v>
      </c>
      <c r="D12" s="18">
        <f t="shared" si="2"/>
        <v>22</v>
      </c>
      <c r="E12" s="19">
        <f t="shared" si="3"/>
        <v>2.7862208713272541E-3</v>
      </c>
      <c r="F12" s="20">
        <f t="shared" si="0"/>
        <v>0.15789473684210525</v>
      </c>
      <c r="G12" s="17">
        <f t="shared" si="1"/>
        <v>10</v>
      </c>
    </row>
    <row r="13" spans="1:7" s="7" customFormat="1" ht="25.5" customHeight="1" x14ac:dyDescent="0.25">
      <c r="A13" s="12" t="s">
        <v>18</v>
      </c>
      <c r="B13" s="8">
        <v>545</v>
      </c>
      <c r="C13" s="8">
        <v>545</v>
      </c>
      <c r="D13" s="18">
        <f t="shared" si="2"/>
        <v>580</v>
      </c>
      <c r="E13" s="19">
        <f t="shared" si="3"/>
        <v>7.3454913880445796E-2</v>
      </c>
      <c r="F13" s="20">
        <f t="shared" si="0"/>
        <v>6.4220183486238536E-2</v>
      </c>
      <c r="G13" s="17">
        <f t="shared" si="1"/>
        <v>4</v>
      </c>
    </row>
    <row r="14" spans="1:7" s="7" customFormat="1" ht="25.5" customHeight="1" x14ac:dyDescent="0.25">
      <c r="A14" s="12" t="s">
        <v>19</v>
      </c>
      <c r="B14" s="8">
        <v>2200</v>
      </c>
      <c r="C14" s="8">
        <v>1965</v>
      </c>
      <c r="D14" s="18">
        <f t="shared" si="2"/>
        <v>2240</v>
      </c>
      <c r="E14" s="19">
        <f t="shared" si="3"/>
        <v>0.28368794326241137</v>
      </c>
      <c r="F14" s="20">
        <f t="shared" si="0"/>
        <v>0.13994910941475827</v>
      </c>
      <c r="G14" s="17">
        <f t="shared" si="1"/>
        <v>2</v>
      </c>
    </row>
    <row r="15" spans="1:7" s="7" customFormat="1" ht="25.5" customHeight="1" x14ac:dyDescent="0.25">
      <c r="A15" s="12" t="s">
        <v>20</v>
      </c>
      <c r="B15" s="8">
        <v>1200</v>
      </c>
      <c r="C15" s="8">
        <v>1018</v>
      </c>
      <c r="D15" s="18">
        <f t="shared" si="2"/>
        <v>1161</v>
      </c>
      <c r="E15" s="19">
        <f t="shared" si="3"/>
        <v>0.14703647416413373</v>
      </c>
      <c r="F15" s="20">
        <f t="shared" si="0"/>
        <v>0.14047151277013753</v>
      </c>
      <c r="G15" s="17">
        <f t="shared" si="1"/>
        <v>3</v>
      </c>
    </row>
    <row r="16" spans="1:7" s="7" customFormat="1" ht="25.5" customHeight="1" thickBot="1" x14ac:dyDescent="0.3">
      <c r="A16" s="13" t="s">
        <v>21</v>
      </c>
      <c r="B16" s="9">
        <v>240</v>
      </c>
      <c r="C16" s="9">
        <v>211</v>
      </c>
      <c r="D16" s="21">
        <f t="shared" si="2"/>
        <v>241</v>
      </c>
      <c r="E16" s="22">
        <f t="shared" si="3"/>
        <v>3.0521783181357648E-2</v>
      </c>
      <c r="F16" s="23">
        <f t="shared" si="0"/>
        <v>0.14218009478672985</v>
      </c>
      <c r="G16" s="17">
        <f t="shared" si="1"/>
        <v>6</v>
      </c>
    </row>
    <row r="17" spans="1:6" ht="38.450000000000003" customHeight="1" thickTop="1" thickBot="1" x14ac:dyDescent="0.3">
      <c r="A17" s="5" t="s">
        <v>22</v>
      </c>
      <c r="B17" s="24">
        <f t="shared" ref="B17:D17" si="4">SUM(B7:B16)</f>
        <v>7652</v>
      </c>
      <c r="C17" s="24">
        <f t="shared" si="4"/>
        <v>7170</v>
      </c>
      <c r="D17" s="24">
        <f t="shared" si="4"/>
        <v>7896</v>
      </c>
      <c r="E17" s="25">
        <f>SUM(E7:E16)</f>
        <v>1</v>
      </c>
      <c r="F17" s="26">
        <f>AVERAGE(F7:F16)</f>
        <v>0.11251452989432061</v>
      </c>
    </row>
    <row r="18" spans="1:6" ht="15.75" thickTop="1" x14ac:dyDescent="0.25">
      <c r="A18" s="1" t="s">
        <v>23</v>
      </c>
    </row>
  </sheetData>
  <mergeCells count="12">
    <mergeCell ref="G5:G6"/>
    <mergeCell ref="A1:C1"/>
    <mergeCell ref="D1:F1"/>
    <mergeCell ref="A2:C2"/>
    <mergeCell ref="D2:E2"/>
    <mergeCell ref="A3:C3"/>
    <mergeCell ref="D3:E3"/>
    <mergeCell ref="A5:A6"/>
    <mergeCell ref="B5:B6"/>
    <mergeCell ref="C5:C6"/>
    <mergeCell ref="D5:E5"/>
    <mergeCell ref="F5:F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verticalDpi="300" r:id="rId1"/>
  <headerFooter>
    <oddFooter>&amp;LSubventions &amp;A&amp;RÉdité le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ASS CULTURELLES 2007</vt:lpstr>
      <vt:lpstr>ASS CULTURELLES 2007 - FORMULES</vt:lpstr>
      <vt:lpstr>GRAPH ASS CULTURELLES 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Carl Laurier</cp:lastModifiedBy>
  <cp:lastPrinted>2017-05-04T18:53:16Z</cp:lastPrinted>
  <dcterms:created xsi:type="dcterms:W3CDTF">2017-04-09T07:28:52Z</dcterms:created>
  <dcterms:modified xsi:type="dcterms:W3CDTF">2021-03-22T13:39:56Z</dcterms:modified>
</cp:coreProperties>
</file>