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\FULLSTACK\my-chess-game\CHEFFERIE DE PROJET\"/>
    </mc:Choice>
  </mc:AlternateContent>
  <xr:revisionPtr revIDLastSave="0" documentId="8_{F46C79BD-1896-4DD1-B352-912D5BD2C61D}" xr6:coauthVersionLast="47" xr6:coauthVersionMax="47" xr10:uidLastSave="{00000000-0000-0000-0000-000000000000}"/>
  <bookViews>
    <workbookView xWindow="-108" yWindow="-108" windowWidth="23256" windowHeight="12456" tabRatio="856" firstSheet="2" activeTab="6" xr2:uid="{67A895DA-A913-46D6-9529-7568914929D5}"/>
  </bookViews>
  <sheets>
    <sheet name="SUIVI FINANCIER" sheetId="18" r:id="rId1"/>
    <sheet name="PLANNING FACTURATION - RECAP" sheetId="20" r:id="rId2"/>
    <sheet name="PLANNING FACTURATION - DETAIL" sheetId="19" r:id="rId3"/>
    <sheet name="PLAN DE CHARGE - RECAP" sheetId="1" r:id="rId4"/>
    <sheet name="PLAN DE CHARGE - PROFIL" sheetId="21" r:id="rId5"/>
    <sheet name="JOUR FERIE" sheetId="17" r:id="rId6"/>
    <sheet name="OCT 19" sheetId="2" r:id="rId7"/>
    <sheet name="NOV 19" sheetId="3" r:id="rId8"/>
    <sheet name="DEC 19" sheetId="4" r:id="rId9"/>
    <sheet name="JAN 20" sheetId="5" r:id="rId10"/>
    <sheet name="FEV 20" sheetId="6" r:id="rId11"/>
    <sheet name="MAR 20" sheetId="7" r:id="rId12"/>
    <sheet name="AVR 20" sheetId="8" r:id="rId13"/>
    <sheet name="MAI 20" sheetId="9" r:id="rId14"/>
    <sheet name="JUIN 20" sheetId="10" r:id="rId15"/>
    <sheet name="JUI 20" sheetId="11" r:id="rId16"/>
    <sheet name="AOU 20" sheetId="12" r:id="rId17"/>
    <sheet name="SEPT 20" sheetId="13" r:id="rId18"/>
    <sheet name="OCT 20" sheetId="14" r:id="rId19"/>
    <sheet name="NOV 20" sheetId="15" r:id="rId20"/>
    <sheet name="DEC 20" sheetId="16" r:id="rId21"/>
  </sheets>
  <definedNames>
    <definedName name="_xlnm._FilterDatabase" localSheetId="2" hidden="1">'PLANNING FACTURATION - DETAIL'!$A$1:$O$49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3" i="21"/>
  <c r="F4" i="21" l="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 s="1"/>
  <c r="H3" i="21"/>
  <c r="AL20" i="1"/>
  <c r="AM20" i="1" s="1"/>
  <c r="AL19" i="1"/>
  <c r="AM19" i="1" s="1"/>
  <c r="AL18" i="1"/>
  <c r="AM18" i="1" s="1"/>
  <c r="AL17" i="1"/>
  <c r="AL16" i="1"/>
  <c r="AM16" i="1" s="1"/>
  <c r="AL15" i="1"/>
  <c r="AM15" i="1" s="1"/>
  <c r="AL14" i="1"/>
  <c r="AM14" i="1" s="1"/>
  <c r="AL13" i="1"/>
  <c r="AM13" i="1" s="1"/>
  <c r="AL12" i="1"/>
  <c r="AM12" i="1" s="1"/>
  <c r="AL10" i="1"/>
  <c r="AM10" i="1" s="1"/>
  <c r="AL9" i="1"/>
  <c r="AM9" i="1" s="1"/>
  <c r="AL8" i="1"/>
  <c r="AM8" i="1" s="1"/>
  <c r="AL7" i="1"/>
  <c r="AM7" i="1" s="1"/>
  <c r="AL6" i="1"/>
  <c r="AM6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0" i="1"/>
  <c r="AO10" i="1" s="1"/>
  <c r="AN9" i="1"/>
  <c r="AN8" i="1"/>
  <c r="AO8" i="1" s="1"/>
  <c r="AN7" i="1"/>
  <c r="AO7" i="1" s="1"/>
  <c r="AN6" i="1"/>
  <c r="AO6" i="1" s="1"/>
  <c r="AN11" i="1"/>
  <c r="AL11" i="1"/>
  <c r="AM11" i="1" s="1"/>
  <c r="AO11" i="1"/>
  <c r="AO9" i="1"/>
  <c r="AM17" i="1"/>
  <c r="T4" i="7"/>
  <c r="S4" i="7"/>
  <c r="AO21" i="1" l="1"/>
  <c r="AN21" i="1"/>
  <c r="AM21" i="1"/>
  <c r="AL21" i="1"/>
  <c r="C3" i="18"/>
  <c r="C4" i="18"/>
  <c r="C5" i="18"/>
  <c r="C7" i="18"/>
  <c r="C9" i="18"/>
  <c r="C2" i="18"/>
  <c r="B39" i="20"/>
  <c r="C36" i="20"/>
  <c r="C39" i="20" s="1"/>
  <c r="C37" i="20"/>
  <c r="C31" i="20"/>
  <c r="B31" i="20"/>
  <c r="C10" i="18" s="1"/>
  <c r="C26" i="20"/>
  <c r="C27" i="20"/>
  <c r="C28" i="20"/>
  <c r="C29" i="20"/>
  <c r="C30" i="20"/>
  <c r="B30" i="20"/>
  <c r="B29" i="20"/>
  <c r="C8" i="18" s="1"/>
  <c r="B28" i="20"/>
  <c r="B27" i="20"/>
  <c r="C6" i="18" s="1"/>
  <c r="B26" i="20"/>
  <c r="C38" i="20" s="1"/>
  <c r="P4" i="4"/>
  <c r="K4" i="7" l="1"/>
  <c r="L4" i="7"/>
  <c r="M4" i="7"/>
  <c r="Z11" i="1" s="1"/>
  <c r="AA11" i="1" s="1"/>
  <c r="K4" i="8"/>
  <c r="V12" i="1" s="1"/>
  <c r="L4" i="8"/>
  <c r="X12" i="1" s="1"/>
  <c r="M4" i="8"/>
  <c r="K4" i="9"/>
  <c r="V13" i="1" s="1"/>
  <c r="W13" i="1" s="1"/>
  <c r="L4" i="9"/>
  <c r="X13" i="1" s="1"/>
  <c r="Y13" i="1" s="1"/>
  <c r="M4" i="9"/>
  <c r="R4" i="10"/>
  <c r="AJ14" i="1" s="1"/>
  <c r="K4" i="10"/>
  <c r="V14" i="1" s="1"/>
  <c r="L4" i="10"/>
  <c r="X14" i="1" s="1"/>
  <c r="Y14" i="1" s="1"/>
  <c r="M4" i="10"/>
  <c r="Z14" i="1" s="1"/>
  <c r="R4" i="11"/>
  <c r="R4" i="12"/>
  <c r="AJ16" i="1" s="1"/>
  <c r="AK16" i="1" s="1"/>
  <c r="S4" i="14"/>
  <c r="K4" i="12"/>
  <c r="L4" i="12"/>
  <c r="M4" i="12"/>
  <c r="Z16" i="1" s="1"/>
  <c r="K4" i="16"/>
  <c r="V20" i="1" s="1"/>
  <c r="W20" i="1" s="1"/>
  <c r="L4" i="16"/>
  <c r="M4" i="16"/>
  <c r="K4" i="15"/>
  <c r="L4" i="15"/>
  <c r="X19" i="1" s="1"/>
  <c r="Y19" i="1" s="1"/>
  <c r="M4" i="15"/>
  <c r="Z19" i="1" s="1"/>
  <c r="K4" i="14"/>
  <c r="L4" i="14"/>
  <c r="X18" i="1" s="1"/>
  <c r="Y18" i="1" s="1"/>
  <c r="M4" i="14"/>
  <c r="Z18" i="1" s="1"/>
  <c r="AA18" i="1" s="1"/>
  <c r="M4" i="13"/>
  <c r="R4" i="13"/>
  <c r="R4" i="14"/>
  <c r="AJ18" i="1" s="1"/>
  <c r="R4" i="15"/>
  <c r="AJ19" i="1" s="1"/>
  <c r="AK19" i="1" s="1"/>
  <c r="R4" i="16"/>
  <c r="R4" i="9"/>
  <c r="AJ13" i="1" s="1"/>
  <c r="R4" i="8"/>
  <c r="AJ12" i="1" s="1"/>
  <c r="R4" i="7"/>
  <c r="AJ11" i="1" s="1"/>
  <c r="AK11" i="1" s="1"/>
  <c r="R4" i="6"/>
  <c r="R4" i="5"/>
  <c r="AJ9" i="1" s="1"/>
  <c r="J5" i="21"/>
  <c r="AJ20" i="1"/>
  <c r="AK20" i="1" s="1"/>
  <c r="AJ17" i="1"/>
  <c r="AK17" i="1" s="1"/>
  <c r="AJ15" i="1"/>
  <c r="AJ10" i="1"/>
  <c r="AK10" i="1" s="1"/>
  <c r="AJ7" i="1"/>
  <c r="AJ6" i="1"/>
  <c r="AK6" i="1" s="1"/>
  <c r="AK7" i="1"/>
  <c r="R4" i="4"/>
  <c r="AJ8" i="1" s="1"/>
  <c r="AK8" i="1" s="1"/>
  <c r="R4" i="3"/>
  <c r="R4" i="2"/>
  <c r="I7" i="1"/>
  <c r="AI18" i="1"/>
  <c r="AG15" i="1"/>
  <c r="Q12" i="21" s="1"/>
  <c r="AC7" i="1"/>
  <c r="AA8" i="1"/>
  <c r="U7" i="1"/>
  <c r="X20" i="1"/>
  <c r="Y20" i="1" s="1"/>
  <c r="Z20" i="1"/>
  <c r="AA20" i="1" s="1"/>
  <c r="Q4" i="2"/>
  <c r="AH6" i="1" s="1"/>
  <c r="AI6" i="1" s="1"/>
  <c r="Q4" i="3"/>
  <c r="AH7" i="1" s="1"/>
  <c r="AI7" i="1" s="1"/>
  <c r="Q4" i="4"/>
  <c r="AH8" i="1" s="1"/>
  <c r="AI8" i="1" s="1"/>
  <c r="Q4" i="16"/>
  <c r="AH20" i="1" s="1"/>
  <c r="AI20" i="1" s="1"/>
  <c r="Q4" i="15"/>
  <c r="Q4" i="14"/>
  <c r="AH18" i="1" s="1"/>
  <c r="Q4" i="13"/>
  <c r="AH17" i="1" s="1"/>
  <c r="AI17" i="1" s="1"/>
  <c r="Q4" i="12"/>
  <c r="AH16" i="1" s="1"/>
  <c r="AI16" i="1" s="1"/>
  <c r="Q4" i="11"/>
  <c r="Q4" i="10"/>
  <c r="AH14" i="1" s="1"/>
  <c r="AI14" i="1" s="1"/>
  <c r="Q4" i="9"/>
  <c r="AH13" i="1" s="1"/>
  <c r="AI13" i="1" s="1"/>
  <c r="Q4" i="8"/>
  <c r="AH12" i="1" s="1"/>
  <c r="AI12" i="1" s="1"/>
  <c r="Q4" i="7"/>
  <c r="AH11" i="1" s="1"/>
  <c r="AI11" i="1" s="1"/>
  <c r="Q4" i="6"/>
  <c r="AH10" i="1" s="1"/>
  <c r="AI10" i="1" s="1"/>
  <c r="AH19" i="1"/>
  <c r="AI19" i="1" s="1"/>
  <c r="AH15" i="1"/>
  <c r="AI15" i="1" s="1"/>
  <c r="Q4" i="5"/>
  <c r="AH9" i="1" s="1"/>
  <c r="AI9" i="1" s="1"/>
  <c r="C17" i="18"/>
  <c r="P4" i="16"/>
  <c r="AF20" i="1" s="1"/>
  <c r="P17" i="21" s="1"/>
  <c r="O4" i="16"/>
  <c r="AD20" i="1" s="1"/>
  <c r="N4" i="16"/>
  <c r="AB20" i="1" s="1"/>
  <c r="AC20" i="1" s="1"/>
  <c r="J4" i="16"/>
  <c r="T20" i="1" s="1"/>
  <c r="U20" i="1" s="1"/>
  <c r="I4" i="16"/>
  <c r="R20" i="1" s="1"/>
  <c r="H4" i="16"/>
  <c r="P20" i="1" s="1"/>
  <c r="G4" i="16"/>
  <c r="N20" i="1" s="1"/>
  <c r="O20" i="1" s="1"/>
  <c r="F4" i="16"/>
  <c r="L20" i="1" s="1"/>
  <c r="M20" i="1" s="1"/>
  <c r="E4" i="16"/>
  <c r="J20" i="1" s="1"/>
  <c r="K20" i="1" s="1"/>
  <c r="D4" i="16"/>
  <c r="H20" i="1" s="1"/>
  <c r="I20" i="1" s="1"/>
  <c r="C4" i="16"/>
  <c r="F20" i="1" s="1"/>
  <c r="G20" i="1" s="1"/>
  <c r="B4" i="16"/>
  <c r="D20" i="1" s="1"/>
  <c r="D17" i="21" s="1"/>
  <c r="P4" i="15"/>
  <c r="AF19" i="1" s="1"/>
  <c r="P16" i="21" s="1"/>
  <c r="O4" i="15"/>
  <c r="AD19" i="1" s="1"/>
  <c r="AE19" i="1" s="1"/>
  <c r="N4" i="15"/>
  <c r="AB19" i="1" s="1"/>
  <c r="AC19" i="1" s="1"/>
  <c r="O16" i="21" s="1"/>
  <c r="V19" i="1"/>
  <c r="W19" i="1" s="1"/>
  <c r="J4" i="15"/>
  <c r="T19" i="1" s="1"/>
  <c r="U19" i="1" s="1"/>
  <c r="I4" i="15"/>
  <c r="R19" i="1" s="1"/>
  <c r="J16" i="21" s="1"/>
  <c r="H4" i="15"/>
  <c r="P19" i="1" s="1"/>
  <c r="G4" i="15"/>
  <c r="N19" i="1" s="1"/>
  <c r="O19" i="1" s="1"/>
  <c r="F4" i="15"/>
  <c r="L19" i="1" s="1"/>
  <c r="M19" i="1" s="1"/>
  <c r="E4" i="15"/>
  <c r="J19" i="1" s="1"/>
  <c r="K19" i="1" s="1"/>
  <c r="D4" i="15"/>
  <c r="H19" i="1" s="1"/>
  <c r="I19" i="1" s="1"/>
  <c r="C4" i="15"/>
  <c r="F19" i="1" s="1"/>
  <c r="G19" i="1" s="1"/>
  <c r="B4" i="15"/>
  <c r="D19" i="1" s="1"/>
  <c r="P4" i="14"/>
  <c r="AF18" i="1" s="1"/>
  <c r="AG18" i="1" s="1"/>
  <c r="Q15" i="21" s="1"/>
  <c r="O4" i="14"/>
  <c r="AD18" i="1" s="1"/>
  <c r="AE18" i="1" s="1"/>
  <c r="N4" i="14"/>
  <c r="AB18" i="1" s="1"/>
  <c r="N15" i="21" s="1"/>
  <c r="V18" i="1"/>
  <c r="J4" i="14"/>
  <c r="T18" i="1" s="1"/>
  <c r="U18" i="1" s="1"/>
  <c r="I4" i="14"/>
  <c r="R18" i="1" s="1"/>
  <c r="S18" i="1" s="1"/>
  <c r="K15" i="21" s="1"/>
  <c r="H4" i="14"/>
  <c r="P18" i="1" s="1"/>
  <c r="G4" i="14"/>
  <c r="N18" i="1" s="1"/>
  <c r="F4" i="14"/>
  <c r="L18" i="1" s="1"/>
  <c r="M18" i="1" s="1"/>
  <c r="E4" i="14"/>
  <c r="J18" i="1" s="1"/>
  <c r="K18" i="1" s="1"/>
  <c r="D4" i="14"/>
  <c r="H18" i="1" s="1"/>
  <c r="I18" i="1" s="1"/>
  <c r="C4" i="14"/>
  <c r="F18" i="1" s="1"/>
  <c r="G18" i="1" s="1"/>
  <c r="B4" i="14"/>
  <c r="D18" i="1" s="1"/>
  <c r="P4" i="13"/>
  <c r="AF17" i="1" s="1"/>
  <c r="AG17" i="1" s="1"/>
  <c r="Q14" i="21" s="1"/>
  <c r="O4" i="13"/>
  <c r="AD17" i="1" s="1"/>
  <c r="AE17" i="1" s="1"/>
  <c r="N4" i="13"/>
  <c r="AB17" i="1" s="1"/>
  <c r="Z17" i="1"/>
  <c r="AA17" i="1" s="1"/>
  <c r="L4" i="13"/>
  <c r="X17" i="1" s="1"/>
  <c r="Y17" i="1" s="1"/>
  <c r="K4" i="13"/>
  <c r="V17" i="1" s="1"/>
  <c r="W17" i="1" s="1"/>
  <c r="J4" i="13"/>
  <c r="T17" i="1" s="1"/>
  <c r="U17" i="1" s="1"/>
  <c r="I4" i="13"/>
  <c r="R17" i="1" s="1"/>
  <c r="H4" i="13"/>
  <c r="P17" i="1" s="1"/>
  <c r="G4" i="13"/>
  <c r="N17" i="1" s="1"/>
  <c r="O17" i="1" s="1"/>
  <c r="F4" i="13"/>
  <c r="L17" i="1" s="1"/>
  <c r="M17" i="1" s="1"/>
  <c r="E4" i="13"/>
  <c r="J17" i="1" s="1"/>
  <c r="K17" i="1" s="1"/>
  <c r="D4" i="13"/>
  <c r="H17" i="1" s="1"/>
  <c r="I17" i="1" s="1"/>
  <c r="C4" i="13"/>
  <c r="F17" i="1" s="1"/>
  <c r="G17" i="1" s="1"/>
  <c r="B4" i="13"/>
  <c r="D17" i="1" s="1"/>
  <c r="P4" i="12"/>
  <c r="AF16" i="1" s="1"/>
  <c r="AG16" i="1" s="1"/>
  <c r="Q13" i="21" s="1"/>
  <c r="O4" i="12"/>
  <c r="AD16" i="1" s="1"/>
  <c r="N4" i="12"/>
  <c r="AB16" i="1" s="1"/>
  <c r="AC16" i="1" s="1"/>
  <c r="X16" i="1"/>
  <c r="Y16" i="1" s="1"/>
  <c r="V16" i="1"/>
  <c r="J4" i="12"/>
  <c r="T16" i="1" s="1"/>
  <c r="U16" i="1" s="1"/>
  <c r="I4" i="12"/>
  <c r="R16" i="1" s="1"/>
  <c r="J13" i="21" s="1"/>
  <c r="H4" i="12"/>
  <c r="P16" i="1" s="1"/>
  <c r="G4" i="12"/>
  <c r="N16" i="1" s="1"/>
  <c r="F4" i="12"/>
  <c r="L16" i="1" s="1"/>
  <c r="M16" i="1" s="1"/>
  <c r="E4" i="12"/>
  <c r="J16" i="1" s="1"/>
  <c r="K16" i="1" s="1"/>
  <c r="D4" i="12"/>
  <c r="H16" i="1" s="1"/>
  <c r="I16" i="1" s="1"/>
  <c r="C4" i="12"/>
  <c r="F16" i="1" s="1"/>
  <c r="G16" i="1" s="1"/>
  <c r="B4" i="12"/>
  <c r="D16" i="1" s="1"/>
  <c r="P4" i="11"/>
  <c r="AF15" i="1" s="1"/>
  <c r="P12" i="21" s="1"/>
  <c r="O4" i="11"/>
  <c r="AD15" i="1" s="1"/>
  <c r="AE15" i="1" s="1"/>
  <c r="N4" i="11"/>
  <c r="AB15" i="1" s="1"/>
  <c r="M4" i="11"/>
  <c r="Z15" i="1" s="1"/>
  <c r="AA15" i="1" s="1"/>
  <c r="L4" i="11"/>
  <c r="X15" i="1" s="1"/>
  <c r="Y15" i="1" s="1"/>
  <c r="K4" i="11"/>
  <c r="V15" i="1" s="1"/>
  <c r="W15" i="1" s="1"/>
  <c r="J4" i="11"/>
  <c r="T15" i="1" s="1"/>
  <c r="I4" i="11"/>
  <c r="R15" i="1" s="1"/>
  <c r="J12" i="21" s="1"/>
  <c r="H4" i="11"/>
  <c r="P15" i="1" s="1"/>
  <c r="G4" i="11"/>
  <c r="N15" i="1" s="1"/>
  <c r="F4" i="11"/>
  <c r="L15" i="1" s="1"/>
  <c r="M15" i="1" s="1"/>
  <c r="E4" i="11"/>
  <c r="J15" i="1" s="1"/>
  <c r="K15" i="1" s="1"/>
  <c r="D4" i="11"/>
  <c r="H15" i="1" s="1"/>
  <c r="I15" i="1" s="1"/>
  <c r="C4" i="11"/>
  <c r="F15" i="1" s="1"/>
  <c r="G15" i="1" s="1"/>
  <c r="B4" i="11"/>
  <c r="D15" i="1" s="1"/>
  <c r="P4" i="10"/>
  <c r="AF14" i="1" s="1"/>
  <c r="AG14" i="1" s="1"/>
  <c r="Q11" i="21" s="1"/>
  <c r="O4" i="10"/>
  <c r="AD14" i="1" s="1"/>
  <c r="AE14" i="1" s="1"/>
  <c r="N4" i="10"/>
  <c r="AB14" i="1" s="1"/>
  <c r="J4" i="10"/>
  <c r="T14" i="1" s="1"/>
  <c r="U14" i="1" s="1"/>
  <c r="I4" i="10"/>
  <c r="R14" i="1" s="1"/>
  <c r="J11" i="21" s="1"/>
  <c r="H4" i="10"/>
  <c r="P14" i="1" s="1"/>
  <c r="G4" i="10"/>
  <c r="N14" i="1" s="1"/>
  <c r="F4" i="10"/>
  <c r="L14" i="1" s="1"/>
  <c r="M14" i="1" s="1"/>
  <c r="E4" i="10"/>
  <c r="J14" i="1" s="1"/>
  <c r="K14" i="1" s="1"/>
  <c r="D4" i="10"/>
  <c r="H14" i="1" s="1"/>
  <c r="I14" i="1" s="1"/>
  <c r="C4" i="10"/>
  <c r="F14" i="1" s="1"/>
  <c r="B4" i="10"/>
  <c r="D14" i="1" s="1"/>
  <c r="E14" i="1" s="1"/>
  <c r="AF13" i="1"/>
  <c r="AD13" i="1"/>
  <c r="AE13" i="1" s="1"/>
  <c r="AB13" i="1"/>
  <c r="N10" i="21" s="1"/>
  <c r="Z13" i="1"/>
  <c r="AA13" i="1" s="1"/>
  <c r="J4" i="9"/>
  <c r="T13" i="1" s="1"/>
  <c r="U13" i="1" s="1"/>
  <c r="I4" i="9"/>
  <c r="R13" i="1" s="1"/>
  <c r="S13" i="1" s="1"/>
  <c r="K10" i="21" s="1"/>
  <c r="H4" i="9"/>
  <c r="P13" i="1" s="1"/>
  <c r="G4" i="9"/>
  <c r="N13" i="1" s="1"/>
  <c r="O13" i="1" s="1"/>
  <c r="F4" i="9"/>
  <c r="L13" i="1" s="1"/>
  <c r="M13" i="1" s="1"/>
  <c r="E4" i="9"/>
  <c r="J13" i="1" s="1"/>
  <c r="K13" i="1" s="1"/>
  <c r="D4" i="9"/>
  <c r="H13" i="1" s="1"/>
  <c r="I13" i="1" s="1"/>
  <c r="C4" i="9"/>
  <c r="F13" i="1" s="1"/>
  <c r="G13" i="1" s="1"/>
  <c r="B4" i="9"/>
  <c r="D13" i="1" s="1"/>
  <c r="AF12" i="1"/>
  <c r="AD12" i="1"/>
  <c r="AE12" i="1" s="1"/>
  <c r="AB12" i="1"/>
  <c r="Z12" i="1"/>
  <c r="AA12" i="1" s="1"/>
  <c r="Y12" i="1"/>
  <c r="J4" i="8"/>
  <c r="T12" i="1" s="1"/>
  <c r="U12" i="1" s="1"/>
  <c r="I4" i="8"/>
  <c r="R12" i="1" s="1"/>
  <c r="S12" i="1" s="1"/>
  <c r="K9" i="21" s="1"/>
  <c r="H4" i="8"/>
  <c r="P12" i="1" s="1"/>
  <c r="G4" i="8"/>
  <c r="N12" i="1" s="1"/>
  <c r="F4" i="8"/>
  <c r="L12" i="1" s="1"/>
  <c r="M12" i="1" s="1"/>
  <c r="E4" i="8"/>
  <c r="J12" i="1" s="1"/>
  <c r="K12" i="1" s="1"/>
  <c r="D4" i="8"/>
  <c r="H12" i="1" s="1"/>
  <c r="I12" i="1" s="1"/>
  <c r="C4" i="8"/>
  <c r="F12" i="1" s="1"/>
  <c r="G12" i="1" s="1"/>
  <c r="B4" i="8"/>
  <c r="D12" i="1" s="1"/>
  <c r="AF11" i="1"/>
  <c r="AD11" i="1"/>
  <c r="AE11" i="1" s="1"/>
  <c r="AB11" i="1"/>
  <c r="V11" i="1"/>
  <c r="W11" i="1" s="1"/>
  <c r="J4" i="7"/>
  <c r="T11" i="1" s="1"/>
  <c r="U11" i="1" s="1"/>
  <c r="I4" i="7"/>
  <c r="R11" i="1" s="1"/>
  <c r="J8" i="21" s="1"/>
  <c r="H4" i="7"/>
  <c r="P11" i="1" s="1"/>
  <c r="G4" i="7"/>
  <c r="N11" i="1" s="1"/>
  <c r="F4" i="7"/>
  <c r="L11" i="1" s="1"/>
  <c r="M11" i="1" s="1"/>
  <c r="E4" i="7"/>
  <c r="J11" i="1" s="1"/>
  <c r="K11" i="1" s="1"/>
  <c r="D4" i="7"/>
  <c r="H11" i="1" s="1"/>
  <c r="I11" i="1" s="1"/>
  <c r="C4" i="7"/>
  <c r="F11" i="1" s="1"/>
  <c r="G11" i="1" s="1"/>
  <c r="B4" i="7"/>
  <c r="D11" i="1" s="1"/>
  <c r="AF10" i="1"/>
  <c r="AD10" i="1"/>
  <c r="AE10" i="1" s="1"/>
  <c r="AB10" i="1"/>
  <c r="M4" i="6"/>
  <c r="Z10" i="1" s="1"/>
  <c r="AA10" i="1" s="1"/>
  <c r="L4" i="6"/>
  <c r="X10" i="1" s="1"/>
  <c r="Y10" i="1" s="1"/>
  <c r="K4" i="6"/>
  <c r="V10" i="1" s="1"/>
  <c r="W10" i="1" s="1"/>
  <c r="J4" i="6"/>
  <c r="T10" i="1" s="1"/>
  <c r="U10" i="1" s="1"/>
  <c r="I4" i="6"/>
  <c r="R10" i="1" s="1"/>
  <c r="J7" i="21" s="1"/>
  <c r="H4" i="6"/>
  <c r="P10" i="1" s="1"/>
  <c r="G4" i="6"/>
  <c r="N10" i="1" s="1"/>
  <c r="F4" i="6"/>
  <c r="L10" i="1" s="1"/>
  <c r="M10" i="1" s="1"/>
  <c r="E4" i="6"/>
  <c r="J10" i="1" s="1"/>
  <c r="K10" i="1" s="1"/>
  <c r="D4" i="6"/>
  <c r="H10" i="1" s="1"/>
  <c r="I10" i="1" s="1"/>
  <c r="C4" i="6"/>
  <c r="F10" i="1" s="1"/>
  <c r="G10" i="1" s="1"/>
  <c r="B4" i="6"/>
  <c r="D10" i="1" s="1"/>
  <c r="AF9" i="1"/>
  <c r="O4" i="5"/>
  <c r="AD9" i="1" s="1"/>
  <c r="AE9" i="1" s="1"/>
  <c r="N4" i="5"/>
  <c r="AB9" i="1" s="1"/>
  <c r="M4" i="5"/>
  <c r="Z9" i="1" s="1"/>
  <c r="AA9" i="1" s="1"/>
  <c r="L4" i="5"/>
  <c r="K4" i="5"/>
  <c r="V9" i="1" s="1"/>
  <c r="W9" i="1" s="1"/>
  <c r="J4" i="5"/>
  <c r="T9" i="1" s="1"/>
  <c r="U9" i="1" s="1"/>
  <c r="I4" i="5"/>
  <c r="R9" i="1" s="1"/>
  <c r="S9" i="1" s="1"/>
  <c r="K6" i="21" s="1"/>
  <c r="H4" i="5"/>
  <c r="P9" i="1" s="1"/>
  <c r="G4" i="5"/>
  <c r="N9" i="1" s="1"/>
  <c r="F4" i="5"/>
  <c r="L9" i="1" s="1"/>
  <c r="M9" i="1" s="1"/>
  <c r="E4" i="5"/>
  <c r="J9" i="1" s="1"/>
  <c r="K9" i="1" s="1"/>
  <c r="D4" i="5"/>
  <c r="H9" i="1" s="1"/>
  <c r="I9" i="1" s="1"/>
  <c r="C4" i="5"/>
  <c r="F9" i="1" s="1"/>
  <c r="G9" i="1" s="1"/>
  <c r="B4" i="5"/>
  <c r="D9" i="1" s="1"/>
  <c r="E9" i="1" s="1"/>
  <c r="AF8" i="1"/>
  <c r="P5" i="21" s="1"/>
  <c r="O4" i="4"/>
  <c r="AD8" i="1" s="1"/>
  <c r="AE8" i="1" s="1"/>
  <c r="N4" i="4"/>
  <c r="AB8" i="1" s="1"/>
  <c r="M4" i="4"/>
  <c r="Z8" i="1" s="1"/>
  <c r="L4" i="4"/>
  <c r="K4" i="4"/>
  <c r="V8" i="1" s="1"/>
  <c r="W8" i="1" s="1"/>
  <c r="J4" i="4"/>
  <c r="T8" i="1" s="1"/>
  <c r="U8" i="1" s="1"/>
  <c r="I4" i="4"/>
  <c r="R8" i="1" s="1"/>
  <c r="S8" i="1" s="1"/>
  <c r="K5" i="21" s="1"/>
  <c r="H4" i="4"/>
  <c r="P8" i="1" s="1"/>
  <c r="G4" i="4"/>
  <c r="N8" i="1" s="1"/>
  <c r="O8" i="1" s="1"/>
  <c r="F4" i="4"/>
  <c r="L8" i="1" s="1"/>
  <c r="M8" i="1" s="1"/>
  <c r="E4" i="4"/>
  <c r="J8" i="1" s="1"/>
  <c r="K8" i="1" s="1"/>
  <c r="D4" i="4"/>
  <c r="H8" i="1" s="1"/>
  <c r="I8" i="1" s="1"/>
  <c r="C4" i="4"/>
  <c r="F8" i="1" s="1"/>
  <c r="G8" i="1" s="1"/>
  <c r="B4" i="4"/>
  <c r="D8" i="1" s="1"/>
  <c r="P4" i="3"/>
  <c r="AF7" i="1" s="1"/>
  <c r="P4" i="21" s="1"/>
  <c r="O4" i="3"/>
  <c r="AD7" i="1" s="1"/>
  <c r="AE7" i="1" s="1"/>
  <c r="N4" i="3"/>
  <c r="AB7" i="1" s="1"/>
  <c r="M4" i="3"/>
  <c r="Z7" i="1" s="1"/>
  <c r="AA7" i="1" s="1"/>
  <c r="L4" i="3"/>
  <c r="K4" i="3"/>
  <c r="V7" i="1" s="1"/>
  <c r="W7" i="1" s="1"/>
  <c r="J4" i="3"/>
  <c r="T7" i="1" s="1"/>
  <c r="I4" i="3"/>
  <c r="R7" i="1" s="1"/>
  <c r="S7" i="1" s="1"/>
  <c r="K4" i="21" s="1"/>
  <c r="H4" i="3"/>
  <c r="P7" i="1" s="1"/>
  <c r="G4" i="3"/>
  <c r="N7" i="1" s="1"/>
  <c r="F4" i="3"/>
  <c r="L7" i="1" s="1"/>
  <c r="M7" i="1" s="1"/>
  <c r="E4" i="3"/>
  <c r="J7" i="1" s="1"/>
  <c r="K7" i="1" s="1"/>
  <c r="D4" i="3"/>
  <c r="H7" i="1" s="1"/>
  <c r="C4" i="3"/>
  <c r="F7" i="1" s="1"/>
  <c r="G7" i="1" s="1"/>
  <c r="B4" i="3"/>
  <c r="D7" i="1" s="1"/>
  <c r="E7" i="1" s="1"/>
  <c r="D13" i="21" l="1"/>
  <c r="N13" i="21"/>
  <c r="AE16" i="1"/>
  <c r="O13" i="21" s="1"/>
  <c r="N4" i="21"/>
  <c r="L12" i="21"/>
  <c r="N17" i="21"/>
  <c r="AG7" i="1"/>
  <c r="Q4" i="21" s="1"/>
  <c r="E20" i="1"/>
  <c r="AG20" i="1"/>
  <c r="Q17" i="21" s="1"/>
  <c r="S19" i="1"/>
  <c r="K16" i="21" s="1"/>
  <c r="AC18" i="1"/>
  <c r="O15" i="21" s="1"/>
  <c r="P15" i="21"/>
  <c r="J15" i="21"/>
  <c r="M14" i="21"/>
  <c r="N14" i="21"/>
  <c r="S16" i="1"/>
  <c r="K13" i="21" s="1"/>
  <c r="P13" i="21"/>
  <c r="O15" i="1"/>
  <c r="S14" i="1"/>
  <c r="K11" i="21" s="1"/>
  <c r="N11" i="21"/>
  <c r="D11" i="21"/>
  <c r="O12" i="1"/>
  <c r="I10" i="21"/>
  <c r="X8" i="1"/>
  <c r="L5" i="21" s="1"/>
  <c r="E19" i="1"/>
  <c r="G14" i="1"/>
  <c r="O14" i="1"/>
  <c r="J17" i="21"/>
  <c r="S20" i="1"/>
  <c r="K17" i="21" s="1"/>
  <c r="D8" i="21"/>
  <c r="O9" i="1"/>
  <c r="M7" i="21"/>
  <c r="E13" i="1"/>
  <c r="D12" i="21"/>
  <c r="N12" i="21"/>
  <c r="AC15" i="1"/>
  <c r="O12" i="21" s="1"/>
  <c r="L13" i="21"/>
  <c r="B13" i="21" s="1"/>
  <c r="J14" i="21"/>
  <c r="S17" i="1"/>
  <c r="K14" i="21" s="1"/>
  <c r="E18" i="1"/>
  <c r="U15" i="1"/>
  <c r="M12" i="21" s="1"/>
  <c r="AC14" i="1"/>
  <c r="O11" i="21" s="1"/>
  <c r="AE20" i="1"/>
  <c r="O16" i="1"/>
  <c r="E15" i="1"/>
  <c r="E12" i="21" s="1"/>
  <c r="P11" i="21"/>
  <c r="D15" i="21"/>
  <c r="D16" i="21"/>
  <c r="AK15" i="1"/>
  <c r="O4" i="21"/>
  <c r="S15" i="1"/>
  <c r="K12" i="21" s="1"/>
  <c r="O7" i="1"/>
  <c r="L14" i="21"/>
  <c r="B15" i="1"/>
  <c r="X9" i="1"/>
  <c r="L6" i="21" s="1"/>
  <c r="E17" i="1"/>
  <c r="E14" i="21" s="1"/>
  <c r="O18" i="1"/>
  <c r="L15" i="21"/>
  <c r="O17" i="21"/>
  <c r="E17" i="21"/>
  <c r="AC17" i="1"/>
  <c r="O14" i="21" s="1"/>
  <c r="AG19" i="1"/>
  <c r="Q16" i="21" s="1"/>
  <c r="O11" i="1"/>
  <c r="E16" i="1"/>
  <c r="N16" i="21"/>
  <c r="P14" i="21"/>
  <c r="L7" i="21"/>
  <c r="J4" i="21"/>
  <c r="D14" i="21"/>
  <c r="X11" i="1"/>
  <c r="Y11" i="1" s="1"/>
  <c r="M8" i="21" s="1"/>
  <c r="B17" i="1"/>
  <c r="X7" i="1"/>
  <c r="L4" i="21" s="1"/>
  <c r="O10" i="1"/>
  <c r="AK12" i="1"/>
  <c r="D9" i="21"/>
  <c r="AK13" i="1"/>
  <c r="D10" i="21"/>
  <c r="N5" i="21"/>
  <c r="AC8" i="1"/>
  <c r="O5" i="21" s="1"/>
  <c r="J9" i="21"/>
  <c r="J10" i="21"/>
  <c r="AG13" i="1"/>
  <c r="Q10" i="21" s="1"/>
  <c r="P10" i="21"/>
  <c r="AC13" i="1"/>
  <c r="O10" i="21" s="1"/>
  <c r="AC12" i="1"/>
  <c r="O9" i="21" s="1"/>
  <c r="N9" i="21"/>
  <c r="P9" i="21"/>
  <c r="AG12" i="1"/>
  <c r="Q9" i="21" s="1"/>
  <c r="AG11" i="1"/>
  <c r="Q8" i="21" s="1"/>
  <c r="P8" i="21"/>
  <c r="N8" i="21"/>
  <c r="AC11" i="1"/>
  <c r="O8" i="21" s="1"/>
  <c r="P7" i="21"/>
  <c r="AG10" i="1"/>
  <c r="Q7" i="21" s="1"/>
  <c r="AC10" i="1"/>
  <c r="O7" i="21" s="1"/>
  <c r="N7" i="21"/>
  <c r="N6" i="21"/>
  <c r="AC9" i="1"/>
  <c r="O6" i="21" s="1"/>
  <c r="P6" i="21"/>
  <c r="AG9" i="1"/>
  <c r="Q6" i="21" s="1"/>
  <c r="AG8" i="1"/>
  <c r="Q5" i="21" s="1"/>
  <c r="Y8" i="1"/>
  <c r="M5" i="21" s="1"/>
  <c r="B8" i="1"/>
  <c r="Y7" i="1"/>
  <c r="M4" i="21" s="1"/>
  <c r="L9" i="21"/>
  <c r="S11" i="1"/>
  <c r="K8" i="21" s="1"/>
  <c r="S10" i="1"/>
  <c r="K7" i="21" s="1"/>
  <c r="J6" i="21"/>
  <c r="E4" i="21"/>
  <c r="B7" i="1"/>
  <c r="D4" i="21"/>
  <c r="D5" i="21"/>
  <c r="D6" i="21"/>
  <c r="D7" i="21"/>
  <c r="M10" i="21"/>
  <c r="B13" i="1"/>
  <c r="B14" i="1"/>
  <c r="AA14" i="1"/>
  <c r="W14" i="1"/>
  <c r="L11" i="21"/>
  <c r="AA16" i="1"/>
  <c r="B16" i="1"/>
  <c r="W16" i="1"/>
  <c r="M17" i="21"/>
  <c r="L16" i="21"/>
  <c r="W18" i="1"/>
  <c r="M15" i="21" s="1"/>
  <c r="AK18" i="1"/>
  <c r="B18" i="1"/>
  <c r="AA19" i="1"/>
  <c r="M16" i="21"/>
  <c r="B19" i="1"/>
  <c r="L17" i="21"/>
  <c r="B20" i="1"/>
  <c r="W12" i="1"/>
  <c r="M9" i="21" s="1"/>
  <c r="B12" i="1"/>
  <c r="L10" i="21"/>
  <c r="B10" i="1"/>
  <c r="E12" i="1"/>
  <c r="E11" i="1"/>
  <c r="E10" i="1"/>
  <c r="E7" i="21" s="1"/>
  <c r="AK9" i="1"/>
  <c r="E8" i="1"/>
  <c r="AJ21" i="1"/>
  <c r="AK14" i="1"/>
  <c r="AH21" i="1"/>
  <c r="C4" i="2"/>
  <c r="F6" i="1" s="1"/>
  <c r="D4" i="2"/>
  <c r="H6" i="1" s="1"/>
  <c r="E4" i="2"/>
  <c r="J6" i="1" s="1"/>
  <c r="F4" i="2"/>
  <c r="L6" i="1" s="1"/>
  <c r="G4" i="2"/>
  <c r="N6" i="1" s="1"/>
  <c r="H4" i="2"/>
  <c r="P6" i="1" s="1"/>
  <c r="P21" i="1" s="1"/>
  <c r="I4" i="2"/>
  <c r="R6" i="1" s="1"/>
  <c r="J4" i="2"/>
  <c r="T6" i="1" s="1"/>
  <c r="K4" i="2"/>
  <c r="V6" i="1" s="1"/>
  <c r="L4" i="2"/>
  <c r="X6" i="1" s="1"/>
  <c r="M4" i="2"/>
  <c r="Z6" i="1" s="1"/>
  <c r="N4" i="2"/>
  <c r="AB6" i="1" s="1"/>
  <c r="O4" i="2"/>
  <c r="AD6" i="1" s="1"/>
  <c r="P4" i="2"/>
  <c r="AF6" i="1" s="1"/>
  <c r="B4" i="2"/>
  <c r="D6" i="1" s="1"/>
  <c r="Q20" i="1"/>
  <c r="C20" i="1" s="1"/>
  <c r="Q19" i="1"/>
  <c r="I16" i="21" s="1"/>
  <c r="Q18" i="1"/>
  <c r="Q17" i="1"/>
  <c r="I14" i="21" s="1"/>
  <c r="Q16" i="1"/>
  <c r="Q15" i="1"/>
  <c r="I12" i="21" s="1"/>
  <c r="Q14" i="1"/>
  <c r="Q13" i="1"/>
  <c r="Q12" i="1"/>
  <c r="Q11" i="1"/>
  <c r="Q10" i="1"/>
  <c r="Q9" i="1"/>
  <c r="Q8" i="1"/>
  <c r="I5" i="21" s="1"/>
  <c r="Q7" i="1"/>
  <c r="I15" i="21" l="1"/>
  <c r="E10" i="21"/>
  <c r="I9" i="21"/>
  <c r="B16" i="21"/>
  <c r="B15" i="21"/>
  <c r="B12" i="21"/>
  <c r="B11" i="21"/>
  <c r="I8" i="21"/>
  <c r="B11" i="1"/>
  <c r="L8" i="21"/>
  <c r="B8" i="21" s="1"/>
  <c r="B9" i="1"/>
  <c r="B17" i="21"/>
  <c r="E16" i="21"/>
  <c r="B14" i="21"/>
  <c r="E13" i="21"/>
  <c r="C12" i="21"/>
  <c r="T21" i="1"/>
  <c r="L3" i="21"/>
  <c r="U6" i="1"/>
  <c r="S6" i="1"/>
  <c r="K3" i="21" s="1"/>
  <c r="K18" i="21" s="1"/>
  <c r="J3" i="21"/>
  <c r="I6" i="21"/>
  <c r="C14" i="21"/>
  <c r="B4" i="21"/>
  <c r="J18" i="21"/>
  <c r="Y9" i="1"/>
  <c r="M6" i="21" s="1"/>
  <c r="I7" i="21"/>
  <c r="C15" i="1"/>
  <c r="B11" i="18" s="1"/>
  <c r="D11" i="18" s="1"/>
  <c r="I17" i="21"/>
  <c r="C17" i="21" s="1"/>
  <c r="I11" i="21"/>
  <c r="AC6" i="1"/>
  <c r="N3" i="21"/>
  <c r="N18" i="21" s="1"/>
  <c r="L21" i="1"/>
  <c r="M6" i="1"/>
  <c r="Z21" i="1"/>
  <c r="AA6" i="1"/>
  <c r="AA21" i="1" s="1"/>
  <c r="J21" i="1"/>
  <c r="K6" i="1"/>
  <c r="K21" i="1" s="1"/>
  <c r="B5" i="21"/>
  <c r="I13" i="21"/>
  <c r="P3" i="21"/>
  <c r="P18" i="21" s="1"/>
  <c r="AG6" i="1"/>
  <c r="Q3" i="21" s="1"/>
  <c r="Q18" i="21" s="1"/>
  <c r="X21" i="1"/>
  <c r="Y6" i="1"/>
  <c r="H21" i="1"/>
  <c r="I6" i="1"/>
  <c r="I21" i="1" s="1"/>
  <c r="AD21" i="1"/>
  <c r="AE6" i="1"/>
  <c r="AE21" i="1" s="1"/>
  <c r="V21" i="1"/>
  <c r="W6" i="1"/>
  <c r="W21" i="1" s="1"/>
  <c r="N21" i="1"/>
  <c r="O6" i="1"/>
  <c r="F21" i="1"/>
  <c r="G6" i="1"/>
  <c r="C17" i="1"/>
  <c r="B13" i="18" s="1"/>
  <c r="D13" i="18" s="1"/>
  <c r="I4" i="21"/>
  <c r="C13" i="1"/>
  <c r="B9" i="18" s="1"/>
  <c r="D9" i="18" s="1"/>
  <c r="B9" i="21"/>
  <c r="C7" i="21"/>
  <c r="B7" i="21"/>
  <c r="C4" i="21"/>
  <c r="C7" i="1"/>
  <c r="C10" i="21"/>
  <c r="B6" i="21"/>
  <c r="E6" i="1"/>
  <c r="F18" i="21"/>
  <c r="B6" i="1"/>
  <c r="D3" i="21"/>
  <c r="B10" i="21"/>
  <c r="E11" i="21"/>
  <c r="C14" i="1"/>
  <c r="B10" i="18" s="1"/>
  <c r="D10" i="18" s="1"/>
  <c r="M11" i="21"/>
  <c r="C16" i="1"/>
  <c r="B12" i="18" s="1"/>
  <c r="D12" i="18" s="1"/>
  <c r="M13" i="21"/>
  <c r="E15" i="21"/>
  <c r="C15" i="21" s="1"/>
  <c r="C18" i="1"/>
  <c r="B14" i="18" s="1"/>
  <c r="D14" i="18" s="1"/>
  <c r="C19" i="1"/>
  <c r="B15" i="18" s="1"/>
  <c r="D15" i="18" s="1"/>
  <c r="C16" i="21"/>
  <c r="E9" i="21"/>
  <c r="C9" i="21" s="1"/>
  <c r="C12" i="1"/>
  <c r="B8" i="18" s="1"/>
  <c r="D8" i="18" s="1"/>
  <c r="C11" i="1"/>
  <c r="B7" i="18" s="1"/>
  <c r="D7" i="18" s="1"/>
  <c r="E8" i="21"/>
  <c r="C10" i="1"/>
  <c r="B6" i="18" s="1"/>
  <c r="D6" i="18" s="1"/>
  <c r="AK21" i="1"/>
  <c r="C9" i="1"/>
  <c r="B5" i="18" s="1"/>
  <c r="D5" i="18" s="1"/>
  <c r="E6" i="21"/>
  <c r="E5" i="21"/>
  <c r="C8" i="1"/>
  <c r="B4" i="18" s="1"/>
  <c r="D4" i="18" s="1"/>
  <c r="B16" i="18"/>
  <c r="D16" i="18" s="1"/>
  <c r="AI21" i="1"/>
  <c r="B3" i="18"/>
  <c r="D3" i="18" s="1"/>
  <c r="AB21" i="1"/>
  <c r="U21" i="1"/>
  <c r="R21" i="1"/>
  <c r="M21" i="1"/>
  <c r="G21" i="1"/>
  <c r="AF21" i="1"/>
  <c r="Q6" i="1"/>
  <c r="Q21" i="1" s="1"/>
  <c r="D21" i="1"/>
  <c r="E21" i="1"/>
  <c r="S21" i="1"/>
  <c r="C13" i="21" l="1"/>
  <c r="O3" i="21"/>
  <c r="O18" i="21" s="1"/>
  <c r="L18" i="21"/>
  <c r="C8" i="21"/>
  <c r="Y21" i="1"/>
  <c r="C6" i="21"/>
  <c r="AG21" i="1"/>
  <c r="I3" i="21"/>
  <c r="I18" i="21" s="1"/>
  <c r="AC21" i="1"/>
  <c r="M3" i="21"/>
  <c r="M18" i="21" s="1"/>
  <c r="O21" i="1"/>
  <c r="C11" i="21"/>
  <c r="G18" i="21"/>
  <c r="B3" i="21"/>
  <c r="B18" i="21" s="1"/>
  <c r="D18" i="21"/>
  <c r="E3" i="21"/>
  <c r="C6" i="1"/>
  <c r="C5" i="21"/>
  <c r="B21" i="1"/>
  <c r="C3" i="21" l="1"/>
  <c r="C18" i="21" s="1"/>
  <c r="E18" i="21"/>
  <c r="C21" i="1"/>
  <c r="B2" i="18"/>
  <c r="D2" i="18" s="1"/>
  <c r="D17" i="18" l="1"/>
  <c r="B17" i="18"/>
</calcChain>
</file>

<file path=xl/sharedStrings.xml><?xml version="1.0" encoding="utf-8"?>
<sst xmlns="http://schemas.openxmlformats.org/spreadsheetml/2006/main" count="1460" uniqueCount="144">
  <si>
    <t>Carl LAURIER</t>
  </si>
  <si>
    <t>Sylvain CAILLEAU</t>
  </si>
  <si>
    <t>Chef de projet / Dev backend Snr</t>
  </si>
  <si>
    <t>Architecte / Dev backend Snr</t>
  </si>
  <si>
    <t>Dev Backend Jnr</t>
  </si>
  <si>
    <t>Dev Backend Snr</t>
  </si>
  <si>
    <t>Interne</t>
  </si>
  <si>
    <t>Externe - SHS France</t>
  </si>
  <si>
    <t>Benoit GALLOU</t>
  </si>
  <si>
    <t>Dev Frontend Jnr</t>
  </si>
  <si>
    <t>Lamine BENFRADJ</t>
  </si>
  <si>
    <t>Mathieu RALAMBOSON</t>
  </si>
  <si>
    <t>Interne - Apprenti</t>
  </si>
  <si>
    <t>Ergonome</t>
  </si>
  <si>
    <t>Technicien Informatique</t>
  </si>
  <si>
    <t>Interne - CDI</t>
  </si>
  <si>
    <t>Interne - CDD</t>
  </si>
  <si>
    <t>Samira BOUDRIOUA</t>
  </si>
  <si>
    <t>Equpe TUNISIE</t>
  </si>
  <si>
    <t>Externe - BEWYKS</t>
  </si>
  <si>
    <t>Chef de projet</t>
  </si>
  <si>
    <t>Nb jour</t>
  </si>
  <si>
    <t>Coût en € HT</t>
  </si>
  <si>
    <t>CJM</t>
  </si>
  <si>
    <t>Nicolas ROUILLE</t>
  </si>
  <si>
    <t>Ramii BEL HADJ</t>
  </si>
  <si>
    <t>Dorian DAUPHIN</t>
  </si>
  <si>
    <t>Alpha  BAH</t>
  </si>
  <si>
    <t>Baptiste PARENT</t>
  </si>
  <si>
    <t>Christian QUILLOT</t>
  </si>
  <si>
    <t>Sérigne SOUMARE</t>
  </si>
  <si>
    <t>Cosultant / Formateur</t>
  </si>
  <si>
    <t>DSI</t>
  </si>
  <si>
    <t>Ingénieur système et réseau</t>
  </si>
  <si>
    <t>?</t>
  </si>
  <si>
    <t>TOTAL</t>
  </si>
  <si>
    <t>DELTA</t>
  </si>
  <si>
    <r>
      <t xml:space="preserve">COÛT
</t>
    </r>
    <r>
      <rPr>
        <i/>
        <sz val="11"/>
        <color theme="1"/>
        <rFont val="Calibri"/>
        <family val="2"/>
        <scheme val="minor"/>
      </rPr>
      <t>en € HT</t>
    </r>
  </si>
  <si>
    <t>Usine</t>
  </si>
  <si>
    <t>Poste</t>
  </si>
  <si>
    <t>N° engagement</t>
  </si>
  <si>
    <t>Libellé</t>
  </si>
  <si>
    <t>Clé</t>
  </si>
  <si>
    <t>Dte planifiée</t>
  </si>
  <si>
    <t>Facturable le</t>
  </si>
  <si>
    <t>Ratio</t>
  </si>
  <si>
    <t>€ HT initial</t>
  </si>
  <si>
    <t>€ HT révisé</t>
  </si>
  <si>
    <t>€ TTC</t>
  </si>
  <si>
    <t>Facture n°</t>
  </si>
  <si>
    <t>Facturé le</t>
  </si>
  <si>
    <t>Mandaté le</t>
  </si>
  <si>
    <t>Payé le</t>
  </si>
  <si>
    <t>MAV</t>
  </si>
  <si>
    <t>TF.P1</t>
  </si>
  <si>
    <t>Tranche ferme – Forfait pour la phase 1</t>
  </si>
  <si>
    <t>MOM (acompte 50%)</t>
  </si>
  <si>
    <t>TELINO nnn</t>
  </si>
  <si>
    <t>TO.P1</t>
  </si>
  <si>
    <t>Tranche optionnelle 1 – Forfait pour la phase 1</t>
  </si>
  <si>
    <t>Fin VA (acompte 10%)</t>
  </si>
  <si>
    <t>DIG-FAC-190141</t>
  </si>
  <si>
    <t>DIG-FAC-190369</t>
  </si>
  <si>
    <t>SEM</t>
  </si>
  <si>
    <t>TF.P2</t>
  </si>
  <si>
    <t>Tranche ferme – Forfait pour la phase 2</t>
  </si>
  <si>
    <t>DIG-FAC-190158</t>
  </si>
  <si>
    <t>Pompage</t>
  </si>
  <si>
    <t>TF.P3</t>
  </si>
  <si>
    <t>Tranche ferme – Forfait pour la phase 3</t>
  </si>
  <si>
    <t>TO.P2</t>
  </si>
  <si>
    <t>Tranche optionnelle 2 – Forfait pour la phase 2</t>
  </si>
  <si>
    <t>TO.P3</t>
  </si>
  <si>
    <t>Tranche optionnelle 3 – Forfait pour la phase 3</t>
  </si>
  <si>
    <t>Fin VSR (solde 40%)</t>
  </si>
  <si>
    <t>DIG-FAC-190454</t>
  </si>
  <si>
    <t>SEC</t>
  </si>
  <si>
    <t>TF.P4</t>
  </si>
  <si>
    <t>Tranche ferme – Forfait pour la phase 4</t>
  </si>
  <si>
    <t>TO.P4</t>
  </si>
  <si>
    <t>Tranche optionnelle 4 – Forfait pour la phase 4</t>
  </si>
  <si>
    <t>DDP/DIE</t>
  </si>
  <si>
    <t>TF.P5</t>
  </si>
  <si>
    <t>Tranche ferme – Forfait pour la phase 5</t>
  </si>
  <si>
    <t>TO.P5</t>
  </si>
  <si>
    <t>Tranche optionnelle 5 – Forfait pour la phase 5</t>
  </si>
  <si>
    <t>SAV</t>
  </si>
  <si>
    <t>TF.P6</t>
  </si>
  <si>
    <t>Tranche ferme – Forfait pour la phase 6</t>
  </si>
  <si>
    <t>SEG</t>
  </si>
  <si>
    <t>TF.P7</t>
  </si>
  <si>
    <t>Tranche ferme – Forfait pour la phase 7</t>
  </si>
  <si>
    <t>DDR/DSAR</t>
  </si>
  <si>
    <t>TF.P8</t>
  </si>
  <si>
    <t>Tranche ferme – Forfait pour la phase 8</t>
  </si>
  <si>
    <t>TO.P6</t>
  </si>
  <si>
    <t>476981 EAP 26195</t>
  </si>
  <si>
    <t>Tranche optionnelle 6 – Forfait pour la phase 6</t>
  </si>
  <si>
    <t>TO.P7</t>
  </si>
  <si>
    <t>Tranche optionnelle 7 – Forfait pour la phase 7</t>
  </si>
  <si>
    <t>TO.P8</t>
  </si>
  <si>
    <t>Tranche optionnelle 8 – Forfait pour la phase 8</t>
  </si>
  <si>
    <t>Avance : 12 K€</t>
  </si>
  <si>
    <t>mois</t>
  </si>
  <si>
    <t>Fct période</t>
  </si>
  <si>
    <t>Idem TTC</t>
  </si>
  <si>
    <t>Facturé</t>
  </si>
  <si>
    <t>Non présent</t>
  </si>
  <si>
    <t>Ecole</t>
  </si>
  <si>
    <t>CONGE</t>
  </si>
  <si>
    <t>Sans contrat</t>
  </si>
  <si>
    <t>Dev backend</t>
  </si>
  <si>
    <t>DECEMBRE 2020</t>
  </si>
  <si>
    <t>AOUT 2020</t>
  </si>
  <si>
    <t>FEVRIER 2020</t>
  </si>
  <si>
    <t>DECEMBRE 2019</t>
  </si>
  <si>
    <t>Assistant Chef de projet</t>
  </si>
  <si>
    <t>CHEF DE PROJET</t>
  </si>
  <si>
    <t>DEV BACKEND</t>
  </si>
  <si>
    <t>DEV FRONTEND</t>
  </si>
  <si>
    <t>ERGONOME</t>
  </si>
  <si>
    <t>TECHNICIEN INFORMATIQUE</t>
  </si>
  <si>
    <t>ING. SYSTÈME ET RESEAU</t>
  </si>
  <si>
    <t>CONSULTANT / FORMATEUR</t>
  </si>
  <si>
    <t>Sans affectation</t>
  </si>
  <si>
    <t>Sans affectation. Suite révision DSAR, report de la DIE, nécessité de réduire la taille de l'équipe Bilan</t>
  </si>
  <si>
    <t>Intervient sur les projet de migration des données</t>
  </si>
  <si>
    <t>A Définir</t>
  </si>
  <si>
    <t>INITIAL</t>
  </si>
  <si>
    <t>REVISE</t>
  </si>
  <si>
    <r>
      <t xml:space="preserve">MONTANT A FACTURE
</t>
    </r>
    <r>
      <rPr>
        <i/>
        <sz val="11"/>
        <color theme="1"/>
        <rFont val="Calibri"/>
        <family val="2"/>
        <scheme val="minor"/>
      </rPr>
      <t>en € HT</t>
    </r>
  </si>
  <si>
    <t>NON PREVU</t>
  </si>
  <si>
    <t>Licence tableau software</t>
  </si>
  <si>
    <t>Coûts de déplacement (Repas, frais parking, etc…)</t>
  </si>
  <si>
    <t>Coûts intervenants non présent dans l'équipe de production (Commercial, DP)</t>
  </si>
  <si>
    <t>Formations tableau software à produire par site</t>
  </si>
  <si>
    <t>Freelance</t>
  </si>
  <si>
    <t>Départ</t>
  </si>
  <si>
    <t>Mehdi FICHTALI</t>
  </si>
  <si>
    <t>Pascal BERTRAND</t>
  </si>
  <si>
    <t>Florin SANSOM</t>
  </si>
  <si>
    <t>Directeur de projet</t>
  </si>
  <si>
    <t>Elhadj SIDI-BRAHIM</t>
  </si>
  <si>
    <t>Sébastien RAMELET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</si>
</sst>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#,##0.00\ &quot;€&quot;"/>
    <numFmt numFmtId="166" formatCode="dd/mm/yy;@"/>
    <numFmt numFmtId="167" formatCode="&quot;Fin du &quot;0&quot;ème trimestre&quot;"/>
    <numFmt numFmtId="168" formatCode="[$-40C]mmm\-yy;@"/>
    <numFmt numFmtId="169" formatCode="#,##0.00\ _€"/>
    <numFmt numFmtId="170" formatCode="[$-40C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FFFE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0" xfId="0" applyNumberFormat="1"/>
    <xf numFmtId="17" fontId="0" fillId="0" borderId="2" xfId="0" applyNumberFormat="1" applyBorder="1"/>
    <xf numFmtId="165" fontId="0" fillId="0" borderId="2" xfId="0" applyNumberFormat="1" applyBorder="1"/>
    <xf numFmtId="165" fontId="0" fillId="0" borderId="6" xfId="0" applyNumberFormat="1" applyBorder="1" applyAlignment="1">
      <alignment wrapText="1"/>
    </xf>
    <xf numFmtId="165" fontId="0" fillId="0" borderId="4" xfId="0" applyNumberFormat="1" applyBorder="1"/>
    <xf numFmtId="165" fontId="0" fillId="0" borderId="6" xfId="0" applyNumberFormat="1" applyBorder="1"/>
    <xf numFmtId="165" fontId="0" fillId="0" borderId="4" xfId="0" applyNumberFormat="1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1"/>
    <xf numFmtId="0" fontId="4" fillId="0" borderId="7" xfId="1" applyFont="1" applyBorder="1"/>
    <xf numFmtId="0" fontId="4" fillId="0" borderId="11" xfId="1" applyFont="1" applyBorder="1"/>
    <xf numFmtId="167" fontId="4" fillId="0" borderId="11" xfId="1" applyNumberFormat="1" applyFont="1" applyBorder="1" applyAlignment="1">
      <alignment horizontal="left"/>
    </xf>
    <xf numFmtId="4" fontId="4" fillId="0" borderId="11" xfId="1" applyNumberFormat="1" applyFont="1" applyBorder="1"/>
    <xf numFmtId="166" fontId="4" fillId="0" borderId="11" xfId="1" applyNumberFormat="1" applyFont="1" applyBorder="1" applyAlignment="1">
      <alignment horizontal="center"/>
    </xf>
    <xf numFmtId="9" fontId="5" fillId="0" borderId="11" xfId="1" applyNumberFormat="1" applyFont="1" applyBorder="1" applyAlignment="1">
      <alignment horizont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vertical="center"/>
    </xf>
    <xf numFmtId="166" fontId="6" fillId="2" borderId="11" xfId="1" applyNumberFormat="1" applyFont="1" applyFill="1" applyBorder="1" applyAlignment="1">
      <alignment horizontal="center" vertical="center" wrapText="1"/>
    </xf>
    <xf numFmtId="165" fontId="6" fillId="2" borderId="11" xfId="1" applyNumberFormat="1" applyFont="1" applyFill="1" applyBorder="1" applyAlignment="1">
      <alignment horizontal="center" vertical="center"/>
    </xf>
    <xf numFmtId="4" fontId="6" fillId="2" borderId="11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4" fontId="6" fillId="0" borderId="0" xfId="1" applyNumberFormat="1" applyFont="1"/>
    <xf numFmtId="0" fontId="4" fillId="0" borderId="11" xfId="1" applyFont="1" applyBorder="1" applyAlignment="1">
      <alignment horizontal="center"/>
    </xf>
    <xf numFmtId="0" fontId="6" fillId="0" borderId="0" xfId="1" applyFont="1"/>
    <xf numFmtId="0" fontId="5" fillId="0" borderId="0" xfId="1" applyFont="1"/>
    <xf numFmtId="3" fontId="3" fillId="0" borderId="0" xfId="1" applyNumberFormat="1"/>
    <xf numFmtId="3" fontId="7" fillId="0" borderId="0" xfId="1" applyNumberFormat="1" applyFont="1"/>
    <xf numFmtId="168" fontId="3" fillId="0" borderId="12" xfId="1" applyNumberFormat="1" applyBorder="1" applyAlignment="1">
      <alignment horizontal="center"/>
    </xf>
    <xf numFmtId="168" fontId="3" fillId="0" borderId="7" xfId="1" applyNumberFormat="1" applyBorder="1" applyAlignment="1">
      <alignment horizontal="center"/>
    </xf>
    <xf numFmtId="168" fontId="3" fillId="0" borderId="13" xfId="1" applyNumberFormat="1" applyBorder="1" applyAlignment="1">
      <alignment horizontal="center"/>
    </xf>
    <xf numFmtId="168" fontId="7" fillId="2" borderId="11" xfId="1" applyNumberFormat="1" applyFont="1" applyFill="1" applyBorder="1" applyAlignment="1">
      <alignment horizontal="center" vertical="center"/>
    </xf>
    <xf numFmtId="3" fontId="3" fillId="0" borderId="12" xfId="1" applyNumberFormat="1" applyBorder="1"/>
    <xf numFmtId="3" fontId="3" fillId="0" borderId="7" xfId="1" applyNumberFormat="1" applyBorder="1"/>
    <xf numFmtId="3" fontId="3" fillId="0" borderId="13" xfId="1" applyNumberFormat="1" applyBorder="1"/>
    <xf numFmtId="3" fontId="7" fillId="2" borderId="11" xfId="1" applyNumberFormat="1" applyFont="1" applyFill="1" applyBorder="1" applyAlignment="1">
      <alignment horizontal="center" vertical="center"/>
    </xf>
    <xf numFmtId="0" fontId="4" fillId="3" borderId="11" xfId="1" applyFont="1" applyFill="1" applyBorder="1"/>
    <xf numFmtId="0" fontId="4" fillId="3" borderId="11" xfId="1" applyFont="1" applyFill="1" applyBorder="1" applyAlignment="1">
      <alignment horizontal="center"/>
    </xf>
    <xf numFmtId="167" fontId="4" fillId="3" borderId="11" xfId="1" applyNumberFormat="1" applyFont="1" applyFill="1" applyBorder="1" applyAlignment="1">
      <alignment horizontal="left"/>
    </xf>
    <xf numFmtId="166" fontId="4" fillId="3" borderId="11" xfId="1" applyNumberFormat="1" applyFont="1" applyFill="1" applyBorder="1" applyAlignment="1">
      <alignment horizontal="center"/>
    </xf>
    <xf numFmtId="9" fontId="5" fillId="3" borderId="11" xfId="1" applyNumberFormat="1" applyFont="1" applyFill="1" applyBorder="1" applyAlignment="1">
      <alignment horizontal="center"/>
    </xf>
    <xf numFmtId="4" fontId="4" fillId="3" borderId="11" xfId="1" applyNumberFormat="1" applyFont="1" applyFill="1" applyBorder="1"/>
    <xf numFmtId="166" fontId="4" fillId="3" borderId="11" xfId="1" quotePrefix="1" applyNumberFormat="1" applyFont="1" applyFill="1" applyBorder="1" applyAlignment="1">
      <alignment horizontal="center"/>
    </xf>
    <xf numFmtId="169" fontId="0" fillId="0" borderId="0" xfId="0" applyNumberFormat="1"/>
    <xf numFmtId="169" fontId="0" fillId="0" borderId="2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wrapText="1"/>
    </xf>
    <xf numFmtId="165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8" xfId="0" applyNumberFormat="1" applyBorder="1"/>
    <xf numFmtId="0" fontId="0" fillId="0" borderId="1" xfId="0" applyBorder="1" applyAlignment="1">
      <alignment horizontal="center" vertical="center"/>
    </xf>
    <xf numFmtId="165" fontId="0" fillId="0" borderId="19" xfId="0" applyNumberFormat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3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inden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6DBB27A1-4937-4896-BBF1-2A6770D1ADDD}"/>
  </cellStyles>
  <dxfs count="702"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lightUp">
          <bgColor theme="0" tint="-0.14996795556505021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22860</xdr:rowOff>
    </xdr:from>
    <xdr:to>
      <xdr:col>5</xdr:col>
      <xdr:colOff>1607820</xdr:colOff>
      <xdr:row>8</xdr:row>
      <xdr:rowOff>167640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8603C8B-2A1E-4DCD-A469-87E177DEFC33}"/>
            </a:ext>
          </a:extLst>
        </xdr:cNvPr>
        <xdr:cNvSpPr txBox="1"/>
      </xdr:nvSpPr>
      <xdr:spPr>
        <a:xfrm>
          <a:off x="1287780" y="76200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5</xdr:row>
      <xdr:rowOff>99060</xdr:rowOff>
    </xdr:from>
    <xdr:to>
      <xdr:col>7</xdr:col>
      <xdr:colOff>350520</xdr:colOff>
      <xdr:row>12</xdr:row>
      <xdr:rowOff>60960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23EB0F1-C268-466A-ACF5-20A8F275A420}"/>
            </a:ext>
          </a:extLst>
        </xdr:cNvPr>
        <xdr:cNvSpPr txBox="1"/>
      </xdr:nvSpPr>
      <xdr:spPr>
        <a:xfrm>
          <a:off x="784860" y="101346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4</xdr:row>
      <xdr:rowOff>129540</xdr:rowOff>
    </xdr:from>
    <xdr:to>
      <xdr:col>7</xdr:col>
      <xdr:colOff>68580</xdr:colOff>
      <xdr:row>11</xdr:row>
      <xdr:rowOff>91440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E07B066-167F-40C6-8B0D-66F0D0F5A0C0}"/>
            </a:ext>
          </a:extLst>
        </xdr:cNvPr>
        <xdr:cNvSpPr txBox="1"/>
      </xdr:nvSpPr>
      <xdr:spPr>
        <a:xfrm>
          <a:off x="914400" y="937260"/>
          <a:ext cx="5113020" cy="1242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26/02/2020</a:t>
          </a:r>
        </a:p>
        <a:p>
          <a:pPr algn="ctr"/>
          <a:r>
            <a:rPr lang="fr-FR" sz="2800" b="1">
              <a:solidFill>
                <a:srgbClr val="FF0000"/>
              </a:solidFill>
            </a:rPr>
            <a:t>PAS</a:t>
          </a:r>
          <a:r>
            <a:rPr lang="fr-FR" sz="2800" b="1" baseline="0">
              <a:solidFill>
                <a:srgbClr val="FF0000"/>
              </a:solidFill>
            </a:rPr>
            <a:t> A JOUR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F6F2-45FE-4CB6-BCC3-B66A315A3C0A}">
  <dimension ref="A1:F17"/>
  <sheetViews>
    <sheetView workbookViewId="0">
      <selection activeCell="I2" sqref="I2"/>
    </sheetView>
  </sheetViews>
  <sheetFormatPr baseColWidth="10" defaultRowHeight="14.4" x14ac:dyDescent="0.3"/>
  <cols>
    <col min="2" max="2" width="16.6640625" customWidth="1"/>
    <col min="3" max="3" width="18.44140625" customWidth="1"/>
    <col min="6" max="6" width="69.44140625" customWidth="1"/>
  </cols>
  <sheetData>
    <row r="1" spans="1:6" ht="43.8" thickBot="1" x14ac:dyDescent="0.35">
      <c r="A1" s="23"/>
      <c r="B1" s="24" t="s">
        <v>37</v>
      </c>
      <c r="C1" s="24" t="s">
        <v>130</v>
      </c>
      <c r="D1" s="25" t="s">
        <v>36</v>
      </c>
    </row>
    <row r="2" spans="1:6" x14ac:dyDescent="0.3">
      <c r="A2" s="1">
        <v>43739</v>
      </c>
      <c r="B2" s="10">
        <f>'PLAN DE CHARGE - RECAP'!C6</f>
        <v>9062.5</v>
      </c>
      <c r="C2" s="10">
        <f>'PLANNING FACTURATION - RECAP'!B23</f>
        <v>0</v>
      </c>
      <c r="D2" s="10">
        <f>C2-B2</f>
        <v>-9062.5</v>
      </c>
      <c r="F2" s="77" t="s">
        <v>131</v>
      </c>
    </row>
    <row r="3" spans="1:6" x14ac:dyDescent="0.3">
      <c r="A3" s="1">
        <v>43770</v>
      </c>
      <c r="B3" s="10">
        <f>'PLAN DE CHARGE - RECAP'!C7</f>
        <v>7500</v>
      </c>
      <c r="C3" s="10">
        <f>'PLANNING FACTURATION - RECAP'!B24</f>
        <v>0</v>
      </c>
      <c r="D3" s="10">
        <f t="shared" ref="D3:D16" si="0">C3-B3</f>
        <v>-7500</v>
      </c>
      <c r="F3" s="78" t="s">
        <v>133</v>
      </c>
    </row>
    <row r="4" spans="1:6" x14ac:dyDescent="0.3">
      <c r="A4" s="1">
        <v>43800</v>
      </c>
      <c r="B4" s="10">
        <f>'PLAN DE CHARGE - RECAP'!C8</f>
        <v>5937.5</v>
      </c>
      <c r="C4" s="10">
        <f>'PLANNING FACTURATION - RECAP'!B25</f>
        <v>0</v>
      </c>
      <c r="D4" s="10">
        <f t="shared" si="0"/>
        <v>-5937.5</v>
      </c>
      <c r="F4" s="78" t="s">
        <v>132</v>
      </c>
    </row>
    <row r="5" spans="1:6" x14ac:dyDescent="0.3">
      <c r="A5" s="1">
        <v>43831</v>
      </c>
      <c r="B5" s="10">
        <f>'PLAN DE CHARGE - RECAP'!C9</f>
        <v>0</v>
      </c>
      <c r="C5" s="10">
        <f>'PLANNING FACTURATION - RECAP'!B26</f>
        <v>39344.234999999993</v>
      </c>
      <c r="D5" s="10">
        <f t="shared" si="0"/>
        <v>39344.234999999993</v>
      </c>
      <c r="F5" s="78" t="s">
        <v>135</v>
      </c>
    </row>
    <row r="6" spans="1:6" x14ac:dyDescent="0.3">
      <c r="A6" s="1">
        <v>43862</v>
      </c>
      <c r="B6" s="10">
        <f>'PLAN DE CHARGE - RECAP'!C10</f>
        <v>0</v>
      </c>
      <c r="C6" s="10">
        <f>'PLANNING FACTURATION - RECAP'!B27</f>
        <v>7868.8469999999998</v>
      </c>
      <c r="D6" s="10">
        <f t="shared" si="0"/>
        <v>7868.8469999999998</v>
      </c>
      <c r="F6" s="78" t="s">
        <v>134</v>
      </c>
    </row>
    <row r="7" spans="1:6" x14ac:dyDescent="0.3">
      <c r="A7" s="1">
        <v>43891</v>
      </c>
      <c r="B7" s="10">
        <f>'PLAN DE CHARGE - RECAP'!C11</f>
        <v>5625</v>
      </c>
      <c r="C7" s="10">
        <f>'PLANNING FACTURATION - RECAP'!B28</f>
        <v>31475.387999999999</v>
      </c>
      <c r="D7" s="10">
        <f t="shared" si="0"/>
        <v>25850.387999999999</v>
      </c>
    </row>
    <row r="8" spans="1:6" x14ac:dyDescent="0.3">
      <c r="A8" s="1">
        <v>43922</v>
      </c>
      <c r="B8" s="10">
        <f>'PLAN DE CHARGE - RECAP'!C12</f>
        <v>0</v>
      </c>
      <c r="C8" s="10">
        <f>'PLANNING FACTURATION - RECAP'!B29</f>
        <v>225732.88999999998</v>
      </c>
      <c r="D8" s="10">
        <f t="shared" si="0"/>
        <v>225732.88999999998</v>
      </c>
    </row>
    <row r="9" spans="1:6" x14ac:dyDescent="0.3">
      <c r="A9" s="1">
        <v>43952</v>
      </c>
      <c r="B9" s="10">
        <f>'PLAN DE CHARGE - RECAP'!C13</f>
        <v>0</v>
      </c>
      <c r="C9" s="10">
        <f>'PLANNING FACTURATION - RECAP'!B30</f>
        <v>45146.578000000001</v>
      </c>
      <c r="D9" s="10">
        <f t="shared" si="0"/>
        <v>45146.578000000001</v>
      </c>
    </row>
    <row r="10" spans="1:6" x14ac:dyDescent="0.3">
      <c r="A10" s="1">
        <v>43983</v>
      </c>
      <c r="B10" s="10">
        <f>'PLAN DE CHARGE - RECAP'!C14</f>
        <v>0</v>
      </c>
      <c r="C10" s="10">
        <f>'PLANNING FACTURATION - RECAP'!B31</f>
        <v>180586.31200000001</v>
      </c>
      <c r="D10" s="10">
        <f t="shared" si="0"/>
        <v>180586.31200000001</v>
      </c>
    </row>
    <row r="11" spans="1:6" x14ac:dyDescent="0.3">
      <c r="A11" s="1">
        <v>44013</v>
      </c>
      <c r="B11" s="10">
        <f>'PLAN DE CHARGE - RECAP'!C15</f>
        <v>0</v>
      </c>
      <c r="C11" s="10">
        <v>0</v>
      </c>
      <c r="D11" s="10">
        <f t="shared" si="0"/>
        <v>0</v>
      </c>
    </row>
    <row r="12" spans="1:6" x14ac:dyDescent="0.3">
      <c r="A12" s="1">
        <v>44044</v>
      </c>
      <c r="B12" s="10">
        <f>'PLAN DE CHARGE - RECAP'!C16</f>
        <v>0</v>
      </c>
      <c r="C12" s="10">
        <v>0</v>
      </c>
      <c r="D12" s="10">
        <f t="shared" si="0"/>
        <v>0</v>
      </c>
    </row>
    <row r="13" spans="1:6" x14ac:dyDescent="0.3">
      <c r="A13" s="1">
        <v>44075</v>
      </c>
      <c r="B13" s="10">
        <f>'PLAN DE CHARGE - RECAP'!C17</f>
        <v>0</v>
      </c>
      <c r="C13" s="10">
        <v>0</v>
      </c>
      <c r="D13" s="10">
        <f t="shared" si="0"/>
        <v>0</v>
      </c>
    </row>
    <row r="14" spans="1:6" x14ac:dyDescent="0.3">
      <c r="A14" s="1">
        <v>44105</v>
      </c>
      <c r="B14" s="10">
        <f>'PLAN DE CHARGE - RECAP'!C18</f>
        <v>0</v>
      </c>
      <c r="C14" s="10">
        <v>0</v>
      </c>
      <c r="D14" s="10">
        <f t="shared" si="0"/>
        <v>0</v>
      </c>
    </row>
    <row r="15" spans="1:6" x14ac:dyDescent="0.3">
      <c r="A15" s="1">
        <v>44136</v>
      </c>
      <c r="B15" s="10">
        <f>'PLAN DE CHARGE - RECAP'!C19</f>
        <v>0</v>
      </c>
      <c r="C15" s="10">
        <v>0</v>
      </c>
      <c r="D15" s="10">
        <f t="shared" si="0"/>
        <v>0</v>
      </c>
    </row>
    <row r="16" spans="1:6" ht="15" thickBot="1" x14ac:dyDescent="0.35">
      <c r="A16" s="11">
        <v>44166</v>
      </c>
      <c r="B16" s="12">
        <f>'PLAN DE CHARGE - RECAP'!C20</f>
        <v>0</v>
      </c>
      <c r="C16" s="12">
        <v>0</v>
      </c>
      <c r="D16" s="12">
        <f t="shared" si="0"/>
        <v>0</v>
      </c>
    </row>
    <row r="17" spans="1:4" x14ac:dyDescent="0.3">
      <c r="A17" t="s">
        <v>35</v>
      </c>
      <c r="B17" s="10">
        <f>SUM(B2:B16)</f>
        <v>28125</v>
      </c>
      <c r="C17" s="10">
        <f t="shared" ref="C17:D17" si="1">SUM(C2:C16)</f>
        <v>530154.25</v>
      </c>
      <c r="D17" s="10">
        <f t="shared" si="1"/>
        <v>502029.25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B845-E19D-4C97-83B2-241121BE39F3}">
  <dimension ref="A1:R38"/>
  <sheetViews>
    <sheetView zoomScale="55" zoomScaleNormal="55" workbookViewId="0">
      <selection activeCell="B35" sqref="B6:R35"/>
    </sheetView>
  </sheetViews>
  <sheetFormatPr baseColWidth="10" defaultRowHeight="14.4" x14ac:dyDescent="0.3"/>
  <cols>
    <col min="1" max="1" width="30.33203125" style="7" customWidth="1"/>
    <col min="2" max="17" width="21.6640625" style="4" customWidth="1"/>
    <col min="18" max="18" width="23.33203125" style="22" customWidth="1"/>
  </cols>
  <sheetData>
    <row r="1" spans="1:18" s="2" customFormat="1" ht="14.4" customHeight="1" x14ac:dyDescent="0.3">
      <c r="A1" s="93">
        <v>43831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O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v>5</v>
      </c>
      <c r="Q4" s="5">
        <f t="shared" ref="Q4:R4" si="1">SUM(Q5:Q35)</f>
        <v>0</v>
      </c>
      <c r="R4" s="72">
        <f t="shared" si="1"/>
        <v>0</v>
      </c>
    </row>
    <row r="5" spans="1:18" x14ac:dyDescent="0.3">
      <c r="A5" s="7">
        <v>43831</v>
      </c>
    </row>
    <row r="6" spans="1:18" x14ac:dyDescent="0.3">
      <c r="A6" s="7">
        <v>43832</v>
      </c>
      <c r="L6" s="74"/>
    </row>
    <row r="7" spans="1:18" x14ac:dyDescent="0.3">
      <c r="A7" s="7">
        <v>43833</v>
      </c>
      <c r="L7" s="74"/>
    </row>
    <row r="8" spans="1:18" x14ac:dyDescent="0.3">
      <c r="A8" s="7">
        <v>43834</v>
      </c>
    </row>
    <row r="9" spans="1:18" x14ac:dyDescent="0.3">
      <c r="A9" s="7">
        <v>43835</v>
      </c>
    </row>
    <row r="10" spans="1:18" x14ac:dyDescent="0.3">
      <c r="A10" s="7">
        <v>43836</v>
      </c>
      <c r="L10" s="74"/>
    </row>
    <row r="11" spans="1:18" x14ac:dyDescent="0.3">
      <c r="A11" s="7">
        <v>43837</v>
      </c>
      <c r="L11" s="74"/>
    </row>
    <row r="12" spans="1:18" x14ac:dyDescent="0.3">
      <c r="A12" s="7">
        <v>43838</v>
      </c>
      <c r="L12" s="74"/>
    </row>
    <row r="13" spans="1:18" x14ac:dyDescent="0.3">
      <c r="A13" s="7">
        <v>43839</v>
      </c>
      <c r="L13" s="74"/>
    </row>
    <row r="14" spans="1:18" x14ac:dyDescent="0.3">
      <c r="A14" s="7">
        <v>43840</v>
      </c>
      <c r="L14" s="74"/>
    </row>
    <row r="15" spans="1:18" x14ac:dyDescent="0.3">
      <c r="A15" s="7">
        <v>43841</v>
      </c>
    </row>
    <row r="16" spans="1:18" x14ac:dyDescent="0.3">
      <c r="A16" s="7">
        <v>43842</v>
      </c>
    </row>
    <row r="17" spans="1:12" x14ac:dyDescent="0.3">
      <c r="A17" s="7">
        <v>43843</v>
      </c>
      <c r="L17" s="74"/>
    </row>
    <row r="18" spans="1:12" x14ac:dyDescent="0.3">
      <c r="A18" s="7">
        <v>43844</v>
      </c>
      <c r="L18" s="74"/>
    </row>
    <row r="19" spans="1:12" x14ac:dyDescent="0.3">
      <c r="A19" s="7">
        <v>43845</v>
      </c>
      <c r="L19" s="74"/>
    </row>
    <row r="20" spans="1:12" x14ac:dyDescent="0.3">
      <c r="A20" s="7">
        <v>43846</v>
      </c>
      <c r="L20" s="74"/>
    </row>
    <row r="21" spans="1:12" x14ac:dyDescent="0.3">
      <c r="A21" s="7">
        <v>43847</v>
      </c>
      <c r="L21" s="74"/>
    </row>
    <row r="22" spans="1:12" x14ac:dyDescent="0.3">
      <c r="A22" s="7">
        <v>43848</v>
      </c>
    </row>
    <row r="23" spans="1:12" x14ac:dyDescent="0.3">
      <c r="A23" s="7">
        <v>43849</v>
      </c>
    </row>
    <row r="24" spans="1:12" x14ac:dyDescent="0.3">
      <c r="A24" s="7">
        <v>43850</v>
      </c>
      <c r="L24" s="74"/>
    </row>
    <row r="25" spans="1:12" x14ac:dyDescent="0.3">
      <c r="A25" s="7">
        <v>43851</v>
      </c>
      <c r="L25" s="74"/>
    </row>
    <row r="26" spans="1:12" x14ac:dyDescent="0.3">
      <c r="A26" s="7">
        <v>43852</v>
      </c>
      <c r="L26" s="74"/>
    </row>
    <row r="27" spans="1:12" x14ac:dyDescent="0.3">
      <c r="A27" s="7">
        <v>43853</v>
      </c>
      <c r="L27" s="74"/>
    </row>
    <row r="28" spans="1:12" x14ac:dyDescent="0.3">
      <c r="A28" s="7">
        <v>43854</v>
      </c>
      <c r="L28" s="74"/>
    </row>
    <row r="29" spans="1:12" x14ac:dyDescent="0.3">
      <c r="A29" s="7">
        <v>43855</v>
      </c>
    </row>
    <row r="30" spans="1:12" x14ac:dyDescent="0.3">
      <c r="A30" s="7">
        <v>43856</v>
      </c>
    </row>
    <row r="31" spans="1:12" x14ac:dyDescent="0.3">
      <c r="A31" s="7">
        <v>43857</v>
      </c>
    </row>
    <row r="32" spans="1:12" x14ac:dyDescent="0.3">
      <c r="A32" s="7">
        <v>43858</v>
      </c>
    </row>
    <row r="33" spans="1:12" x14ac:dyDescent="0.3">
      <c r="A33" s="7">
        <v>43859</v>
      </c>
    </row>
    <row r="34" spans="1:12" x14ac:dyDescent="0.3">
      <c r="A34" s="7">
        <v>43860</v>
      </c>
    </row>
    <row r="35" spans="1:12" x14ac:dyDescent="0.3">
      <c r="A35" s="7">
        <v>43861</v>
      </c>
    </row>
    <row r="38" spans="1:12" x14ac:dyDescent="0.3">
      <c r="L38" s="74" t="s">
        <v>124</v>
      </c>
    </row>
  </sheetData>
  <mergeCells count="1">
    <mergeCell ref="A1:A3"/>
  </mergeCells>
  <conditionalFormatting sqref="R5:XFD35 A5:P35">
    <cfRule type="expression" dxfId="637" priority="4">
      <formula>OR(WEEKDAY($A5)=1,WEEKDAY($A5)=7)</formula>
    </cfRule>
  </conditionalFormatting>
  <conditionalFormatting sqref="Q5:Q35">
    <cfRule type="expression" dxfId="636" priority="2">
      <formula>OR(WEEKDAY($A5)=1,WEEKDAY($A5)=7)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12448DD-6D58-49C5-99C9-1E136613CC56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R5:XFD35 A5:P35</xm:sqref>
        </x14:conditionalFormatting>
        <x14:conditionalFormatting xmlns:xm="http://schemas.microsoft.com/office/excel/2006/main">
          <x14:cfRule type="expression" priority="1" id="{FE21DFF7-96BE-4549-AEC9-A13B1E0F25EA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Q5:Q35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5B8D-819F-4B54-AAF0-4FE9808273C5}">
  <dimension ref="A1:R33"/>
  <sheetViews>
    <sheetView zoomScale="55" zoomScaleNormal="55" workbookViewId="0">
      <selection activeCell="B35" sqref="B6:R35"/>
    </sheetView>
  </sheetViews>
  <sheetFormatPr baseColWidth="10" defaultRowHeight="14.4" x14ac:dyDescent="0.3"/>
  <cols>
    <col min="1" max="1" width="24.6640625" style="7" bestFit="1" customWidth="1"/>
    <col min="2" max="15" width="21.6640625" style="4" customWidth="1"/>
    <col min="16" max="16" width="21.6640625" style="4" bestFit="1" customWidth="1"/>
    <col min="17" max="17" width="19.5546875" style="4" customWidth="1"/>
    <col min="18" max="18" width="24.109375" style="4" bestFit="1" customWidth="1"/>
  </cols>
  <sheetData>
    <row r="1" spans="1:18" s="2" customFormat="1" ht="14.4" customHeight="1" x14ac:dyDescent="0.3">
      <c r="A1" s="95" t="s">
        <v>114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5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6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v>5</v>
      </c>
      <c r="O4" s="5">
        <v>10</v>
      </c>
      <c r="P4" s="5">
        <v>10</v>
      </c>
      <c r="Q4" s="5">
        <f t="shared" si="0"/>
        <v>0</v>
      </c>
      <c r="R4" s="72">
        <f t="shared" si="0"/>
        <v>0</v>
      </c>
    </row>
    <row r="5" spans="1:18" x14ac:dyDescent="0.3">
      <c r="A5" s="7">
        <v>43862</v>
      </c>
    </row>
    <row r="6" spans="1:18" x14ac:dyDescent="0.3">
      <c r="A6" s="7">
        <v>43863</v>
      </c>
    </row>
    <row r="7" spans="1:18" x14ac:dyDescent="0.3">
      <c r="A7" s="7">
        <v>43864</v>
      </c>
    </row>
    <row r="8" spans="1:18" x14ac:dyDescent="0.3">
      <c r="A8" s="7">
        <v>43865</v>
      </c>
    </row>
    <row r="9" spans="1:18" x14ac:dyDescent="0.3">
      <c r="A9" s="7">
        <v>43866</v>
      </c>
    </row>
    <row r="10" spans="1:18" x14ac:dyDescent="0.3">
      <c r="A10" s="7">
        <v>43867</v>
      </c>
    </row>
    <row r="11" spans="1:18" x14ac:dyDescent="0.3">
      <c r="A11" s="7">
        <v>43868</v>
      </c>
    </row>
    <row r="12" spans="1:18" x14ac:dyDescent="0.3">
      <c r="A12" s="7">
        <v>43869</v>
      </c>
    </row>
    <row r="13" spans="1:18" x14ac:dyDescent="0.3">
      <c r="A13" s="7">
        <v>43870</v>
      </c>
    </row>
    <row r="14" spans="1:18" x14ac:dyDescent="0.3">
      <c r="A14" s="7">
        <v>43871</v>
      </c>
    </row>
    <row r="15" spans="1:18" x14ac:dyDescent="0.3">
      <c r="A15" s="7">
        <v>43872</v>
      </c>
    </row>
    <row r="16" spans="1:18" x14ac:dyDescent="0.3">
      <c r="A16" s="7">
        <v>43873</v>
      </c>
    </row>
    <row r="17" spans="1:1" x14ac:dyDescent="0.3">
      <c r="A17" s="7">
        <v>43874</v>
      </c>
    </row>
    <row r="18" spans="1:1" x14ac:dyDescent="0.3">
      <c r="A18" s="7">
        <v>43875</v>
      </c>
    </row>
    <row r="19" spans="1:1" x14ac:dyDescent="0.3">
      <c r="A19" s="7">
        <v>43876</v>
      </c>
    </row>
    <row r="20" spans="1:1" x14ac:dyDescent="0.3">
      <c r="A20" s="7">
        <v>43877</v>
      </c>
    </row>
    <row r="21" spans="1:1" x14ac:dyDescent="0.3">
      <c r="A21" s="7">
        <v>43878</v>
      </c>
    </row>
    <row r="22" spans="1:1" x14ac:dyDescent="0.3">
      <c r="A22" s="7">
        <v>43879</v>
      </c>
    </row>
    <row r="23" spans="1:1" x14ac:dyDescent="0.3">
      <c r="A23" s="7">
        <v>43880</v>
      </c>
    </row>
    <row r="24" spans="1:1" x14ac:dyDescent="0.3">
      <c r="A24" s="7">
        <v>43881</v>
      </c>
    </row>
    <row r="25" spans="1:1" x14ac:dyDescent="0.3">
      <c r="A25" s="7">
        <v>43882</v>
      </c>
    </row>
    <row r="26" spans="1:1" x14ac:dyDescent="0.3">
      <c r="A26" s="7">
        <v>43883</v>
      </c>
    </row>
    <row r="27" spans="1:1" x14ac:dyDescent="0.3">
      <c r="A27" s="7">
        <v>43884</v>
      </c>
    </row>
    <row r="28" spans="1:1" x14ac:dyDescent="0.3">
      <c r="A28" s="7">
        <v>43885</v>
      </c>
    </row>
    <row r="29" spans="1:1" x14ac:dyDescent="0.3">
      <c r="A29" s="7">
        <v>43886</v>
      </c>
    </row>
    <row r="30" spans="1:1" x14ac:dyDescent="0.3">
      <c r="A30" s="7">
        <v>43887</v>
      </c>
    </row>
    <row r="31" spans="1:1" x14ac:dyDescent="0.3">
      <c r="A31" s="7">
        <v>43888</v>
      </c>
    </row>
    <row r="32" spans="1:1" x14ac:dyDescent="0.3">
      <c r="A32" s="7">
        <v>43889</v>
      </c>
    </row>
    <row r="33" spans="1:1" x14ac:dyDescent="0.3">
      <c r="A33" s="7">
        <v>43890</v>
      </c>
    </row>
  </sheetData>
  <mergeCells count="1">
    <mergeCell ref="A1:A3"/>
  </mergeCells>
  <conditionalFormatting sqref="A5:XFD6 A12:XFD13 A7:A11 Q7:XFD11 A19:XFD20 A14:A18 Q14:XFD18 A26:XFD27 A21:A25 A33:XFD35 A28:A32 Q21:XFD25 Q28:XFD32">
    <cfRule type="expression" dxfId="633" priority="68">
      <formula>OR(WEEKDAY($A5)=1,WEEKDAY($A5)=7)</formula>
    </cfRule>
  </conditionalFormatting>
  <conditionalFormatting sqref="C7:M11">
    <cfRule type="expression" dxfId="632" priority="66">
      <formula>OR(WEEKDAY($A7)=1,WEEKDAY($A7)=7)</formula>
    </cfRule>
  </conditionalFormatting>
  <conditionalFormatting sqref="C14:H18 J14:M18">
    <cfRule type="expression" dxfId="631" priority="64">
      <formula>OR(WEEKDAY($A14)=1,WEEKDAY($A14)=7)</formula>
    </cfRule>
  </conditionalFormatting>
  <conditionalFormatting sqref="C21:E21 G21:H21 J21:M21">
    <cfRule type="expression" dxfId="630" priority="62">
      <formula>OR(WEEKDAY($A21)=1,WEEKDAY($A21)=7)</formula>
    </cfRule>
  </conditionalFormatting>
  <conditionalFormatting sqref="G22:H25 C22:E25 J22:M25">
    <cfRule type="expression" dxfId="629" priority="60">
      <formula>OR(WEEKDAY($A22)=1,WEEKDAY($A22)=7)</formula>
    </cfRule>
  </conditionalFormatting>
  <conditionalFormatting sqref="C28:H32 J28:M32">
    <cfRule type="expression" dxfId="628" priority="58">
      <formula>OR(WEEKDAY($A28)=1,WEEKDAY($A28)=7)</formula>
    </cfRule>
  </conditionalFormatting>
  <conditionalFormatting sqref="F21:F25">
    <cfRule type="expression" dxfId="627" priority="56">
      <formula>OR(WEEKDAY($A21)=1,WEEKDAY($A21)=7)</formula>
    </cfRule>
  </conditionalFormatting>
  <conditionalFormatting sqref="B7">
    <cfRule type="expression" dxfId="626" priority="54">
      <formula>OR(WEEKDAY($A7)=1,WEEKDAY($A7)=7)</formula>
    </cfRule>
  </conditionalFormatting>
  <conditionalFormatting sqref="B8">
    <cfRule type="expression" dxfId="625" priority="52">
      <formula>OR(WEEKDAY($A8)=1,WEEKDAY($A8)=7)</formula>
    </cfRule>
  </conditionalFormatting>
  <conditionalFormatting sqref="B9">
    <cfRule type="expression" dxfId="624" priority="50">
      <formula>OR(WEEKDAY($A9)=1,WEEKDAY($A9)=7)</formula>
    </cfRule>
  </conditionalFormatting>
  <conditionalFormatting sqref="B10">
    <cfRule type="expression" dxfId="623" priority="48">
      <formula>OR(WEEKDAY($A10)=1,WEEKDAY($A10)=7)</formula>
    </cfRule>
  </conditionalFormatting>
  <conditionalFormatting sqref="B11">
    <cfRule type="expression" dxfId="622" priority="46">
      <formula>OR(WEEKDAY($A11)=1,WEEKDAY($A11)=7)</formula>
    </cfRule>
  </conditionalFormatting>
  <conditionalFormatting sqref="B14">
    <cfRule type="expression" dxfId="621" priority="44">
      <formula>OR(WEEKDAY($A14)=1,WEEKDAY($A14)=7)</formula>
    </cfRule>
  </conditionalFormatting>
  <conditionalFormatting sqref="B15">
    <cfRule type="expression" dxfId="620" priority="42">
      <formula>OR(WEEKDAY($A15)=1,WEEKDAY($A15)=7)</formula>
    </cfRule>
  </conditionalFormatting>
  <conditionalFormatting sqref="B16">
    <cfRule type="expression" dxfId="619" priority="40">
      <formula>OR(WEEKDAY($A16)=1,WEEKDAY($A16)=7)</formula>
    </cfRule>
  </conditionalFormatting>
  <conditionalFormatting sqref="B17">
    <cfRule type="expression" dxfId="618" priority="38">
      <formula>OR(WEEKDAY($A17)=1,WEEKDAY($A17)=7)</formula>
    </cfRule>
  </conditionalFormatting>
  <conditionalFormatting sqref="B18">
    <cfRule type="expression" dxfId="617" priority="36">
      <formula>OR(WEEKDAY($A18)=1,WEEKDAY($A18)=7)</formula>
    </cfRule>
  </conditionalFormatting>
  <conditionalFormatting sqref="B21">
    <cfRule type="expression" dxfId="616" priority="34">
      <formula>OR(WEEKDAY($A21)=1,WEEKDAY($A21)=7)</formula>
    </cfRule>
  </conditionalFormatting>
  <conditionalFormatting sqref="B22">
    <cfRule type="expression" dxfId="615" priority="32">
      <formula>OR(WEEKDAY($A22)=1,WEEKDAY($A22)=7)</formula>
    </cfRule>
  </conditionalFormatting>
  <conditionalFormatting sqref="B23">
    <cfRule type="expression" dxfId="614" priority="30">
      <formula>OR(WEEKDAY($A23)=1,WEEKDAY($A23)=7)</formula>
    </cfRule>
  </conditionalFormatting>
  <conditionalFormatting sqref="B24">
    <cfRule type="expression" dxfId="613" priority="28">
      <formula>OR(WEEKDAY($A24)=1,WEEKDAY($A24)=7)</formula>
    </cfRule>
  </conditionalFormatting>
  <conditionalFormatting sqref="B25">
    <cfRule type="expression" dxfId="612" priority="26">
      <formula>OR(WEEKDAY($A25)=1,WEEKDAY($A25)=7)</formula>
    </cfRule>
  </conditionalFormatting>
  <conditionalFormatting sqref="B28">
    <cfRule type="expression" dxfId="611" priority="24">
      <formula>OR(WEEKDAY($A28)=1,WEEKDAY($A28)=7)</formula>
    </cfRule>
  </conditionalFormatting>
  <conditionalFormatting sqref="B29">
    <cfRule type="expression" dxfId="610" priority="22">
      <formula>OR(WEEKDAY($A29)=1,WEEKDAY($A29)=7)</formula>
    </cfRule>
  </conditionalFormatting>
  <conditionalFormatting sqref="B30">
    <cfRule type="expression" dxfId="609" priority="20">
      <formula>OR(WEEKDAY($A30)=1,WEEKDAY($A30)=7)</formula>
    </cfRule>
  </conditionalFormatting>
  <conditionalFormatting sqref="B31">
    <cfRule type="expression" dxfId="608" priority="18">
      <formula>OR(WEEKDAY($A31)=1,WEEKDAY($A31)=7)</formula>
    </cfRule>
  </conditionalFormatting>
  <conditionalFormatting sqref="B32">
    <cfRule type="expression" dxfId="607" priority="16">
      <formula>OR(WEEKDAY($A32)=1,WEEKDAY($A32)=7)</formula>
    </cfRule>
  </conditionalFormatting>
  <conditionalFormatting sqref="I14:I18">
    <cfRule type="expression" dxfId="606" priority="14">
      <formula>OR(WEEKDAY($A14)=1,WEEKDAY($A14)=7)</formula>
    </cfRule>
  </conditionalFormatting>
  <conditionalFormatting sqref="I21:I25">
    <cfRule type="expression" dxfId="605" priority="12">
      <formula>OR(WEEKDAY($A21)=1,WEEKDAY($A21)=7)</formula>
    </cfRule>
  </conditionalFormatting>
  <conditionalFormatting sqref="I28:I32">
    <cfRule type="expression" dxfId="604" priority="10">
      <formula>OR(WEEKDAY($A28)=1,WEEKDAY($A28)=7)</formula>
    </cfRule>
  </conditionalFormatting>
  <conditionalFormatting sqref="N7:P11">
    <cfRule type="expression" dxfId="603" priority="8">
      <formula>OR(WEEKDAY($A7)=1,WEEKDAY($A7)=7)</formula>
    </cfRule>
  </conditionalFormatting>
  <conditionalFormatting sqref="N14:P18">
    <cfRule type="expression" dxfId="602" priority="6">
      <formula>OR(WEEKDAY($A14)=1,WEEKDAY($A14)=7)</formula>
    </cfRule>
  </conditionalFormatting>
  <conditionalFormatting sqref="N21:P25">
    <cfRule type="expression" dxfId="601" priority="4">
      <formula>OR(WEEKDAY($A21)=1,WEEKDAY($A21)=7)</formula>
    </cfRule>
  </conditionalFormatting>
  <conditionalFormatting sqref="N28:P32">
    <cfRule type="expression" dxfId="600" priority="2">
      <formula>OR(WEEKDAY($A28)=1,WEEKDAY($A28)=7)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id="{24B355EB-B88A-4EE8-B460-822452B15FF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A5:XFD6 A12:XFD13 A7:A11 Q7:XFD11 A19:XFD20 A14:A18 Q14:XFD18 A26:XFD27 A21:A25 A33:XFD35 A28:A32 Q21:XFD25 Q28:XFD32</xm:sqref>
        </x14:conditionalFormatting>
        <x14:conditionalFormatting xmlns:xm="http://schemas.microsoft.com/office/excel/2006/main">
          <x14:cfRule type="expression" priority="65" id="{05E1DD4B-4B2D-4162-9BEC-974AF4F005B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C7:M11</xm:sqref>
        </x14:conditionalFormatting>
        <x14:conditionalFormatting xmlns:xm="http://schemas.microsoft.com/office/excel/2006/main">
          <x14:cfRule type="expression" priority="63" id="{29F82E43-1511-445A-B8AD-26BEB2877F0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C14:H18 J14:M18</xm:sqref>
        </x14:conditionalFormatting>
        <x14:conditionalFormatting xmlns:xm="http://schemas.microsoft.com/office/excel/2006/main">
          <x14:cfRule type="expression" priority="61" id="{65B7CE92-54B7-4134-8544-4055A5E24670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C21:E21 G21:H21 J21:M21</xm:sqref>
        </x14:conditionalFormatting>
        <x14:conditionalFormatting xmlns:xm="http://schemas.microsoft.com/office/excel/2006/main">
          <x14:cfRule type="expression" priority="59" id="{FE3982FF-4CAA-4B7C-A908-656C1C37A290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G22:H25 C22:E25 J22:M25</xm:sqref>
        </x14:conditionalFormatting>
        <x14:conditionalFormatting xmlns:xm="http://schemas.microsoft.com/office/excel/2006/main">
          <x14:cfRule type="expression" priority="57" id="{B45D2633-A373-4D58-8F7A-D660898B18AD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C28:H32 J28:M32</xm:sqref>
        </x14:conditionalFormatting>
        <x14:conditionalFormatting xmlns:xm="http://schemas.microsoft.com/office/excel/2006/main">
          <x14:cfRule type="expression" priority="55" id="{1DBD52DD-2EB4-4066-B2FC-5316FCB1E1DA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F21:F25</xm:sqref>
        </x14:conditionalFormatting>
        <x14:conditionalFormatting xmlns:xm="http://schemas.microsoft.com/office/excel/2006/main">
          <x14:cfRule type="expression" priority="53" id="{9DF34B4F-FC53-4254-938A-D49B1C5F85F8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51" id="{0ECC0F5A-C93C-41DC-85FE-219F2EA17C99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49" id="{0B1F0D2E-F84C-4B41-9F2D-2E6DF79F9468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47" id="{59D30038-B99A-4BBB-AB63-B72CB7A4D070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45" id="{7DA6C9C0-A961-47A8-BACE-8EA502D475A4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43" id="{0BE4D0D4-A882-45D3-BC6C-C09DC29F48B1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41" id="{7CA87A27-3F51-4BB3-A790-12583BF7128A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39" id="{06FFABAA-D206-408A-83D4-E50415D2BE84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37" id="{5CB5DE1F-CE1E-43B6-AB8E-A85D1021F313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35" id="{1CBEBD4B-CA5A-4397-99B5-6570C82F323E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3" id="{C99BC961-C499-4B83-9410-F841D3C9D961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31" id="{4657FD34-CF7B-4988-8A6D-99031D9AE689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29" id="{1CD7AA55-1D54-4F88-938E-87EA2FBCE577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27" id="{76D840BF-FC6E-481E-AE68-80194D9AD7E2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25" id="{19B81799-5CF3-48CD-AFB1-1C986D7EC02C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23" id="{12D26140-4990-4B8E-9449-859D9F00F87E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1" id="{75B495D0-C4C7-4736-900C-1AA03BB642A5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9" id="{1D8F8FD8-BFC1-4F39-A3F9-8E433F2B5C3D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7" id="{2B2E98AB-FF43-4048-92E6-27FF26246483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5" id="{D5989AE1-A434-4B8E-AB17-839B6328F4AF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3" id="{AD0E6B75-CFAC-4461-8464-7182E074805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I14:I18</xm:sqref>
        </x14:conditionalFormatting>
        <x14:conditionalFormatting xmlns:xm="http://schemas.microsoft.com/office/excel/2006/main">
          <x14:cfRule type="expression" priority="11" id="{A2FE65CB-D390-4FE7-BB1A-D5B2FA44C79C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I21:I25</xm:sqref>
        </x14:conditionalFormatting>
        <x14:conditionalFormatting xmlns:xm="http://schemas.microsoft.com/office/excel/2006/main">
          <x14:cfRule type="expression" priority="9" id="{DA3D073F-D8F2-4AB0-AAAC-CB5514A7201B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I28:I32</xm:sqref>
        </x14:conditionalFormatting>
        <x14:conditionalFormatting xmlns:xm="http://schemas.microsoft.com/office/excel/2006/main">
          <x14:cfRule type="expression" priority="7" id="{F97E6A7D-29BB-4A42-B581-2EB15F0D935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N7:P11</xm:sqref>
        </x14:conditionalFormatting>
        <x14:conditionalFormatting xmlns:xm="http://schemas.microsoft.com/office/excel/2006/main">
          <x14:cfRule type="expression" priority="5" id="{FDAAFC88-333A-43CC-B585-81948BC17051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N14:P18</xm:sqref>
        </x14:conditionalFormatting>
        <x14:conditionalFormatting xmlns:xm="http://schemas.microsoft.com/office/excel/2006/main">
          <x14:cfRule type="expression" priority="3" id="{D1D3B416-1AFD-472F-BC78-0147D402FACA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N21:P25</xm:sqref>
        </x14:conditionalFormatting>
        <x14:conditionalFormatting xmlns:xm="http://schemas.microsoft.com/office/excel/2006/main">
          <x14:cfRule type="expression" priority="1" id="{17C90F85-87EA-42D9-B34A-C3C1C0A8220A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N28:P32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D765-8827-41FC-8291-C219488C5457}">
  <dimension ref="A1:T35"/>
  <sheetViews>
    <sheetView topLeftCell="D1" zoomScale="70" zoomScaleNormal="70" workbookViewId="0">
      <selection activeCell="Q2" sqref="Q2"/>
    </sheetView>
  </sheetViews>
  <sheetFormatPr baseColWidth="10" defaultRowHeight="14.4" x14ac:dyDescent="0.3"/>
  <cols>
    <col min="1" max="1" width="24.6640625" style="7" bestFit="1" customWidth="1"/>
    <col min="2" max="5" width="21.6640625" style="4" customWidth="1"/>
    <col min="6" max="6" width="32.44140625" style="4" customWidth="1"/>
    <col min="7" max="16" width="21.6640625" style="4" customWidth="1"/>
    <col min="17" max="17" width="20" style="4" customWidth="1"/>
    <col min="18" max="18" width="23.88671875" style="4" customWidth="1"/>
    <col min="19" max="19" width="17.88671875" style="4" customWidth="1"/>
    <col min="20" max="20" width="22.109375" style="4" customWidth="1"/>
  </cols>
  <sheetData>
    <row r="1" spans="1:20" s="2" customFormat="1" ht="14.4" customHeight="1" x14ac:dyDescent="0.3">
      <c r="A1" s="93">
        <v>43891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 t="s">
        <v>143</v>
      </c>
      <c r="Q1" s="3" t="s">
        <v>138</v>
      </c>
      <c r="R1" s="21" t="s">
        <v>139</v>
      </c>
      <c r="S1" s="4" t="s">
        <v>140</v>
      </c>
      <c r="T1" s="3" t="s">
        <v>142</v>
      </c>
    </row>
    <row r="2" spans="1:20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141</v>
      </c>
      <c r="S2" s="3" t="s">
        <v>111</v>
      </c>
      <c r="T2" s="3" t="s">
        <v>111</v>
      </c>
    </row>
    <row r="3" spans="1:20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15</v>
      </c>
      <c r="Q3" s="3" t="s">
        <v>15</v>
      </c>
      <c r="R3" s="3" t="s">
        <v>15</v>
      </c>
      <c r="S3" s="3" t="s">
        <v>136</v>
      </c>
      <c r="T3" s="3" t="s">
        <v>15</v>
      </c>
    </row>
    <row r="4" spans="1:20" x14ac:dyDescent="0.3">
      <c r="A4" s="6" t="s">
        <v>35</v>
      </c>
      <c r="B4" s="5">
        <f>SUM(B5:B35)</f>
        <v>22</v>
      </c>
      <c r="C4" s="5">
        <f t="shared" ref="C4:T4" si="0">SUM(C5:C35)</f>
        <v>22</v>
      </c>
      <c r="D4" s="5">
        <f t="shared" si="0"/>
        <v>0</v>
      </c>
      <c r="E4" s="5">
        <f t="shared" si="0"/>
        <v>22</v>
      </c>
      <c r="F4" s="5">
        <f t="shared" si="0"/>
        <v>12</v>
      </c>
      <c r="G4" s="5">
        <f t="shared" si="0"/>
        <v>22</v>
      </c>
      <c r="H4" s="5">
        <f t="shared" si="0"/>
        <v>17</v>
      </c>
      <c r="I4" s="5">
        <f t="shared" si="0"/>
        <v>6</v>
      </c>
      <c r="J4" s="5">
        <f t="shared" si="0"/>
        <v>22</v>
      </c>
      <c r="K4" s="5">
        <f t="shared" si="0"/>
        <v>10</v>
      </c>
      <c r="L4" s="5">
        <f t="shared" si="0"/>
        <v>44</v>
      </c>
      <c r="M4" s="5">
        <f t="shared" si="0"/>
        <v>9</v>
      </c>
      <c r="N4" s="5">
        <v>2</v>
      </c>
      <c r="O4" s="5">
        <v>3</v>
      </c>
      <c r="P4" s="5">
        <v>3</v>
      </c>
      <c r="Q4" s="5">
        <f t="shared" si="0"/>
        <v>17</v>
      </c>
      <c r="R4" s="72">
        <f t="shared" si="0"/>
        <v>14</v>
      </c>
      <c r="S4" s="72">
        <f t="shared" si="0"/>
        <v>22</v>
      </c>
      <c r="T4" s="72">
        <f t="shared" si="0"/>
        <v>22</v>
      </c>
    </row>
    <row r="5" spans="1:20" x14ac:dyDescent="0.3">
      <c r="A5" s="7">
        <v>43891</v>
      </c>
    </row>
    <row r="6" spans="1:20" x14ac:dyDescent="0.3">
      <c r="A6" s="7">
        <v>43892</v>
      </c>
      <c r="B6" s="4">
        <v>1</v>
      </c>
      <c r="C6" s="4">
        <v>1</v>
      </c>
      <c r="D6" s="4" t="s">
        <v>137</v>
      </c>
      <c r="E6" s="4">
        <v>1</v>
      </c>
      <c r="F6" s="4">
        <v>0</v>
      </c>
      <c r="G6" s="4">
        <v>1</v>
      </c>
      <c r="H6" s="4">
        <v>1</v>
      </c>
      <c r="I6" s="4">
        <v>0</v>
      </c>
      <c r="J6" s="4">
        <v>1</v>
      </c>
      <c r="K6" s="4">
        <v>1</v>
      </c>
      <c r="L6" s="4">
        <v>2</v>
      </c>
      <c r="M6" s="4">
        <v>1</v>
      </c>
      <c r="N6" s="4" t="s">
        <v>127</v>
      </c>
      <c r="O6" s="4" t="s">
        <v>127</v>
      </c>
      <c r="P6" s="4" t="s">
        <v>127</v>
      </c>
      <c r="Q6" s="4" t="s">
        <v>110</v>
      </c>
      <c r="R6" s="4">
        <v>1</v>
      </c>
      <c r="S6" s="4">
        <v>1</v>
      </c>
      <c r="T6" s="4">
        <v>1</v>
      </c>
    </row>
    <row r="7" spans="1:20" x14ac:dyDescent="0.3">
      <c r="A7" s="7">
        <v>43893</v>
      </c>
      <c r="B7" s="4">
        <v>1</v>
      </c>
      <c r="C7" s="4">
        <v>1</v>
      </c>
      <c r="D7" s="4" t="s">
        <v>137</v>
      </c>
      <c r="E7" s="4">
        <v>1</v>
      </c>
      <c r="F7" s="4">
        <v>0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2</v>
      </c>
      <c r="M7" s="4">
        <v>1</v>
      </c>
      <c r="N7" s="4" t="s">
        <v>127</v>
      </c>
      <c r="O7" s="4" t="s">
        <v>127</v>
      </c>
      <c r="P7" s="4" t="s">
        <v>127</v>
      </c>
      <c r="Q7" s="4" t="s">
        <v>110</v>
      </c>
      <c r="R7" s="4">
        <v>1</v>
      </c>
      <c r="S7" s="4">
        <v>1</v>
      </c>
      <c r="T7" s="4">
        <v>1</v>
      </c>
    </row>
    <row r="8" spans="1:20" x14ac:dyDescent="0.3">
      <c r="A8" s="7">
        <v>43894</v>
      </c>
      <c r="B8" s="4">
        <v>1</v>
      </c>
      <c r="C8" s="4">
        <v>1</v>
      </c>
      <c r="D8" s="4" t="s">
        <v>137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</v>
      </c>
      <c r="L8" s="4">
        <v>2</v>
      </c>
      <c r="M8" s="4">
        <v>0</v>
      </c>
      <c r="N8" s="4" t="s">
        <v>127</v>
      </c>
      <c r="O8" s="4" t="s">
        <v>127</v>
      </c>
      <c r="P8" s="4" t="s">
        <v>127</v>
      </c>
      <c r="Q8" s="4" t="s">
        <v>110</v>
      </c>
      <c r="R8" s="4">
        <v>1</v>
      </c>
      <c r="S8" s="4">
        <v>1</v>
      </c>
      <c r="T8" s="4">
        <v>1</v>
      </c>
    </row>
    <row r="9" spans="1:20" x14ac:dyDescent="0.3">
      <c r="A9" s="7">
        <v>43895</v>
      </c>
      <c r="B9" s="4">
        <v>1</v>
      </c>
      <c r="C9" s="4">
        <v>1</v>
      </c>
      <c r="D9" s="4" t="s">
        <v>137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2</v>
      </c>
      <c r="M9" s="4">
        <v>0</v>
      </c>
      <c r="N9" s="4" t="s">
        <v>127</v>
      </c>
      <c r="O9" s="4" t="s">
        <v>127</v>
      </c>
      <c r="P9" s="4" t="s">
        <v>127</v>
      </c>
      <c r="Q9" s="4" t="s">
        <v>110</v>
      </c>
      <c r="R9" s="4">
        <v>0</v>
      </c>
      <c r="S9" s="4">
        <v>1</v>
      </c>
      <c r="T9" s="4">
        <v>1</v>
      </c>
    </row>
    <row r="10" spans="1:20" x14ac:dyDescent="0.3">
      <c r="A10" s="7">
        <v>43896</v>
      </c>
      <c r="B10" s="4">
        <v>1</v>
      </c>
      <c r="C10" s="4">
        <v>1</v>
      </c>
      <c r="D10" s="4" t="s">
        <v>137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4">
        <v>0</v>
      </c>
      <c r="L10" s="4">
        <v>2</v>
      </c>
      <c r="M10" s="4">
        <v>0</v>
      </c>
      <c r="N10" s="4" t="s">
        <v>127</v>
      </c>
      <c r="O10" s="4" t="s">
        <v>127</v>
      </c>
      <c r="P10" s="4" t="s">
        <v>127</v>
      </c>
      <c r="Q10" s="4" t="s">
        <v>110</v>
      </c>
      <c r="R10" s="4">
        <v>0</v>
      </c>
      <c r="S10" s="4">
        <v>1</v>
      </c>
      <c r="T10" s="4">
        <v>1</v>
      </c>
    </row>
    <row r="11" spans="1:20" x14ac:dyDescent="0.3">
      <c r="A11" s="7">
        <v>43897</v>
      </c>
    </row>
    <row r="12" spans="1:20" x14ac:dyDescent="0.3">
      <c r="A12" s="7">
        <v>43898</v>
      </c>
    </row>
    <row r="13" spans="1:20" x14ac:dyDescent="0.3">
      <c r="A13" s="7">
        <v>43899</v>
      </c>
      <c r="B13" s="4">
        <v>1</v>
      </c>
      <c r="C13" s="4">
        <v>1</v>
      </c>
      <c r="D13" s="4" t="s">
        <v>137</v>
      </c>
      <c r="E13" s="4">
        <v>1</v>
      </c>
      <c r="F13" s="4">
        <v>0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2</v>
      </c>
      <c r="M13" s="4">
        <v>1</v>
      </c>
      <c r="N13" s="4" t="s">
        <v>127</v>
      </c>
      <c r="O13" s="4" t="s">
        <v>127</v>
      </c>
      <c r="P13" s="4" t="s">
        <v>127</v>
      </c>
      <c r="Q13" s="4">
        <v>1</v>
      </c>
      <c r="R13" s="4">
        <v>1</v>
      </c>
      <c r="S13" s="4">
        <v>1</v>
      </c>
      <c r="T13" s="4">
        <v>1</v>
      </c>
    </row>
    <row r="14" spans="1:20" x14ac:dyDescent="0.3">
      <c r="A14" s="7">
        <v>43900</v>
      </c>
      <c r="B14" s="4">
        <v>1</v>
      </c>
      <c r="C14" s="4">
        <v>1</v>
      </c>
      <c r="D14" s="4" t="s">
        <v>137</v>
      </c>
      <c r="E14" s="4">
        <v>1</v>
      </c>
      <c r="F14" s="4">
        <v>0</v>
      </c>
      <c r="G14" s="4">
        <v>1</v>
      </c>
      <c r="H14" s="4">
        <v>1</v>
      </c>
      <c r="I14" s="4">
        <v>0</v>
      </c>
      <c r="J14" s="4">
        <v>1</v>
      </c>
      <c r="K14" s="4">
        <v>1</v>
      </c>
      <c r="L14" s="4">
        <v>2</v>
      </c>
      <c r="M14" s="4">
        <v>1</v>
      </c>
      <c r="N14" s="4" t="s">
        <v>127</v>
      </c>
      <c r="O14" s="4" t="s">
        <v>127</v>
      </c>
      <c r="P14" s="4" t="s">
        <v>127</v>
      </c>
      <c r="Q14" s="4">
        <v>1</v>
      </c>
      <c r="R14" s="4">
        <v>1</v>
      </c>
      <c r="S14" s="4">
        <v>1</v>
      </c>
      <c r="T14" s="4">
        <v>1</v>
      </c>
    </row>
    <row r="15" spans="1:20" x14ac:dyDescent="0.3">
      <c r="A15" s="7">
        <v>43901</v>
      </c>
      <c r="B15" s="4">
        <v>1</v>
      </c>
      <c r="C15" s="4">
        <v>1</v>
      </c>
      <c r="D15" s="4" t="s">
        <v>137</v>
      </c>
      <c r="E15" s="4">
        <v>1</v>
      </c>
      <c r="F15" s="4">
        <v>1</v>
      </c>
      <c r="G15" s="4">
        <v>1</v>
      </c>
      <c r="H15" s="4">
        <v>1</v>
      </c>
      <c r="I15" s="4">
        <v>0</v>
      </c>
      <c r="J15" s="4">
        <v>1</v>
      </c>
      <c r="K15" s="4">
        <v>0</v>
      </c>
      <c r="L15" s="4">
        <v>2</v>
      </c>
      <c r="M15" s="4">
        <v>0</v>
      </c>
      <c r="N15" s="4" t="s">
        <v>127</v>
      </c>
      <c r="O15" s="4" t="s">
        <v>127</v>
      </c>
      <c r="P15" s="4" t="s">
        <v>127</v>
      </c>
      <c r="Q15" s="4">
        <v>1</v>
      </c>
      <c r="R15" s="4">
        <v>1</v>
      </c>
      <c r="S15" s="4">
        <v>1</v>
      </c>
      <c r="T15" s="4">
        <v>1</v>
      </c>
    </row>
    <row r="16" spans="1:20" x14ac:dyDescent="0.3">
      <c r="A16" s="7">
        <v>43902</v>
      </c>
      <c r="B16" s="4">
        <v>1</v>
      </c>
      <c r="C16" s="4">
        <v>1</v>
      </c>
      <c r="D16" s="4" t="s">
        <v>137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1</v>
      </c>
      <c r="K16" s="4">
        <v>0</v>
      </c>
      <c r="L16" s="4">
        <v>2</v>
      </c>
      <c r="M16" s="4">
        <v>0</v>
      </c>
      <c r="N16" s="4" t="s">
        <v>127</v>
      </c>
      <c r="O16" s="4" t="s">
        <v>127</v>
      </c>
      <c r="P16" s="4" t="s">
        <v>127</v>
      </c>
      <c r="Q16" s="4">
        <v>1</v>
      </c>
      <c r="R16" s="4">
        <v>0</v>
      </c>
      <c r="S16" s="4">
        <v>1</v>
      </c>
      <c r="T16" s="4">
        <v>1</v>
      </c>
    </row>
    <row r="17" spans="1:20" x14ac:dyDescent="0.3">
      <c r="A17" s="7">
        <v>43903</v>
      </c>
      <c r="B17" s="4">
        <v>1</v>
      </c>
      <c r="C17" s="4">
        <v>1</v>
      </c>
      <c r="D17" s="4" t="s">
        <v>137</v>
      </c>
      <c r="E17" s="4">
        <v>1</v>
      </c>
      <c r="F17" s="4">
        <v>1</v>
      </c>
      <c r="G17" s="4">
        <v>1</v>
      </c>
      <c r="H17" s="4">
        <v>0</v>
      </c>
      <c r="I17" s="4">
        <v>0</v>
      </c>
      <c r="J17" s="4">
        <v>1</v>
      </c>
      <c r="K17" s="4">
        <v>0</v>
      </c>
      <c r="L17" s="4">
        <v>2</v>
      </c>
      <c r="M17" s="4">
        <v>0</v>
      </c>
      <c r="N17" s="4" t="s">
        <v>127</v>
      </c>
      <c r="O17" s="4" t="s">
        <v>127</v>
      </c>
      <c r="P17" s="4" t="s">
        <v>127</v>
      </c>
      <c r="Q17" s="4">
        <v>1</v>
      </c>
      <c r="R17" s="4">
        <v>0</v>
      </c>
      <c r="S17" s="4">
        <v>1</v>
      </c>
      <c r="T17" s="4">
        <v>1</v>
      </c>
    </row>
    <row r="18" spans="1:20" x14ac:dyDescent="0.3">
      <c r="A18" s="7">
        <v>43904</v>
      </c>
    </row>
    <row r="19" spans="1:20" x14ac:dyDescent="0.3">
      <c r="A19" s="7">
        <v>43905</v>
      </c>
    </row>
    <row r="20" spans="1:20" x14ac:dyDescent="0.3">
      <c r="A20" s="7">
        <v>43906</v>
      </c>
      <c r="B20" s="4">
        <v>1</v>
      </c>
      <c r="C20" s="4">
        <v>1</v>
      </c>
      <c r="D20" s="4" t="s">
        <v>137</v>
      </c>
      <c r="E20" s="4">
        <v>1</v>
      </c>
      <c r="F20" s="4">
        <v>0</v>
      </c>
      <c r="G20" s="4">
        <v>1</v>
      </c>
      <c r="H20" s="4">
        <v>1</v>
      </c>
      <c r="I20" s="4">
        <v>0</v>
      </c>
      <c r="J20" s="4">
        <v>1</v>
      </c>
      <c r="K20" s="4">
        <v>1</v>
      </c>
      <c r="L20" s="4">
        <v>2</v>
      </c>
      <c r="M20" s="4">
        <v>1</v>
      </c>
      <c r="N20" s="4" t="s">
        <v>127</v>
      </c>
      <c r="O20" s="4" t="s">
        <v>127</v>
      </c>
      <c r="P20" s="4" t="s">
        <v>127</v>
      </c>
      <c r="Q20" s="4">
        <v>1</v>
      </c>
      <c r="R20" s="4">
        <v>1</v>
      </c>
      <c r="S20" s="4">
        <v>1</v>
      </c>
      <c r="T20" s="4">
        <v>1</v>
      </c>
    </row>
    <row r="21" spans="1:20" x14ac:dyDescent="0.3">
      <c r="A21" s="7">
        <v>43907</v>
      </c>
      <c r="B21" s="4">
        <v>1</v>
      </c>
      <c r="C21" s="4">
        <v>1</v>
      </c>
      <c r="D21" s="4" t="s">
        <v>137</v>
      </c>
      <c r="E21" s="4">
        <v>1</v>
      </c>
      <c r="F21" s="4">
        <v>0</v>
      </c>
      <c r="G21" s="4">
        <v>1</v>
      </c>
      <c r="H21" s="4">
        <v>1</v>
      </c>
      <c r="I21" s="4">
        <v>0</v>
      </c>
      <c r="J21" s="4">
        <v>1</v>
      </c>
      <c r="K21" s="4">
        <v>1</v>
      </c>
      <c r="L21" s="4">
        <v>2</v>
      </c>
      <c r="M21" s="4">
        <v>1</v>
      </c>
      <c r="N21" s="4" t="s">
        <v>127</v>
      </c>
      <c r="O21" s="4" t="s">
        <v>127</v>
      </c>
      <c r="P21" s="4" t="s">
        <v>127</v>
      </c>
      <c r="Q21" s="4">
        <v>1</v>
      </c>
      <c r="R21" s="4">
        <v>1</v>
      </c>
      <c r="S21" s="4">
        <v>1</v>
      </c>
      <c r="T21" s="4">
        <v>1</v>
      </c>
    </row>
    <row r="22" spans="1:20" x14ac:dyDescent="0.3">
      <c r="A22" s="7">
        <v>43908</v>
      </c>
      <c r="B22" s="4">
        <v>1</v>
      </c>
      <c r="C22" s="4">
        <v>1</v>
      </c>
      <c r="D22" s="4" t="s">
        <v>137</v>
      </c>
      <c r="E22" s="4">
        <v>1</v>
      </c>
      <c r="F22" s="4">
        <v>1</v>
      </c>
      <c r="G22" s="4">
        <v>1</v>
      </c>
      <c r="H22" s="4">
        <v>1</v>
      </c>
      <c r="I22" s="4">
        <v>0</v>
      </c>
      <c r="J22" s="4">
        <v>1</v>
      </c>
      <c r="K22" s="4">
        <v>0</v>
      </c>
      <c r="L22" s="4">
        <v>2</v>
      </c>
      <c r="M22" s="4">
        <v>0</v>
      </c>
      <c r="N22" s="4" t="s">
        <v>127</v>
      </c>
      <c r="O22" s="4" t="s">
        <v>127</v>
      </c>
      <c r="P22" s="4" t="s">
        <v>127</v>
      </c>
      <c r="Q22" s="4">
        <v>1</v>
      </c>
      <c r="R22" s="4">
        <v>1</v>
      </c>
      <c r="S22" s="4">
        <v>1</v>
      </c>
      <c r="T22" s="4">
        <v>1</v>
      </c>
    </row>
    <row r="23" spans="1:20" x14ac:dyDescent="0.3">
      <c r="A23" s="7">
        <v>43909</v>
      </c>
      <c r="B23" s="4">
        <v>1</v>
      </c>
      <c r="C23" s="4">
        <v>1</v>
      </c>
      <c r="D23" s="4" t="s">
        <v>137</v>
      </c>
      <c r="E23" s="4">
        <v>1</v>
      </c>
      <c r="F23" s="4">
        <v>1</v>
      </c>
      <c r="G23" s="4">
        <v>1</v>
      </c>
      <c r="H23" s="4">
        <v>1</v>
      </c>
      <c r="I23" s="4">
        <v>0</v>
      </c>
      <c r="J23" s="4">
        <v>1</v>
      </c>
      <c r="K23" s="4">
        <v>0</v>
      </c>
      <c r="L23" s="4">
        <v>2</v>
      </c>
      <c r="M23" s="4">
        <v>0</v>
      </c>
      <c r="N23" s="4" t="s">
        <v>127</v>
      </c>
      <c r="O23" s="4" t="s">
        <v>127</v>
      </c>
      <c r="P23" s="4" t="s">
        <v>127</v>
      </c>
      <c r="Q23" s="4">
        <v>1</v>
      </c>
      <c r="R23" s="4">
        <v>0</v>
      </c>
      <c r="S23" s="4">
        <v>1</v>
      </c>
      <c r="T23" s="4">
        <v>1</v>
      </c>
    </row>
    <row r="24" spans="1:20" x14ac:dyDescent="0.3">
      <c r="A24" s="7">
        <v>43910</v>
      </c>
      <c r="B24" s="4">
        <v>1</v>
      </c>
      <c r="C24" s="4">
        <v>1</v>
      </c>
      <c r="D24" s="4" t="s">
        <v>137</v>
      </c>
      <c r="E24" s="4">
        <v>1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>
        <v>0</v>
      </c>
      <c r="L24" s="4">
        <v>2</v>
      </c>
      <c r="M24" s="4">
        <v>0</v>
      </c>
      <c r="N24" s="4" t="s">
        <v>127</v>
      </c>
      <c r="O24" s="4" t="s">
        <v>127</v>
      </c>
      <c r="P24" s="4" t="s">
        <v>127</v>
      </c>
      <c r="Q24" s="4">
        <v>1</v>
      </c>
      <c r="R24" s="4">
        <v>0</v>
      </c>
      <c r="S24" s="4">
        <v>1</v>
      </c>
      <c r="T24" s="4">
        <v>1</v>
      </c>
    </row>
    <row r="25" spans="1:20" x14ac:dyDescent="0.3">
      <c r="A25" s="7">
        <v>43911</v>
      </c>
    </row>
    <row r="26" spans="1:20" x14ac:dyDescent="0.3">
      <c r="A26" s="7">
        <v>43912</v>
      </c>
    </row>
    <row r="27" spans="1:20" x14ac:dyDescent="0.3">
      <c r="A27" s="7">
        <v>43913</v>
      </c>
      <c r="B27" s="4">
        <v>1</v>
      </c>
      <c r="C27" s="4">
        <v>1</v>
      </c>
      <c r="D27" s="4" t="s">
        <v>137</v>
      </c>
      <c r="E27" s="4">
        <v>1</v>
      </c>
      <c r="F27" s="4">
        <v>0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2</v>
      </c>
      <c r="M27" s="4">
        <v>1</v>
      </c>
      <c r="N27" s="4" t="s">
        <v>127</v>
      </c>
      <c r="O27" s="4" t="s">
        <v>127</v>
      </c>
      <c r="P27" s="4" t="s">
        <v>127</v>
      </c>
      <c r="Q27" s="4">
        <v>1</v>
      </c>
      <c r="R27" s="4">
        <v>1</v>
      </c>
      <c r="S27" s="4">
        <v>1</v>
      </c>
      <c r="T27" s="4">
        <v>1</v>
      </c>
    </row>
    <row r="28" spans="1:20" x14ac:dyDescent="0.3">
      <c r="A28" s="7">
        <v>43914</v>
      </c>
      <c r="B28" s="4">
        <v>1</v>
      </c>
      <c r="C28" s="4">
        <v>1</v>
      </c>
      <c r="D28" s="4" t="s">
        <v>137</v>
      </c>
      <c r="E28" s="4">
        <v>1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2</v>
      </c>
      <c r="M28" s="4">
        <v>1</v>
      </c>
      <c r="N28" s="4" t="s">
        <v>127</v>
      </c>
      <c r="O28" s="4" t="s">
        <v>127</v>
      </c>
      <c r="P28" s="4" t="s">
        <v>127</v>
      </c>
      <c r="Q28" s="4">
        <v>1</v>
      </c>
      <c r="R28" s="4">
        <v>1</v>
      </c>
      <c r="S28" s="4">
        <v>1</v>
      </c>
      <c r="T28" s="4">
        <v>1</v>
      </c>
    </row>
    <row r="29" spans="1:20" x14ac:dyDescent="0.3">
      <c r="A29" s="7">
        <v>43915</v>
      </c>
      <c r="B29" s="4">
        <v>1</v>
      </c>
      <c r="C29" s="4">
        <v>1</v>
      </c>
      <c r="D29" s="4" t="s">
        <v>137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2</v>
      </c>
      <c r="M29" s="4">
        <v>0</v>
      </c>
      <c r="N29" s="4" t="s">
        <v>127</v>
      </c>
      <c r="O29" s="4" t="s">
        <v>127</v>
      </c>
      <c r="P29" s="4" t="s">
        <v>127</v>
      </c>
      <c r="Q29" s="4">
        <v>1</v>
      </c>
      <c r="R29" s="4">
        <v>1</v>
      </c>
      <c r="S29" s="4">
        <v>1</v>
      </c>
      <c r="T29" s="4">
        <v>1</v>
      </c>
    </row>
    <row r="30" spans="1:20" x14ac:dyDescent="0.3">
      <c r="A30" s="7">
        <v>43916</v>
      </c>
      <c r="B30" s="4">
        <v>1</v>
      </c>
      <c r="C30" s="4">
        <v>1</v>
      </c>
      <c r="D30" s="4" t="s">
        <v>137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  <c r="L30" s="4">
        <v>2</v>
      </c>
      <c r="M30" s="4">
        <v>0</v>
      </c>
      <c r="N30" s="4" t="s">
        <v>127</v>
      </c>
      <c r="O30" s="4" t="s">
        <v>127</v>
      </c>
      <c r="P30" s="4" t="s">
        <v>127</v>
      </c>
      <c r="Q30" s="4">
        <v>1</v>
      </c>
      <c r="R30" s="4">
        <v>0</v>
      </c>
      <c r="S30" s="4">
        <v>1</v>
      </c>
      <c r="T30" s="4">
        <v>1</v>
      </c>
    </row>
    <row r="31" spans="1:20" x14ac:dyDescent="0.3">
      <c r="A31" s="7">
        <v>43917</v>
      </c>
      <c r="B31" s="4">
        <v>1</v>
      </c>
      <c r="C31" s="4">
        <v>1</v>
      </c>
      <c r="D31" s="4" t="s">
        <v>137</v>
      </c>
      <c r="E31" s="4">
        <v>1</v>
      </c>
      <c r="F31" s="4">
        <v>1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4">
        <v>2</v>
      </c>
      <c r="M31" s="4">
        <v>0</v>
      </c>
      <c r="N31" s="4" t="s">
        <v>127</v>
      </c>
      <c r="O31" s="4" t="s">
        <v>127</v>
      </c>
      <c r="P31" s="4" t="s">
        <v>127</v>
      </c>
      <c r="Q31" s="4">
        <v>1</v>
      </c>
      <c r="R31" s="4">
        <v>0</v>
      </c>
      <c r="S31" s="4">
        <v>1</v>
      </c>
      <c r="T31" s="4">
        <v>1</v>
      </c>
    </row>
    <row r="32" spans="1:20" x14ac:dyDescent="0.3">
      <c r="A32" s="7">
        <v>43918</v>
      </c>
    </row>
    <row r="33" spans="1:20" x14ac:dyDescent="0.3">
      <c r="A33" s="7">
        <v>43919</v>
      </c>
    </row>
    <row r="34" spans="1:20" x14ac:dyDescent="0.3">
      <c r="A34" s="7">
        <v>43920</v>
      </c>
      <c r="B34" s="4">
        <v>1</v>
      </c>
      <c r="C34" s="4">
        <v>1</v>
      </c>
      <c r="D34" s="4" t="s">
        <v>137</v>
      </c>
      <c r="E34" s="4">
        <v>1</v>
      </c>
      <c r="F34" s="4">
        <v>0</v>
      </c>
      <c r="G34" s="4">
        <v>1</v>
      </c>
      <c r="H34" s="4">
        <v>1</v>
      </c>
      <c r="I34" s="4">
        <v>0</v>
      </c>
      <c r="J34" s="4">
        <v>1</v>
      </c>
      <c r="K34" s="4">
        <v>1</v>
      </c>
      <c r="L34" s="4">
        <v>2</v>
      </c>
      <c r="M34" s="4">
        <v>1</v>
      </c>
      <c r="N34" s="4" t="s">
        <v>127</v>
      </c>
      <c r="O34" s="4" t="s">
        <v>127</v>
      </c>
      <c r="P34" s="4" t="s">
        <v>127</v>
      </c>
      <c r="Q34" s="4">
        <v>1</v>
      </c>
      <c r="R34" s="4">
        <v>1</v>
      </c>
      <c r="S34" s="4">
        <v>1</v>
      </c>
      <c r="T34" s="4">
        <v>1</v>
      </c>
    </row>
    <row r="35" spans="1:20" x14ac:dyDescent="0.3">
      <c r="A35" s="7">
        <v>43921</v>
      </c>
      <c r="B35" s="4">
        <v>1</v>
      </c>
      <c r="C35" s="4">
        <v>1</v>
      </c>
      <c r="D35" s="4" t="s">
        <v>137</v>
      </c>
      <c r="E35" s="4">
        <v>1</v>
      </c>
      <c r="F35" s="4">
        <v>0</v>
      </c>
      <c r="G35" s="4">
        <v>1</v>
      </c>
      <c r="H35" s="4">
        <v>0</v>
      </c>
      <c r="I35" s="4">
        <v>0</v>
      </c>
      <c r="J35" s="4">
        <v>1</v>
      </c>
      <c r="K35" s="4">
        <v>1</v>
      </c>
      <c r="L35" s="4">
        <v>2</v>
      </c>
      <c r="M35" s="4">
        <v>0</v>
      </c>
      <c r="N35" s="4" t="s">
        <v>127</v>
      </c>
      <c r="O35" s="4" t="s">
        <v>127</v>
      </c>
      <c r="P35" s="4" t="s">
        <v>127</v>
      </c>
      <c r="Q35" s="4">
        <v>1</v>
      </c>
      <c r="R35" s="4">
        <v>1</v>
      </c>
      <c r="S35" s="4">
        <v>1</v>
      </c>
      <c r="T35" s="4">
        <v>1</v>
      </c>
    </row>
  </sheetData>
  <mergeCells count="1">
    <mergeCell ref="A1:A3"/>
  </mergeCells>
  <conditionalFormatting sqref="A6:A10 A13:A17 A20:A24 A27:A31 A34:A35 A5:S5 T5:XFD12 A11:S12 A18:XFD19 A25:XFD26 A32:XFD33 Q13:XFD17 Q20:XFD24 Q27:XFD31 Q34:XFD35 Q6:S7 Q8:R8 Q9:S10">
    <cfRule type="expression" dxfId="565" priority="64">
      <formula>OR(WEEKDAY($A5)=1,WEEKDAY($A5)=7)</formula>
    </cfRule>
  </conditionalFormatting>
  <conditionalFormatting sqref="B6:M6">
    <cfRule type="expression" dxfId="564" priority="62">
      <formula>OR(WEEKDAY($A6)=1,WEEKDAY($A6)=7)</formula>
    </cfRule>
  </conditionalFormatting>
  <conditionalFormatting sqref="B7:C10 L7:M10 E7:J10">
    <cfRule type="expression" dxfId="563" priority="60">
      <formula>OR(WEEKDAY($A7)=1,WEEKDAY($A7)=7)</formula>
    </cfRule>
  </conditionalFormatting>
  <conditionalFormatting sqref="B13:C17 G13:J17 L13:M17 E13:E17">
    <cfRule type="expression" dxfId="562" priority="58">
      <formula>OR(WEEKDAY($A13)=1,WEEKDAY($A13)=7)</formula>
    </cfRule>
  </conditionalFormatting>
  <conditionalFormatting sqref="B20:C24 G20:J24 L20:M24 E20:E24">
    <cfRule type="expression" dxfId="561" priority="56">
      <formula>OR(WEEKDAY($A20)=1,WEEKDAY($A20)=7)</formula>
    </cfRule>
  </conditionalFormatting>
  <conditionalFormatting sqref="B27:C31 G27:J31 L27:M31 E27:E31">
    <cfRule type="expression" dxfId="560" priority="54">
      <formula>OR(WEEKDAY($A27)=1,WEEKDAY($A27)=7)</formula>
    </cfRule>
  </conditionalFormatting>
  <conditionalFormatting sqref="B34:C35 G34:J35 L34:M35 E34:E35">
    <cfRule type="expression" dxfId="559" priority="52">
      <formula>OR(WEEKDAY($A34)=1,WEEKDAY($A34)=7)</formula>
    </cfRule>
  </conditionalFormatting>
  <conditionalFormatting sqref="F13">
    <cfRule type="expression" dxfId="558" priority="50">
      <formula>OR(WEEKDAY($A13)=1,WEEKDAY($A13)=7)</formula>
    </cfRule>
  </conditionalFormatting>
  <conditionalFormatting sqref="F14:F17">
    <cfRule type="expression" dxfId="557" priority="48">
      <formula>OR(WEEKDAY($A14)=1,WEEKDAY($A14)=7)</formula>
    </cfRule>
  </conditionalFormatting>
  <conditionalFormatting sqref="F20">
    <cfRule type="expression" dxfId="556" priority="46">
      <formula>OR(WEEKDAY($A20)=1,WEEKDAY($A20)=7)</formula>
    </cfRule>
  </conditionalFormatting>
  <conditionalFormatting sqref="F21:F24">
    <cfRule type="expression" dxfId="555" priority="44">
      <formula>OR(WEEKDAY($A21)=1,WEEKDAY($A21)=7)</formula>
    </cfRule>
  </conditionalFormatting>
  <conditionalFormatting sqref="F27">
    <cfRule type="expression" dxfId="554" priority="42">
      <formula>OR(WEEKDAY($A27)=1,WEEKDAY($A27)=7)</formula>
    </cfRule>
  </conditionalFormatting>
  <conditionalFormatting sqref="F28:F31">
    <cfRule type="expression" dxfId="553" priority="40">
      <formula>OR(WEEKDAY($A28)=1,WEEKDAY($A28)=7)</formula>
    </cfRule>
  </conditionalFormatting>
  <conditionalFormatting sqref="F34">
    <cfRule type="expression" dxfId="552" priority="38">
      <formula>OR(WEEKDAY($A34)=1,WEEKDAY($A34)=7)</formula>
    </cfRule>
  </conditionalFormatting>
  <conditionalFormatting sqref="F35">
    <cfRule type="expression" dxfId="551" priority="36">
      <formula>OR(WEEKDAY($A35)=1,WEEKDAY($A35)=7)</formula>
    </cfRule>
  </conditionalFormatting>
  <conditionalFormatting sqref="K7:K10">
    <cfRule type="expression" dxfId="550" priority="34">
      <formula>OR(WEEKDAY($A7)=1,WEEKDAY($A7)=7)</formula>
    </cfRule>
  </conditionalFormatting>
  <conditionalFormatting sqref="K13:K17">
    <cfRule type="expression" dxfId="549" priority="32">
      <formula>OR(WEEKDAY($A13)=1,WEEKDAY($A13)=7)</formula>
    </cfRule>
  </conditionalFormatting>
  <conditionalFormatting sqref="K20:K24">
    <cfRule type="expression" dxfId="548" priority="30">
      <formula>OR(WEEKDAY($A20)=1,WEEKDAY($A20)=7)</formula>
    </cfRule>
  </conditionalFormatting>
  <conditionalFormatting sqref="K27:K31">
    <cfRule type="expression" dxfId="547" priority="28">
      <formula>OR(WEEKDAY($A27)=1,WEEKDAY($A27)=7)</formula>
    </cfRule>
  </conditionalFormatting>
  <conditionalFormatting sqref="K34:K35">
    <cfRule type="expression" dxfId="546" priority="26">
      <formula>OR(WEEKDAY($A34)=1,WEEKDAY($A34)=7)</formula>
    </cfRule>
  </conditionalFormatting>
  <conditionalFormatting sqref="N34:P35">
    <cfRule type="expression" dxfId="545" priority="12">
      <formula>OR(WEEKDAY($A34)=1,WEEKDAY($A34)=7)</formula>
    </cfRule>
  </conditionalFormatting>
  <conditionalFormatting sqref="N27:P31">
    <cfRule type="expression" dxfId="544" priority="14">
      <formula>OR(WEEKDAY($A27)=1,WEEKDAY($A27)=7)</formula>
    </cfRule>
  </conditionalFormatting>
  <conditionalFormatting sqref="N6:P10">
    <cfRule type="expression" dxfId="543" priority="20">
      <formula>OR(WEEKDAY($A6)=1,WEEKDAY($A6)=7)</formula>
    </cfRule>
  </conditionalFormatting>
  <conditionalFormatting sqref="N13:P17">
    <cfRule type="expression" dxfId="542" priority="18">
      <formula>OR(WEEKDAY($A13)=1,WEEKDAY($A13)=7)</formula>
    </cfRule>
  </conditionalFormatting>
  <conditionalFormatting sqref="N20:P24">
    <cfRule type="expression" dxfId="541" priority="16">
      <formula>OR(WEEKDAY($A20)=1,WEEKDAY($A20)=7)</formula>
    </cfRule>
  </conditionalFormatting>
  <conditionalFormatting sqref="D7:D10">
    <cfRule type="expression" dxfId="540" priority="10">
      <formula>OR(WEEKDAY($A7)=1,WEEKDAY($A7)=7)</formula>
    </cfRule>
  </conditionalFormatting>
  <conditionalFormatting sqref="D13:D17">
    <cfRule type="expression" dxfId="539" priority="8">
      <formula>OR(WEEKDAY($A13)=1,WEEKDAY($A13)=7)</formula>
    </cfRule>
  </conditionalFormatting>
  <conditionalFormatting sqref="D20:D24">
    <cfRule type="expression" dxfId="538" priority="6">
      <formula>OR(WEEKDAY($A20)=1,WEEKDAY($A20)=7)</formula>
    </cfRule>
  </conditionalFormatting>
  <conditionalFormatting sqref="D27:D31">
    <cfRule type="expression" dxfId="537" priority="4">
      <formula>OR(WEEKDAY($A27)=1,WEEKDAY($A27)=7)</formula>
    </cfRule>
  </conditionalFormatting>
  <conditionalFormatting sqref="D34:D35">
    <cfRule type="expression" dxfId="536" priority="2">
      <formula>OR(WEEKDAY($A34)=1,WEEKDAY($A34)=7)</formula>
    </cfRule>
  </conditionalFormatting>
  <conditionalFormatting sqref="S1">
    <cfRule type="expression" dxfId="535" priority="78">
      <formula>OR(WEEKDAY($A8)=1,WEEKDAY($A8)=7)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EC225F4D-5631-49F0-B793-12BF75E8A36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A6:A10 A13:A17 A20:A24 A27:A31 A34:A35 A5:S5 T5:XFD12 A11:S12 A18:XFD19 A25:XFD26 A32:XFD33 Q13:XFD17 Q20:XFD24 Q27:XFD31 Q34:XFD35 Q6:S7 Q8:R8 Q9:S10</xm:sqref>
        </x14:conditionalFormatting>
        <x14:conditionalFormatting xmlns:xm="http://schemas.microsoft.com/office/excel/2006/main">
          <x14:cfRule type="expression" priority="61" id="{D1CD6244-0542-4136-BDB0-3AAB517AA30C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B6:M6</xm:sqref>
        </x14:conditionalFormatting>
        <x14:conditionalFormatting xmlns:xm="http://schemas.microsoft.com/office/excel/2006/main">
          <x14:cfRule type="expression" priority="59" id="{7FC4D582-98B3-413F-8B5C-2085D7C134D3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B7:C10 L7:M10 E7:J10</xm:sqref>
        </x14:conditionalFormatting>
        <x14:conditionalFormatting xmlns:xm="http://schemas.microsoft.com/office/excel/2006/main">
          <x14:cfRule type="expression" priority="57" id="{AE588464-A310-4A52-B047-F4E844628710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B13:C17 G13:J17 L13:M17 E13:E17</xm:sqref>
        </x14:conditionalFormatting>
        <x14:conditionalFormatting xmlns:xm="http://schemas.microsoft.com/office/excel/2006/main">
          <x14:cfRule type="expression" priority="55" id="{91A2B47D-F1CC-49F9-8470-89F291CFCF63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B20:C24 G20:J24 L20:M24 E20:E24</xm:sqref>
        </x14:conditionalFormatting>
        <x14:conditionalFormatting xmlns:xm="http://schemas.microsoft.com/office/excel/2006/main">
          <x14:cfRule type="expression" priority="53" id="{60270D24-68D9-4A72-8504-C6CC08C72AB7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B27:C31 G27:J31 L27:M31 E27:E31</xm:sqref>
        </x14:conditionalFormatting>
        <x14:conditionalFormatting xmlns:xm="http://schemas.microsoft.com/office/excel/2006/main">
          <x14:cfRule type="expression" priority="51" id="{62BFD88E-D42B-404F-9D7E-B04B818C02A5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B34:C35 G34:J35 L34:M35 E34:E35</xm:sqref>
        </x14:conditionalFormatting>
        <x14:conditionalFormatting xmlns:xm="http://schemas.microsoft.com/office/excel/2006/main">
          <x14:cfRule type="expression" priority="49" id="{4B383D6D-C620-4F43-9CC5-A74E60D89094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47" id="{D15B6B35-286A-4E55-97A0-8D27DF54F13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F14:F17</xm:sqref>
        </x14:conditionalFormatting>
        <x14:conditionalFormatting xmlns:xm="http://schemas.microsoft.com/office/excel/2006/main">
          <x14:cfRule type="expression" priority="45" id="{FE47D941-A588-4CF8-AB7F-F2BD6D09DC6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43" id="{095B98AF-B0C8-4A80-B9FD-98F94B62CAB2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F21:F24</xm:sqref>
        </x14:conditionalFormatting>
        <x14:conditionalFormatting xmlns:xm="http://schemas.microsoft.com/office/excel/2006/main">
          <x14:cfRule type="expression" priority="41" id="{B2E78179-5BCF-4575-A58D-600E86E5DDD0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39" id="{EFDD9FBB-1481-48FE-8247-5CAB20DA86DE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F28:F31</xm:sqref>
        </x14:conditionalFormatting>
        <x14:conditionalFormatting xmlns:xm="http://schemas.microsoft.com/office/excel/2006/main">
          <x14:cfRule type="expression" priority="37" id="{5255962A-314A-480C-B1A8-83C413763B15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35" id="{8F805432-261C-4BF0-9C54-FD02A241A50D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33" id="{296F5BB2-E2FD-4E95-8FC7-92D552270BD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K7:K10</xm:sqref>
        </x14:conditionalFormatting>
        <x14:conditionalFormatting xmlns:xm="http://schemas.microsoft.com/office/excel/2006/main">
          <x14:cfRule type="expression" priority="31" id="{1599CE8C-882B-4BC2-81D5-D9C69389D698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K13:K17</xm:sqref>
        </x14:conditionalFormatting>
        <x14:conditionalFormatting xmlns:xm="http://schemas.microsoft.com/office/excel/2006/main">
          <x14:cfRule type="expression" priority="29" id="{26BEF4A6-8F71-4CE5-996C-475D4575C807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K20:K24</xm:sqref>
        </x14:conditionalFormatting>
        <x14:conditionalFormatting xmlns:xm="http://schemas.microsoft.com/office/excel/2006/main">
          <x14:cfRule type="expression" priority="27" id="{8039E5C7-3FD8-48C7-93B8-89DF4C50D396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expression" priority="25" id="{04B8E8DB-DFFF-4ACE-9044-EAFA39A36902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K34:K35</xm:sqref>
        </x14:conditionalFormatting>
        <x14:conditionalFormatting xmlns:xm="http://schemas.microsoft.com/office/excel/2006/main">
          <x14:cfRule type="expression" priority="11" id="{80F1C354-16E8-4951-BFF5-15C82D805F39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N34:P35</xm:sqref>
        </x14:conditionalFormatting>
        <x14:conditionalFormatting xmlns:xm="http://schemas.microsoft.com/office/excel/2006/main">
          <x14:cfRule type="expression" priority="13" id="{5437A88A-0411-4443-B1A5-00582656C407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N27:P31</xm:sqref>
        </x14:conditionalFormatting>
        <x14:conditionalFormatting xmlns:xm="http://schemas.microsoft.com/office/excel/2006/main">
          <x14:cfRule type="expression" priority="19" id="{40E08F9C-5D7A-4031-B552-034A97D48461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N6:P10</xm:sqref>
        </x14:conditionalFormatting>
        <x14:conditionalFormatting xmlns:xm="http://schemas.microsoft.com/office/excel/2006/main">
          <x14:cfRule type="expression" priority="17" id="{F4FDAE73-1851-433E-B0F7-33BAE8715CED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N13:P17</xm:sqref>
        </x14:conditionalFormatting>
        <x14:conditionalFormatting xmlns:xm="http://schemas.microsoft.com/office/excel/2006/main">
          <x14:cfRule type="expression" priority="15" id="{852EE880-B9E5-49CC-90DE-3E88360FC9D3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N20:P24</xm:sqref>
        </x14:conditionalFormatting>
        <x14:conditionalFormatting xmlns:xm="http://schemas.microsoft.com/office/excel/2006/main">
          <x14:cfRule type="expression" priority="9" id="{B977A04C-2778-4507-B5F9-9A31E14380B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D7:D10</xm:sqref>
        </x14:conditionalFormatting>
        <x14:conditionalFormatting xmlns:xm="http://schemas.microsoft.com/office/excel/2006/main">
          <x14:cfRule type="expression" priority="7" id="{EB218181-BCBC-4762-AB1C-7C857FCCF5C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D13:D17</xm:sqref>
        </x14:conditionalFormatting>
        <x14:conditionalFormatting xmlns:xm="http://schemas.microsoft.com/office/excel/2006/main">
          <x14:cfRule type="expression" priority="5" id="{43CA1FFF-B07D-4698-8DA6-3ED922B115FA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D20:D24</xm:sqref>
        </x14:conditionalFormatting>
        <x14:conditionalFormatting xmlns:xm="http://schemas.microsoft.com/office/excel/2006/main">
          <x14:cfRule type="expression" priority="3" id="{43984E61-C319-4AD2-A6AE-69984A3218E1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expression" priority="1" id="{5ADC784A-0B3E-4795-B046-2DF43D6E195D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expression" priority="80" id="{EC225F4D-5631-49F0-B793-12BF75E8A36D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8A66-3A6A-48D6-B81A-CD4FEF14C37B}">
  <dimension ref="A1:R34"/>
  <sheetViews>
    <sheetView zoomScale="55" zoomScaleNormal="55" workbookViewId="0">
      <selection activeCell="D48" sqref="D48"/>
    </sheetView>
  </sheetViews>
  <sheetFormatPr baseColWidth="10" defaultRowHeight="14.4" x14ac:dyDescent="0.3"/>
  <cols>
    <col min="1" max="1" width="24.6640625" style="7" bestFit="1" customWidth="1"/>
    <col min="2" max="16" width="21.6640625" style="4" customWidth="1"/>
    <col min="17" max="17" width="20.33203125" style="4" customWidth="1"/>
    <col min="18" max="18" width="24.109375" style="4" bestFit="1" customWidth="1"/>
  </cols>
  <sheetData>
    <row r="1" spans="1:18" s="2" customFormat="1" ht="14.4" customHeight="1" x14ac:dyDescent="0.3">
      <c r="A1" s="93">
        <v>43922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v>5</v>
      </c>
      <c r="O4" s="5">
        <v>10</v>
      </c>
      <c r="P4" s="5">
        <v>22</v>
      </c>
      <c r="Q4" s="5">
        <f t="shared" si="0"/>
        <v>0</v>
      </c>
      <c r="R4" s="72">
        <f t="shared" si="0"/>
        <v>0</v>
      </c>
    </row>
    <row r="5" spans="1:18" x14ac:dyDescent="0.3">
      <c r="A5" s="7">
        <v>43922</v>
      </c>
    </row>
    <row r="6" spans="1:18" x14ac:dyDescent="0.3">
      <c r="A6" s="7">
        <v>43923</v>
      </c>
    </row>
    <row r="7" spans="1:18" x14ac:dyDescent="0.3">
      <c r="A7" s="7">
        <v>43924</v>
      </c>
    </row>
    <row r="8" spans="1:18" x14ac:dyDescent="0.3">
      <c r="A8" s="7">
        <v>43925</v>
      </c>
    </row>
    <row r="9" spans="1:18" x14ac:dyDescent="0.3">
      <c r="A9" s="7">
        <v>43926</v>
      </c>
    </row>
    <row r="10" spans="1:18" x14ac:dyDescent="0.3">
      <c r="A10" s="7">
        <v>43927</v>
      </c>
    </row>
    <row r="11" spans="1:18" x14ac:dyDescent="0.3">
      <c r="A11" s="7">
        <v>43928</v>
      </c>
    </row>
    <row r="12" spans="1:18" x14ac:dyDescent="0.3">
      <c r="A12" s="7">
        <v>43929</v>
      </c>
    </row>
    <row r="13" spans="1:18" x14ac:dyDescent="0.3">
      <c r="A13" s="7">
        <v>43930</v>
      </c>
    </row>
    <row r="14" spans="1:18" x14ac:dyDescent="0.3">
      <c r="A14" s="7">
        <v>43931</v>
      </c>
    </row>
    <row r="15" spans="1:18" x14ac:dyDescent="0.3">
      <c r="A15" s="7">
        <v>43932</v>
      </c>
    </row>
    <row r="16" spans="1:18" x14ac:dyDescent="0.3">
      <c r="A16" s="7">
        <v>43933</v>
      </c>
    </row>
    <row r="17" spans="1:1" x14ac:dyDescent="0.3">
      <c r="A17" s="7">
        <v>43934</v>
      </c>
    </row>
    <row r="18" spans="1:1" x14ac:dyDescent="0.3">
      <c r="A18" s="7">
        <v>43935</v>
      </c>
    </row>
    <row r="19" spans="1:1" x14ac:dyDescent="0.3">
      <c r="A19" s="7">
        <v>43936</v>
      </c>
    </row>
    <row r="20" spans="1:1" x14ac:dyDescent="0.3">
      <c r="A20" s="7">
        <v>43937</v>
      </c>
    </row>
    <row r="21" spans="1:1" x14ac:dyDescent="0.3">
      <c r="A21" s="7">
        <v>43938</v>
      </c>
    </row>
    <row r="22" spans="1:1" x14ac:dyDescent="0.3">
      <c r="A22" s="7">
        <v>43939</v>
      </c>
    </row>
    <row r="23" spans="1:1" x14ac:dyDescent="0.3">
      <c r="A23" s="7">
        <v>43940</v>
      </c>
    </row>
    <row r="24" spans="1:1" x14ac:dyDescent="0.3">
      <c r="A24" s="7">
        <v>43941</v>
      </c>
    </row>
    <row r="25" spans="1:1" x14ac:dyDescent="0.3">
      <c r="A25" s="7">
        <v>43942</v>
      </c>
    </row>
    <row r="26" spans="1:1" x14ac:dyDescent="0.3">
      <c r="A26" s="7">
        <v>43943</v>
      </c>
    </row>
    <row r="27" spans="1:1" x14ac:dyDescent="0.3">
      <c r="A27" s="7">
        <v>43944</v>
      </c>
    </row>
    <row r="28" spans="1:1" x14ac:dyDescent="0.3">
      <c r="A28" s="7">
        <v>43945</v>
      </c>
    </row>
    <row r="29" spans="1:1" x14ac:dyDescent="0.3">
      <c r="A29" s="7">
        <v>43946</v>
      </c>
    </row>
    <row r="30" spans="1:1" x14ac:dyDescent="0.3">
      <c r="A30" s="7">
        <v>43947</v>
      </c>
    </row>
    <row r="31" spans="1:1" x14ac:dyDescent="0.3">
      <c r="A31" s="7">
        <v>43948</v>
      </c>
    </row>
    <row r="32" spans="1:1" x14ac:dyDescent="0.3">
      <c r="A32" s="7">
        <v>43949</v>
      </c>
    </row>
    <row r="33" spans="1:1" x14ac:dyDescent="0.3">
      <c r="A33" s="7">
        <v>43950</v>
      </c>
    </row>
    <row r="34" spans="1:1" x14ac:dyDescent="0.3">
      <c r="A34" s="7">
        <v>43951</v>
      </c>
    </row>
  </sheetData>
  <mergeCells count="1">
    <mergeCell ref="A1:A3"/>
  </mergeCells>
  <conditionalFormatting sqref="A8:XFD9 A5:A7 A15:XFD16 A10:A14 A22:XFD23 A17:A21 A29:XFD30 A24:A28 A35:XFD35 A31:A34 Q5:XFD7 Q10:XFD14 Q17:XFD21 Q24:XFD28 Q31:XFD34">
    <cfRule type="expression" dxfId="503" priority="54">
      <formula>OR(WEEKDAY($A5)=1,WEEKDAY($A5)=7)</formula>
    </cfRule>
  </conditionalFormatting>
  <conditionalFormatting sqref="L5:M7 B5:J7">
    <cfRule type="expression" dxfId="502" priority="52">
      <formula>OR(WEEKDAY($A5)=1,WEEKDAY($A5)=7)</formula>
    </cfRule>
  </conditionalFormatting>
  <conditionalFormatting sqref="B10:H14 L10:M14 J10:J14">
    <cfRule type="expression" dxfId="501" priority="50">
      <formula>OR(WEEKDAY($A10)=1,WEEKDAY($A10)=7)</formula>
    </cfRule>
  </conditionalFormatting>
  <conditionalFormatting sqref="B17:E21 G17:H21 L17:M21 J17:J21">
    <cfRule type="expression" dxfId="500" priority="48">
      <formula>OR(WEEKDAY($A17)=1,WEEKDAY($A17)=7)</formula>
    </cfRule>
  </conditionalFormatting>
  <conditionalFormatting sqref="B24:E24 G24:H24 L24:M24 J24">
    <cfRule type="expression" dxfId="499" priority="46">
      <formula>OR(WEEKDAY($A24)=1,WEEKDAY($A24)=7)</formula>
    </cfRule>
  </conditionalFormatting>
  <conditionalFormatting sqref="B25:E28 G25:H28 L25:M28 J25:J28">
    <cfRule type="expression" dxfId="498" priority="44">
      <formula>OR(WEEKDAY($A25)=1,WEEKDAY($A25)=7)</formula>
    </cfRule>
  </conditionalFormatting>
  <conditionalFormatting sqref="B33:H34 B31:E32 G31:H32 L31:M34 J31:J34">
    <cfRule type="expression" dxfId="497" priority="42">
      <formula>OR(WEEKDAY($A31)=1,WEEKDAY($A31)=7)</formula>
    </cfRule>
  </conditionalFormatting>
  <conditionalFormatting sqref="F17:F21">
    <cfRule type="expression" dxfId="496" priority="40">
      <formula>OR(WEEKDAY($A17)=1,WEEKDAY($A17)=7)</formula>
    </cfRule>
  </conditionalFormatting>
  <conditionalFormatting sqref="F24:F28">
    <cfRule type="expression" dxfId="495" priority="38">
      <formula>OR(WEEKDAY($A24)=1,WEEKDAY($A24)=7)</formula>
    </cfRule>
  </conditionalFormatting>
  <conditionalFormatting sqref="F31:F32">
    <cfRule type="expression" dxfId="494" priority="36">
      <formula>OR(WEEKDAY($A31)=1,WEEKDAY($A31)=7)</formula>
    </cfRule>
  </conditionalFormatting>
  <conditionalFormatting sqref="K5:K6">
    <cfRule type="expression" dxfId="493" priority="34">
      <formula>OR(WEEKDAY($A5)=1,WEEKDAY($A5)=7)</formula>
    </cfRule>
  </conditionalFormatting>
  <conditionalFormatting sqref="K7">
    <cfRule type="expression" dxfId="492" priority="32">
      <formula>OR(WEEKDAY($A7)=1,WEEKDAY($A7)=7)</formula>
    </cfRule>
  </conditionalFormatting>
  <conditionalFormatting sqref="K10:K14">
    <cfRule type="expression" dxfId="491" priority="30">
      <formula>OR(WEEKDAY($A10)=1,WEEKDAY($A10)=7)</formula>
    </cfRule>
  </conditionalFormatting>
  <conditionalFormatting sqref="K17:K21">
    <cfRule type="expression" dxfId="490" priority="28">
      <formula>OR(WEEKDAY($A17)=1,WEEKDAY($A17)=7)</formula>
    </cfRule>
  </conditionalFormatting>
  <conditionalFormatting sqref="K24:K28">
    <cfRule type="expression" dxfId="489" priority="26">
      <formula>OR(WEEKDAY($A24)=1,WEEKDAY($A24)=7)</formula>
    </cfRule>
  </conditionalFormatting>
  <conditionalFormatting sqref="K31:K34">
    <cfRule type="expression" dxfId="488" priority="24">
      <formula>OR(WEEKDAY($A31)=1,WEEKDAY($A31)=7)</formula>
    </cfRule>
  </conditionalFormatting>
  <conditionalFormatting sqref="I31:I34">
    <cfRule type="expression" dxfId="487" priority="2">
      <formula>OR(WEEKDAY($A31)=1,WEEKDAY($A31)=7)</formula>
    </cfRule>
  </conditionalFormatting>
  <conditionalFormatting sqref="I24:I28">
    <cfRule type="expression" dxfId="486" priority="4">
      <formula>OR(WEEKDAY($A24)=1,WEEKDAY($A24)=7)</formula>
    </cfRule>
  </conditionalFormatting>
  <conditionalFormatting sqref="N5:P7">
    <cfRule type="expression" dxfId="485" priority="18">
      <formula>OR(WEEKDAY($A5)=1,WEEKDAY($A5)=7)</formula>
    </cfRule>
  </conditionalFormatting>
  <conditionalFormatting sqref="N10:P14">
    <cfRule type="expression" dxfId="484" priority="16">
      <formula>OR(WEEKDAY($A10)=1,WEEKDAY($A10)=7)</formula>
    </cfRule>
  </conditionalFormatting>
  <conditionalFormatting sqref="N17:P21">
    <cfRule type="expression" dxfId="483" priority="14">
      <formula>OR(WEEKDAY($A17)=1,WEEKDAY($A17)=7)</formula>
    </cfRule>
  </conditionalFormatting>
  <conditionalFormatting sqref="N24:P28">
    <cfRule type="expression" dxfId="482" priority="12">
      <formula>OR(WEEKDAY($A24)=1,WEEKDAY($A24)=7)</formula>
    </cfRule>
  </conditionalFormatting>
  <conditionalFormatting sqref="N31:P34">
    <cfRule type="expression" dxfId="481" priority="10">
      <formula>OR(WEEKDAY($A31)=1,WEEKDAY($A31)=7)</formula>
    </cfRule>
  </conditionalFormatting>
  <conditionalFormatting sqref="I10:I14">
    <cfRule type="expression" dxfId="480" priority="8">
      <formula>OR(WEEKDAY($A10)=1,WEEKDAY($A10)=7)</formula>
    </cfRule>
  </conditionalFormatting>
  <conditionalFormatting sqref="I17:I21">
    <cfRule type="expression" dxfId="479" priority="6">
      <formula>OR(WEEKDAY($A17)=1,WEEKDAY($A17)=7)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18297782-61D0-4951-B234-1818A2DBF0A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A8:XFD9 A5:A7 A15:XFD16 A10:A14 A22:XFD23 A17:A21 A29:XFD30 A24:A28 A35:XFD35 A31:A34 Q5:XFD7 Q10:XFD14 Q17:XFD21 Q24:XFD28 Q31:XFD34</xm:sqref>
        </x14:conditionalFormatting>
        <x14:conditionalFormatting xmlns:xm="http://schemas.microsoft.com/office/excel/2006/main">
          <x14:cfRule type="expression" priority="51" id="{E1CACBCB-93DF-40F0-9949-14C915F2CA6A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L5:M7 B5:J7</xm:sqref>
        </x14:conditionalFormatting>
        <x14:conditionalFormatting xmlns:xm="http://schemas.microsoft.com/office/excel/2006/main">
          <x14:cfRule type="expression" priority="49" id="{450D7EA4-8550-499F-A9AE-BD3798DE9CE8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B10:H14 L10:M14 J10:J14</xm:sqref>
        </x14:conditionalFormatting>
        <x14:conditionalFormatting xmlns:xm="http://schemas.microsoft.com/office/excel/2006/main">
          <x14:cfRule type="expression" priority="47" id="{AB356BAF-5031-4A22-BDC2-B797EB096BF4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B17:E21 G17:H21 L17:M21 J17:J21</xm:sqref>
        </x14:conditionalFormatting>
        <x14:conditionalFormatting xmlns:xm="http://schemas.microsoft.com/office/excel/2006/main">
          <x14:cfRule type="expression" priority="45" id="{F75670E3-C583-495F-B2E9-CC187D1DE7E4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B24:E24 G24:H24 L24:M24 J24</xm:sqref>
        </x14:conditionalFormatting>
        <x14:conditionalFormatting xmlns:xm="http://schemas.microsoft.com/office/excel/2006/main">
          <x14:cfRule type="expression" priority="43" id="{0EE8772E-C980-442D-9386-C71E5EF1CA7D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B25:E28 G25:H28 L25:M28 J25:J28</xm:sqref>
        </x14:conditionalFormatting>
        <x14:conditionalFormatting xmlns:xm="http://schemas.microsoft.com/office/excel/2006/main">
          <x14:cfRule type="expression" priority="41" id="{203ECE7E-2B15-420D-BC01-5A386CD1917F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B33:H34 B31:E32 G31:H32 L31:M34 J31:J34</xm:sqref>
        </x14:conditionalFormatting>
        <x14:conditionalFormatting xmlns:xm="http://schemas.microsoft.com/office/excel/2006/main">
          <x14:cfRule type="expression" priority="39" id="{3E196259-088B-4F29-B673-EF7C52FA200F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F17:F21</xm:sqref>
        </x14:conditionalFormatting>
        <x14:conditionalFormatting xmlns:xm="http://schemas.microsoft.com/office/excel/2006/main">
          <x14:cfRule type="expression" priority="37" id="{D595776C-884A-46D6-9BBB-F3FD753B2274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F24:F28</xm:sqref>
        </x14:conditionalFormatting>
        <x14:conditionalFormatting xmlns:xm="http://schemas.microsoft.com/office/excel/2006/main">
          <x14:cfRule type="expression" priority="35" id="{B0924D0D-E0E1-4AE5-B114-A54E251831A5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F31:F32</xm:sqref>
        </x14:conditionalFormatting>
        <x14:conditionalFormatting xmlns:xm="http://schemas.microsoft.com/office/excel/2006/main">
          <x14:cfRule type="expression" priority="33" id="{75BB20ED-8BD3-4A22-AA1A-5C4CE467F74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expression" priority="31" id="{12565178-E023-4B0F-9DF8-D23938D30F9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29" id="{A5B268DA-58CD-470B-AD8E-07772662441B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K10:K14</xm:sqref>
        </x14:conditionalFormatting>
        <x14:conditionalFormatting xmlns:xm="http://schemas.microsoft.com/office/excel/2006/main">
          <x14:cfRule type="expression" priority="27" id="{3F764396-2955-4143-9FA8-529065911701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K17:K21</xm:sqref>
        </x14:conditionalFormatting>
        <x14:conditionalFormatting xmlns:xm="http://schemas.microsoft.com/office/excel/2006/main">
          <x14:cfRule type="expression" priority="25" id="{C8283514-DAFA-4985-846E-206853230E71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23" id="{719DE30B-35F9-43AE-84DC-314C5CECE9BE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K31:K34</xm:sqref>
        </x14:conditionalFormatting>
        <x14:conditionalFormatting xmlns:xm="http://schemas.microsoft.com/office/excel/2006/main">
          <x14:cfRule type="expression" priority="1" id="{BBD568DE-7949-4918-81E0-C75579FD3F1C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I31:I34</xm:sqref>
        </x14:conditionalFormatting>
        <x14:conditionalFormatting xmlns:xm="http://schemas.microsoft.com/office/excel/2006/main">
          <x14:cfRule type="expression" priority="3" id="{B782CF37-D042-4843-B711-C4AEC487B28E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I24:I28</xm:sqref>
        </x14:conditionalFormatting>
        <x14:conditionalFormatting xmlns:xm="http://schemas.microsoft.com/office/excel/2006/main">
          <x14:cfRule type="expression" priority="17" id="{CB2A0820-07A9-4CD6-9330-5C215547C4C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N5:P7</xm:sqref>
        </x14:conditionalFormatting>
        <x14:conditionalFormatting xmlns:xm="http://schemas.microsoft.com/office/excel/2006/main">
          <x14:cfRule type="expression" priority="15" id="{ADF70FBA-EED0-4FD6-9EEE-A016CECAA807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N10:P14</xm:sqref>
        </x14:conditionalFormatting>
        <x14:conditionalFormatting xmlns:xm="http://schemas.microsoft.com/office/excel/2006/main">
          <x14:cfRule type="expression" priority="13" id="{74A63BF8-D106-4113-82C2-61263B5520CF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N17:P21</xm:sqref>
        </x14:conditionalFormatting>
        <x14:conditionalFormatting xmlns:xm="http://schemas.microsoft.com/office/excel/2006/main">
          <x14:cfRule type="expression" priority="11" id="{C64C6A89-D444-4A49-9B15-C9EC83ECD351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N24:P28</xm:sqref>
        </x14:conditionalFormatting>
        <x14:conditionalFormatting xmlns:xm="http://schemas.microsoft.com/office/excel/2006/main">
          <x14:cfRule type="expression" priority="9" id="{25DB9082-7C87-4DFB-81C1-8C092CCC674A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N31:P34</xm:sqref>
        </x14:conditionalFormatting>
        <x14:conditionalFormatting xmlns:xm="http://schemas.microsoft.com/office/excel/2006/main">
          <x14:cfRule type="expression" priority="7" id="{8B0CC546-9D53-4613-B810-D20A59CCB8AE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I10:I14</xm:sqref>
        </x14:conditionalFormatting>
        <x14:conditionalFormatting xmlns:xm="http://schemas.microsoft.com/office/excel/2006/main">
          <x14:cfRule type="expression" priority="5" id="{0B100997-4014-44C8-BACE-01563775E5CE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I17:I21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352-47C2-42BC-A17E-03A89B86DB12}">
  <dimension ref="A1:R35"/>
  <sheetViews>
    <sheetView zoomScale="55" zoomScaleNormal="55" workbookViewId="0">
      <selection activeCell="I31" sqref="I31"/>
    </sheetView>
  </sheetViews>
  <sheetFormatPr baseColWidth="10" defaultRowHeight="14.4" x14ac:dyDescent="0.3"/>
  <cols>
    <col min="1" max="1" width="24.6640625" style="7" bestFit="1" customWidth="1"/>
    <col min="2" max="16" width="21.6640625" style="4" customWidth="1"/>
    <col min="17" max="17" width="19.88671875" style="4" customWidth="1"/>
    <col min="18" max="18" width="24.109375" style="4" bestFit="1" customWidth="1"/>
  </cols>
  <sheetData>
    <row r="1" spans="1:18" s="2" customFormat="1" ht="14.4" customHeight="1" x14ac:dyDescent="0.3">
      <c r="A1" s="93">
        <v>43952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v>5</v>
      </c>
      <c r="O4" s="5">
        <v>10</v>
      </c>
      <c r="P4" s="5">
        <v>8</v>
      </c>
      <c r="Q4" s="5">
        <f t="shared" si="0"/>
        <v>0</v>
      </c>
      <c r="R4" s="72">
        <f t="shared" si="0"/>
        <v>0</v>
      </c>
    </row>
    <row r="5" spans="1:18" x14ac:dyDescent="0.3">
      <c r="A5" s="7">
        <v>43952</v>
      </c>
    </row>
    <row r="6" spans="1:18" x14ac:dyDescent="0.3">
      <c r="A6" s="7">
        <v>43953</v>
      </c>
    </row>
    <row r="7" spans="1:18" x14ac:dyDescent="0.3">
      <c r="A7" s="7">
        <v>43954</v>
      </c>
    </row>
    <row r="8" spans="1:18" x14ac:dyDescent="0.3">
      <c r="A8" s="7">
        <v>43955</v>
      </c>
    </row>
    <row r="9" spans="1:18" x14ac:dyDescent="0.3">
      <c r="A9" s="7">
        <v>43956</v>
      </c>
    </row>
    <row r="10" spans="1:18" x14ac:dyDescent="0.3">
      <c r="A10" s="7">
        <v>43957</v>
      </c>
    </row>
    <row r="11" spans="1:18" x14ac:dyDescent="0.3">
      <c r="A11" s="7">
        <v>43958</v>
      </c>
    </row>
    <row r="12" spans="1:18" x14ac:dyDescent="0.3">
      <c r="A12" s="7">
        <v>43959</v>
      </c>
    </row>
    <row r="13" spans="1:18" x14ac:dyDescent="0.3">
      <c r="A13" s="7">
        <v>43960</v>
      </c>
    </row>
    <row r="14" spans="1:18" x14ac:dyDescent="0.3">
      <c r="A14" s="7">
        <v>43961</v>
      </c>
    </row>
    <row r="15" spans="1:18" x14ac:dyDescent="0.3">
      <c r="A15" s="7">
        <v>43962</v>
      </c>
    </row>
    <row r="16" spans="1:18" x14ac:dyDescent="0.3">
      <c r="A16" s="7">
        <v>43963</v>
      </c>
    </row>
    <row r="17" spans="1:1" x14ac:dyDescent="0.3">
      <c r="A17" s="7">
        <v>43964</v>
      </c>
    </row>
    <row r="18" spans="1:1" x14ac:dyDescent="0.3">
      <c r="A18" s="7">
        <v>43965</v>
      </c>
    </row>
    <row r="19" spans="1:1" x14ac:dyDescent="0.3">
      <c r="A19" s="7">
        <v>43966</v>
      </c>
    </row>
    <row r="20" spans="1:1" x14ac:dyDescent="0.3">
      <c r="A20" s="7">
        <v>43967</v>
      </c>
    </row>
    <row r="21" spans="1:1" x14ac:dyDescent="0.3">
      <c r="A21" s="7">
        <v>43968</v>
      </c>
    </row>
    <row r="22" spans="1:1" x14ac:dyDescent="0.3">
      <c r="A22" s="7">
        <v>43969</v>
      </c>
    </row>
    <row r="23" spans="1:1" x14ac:dyDescent="0.3">
      <c r="A23" s="7">
        <v>43970</v>
      </c>
    </row>
    <row r="24" spans="1:1" x14ac:dyDescent="0.3">
      <c r="A24" s="7">
        <v>43971</v>
      </c>
    </row>
    <row r="25" spans="1:1" x14ac:dyDescent="0.3">
      <c r="A25" s="7">
        <v>43972</v>
      </c>
    </row>
    <row r="26" spans="1:1" x14ac:dyDescent="0.3">
      <c r="A26" s="7">
        <v>43973</v>
      </c>
    </row>
    <row r="27" spans="1:1" x14ac:dyDescent="0.3">
      <c r="A27" s="7">
        <v>43974</v>
      </c>
    </row>
    <row r="28" spans="1:1" x14ac:dyDescent="0.3">
      <c r="A28" s="7">
        <v>43975</v>
      </c>
    </row>
    <row r="29" spans="1:1" x14ac:dyDescent="0.3">
      <c r="A29" s="7">
        <v>43976</v>
      </c>
    </row>
    <row r="30" spans="1:1" x14ac:dyDescent="0.3">
      <c r="A30" s="7">
        <v>43977</v>
      </c>
    </row>
    <row r="31" spans="1:1" x14ac:dyDescent="0.3">
      <c r="A31" s="7">
        <v>43978</v>
      </c>
    </row>
    <row r="32" spans="1:1" x14ac:dyDescent="0.3">
      <c r="A32" s="7">
        <v>43979</v>
      </c>
    </row>
    <row r="33" spans="1:1" x14ac:dyDescent="0.3">
      <c r="A33" s="7">
        <v>43980</v>
      </c>
    </row>
    <row r="34" spans="1:1" x14ac:dyDescent="0.3">
      <c r="A34" s="7">
        <v>43981</v>
      </c>
    </row>
    <row r="35" spans="1:1" x14ac:dyDescent="0.3">
      <c r="A35" s="7">
        <v>43982</v>
      </c>
    </row>
  </sheetData>
  <mergeCells count="1">
    <mergeCell ref="A1:A3"/>
  </mergeCells>
  <conditionalFormatting sqref="A5:XFD7 A27:XFD28 A26 A25:XFD25 A22:A24 A20:XFD21 A15:A19 A12:XFD14 A8:A11 Q15:XFD19 Q22:XFD24 Q26:XFD26 A34:XFD35 A29:A33 R29:XFD33 Q8:XFD11">
    <cfRule type="expression" dxfId="453" priority="42">
      <formula>OR(WEEKDAY($A5)=1,WEEKDAY($A5)=7)</formula>
    </cfRule>
  </conditionalFormatting>
  <conditionalFormatting sqref="B26:H26 L26:M26 J26">
    <cfRule type="expression" dxfId="452" priority="40">
      <formula>OR(WEEKDAY($A26)=1,WEEKDAY($A26)=7)</formula>
    </cfRule>
  </conditionalFormatting>
  <conditionalFormatting sqref="B22:H24 L22:M24 J22:J24">
    <cfRule type="expression" dxfId="451" priority="38">
      <formula>OR(WEEKDAY($A22)=1,WEEKDAY($A22)=7)</formula>
    </cfRule>
  </conditionalFormatting>
  <conditionalFormatting sqref="B15:H19 L15:M19 J15:J19">
    <cfRule type="expression" dxfId="450" priority="36">
      <formula>OR(WEEKDAY($A15)=1,WEEKDAY($A15)=7)</formula>
    </cfRule>
  </conditionalFormatting>
  <conditionalFormatting sqref="B8:M11">
    <cfRule type="expression" dxfId="449" priority="34">
      <formula>OR(WEEKDAY($A8)=1,WEEKDAY($A8)=7)</formula>
    </cfRule>
  </conditionalFormatting>
  <conditionalFormatting sqref="B29:J33 L29:L33 N29:Q33">
    <cfRule type="expression" dxfId="448" priority="32">
      <formula>OR(WEEKDAY($A29)=1,WEEKDAY($A29)=7)</formula>
    </cfRule>
  </conditionalFormatting>
  <conditionalFormatting sqref="K15:K19">
    <cfRule type="expression" dxfId="447" priority="30">
      <formula>OR(WEEKDAY($A15)=1,WEEKDAY($A15)=7)</formula>
    </cfRule>
  </conditionalFormatting>
  <conditionalFormatting sqref="K22:K24">
    <cfRule type="expression" dxfId="446" priority="28">
      <formula>OR(WEEKDAY($A22)=1,WEEKDAY($A22)=7)</formula>
    </cfRule>
  </conditionalFormatting>
  <conditionalFormatting sqref="K26">
    <cfRule type="expression" dxfId="445" priority="26">
      <formula>OR(WEEKDAY($A26)=1,WEEKDAY($A26)=7)</formula>
    </cfRule>
  </conditionalFormatting>
  <conditionalFormatting sqref="K29:K33">
    <cfRule type="expression" dxfId="444" priority="24">
      <formula>OR(WEEKDAY($A29)=1,WEEKDAY($A29)=7)</formula>
    </cfRule>
  </conditionalFormatting>
  <conditionalFormatting sqref="M29:M33">
    <cfRule type="expression" dxfId="443" priority="22">
      <formula>OR(WEEKDAY($A29)=1,WEEKDAY($A29)=7)</formula>
    </cfRule>
  </conditionalFormatting>
  <conditionalFormatting sqref="I22:I24">
    <cfRule type="expression" dxfId="442" priority="4">
      <formula>OR(WEEKDAY($A22)=1,WEEKDAY($A22)=7)</formula>
    </cfRule>
  </conditionalFormatting>
  <conditionalFormatting sqref="I26">
    <cfRule type="expression" dxfId="441" priority="2">
      <formula>OR(WEEKDAY($A26)=1,WEEKDAY($A26)=7)</formula>
    </cfRule>
  </conditionalFormatting>
  <conditionalFormatting sqref="N8:P8">
    <cfRule type="expression" dxfId="440" priority="16">
      <formula>OR(WEEKDAY($A8)=1,WEEKDAY($A8)=7)</formula>
    </cfRule>
  </conditionalFormatting>
  <conditionalFormatting sqref="N9:P11">
    <cfRule type="expression" dxfId="439" priority="14">
      <formula>OR(WEEKDAY($A9)=1,WEEKDAY($A9)=7)</formula>
    </cfRule>
  </conditionalFormatting>
  <conditionalFormatting sqref="N15:P19">
    <cfRule type="expression" dxfId="438" priority="12">
      <formula>OR(WEEKDAY($A15)=1,WEEKDAY($A15)=7)</formula>
    </cfRule>
  </conditionalFormatting>
  <conditionalFormatting sqref="N22:P24">
    <cfRule type="expression" dxfId="437" priority="10">
      <formula>OR(WEEKDAY($A22)=1,WEEKDAY($A22)=7)</formula>
    </cfRule>
  </conditionalFormatting>
  <conditionalFormatting sqref="N26:P26">
    <cfRule type="expression" dxfId="436" priority="8">
      <formula>OR(WEEKDAY($A26)=1,WEEKDAY($A26)=7)</formula>
    </cfRule>
  </conditionalFormatting>
  <conditionalFormatting sqref="I15:I19">
    <cfRule type="expression" dxfId="435" priority="6">
      <formula>OR(WEEKDAY($A15)=1,WEEKDAY($A15)=7)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CAB672BC-1FB7-4432-A1AB-8DEBBC94F13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A5:XFD7 A27:XFD28 A26 A25:XFD25 A22:A24 A20:XFD21 A15:A19 A12:XFD14 A8:A11 Q15:XFD19 Q22:XFD24 Q26:XFD26 A34:XFD35 A29:A33 R29:XFD33 Q8:XFD11</xm:sqref>
        </x14:conditionalFormatting>
        <x14:conditionalFormatting xmlns:xm="http://schemas.microsoft.com/office/excel/2006/main">
          <x14:cfRule type="expression" priority="39" id="{D27F2C56-1392-4A1D-A5B7-8926FFB39826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B26:H26 L26:M26 J26</xm:sqref>
        </x14:conditionalFormatting>
        <x14:conditionalFormatting xmlns:xm="http://schemas.microsoft.com/office/excel/2006/main">
          <x14:cfRule type="expression" priority="37" id="{E5927483-B829-467F-8A84-311B388EFA5C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B22:H24 L22:M24 J22:J24</xm:sqref>
        </x14:conditionalFormatting>
        <x14:conditionalFormatting xmlns:xm="http://schemas.microsoft.com/office/excel/2006/main">
          <x14:cfRule type="expression" priority="35" id="{52446646-0E1E-4B97-B708-398B37467A1E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B15:H19 L15:M19 J15:J19</xm:sqref>
        </x14:conditionalFormatting>
        <x14:conditionalFormatting xmlns:xm="http://schemas.microsoft.com/office/excel/2006/main">
          <x14:cfRule type="expression" priority="33" id="{0CD72557-A579-4B66-9D60-856CB9836738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B8:M11</xm:sqref>
        </x14:conditionalFormatting>
        <x14:conditionalFormatting xmlns:xm="http://schemas.microsoft.com/office/excel/2006/main">
          <x14:cfRule type="expression" priority="31" id="{F7ABA001-ADBB-4291-AD8D-9089E917E162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B29:J33 L29:L33 N29:Q33</xm:sqref>
        </x14:conditionalFormatting>
        <x14:conditionalFormatting xmlns:xm="http://schemas.microsoft.com/office/excel/2006/main">
          <x14:cfRule type="expression" priority="29" id="{60F485E7-8F30-4D21-ACDF-23CA9D3B50C0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K15:K19</xm:sqref>
        </x14:conditionalFormatting>
        <x14:conditionalFormatting xmlns:xm="http://schemas.microsoft.com/office/excel/2006/main">
          <x14:cfRule type="expression" priority="27" id="{E8C6D800-1DAF-415F-8405-E3EE7E56DB8D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K22:K24</xm:sqref>
        </x14:conditionalFormatting>
        <x14:conditionalFormatting xmlns:xm="http://schemas.microsoft.com/office/excel/2006/main">
          <x14:cfRule type="expression" priority="25" id="{56CE25FB-71C2-48B0-9392-84C410DC2E43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23" id="{A091B672-C668-461F-A355-387E21CA9FA4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K29:K33</xm:sqref>
        </x14:conditionalFormatting>
        <x14:conditionalFormatting xmlns:xm="http://schemas.microsoft.com/office/excel/2006/main">
          <x14:cfRule type="expression" priority="21" id="{33519A36-6260-43DE-B8C7-7003267831E6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M29:M33</xm:sqref>
        </x14:conditionalFormatting>
        <x14:conditionalFormatting xmlns:xm="http://schemas.microsoft.com/office/excel/2006/main">
          <x14:cfRule type="expression" priority="3" id="{5B804751-23AE-4263-9A69-14C07D288305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I22:I24</xm:sqref>
        </x14:conditionalFormatting>
        <x14:conditionalFormatting xmlns:xm="http://schemas.microsoft.com/office/excel/2006/main">
          <x14:cfRule type="expression" priority="1" id="{FD20BFDB-4BA1-49FA-822B-2D44F44A2C4C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15" id="{437EB04D-78EB-4757-9CF2-3E34CD1F208E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N8:P8</xm:sqref>
        </x14:conditionalFormatting>
        <x14:conditionalFormatting xmlns:xm="http://schemas.microsoft.com/office/excel/2006/main">
          <x14:cfRule type="expression" priority="13" id="{FC15CF50-D61E-4575-BB9F-221B56FAADD8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N9:P11</xm:sqref>
        </x14:conditionalFormatting>
        <x14:conditionalFormatting xmlns:xm="http://schemas.microsoft.com/office/excel/2006/main">
          <x14:cfRule type="expression" priority="11" id="{58A69002-6DD3-4916-B909-E7C38C8D9BBC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N15:P19</xm:sqref>
        </x14:conditionalFormatting>
        <x14:conditionalFormatting xmlns:xm="http://schemas.microsoft.com/office/excel/2006/main">
          <x14:cfRule type="expression" priority="9" id="{B6DF0AF4-58DB-4FF5-B754-E64D8F8A41D7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N22:P24</xm:sqref>
        </x14:conditionalFormatting>
        <x14:conditionalFormatting xmlns:xm="http://schemas.microsoft.com/office/excel/2006/main">
          <x14:cfRule type="expression" priority="7" id="{9872D254-5D15-4F47-977A-6ABC77C093E0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N26:P26</xm:sqref>
        </x14:conditionalFormatting>
        <x14:conditionalFormatting xmlns:xm="http://schemas.microsoft.com/office/excel/2006/main">
          <x14:cfRule type="expression" priority="5" id="{89DC5E19-BCB1-40D6-B7F8-25D94B0DF9E0}">
            <xm:f>COUNTIFS('JOUR FERIE'!$A:$A,$A15)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I15:I19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C55F-87BF-468A-962A-975C3FEAEBB3}">
  <dimension ref="A1:R34"/>
  <sheetViews>
    <sheetView zoomScale="55" zoomScaleNormal="55" workbookViewId="0">
      <selection activeCell="B35" sqref="B6:R35"/>
    </sheetView>
  </sheetViews>
  <sheetFormatPr baseColWidth="10" defaultRowHeight="14.4" x14ac:dyDescent="0.3"/>
  <cols>
    <col min="1" max="1" width="24.6640625" style="7" bestFit="1" customWidth="1"/>
    <col min="2" max="16" width="21.6640625" style="4" customWidth="1"/>
    <col min="17" max="17" width="23" customWidth="1"/>
    <col min="18" max="18" width="24.109375" bestFit="1" customWidth="1"/>
  </cols>
  <sheetData>
    <row r="1" spans="1:18" s="2" customFormat="1" ht="14.4" customHeight="1" x14ac:dyDescent="0.3">
      <c r="A1" s="93">
        <v>43983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43983</v>
      </c>
    </row>
    <row r="6" spans="1:18" x14ac:dyDescent="0.3">
      <c r="A6" s="7">
        <v>43984</v>
      </c>
      <c r="Q6" s="4"/>
      <c r="R6" s="4"/>
    </row>
    <row r="7" spans="1:18" x14ac:dyDescent="0.3">
      <c r="A7" s="7">
        <v>43985</v>
      </c>
      <c r="Q7" s="4"/>
      <c r="R7" s="4"/>
    </row>
    <row r="8" spans="1:18" x14ac:dyDescent="0.3">
      <c r="A8" s="7">
        <v>43986</v>
      </c>
      <c r="Q8" s="4"/>
      <c r="R8" s="4"/>
    </row>
    <row r="9" spans="1:18" x14ac:dyDescent="0.3">
      <c r="A9" s="7">
        <v>43987</v>
      </c>
      <c r="Q9" s="4"/>
      <c r="R9" s="4"/>
    </row>
    <row r="10" spans="1:18" x14ac:dyDescent="0.3">
      <c r="A10" s="7">
        <v>43988</v>
      </c>
    </row>
    <row r="11" spans="1:18" x14ac:dyDescent="0.3">
      <c r="A11" s="7">
        <v>43989</v>
      </c>
    </row>
    <row r="12" spans="1:18" x14ac:dyDescent="0.3">
      <c r="A12" s="7">
        <v>43990</v>
      </c>
      <c r="Q12" s="4"/>
      <c r="R12" s="4"/>
    </row>
    <row r="13" spans="1:18" x14ac:dyDescent="0.3">
      <c r="A13" s="7">
        <v>43991</v>
      </c>
      <c r="Q13" s="4"/>
      <c r="R13" s="4"/>
    </row>
    <row r="14" spans="1:18" x14ac:dyDescent="0.3">
      <c r="A14" s="7">
        <v>43992</v>
      </c>
      <c r="Q14" s="4"/>
      <c r="R14" s="4"/>
    </row>
    <row r="15" spans="1:18" x14ac:dyDescent="0.3">
      <c r="A15" s="7">
        <v>43993</v>
      </c>
      <c r="Q15" s="4"/>
      <c r="R15" s="4"/>
    </row>
    <row r="16" spans="1:18" x14ac:dyDescent="0.3">
      <c r="A16" s="7">
        <v>43994</v>
      </c>
      <c r="Q16" s="4"/>
      <c r="R16" s="4"/>
    </row>
    <row r="17" spans="1:18" x14ac:dyDescent="0.3">
      <c r="A17" s="7">
        <v>43995</v>
      </c>
    </row>
    <row r="18" spans="1:18" x14ac:dyDescent="0.3">
      <c r="A18" s="7">
        <v>43996</v>
      </c>
    </row>
    <row r="19" spans="1:18" x14ac:dyDescent="0.3">
      <c r="A19" s="7">
        <v>43997</v>
      </c>
      <c r="Q19" s="4"/>
      <c r="R19" s="4"/>
    </row>
    <row r="20" spans="1:18" x14ac:dyDescent="0.3">
      <c r="A20" s="7">
        <v>43998</v>
      </c>
      <c r="Q20" s="4"/>
      <c r="R20" s="4"/>
    </row>
    <row r="21" spans="1:18" x14ac:dyDescent="0.3">
      <c r="A21" s="7">
        <v>43999</v>
      </c>
      <c r="Q21" s="4"/>
      <c r="R21" s="4"/>
    </row>
    <row r="22" spans="1:18" x14ac:dyDescent="0.3">
      <c r="A22" s="7">
        <v>44000</v>
      </c>
      <c r="Q22" s="4"/>
      <c r="R22" s="4"/>
    </row>
    <row r="23" spans="1:18" x14ac:dyDescent="0.3">
      <c r="A23" s="7">
        <v>44001</v>
      </c>
      <c r="Q23" s="4"/>
      <c r="R23" s="4"/>
    </row>
    <row r="24" spans="1:18" x14ac:dyDescent="0.3">
      <c r="A24" s="7">
        <v>44002</v>
      </c>
    </row>
    <row r="25" spans="1:18" x14ac:dyDescent="0.3">
      <c r="A25" s="7">
        <v>44003</v>
      </c>
    </row>
    <row r="26" spans="1:18" x14ac:dyDescent="0.3">
      <c r="A26" s="7">
        <v>44004</v>
      </c>
      <c r="Q26" s="4"/>
      <c r="R26" s="4"/>
    </row>
    <row r="27" spans="1:18" x14ac:dyDescent="0.3">
      <c r="A27" s="7">
        <v>44005</v>
      </c>
      <c r="Q27" s="4"/>
      <c r="R27" s="4"/>
    </row>
    <row r="28" spans="1:18" x14ac:dyDescent="0.3">
      <c r="A28" s="7">
        <v>44006</v>
      </c>
      <c r="Q28" s="4"/>
      <c r="R28" s="4"/>
    </row>
    <row r="29" spans="1:18" x14ac:dyDescent="0.3">
      <c r="A29" s="7">
        <v>44007</v>
      </c>
      <c r="Q29" s="4"/>
      <c r="R29" s="4"/>
    </row>
    <row r="30" spans="1:18" x14ac:dyDescent="0.3">
      <c r="A30" s="7">
        <v>44008</v>
      </c>
      <c r="Q30" s="4"/>
      <c r="R30" s="4"/>
    </row>
    <row r="31" spans="1:18" x14ac:dyDescent="0.3">
      <c r="A31" s="7">
        <v>44009</v>
      </c>
    </row>
    <row r="32" spans="1:18" x14ac:dyDescent="0.3">
      <c r="A32" s="7">
        <v>44010</v>
      </c>
    </row>
    <row r="33" spans="1:18" x14ac:dyDescent="0.3">
      <c r="A33" s="7">
        <v>44011</v>
      </c>
      <c r="Q33" s="4"/>
      <c r="R33" s="4"/>
    </row>
    <row r="34" spans="1:18" x14ac:dyDescent="0.3">
      <c r="A34" s="7">
        <v>44012</v>
      </c>
      <c r="Q34" s="4"/>
      <c r="R34" s="4"/>
    </row>
  </sheetData>
  <mergeCells count="1">
    <mergeCell ref="A1:A3"/>
  </mergeCells>
  <conditionalFormatting sqref="A5:XFD5 A10:Q11 A6:A9 A17:Q18 A12:A16 A24:Q25 A19:A23 A31:Q32 A26:A30 A35:Q35 A33:A34 S6:XFD35">
    <cfRule type="expression" dxfId="415" priority="52">
      <formula>OR(WEEKDAY($A5)=1,WEEKDAY($A5)=7)</formula>
    </cfRule>
  </conditionalFormatting>
  <conditionalFormatting sqref="B6:J9 L6:L9 N6:Q9">
    <cfRule type="expression" dxfId="414" priority="50">
      <formula>OR(WEEKDAY($A6)=1,WEEKDAY($A6)=7)</formula>
    </cfRule>
  </conditionalFormatting>
  <conditionalFormatting sqref="B12:J16 L12:L16 N12:Q16">
    <cfRule type="expression" dxfId="413" priority="48">
      <formula>OR(WEEKDAY($A12)=1,WEEKDAY($A12)=7)</formula>
    </cfRule>
  </conditionalFormatting>
  <conditionalFormatting sqref="B19:J23 L19:L23 N19:Q23">
    <cfRule type="expression" dxfId="412" priority="46">
      <formula>OR(WEEKDAY($A19)=1,WEEKDAY($A19)=7)</formula>
    </cfRule>
  </conditionalFormatting>
  <conditionalFormatting sqref="B26:J30 N26:Q30">
    <cfRule type="expression" dxfId="411" priority="44">
      <formula>OR(WEEKDAY($A26)=1,WEEKDAY($A26)=7)</formula>
    </cfRule>
  </conditionalFormatting>
  <conditionalFormatting sqref="B33:J34 N33:Q34">
    <cfRule type="expression" dxfId="410" priority="42">
      <formula>OR(WEEKDAY($A33)=1,WEEKDAY($A33)=7)</formula>
    </cfRule>
  </conditionalFormatting>
  <conditionalFormatting sqref="K6:K9">
    <cfRule type="expression" dxfId="409" priority="40">
      <formula>OR(WEEKDAY($A6)=1,WEEKDAY($A6)=7)</formula>
    </cfRule>
  </conditionalFormatting>
  <conditionalFormatting sqref="M19:M23">
    <cfRule type="expression" dxfId="408" priority="26">
      <formula>OR(WEEKDAY($A19)=1,WEEKDAY($A19)=7)</formula>
    </cfRule>
  </conditionalFormatting>
  <conditionalFormatting sqref="K12:K16">
    <cfRule type="expression" dxfId="407" priority="36">
      <formula>OR(WEEKDAY($A12)=1,WEEKDAY($A12)=7)</formula>
    </cfRule>
  </conditionalFormatting>
  <conditionalFormatting sqref="K19:K23">
    <cfRule type="expression" dxfId="406" priority="34">
      <formula>OR(WEEKDAY($A19)=1,WEEKDAY($A19)=7)</formula>
    </cfRule>
  </conditionalFormatting>
  <conditionalFormatting sqref="M6:M9">
    <cfRule type="expression" dxfId="405" priority="32">
      <formula>OR(WEEKDAY($A6)=1,WEEKDAY($A6)=7)</formula>
    </cfRule>
  </conditionalFormatting>
  <conditionalFormatting sqref="L33:L34">
    <cfRule type="expression" dxfId="404" priority="18">
      <formula>OR(WEEKDAY($A33)=1,WEEKDAY($A33)=7)</formula>
    </cfRule>
  </conditionalFormatting>
  <conditionalFormatting sqref="M12:M16">
    <cfRule type="expression" dxfId="403" priority="28">
      <formula>OR(WEEKDAY($A12)=1,WEEKDAY($A12)=7)</formula>
    </cfRule>
  </conditionalFormatting>
  <conditionalFormatting sqref="L26:L30">
    <cfRule type="expression" dxfId="402" priority="24">
      <formula>OR(WEEKDAY($A26)=1,WEEKDAY($A26)=7)</formula>
    </cfRule>
  </conditionalFormatting>
  <conditionalFormatting sqref="K26:K30">
    <cfRule type="expression" dxfId="401" priority="22">
      <formula>OR(WEEKDAY($A26)=1,WEEKDAY($A26)=7)</formula>
    </cfRule>
  </conditionalFormatting>
  <conditionalFormatting sqref="M26:M30">
    <cfRule type="expression" dxfId="400" priority="20">
      <formula>OR(WEEKDAY($A26)=1,WEEKDAY($A26)=7)</formula>
    </cfRule>
  </conditionalFormatting>
  <conditionalFormatting sqref="K33:K34">
    <cfRule type="expression" dxfId="399" priority="16">
      <formula>OR(WEEKDAY($A33)=1,WEEKDAY($A33)=7)</formula>
    </cfRule>
  </conditionalFormatting>
  <conditionalFormatting sqref="M33:M34">
    <cfRule type="expression" dxfId="398" priority="14">
      <formula>OR(WEEKDAY($A33)=1,WEEKDAY($A33)=7)</formula>
    </cfRule>
  </conditionalFormatting>
  <conditionalFormatting sqref="R33:R34">
    <cfRule type="expression" dxfId="397" priority="2">
      <formula>OR(WEEKDAY($A33)=1,WEEKDAY($A33)=7)</formula>
    </cfRule>
  </conditionalFormatting>
  <conditionalFormatting sqref="R10:R11 R17:R18 R24:R25 R31:R32 R35">
    <cfRule type="expression" dxfId="396" priority="12">
      <formula>OR(WEEKDAY($A10)=1,WEEKDAY($A10)=7)</formula>
    </cfRule>
  </conditionalFormatting>
  <conditionalFormatting sqref="R6:R9">
    <cfRule type="expression" dxfId="395" priority="10">
      <formula>OR(WEEKDAY($A6)=1,WEEKDAY($A6)=7)</formula>
    </cfRule>
  </conditionalFormatting>
  <conditionalFormatting sqref="R12:R16">
    <cfRule type="expression" dxfId="394" priority="8">
      <formula>OR(WEEKDAY($A12)=1,WEEKDAY($A12)=7)</formula>
    </cfRule>
  </conditionalFormatting>
  <conditionalFormatting sqref="R19:R23">
    <cfRule type="expression" dxfId="393" priority="6">
      <formula>OR(WEEKDAY($A19)=1,WEEKDAY($A19)=7)</formula>
    </cfRule>
  </conditionalFormatting>
  <conditionalFormatting sqref="R26:R30">
    <cfRule type="expression" dxfId="392" priority="4">
      <formula>OR(WEEKDAY($A26)=1,WEEKDAY($A26)=7)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id="{904EB50E-737F-4B71-A74E-3C75BE47745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A10:Q11 A6:A9 A17:Q18 A12:A16 A24:Q25 A19:A23 A31:Q32 A26:A30 A35:Q35 A33:A34 S6:XFD35</xm:sqref>
        </x14:conditionalFormatting>
        <x14:conditionalFormatting xmlns:xm="http://schemas.microsoft.com/office/excel/2006/main">
          <x14:cfRule type="expression" priority="49" id="{6D5ED0CD-0B61-4656-96CC-596C9507E1F2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B6:J9 L6:L9 N6:Q9</xm:sqref>
        </x14:conditionalFormatting>
        <x14:conditionalFormatting xmlns:xm="http://schemas.microsoft.com/office/excel/2006/main">
          <x14:cfRule type="expression" priority="47" id="{D605B3F0-A48F-411E-A912-7345655A74A8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B12:J16 L12:L16 N12:Q16</xm:sqref>
        </x14:conditionalFormatting>
        <x14:conditionalFormatting xmlns:xm="http://schemas.microsoft.com/office/excel/2006/main">
          <x14:cfRule type="expression" priority="45" id="{1E5C89B7-8F06-436D-9DFB-8BA267D4FC9F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B19:J23 L19:L23 N19:Q23</xm:sqref>
        </x14:conditionalFormatting>
        <x14:conditionalFormatting xmlns:xm="http://schemas.microsoft.com/office/excel/2006/main">
          <x14:cfRule type="expression" priority="43" id="{9555CF71-0F7C-4316-866C-B72729CA2A71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B26:J30 N26:Q30</xm:sqref>
        </x14:conditionalFormatting>
        <x14:conditionalFormatting xmlns:xm="http://schemas.microsoft.com/office/excel/2006/main">
          <x14:cfRule type="expression" priority="41" id="{6BC0FCA2-0A95-49C6-A7E2-E30F454533F4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B33:J34 N33:Q34</xm:sqref>
        </x14:conditionalFormatting>
        <x14:conditionalFormatting xmlns:xm="http://schemas.microsoft.com/office/excel/2006/main">
          <x14:cfRule type="expression" priority="39" id="{0FCFB0FC-D51F-430E-BE2B-048BDB687B03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K6:K9</xm:sqref>
        </x14:conditionalFormatting>
        <x14:conditionalFormatting xmlns:xm="http://schemas.microsoft.com/office/excel/2006/main">
          <x14:cfRule type="expression" priority="25" id="{300F294B-C468-4763-98B6-F688AF14BD91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M19:M23</xm:sqref>
        </x14:conditionalFormatting>
        <x14:conditionalFormatting xmlns:xm="http://schemas.microsoft.com/office/excel/2006/main">
          <x14:cfRule type="expression" priority="35" id="{A40B9FD3-57DC-47EB-AE82-6B35390768DA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K12:K16</xm:sqref>
        </x14:conditionalFormatting>
        <x14:conditionalFormatting xmlns:xm="http://schemas.microsoft.com/office/excel/2006/main">
          <x14:cfRule type="expression" priority="33" id="{93B09384-BE92-48CB-BFC5-4FCD3FEFBEFC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K19:K23</xm:sqref>
        </x14:conditionalFormatting>
        <x14:conditionalFormatting xmlns:xm="http://schemas.microsoft.com/office/excel/2006/main">
          <x14:cfRule type="expression" priority="31" id="{97D20FA0-AEB7-44BA-AF69-0BC95B8A0252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M6:M9</xm:sqref>
        </x14:conditionalFormatting>
        <x14:conditionalFormatting xmlns:xm="http://schemas.microsoft.com/office/excel/2006/main">
          <x14:cfRule type="expression" priority="17" id="{39E0E7BB-C165-47CB-9E26-BA40E6C3451A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L33:L34</xm:sqref>
        </x14:conditionalFormatting>
        <x14:conditionalFormatting xmlns:xm="http://schemas.microsoft.com/office/excel/2006/main">
          <x14:cfRule type="expression" priority="27" id="{A94B0247-C86A-4D68-B8DC-33FE27C59887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M12:M16</xm:sqref>
        </x14:conditionalFormatting>
        <x14:conditionalFormatting xmlns:xm="http://schemas.microsoft.com/office/excel/2006/main">
          <x14:cfRule type="expression" priority="23" id="{CE56CFA0-40CF-4530-872D-225A0083A87B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L26:L30</xm:sqref>
        </x14:conditionalFormatting>
        <x14:conditionalFormatting xmlns:xm="http://schemas.microsoft.com/office/excel/2006/main">
          <x14:cfRule type="expression" priority="21" id="{B1B0F969-DBD1-4D4F-A580-8CF79617BD45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K26:K30</xm:sqref>
        </x14:conditionalFormatting>
        <x14:conditionalFormatting xmlns:xm="http://schemas.microsoft.com/office/excel/2006/main">
          <x14:cfRule type="expression" priority="19" id="{4023B97C-7186-4834-99FB-5B4434117A6D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M26:M30</xm:sqref>
        </x14:conditionalFormatting>
        <x14:conditionalFormatting xmlns:xm="http://schemas.microsoft.com/office/excel/2006/main">
          <x14:cfRule type="expression" priority="15" id="{3A4D072B-8099-4983-9F06-4A65010F1088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expression" priority="13" id="{400D485C-1AF8-487E-B0CC-C921B7D79C96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M33:M34</xm:sqref>
        </x14:conditionalFormatting>
        <x14:conditionalFormatting xmlns:xm="http://schemas.microsoft.com/office/excel/2006/main">
          <x14:cfRule type="expression" priority="1" id="{4799A8F3-A149-4212-AE2D-91477A13C5AE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R33:R34</xm:sqref>
        </x14:conditionalFormatting>
        <x14:conditionalFormatting xmlns:xm="http://schemas.microsoft.com/office/excel/2006/main">
          <x14:cfRule type="expression" priority="11" id="{039527AD-15A7-4E6D-B488-779979A269C0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R10:R11 R17:R18 R24:R25 R31:R32 R35</xm:sqref>
        </x14:conditionalFormatting>
        <x14:conditionalFormatting xmlns:xm="http://schemas.microsoft.com/office/excel/2006/main">
          <x14:cfRule type="expression" priority="9" id="{5EA47EA6-AAD4-4CA3-BBDC-B4ED4B953C10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R6:R9</xm:sqref>
        </x14:conditionalFormatting>
        <x14:conditionalFormatting xmlns:xm="http://schemas.microsoft.com/office/excel/2006/main">
          <x14:cfRule type="expression" priority="7" id="{9ACDF28D-53D4-400E-A320-492453997902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R12:R16</xm:sqref>
        </x14:conditionalFormatting>
        <x14:conditionalFormatting xmlns:xm="http://schemas.microsoft.com/office/excel/2006/main">
          <x14:cfRule type="expression" priority="5" id="{A2B78D9D-7570-45FC-8028-BF5DE1976C25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R19:R23</xm:sqref>
        </x14:conditionalFormatting>
        <x14:conditionalFormatting xmlns:xm="http://schemas.microsoft.com/office/excel/2006/main">
          <x14:cfRule type="expression" priority="3" id="{4C8EA0ED-7BC0-4497-9C0D-3BB7E19B5AA9}">
            <xm:f>COUNTIFS('JOUR FERIE'!$A:$A,$A26)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R26:R30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D0B4-37E9-4C0A-8D15-C11B3482ECCD}">
  <dimension ref="A1:R35"/>
  <sheetViews>
    <sheetView zoomScale="55" zoomScaleNormal="55" workbookViewId="0">
      <selection activeCell="B35" sqref="B5:R35"/>
    </sheetView>
  </sheetViews>
  <sheetFormatPr baseColWidth="10" defaultRowHeight="14.4" x14ac:dyDescent="0.3"/>
  <cols>
    <col min="1" max="1" width="24.6640625" style="7" bestFit="1" customWidth="1"/>
    <col min="2" max="16" width="21.6640625" style="4" customWidth="1"/>
    <col min="17" max="17" width="22.6640625" customWidth="1"/>
    <col min="18" max="18" width="24.109375" bestFit="1" customWidth="1"/>
  </cols>
  <sheetData>
    <row r="1" spans="1:18" s="2" customFormat="1" ht="14.4" customHeight="1" x14ac:dyDescent="0.3">
      <c r="A1" s="93">
        <v>44013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44013</v>
      </c>
      <c r="Q5" s="4"/>
      <c r="R5" s="4"/>
    </row>
    <row r="6" spans="1:18" x14ac:dyDescent="0.3">
      <c r="A6" s="7">
        <v>44014</v>
      </c>
      <c r="Q6" s="4"/>
      <c r="R6" s="4"/>
    </row>
    <row r="7" spans="1:18" x14ac:dyDescent="0.3">
      <c r="A7" s="7">
        <v>44015</v>
      </c>
      <c r="Q7" s="4"/>
      <c r="R7" s="4"/>
    </row>
    <row r="8" spans="1:18" x14ac:dyDescent="0.3">
      <c r="A8" s="7">
        <v>44016</v>
      </c>
    </row>
    <row r="9" spans="1:18" x14ac:dyDescent="0.3">
      <c r="A9" s="7">
        <v>44017</v>
      </c>
    </row>
    <row r="10" spans="1:18" x14ac:dyDescent="0.3">
      <c r="A10" s="7">
        <v>44018</v>
      </c>
      <c r="Q10" s="4"/>
      <c r="R10" s="4"/>
    </row>
    <row r="11" spans="1:18" x14ac:dyDescent="0.3">
      <c r="A11" s="7">
        <v>44019</v>
      </c>
      <c r="Q11" s="4"/>
      <c r="R11" s="4"/>
    </row>
    <row r="12" spans="1:18" x14ac:dyDescent="0.3">
      <c r="A12" s="7">
        <v>44020</v>
      </c>
      <c r="Q12" s="4"/>
      <c r="R12" s="4"/>
    </row>
    <row r="13" spans="1:18" x14ac:dyDescent="0.3">
      <c r="A13" s="7">
        <v>44021</v>
      </c>
      <c r="Q13" s="4"/>
      <c r="R13" s="4"/>
    </row>
    <row r="14" spans="1:18" x14ac:dyDescent="0.3">
      <c r="A14" s="7">
        <v>44022</v>
      </c>
      <c r="Q14" s="4"/>
      <c r="R14" s="4"/>
    </row>
    <row r="15" spans="1:18" x14ac:dyDescent="0.3">
      <c r="A15" s="7">
        <v>44023</v>
      </c>
    </row>
    <row r="16" spans="1:18" x14ac:dyDescent="0.3">
      <c r="A16" s="7">
        <v>44024</v>
      </c>
    </row>
    <row r="17" spans="1:18" x14ac:dyDescent="0.3">
      <c r="A17" s="7">
        <v>44025</v>
      </c>
      <c r="Q17" s="4"/>
      <c r="R17" s="4"/>
    </row>
    <row r="18" spans="1:18" x14ac:dyDescent="0.3">
      <c r="A18" s="7">
        <v>44026</v>
      </c>
    </row>
    <row r="19" spans="1:18" x14ac:dyDescent="0.3">
      <c r="A19" s="7">
        <v>44027</v>
      </c>
      <c r="Q19" s="4"/>
      <c r="R19" s="4"/>
    </row>
    <row r="20" spans="1:18" x14ac:dyDescent="0.3">
      <c r="A20" s="7">
        <v>44028</v>
      </c>
      <c r="Q20" s="4"/>
      <c r="R20" s="4"/>
    </row>
    <row r="21" spans="1:18" x14ac:dyDescent="0.3">
      <c r="A21" s="7">
        <v>44029</v>
      </c>
      <c r="Q21" s="4"/>
      <c r="R21" s="4"/>
    </row>
    <row r="22" spans="1:18" x14ac:dyDescent="0.3">
      <c r="A22" s="7">
        <v>44030</v>
      </c>
    </row>
    <row r="23" spans="1:18" x14ac:dyDescent="0.3">
      <c r="A23" s="7">
        <v>44031</v>
      </c>
    </row>
    <row r="24" spans="1:18" x14ac:dyDescent="0.3">
      <c r="A24" s="7">
        <v>44032</v>
      </c>
      <c r="Q24" s="4"/>
      <c r="R24" s="4"/>
    </row>
    <row r="25" spans="1:18" x14ac:dyDescent="0.3">
      <c r="A25" s="7">
        <v>44033</v>
      </c>
      <c r="Q25" s="4"/>
      <c r="R25" s="4"/>
    </row>
    <row r="26" spans="1:18" x14ac:dyDescent="0.3">
      <c r="A26" s="7">
        <v>44034</v>
      </c>
      <c r="Q26" s="4"/>
      <c r="R26" s="4"/>
    </row>
    <row r="27" spans="1:18" x14ac:dyDescent="0.3">
      <c r="A27" s="7">
        <v>44035</v>
      </c>
      <c r="Q27" s="4"/>
      <c r="R27" s="4"/>
    </row>
    <row r="28" spans="1:18" x14ac:dyDescent="0.3">
      <c r="A28" s="7">
        <v>44036</v>
      </c>
      <c r="Q28" s="4"/>
      <c r="R28" s="4"/>
    </row>
    <row r="29" spans="1:18" x14ac:dyDescent="0.3">
      <c r="A29" s="7">
        <v>44037</v>
      </c>
    </row>
    <row r="30" spans="1:18" x14ac:dyDescent="0.3">
      <c r="A30" s="7">
        <v>44038</v>
      </c>
    </row>
    <row r="31" spans="1:18" x14ac:dyDescent="0.3">
      <c r="A31" s="7">
        <v>44039</v>
      </c>
      <c r="Q31" s="4"/>
      <c r="R31" s="4"/>
    </row>
    <row r="32" spans="1:18" x14ac:dyDescent="0.3">
      <c r="A32" s="7">
        <v>44040</v>
      </c>
      <c r="Q32" s="4"/>
      <c r="R32" s="4"/>
    </row>
    <row r="33" spans="1:18" x14ac:dyDescent="0.3">
      <c r="A33" s="7">
        <v>44041</v>
      </c>
      <c r="Q33" s="4"/>
      <c r="R33" s="4"/>
    </row>
    <row r="34" spans="1:18" x14ac:dyDescent="0.3">
      <c r="A34" s="7">
        <v>44042</v>
      </c>
      <c r="Q34" s="4"/>
      <c r="R34" s="4"/>
    </row>
    <row r="35" spans="1:18" x14ac:dyDescent="0.3">
      <c r="A35" s="7">
        <v>44043</v>
      </c>
      <c r="Q35" s="4"/>
      <c r="R35" s="4"/>
    </row>
  </sheetData>
  <mergeCells count="1">
    <mergeCell ref="A1:A3"/>
  </mergeCells>
  <conditionalFormatting sqref="A8:Q9 A5:A7 A15:Q16 A10:A14 A18:Q18 A17 A22:Q23 A19:A21 A29:Q30 A24:A28 A31:A35 S5:XFD35">
    <cfRule type="expression" dxfId="367" priority="74">
      <formula>OR(WEEKDAY($A5)=1,WEEKDAY($A5)=7)</formula>
    </cfRule>
  </conditionalFormatting>
  <conditionalFormatting sqref="M31:M35">
    <cfRule type="expression" dxfId="366" priority="20">
      <formula>OR(WEEKDAY($A31)=1,WEEKDAY($A31)=7)</formula>
    </cfRule>
  </conditionalFormatting>
  <conditionalFormatting sqref="B5:J5 N5:Q5">
    <cfRule type="expression" dxfId="365" priority="70">
      <formula>OR(WEEKDAY($A5)=1,WEEKDAY($A5)=7)</formula>
    </cfRule>
  </conditionalFormatting>
  <conditionalFormatting sqref="B6:J6 N6:Q6">
    <cfRule type="expression" dxfId="364" priority="68">
      <formula>OR(WEEKDAY($A6)=1,WEEKDAY($A6)=7)</formula>
    </cfRule>
  </conditionalFormatting>
  <conditionalFormatting sqref="B7:J7 N7:Q7">
    <cfRule type="expression" dxfId="363" priority="66">
      <formula>OR(WEEKDAY($A7)=1,WEEKDAY($A7)=7)</formula>
    </cfRule>
  </conditionalFormatting>
  <conditionalFormatting sqref="B10:J14 N10:Q14">
    <cfRule type="expression" dxfId="362" priority="64">
      <formula>OR(WEEKDAY($A10)=1,WEEKDAY($A10)=7)</formula>
    </cfRule>
  </conditionalFormatting>
  <conditionalFormatting sqref="B17:J17 N17:Q17">
    <cfRule type="expression" dxfId="361" priority="62">
      <formula>OR(WEEKDAY($A17)=1,WEEKDAY($A17)=7)</formula>
    </cfRule>
  </conditionalFormatting>
  <conditionalFormatting sqref="B19:J21 N19:Q21">
    <cfRule type="expression" dxfId="360" priority="60">
      <formula>OR(WEEKDAY($A19)=1,WEEKDAY($A19)=7)</formula>
    </cfRule>
  </conditionalFormatting>
  <conditionalFormatting sqref="B24:J28 N24:Q28">
    <cfRule type="expression" dxfId="359" priority="58">
      <formula>OR(WEEKDAY($A24)=1,WEEKDAY($A24)=7)</formula>
    </cfRule>
  </conditionalFormatting>
  <conditionalFormatting sqref="B31:J35 N31:Q35">
    <cfRule type="expression" dxfId="358" priority="56">
      <formula>OR(WEEKDAY($A31)=1,WEEKDAY($A31)=7)</formula>
    </cfRule>
  </conditionalFormatting>
  <conditionalFormatting sqref="L5:L7">
    <cfRule type="expression" dxfId="357" priority="54">
      <formula>OR(WEEKDAY($A5)=1,WEEKDAY($A5)=7)</formula>
    </cfRule>
  </conditionalFormatting>
  <conditionalFormatting sqref="K5:K7">
    <cfRule type="expression" dxfId="356" priority="52">
      <formula>OR(WEEKDAY($A5)=1,WEEKDAY($A5)=7)</formula>
    </cfRule>
  </conditionalFormatting>
  <conditionalFormatting sqref="M5:M7">
    <cfRule type="expression" dxfId="355" priority="50">
      <formula>OR(WEEKDAY($A5)=1,WEEKDAY($A5)=7)</formula>
    </cfRule>
  </conditionalFormatting>
  <conditionalFormatting sqref="L10:L14">
    <cfRule type="expression" dxfId="354" priority="48">
      <formula>OR(WEEKDAY($A10)=1,WEEKDAY($A10)=7)</formula>
    </cfRule>
  </conditionalFormatting>
  <conditionalFormatting sqref="K10:K14">
    <cfRule type="expression" dxfId="353" priority="46">
      <formula>OR(WEEKDAY($A10)=1,WEEKDAY($A10)=7)</formula>
    </cfRule>
  </conditionalFormatting>
  <conditionalFormatting sqref="M10:M14">
    <cfRule type="expression" dxfId="352" priority="44">
      <formula>OR(WEEKDAY($A10)=1,WEEKDAY($A10)=7)</formula>
    </cfRule>
  </conditionalFormatting>
  <conditionalFormatting sqref="L17">
    <cfRule type="expression" dxfId="351" priority="42">
      <formula>OR(WEEKDAY($A17)=1,WEEKDAY($A17)=7)</formula>
    </cfRule>
  </conditionalFormatting>
  <conditionalFormatting sqref="K17">
    <cfRule type="expression" dxfId="350" priority="40">
      <formula>OR(WEEKDAY($A17)=1,WEEKDAY($A17)=7)</formula>
    </cfRule>
  </conditionalFormatting>
  <conditionalFormatting sqref="M17">
    <cfRule type="expression" dxfId="349" priority="38">
      <formula>OR(WEEKDAY($A17)=1,WEEKDAY($A17)=7)</formula>
    </cfRule>
  </conditionalFormatting>
  <conditionalFormatting sqref="L19:L21">
    <cfRule type="expression" dxfId="348" priority="36">
      <formula>OR(WEEKDAY($A19)=1,WEEKDAY($A19)=7)</formula>
    </cfRule>
  </conditionalFormatting>
  <conditionalFormatting sqref="K19:K21">
    <cfRule type="expression" dxfId="347" priority="34">
      <formula>OR(WEEKDAY($A19)=1,WEEKDAY($A19)=7)</formula>
    </cfRule>
  </conditionalFormatting>
  <conditionalFormatting sqref="M19:M21">
    <cfRule type="expression" dxfId="346" priority="32">
      <formula>OR(WEEKDAY($A19)=1,WEEKDAY($A19)=7)</formula>
    </cfRule>
  </conditionalFormatting>
  <conditionalFormatting sqref="L24:L28">
    <cfRule type="expression" dxfId="345" priority="30">
      <formula>OR(WEEKDAY($A24)=1,WEEKDAY($A24)=7)</formula>
    </cfRule>
  </conditionalFormatting>
  <conditionalFormatting sqref="K24:K28">
    <cfRule type="expression" dxfId="344" priority="28">
      <formula>OR(WEEKDAY($A24)=1,WEEKDAY($A24)=7)</formula>
    </cfRule>
  </conditionalFormatting>
  <conditionalFormatting sqref="M24:M28">
    <cfRule type="expression" dxfId="343" priority="26">
      <formula>OR(WEEKDAY($A24)=1,WEEKDAY($A24)=7)</formula>
    </cfRule>
  </conditionalFormatting>
  <conditionalFormatting sqref="L31:L35">
    <cfRule type="expression" dxfId="342" priority="24">
      <formula>OR(WEEKDAY($A31)=1,WEEKDAY($A31)=7)</formula>
    </cfRule>
  </conditionalFormatting>
  <conditionalFormatting sqref="K31:K35">
    <cfRule type="expression" dxfId="341" priority="22">
      <formula>OR(WEEKDAY($A31)=1,WEEKDAY($A31)=7)</formula>
    </cfRule>
  </conditionalFormatting>
  <conditionalFormatting sqref="R8:R9 R15:R16 R18 R22:R23 R29:R30">
    <cfRule type="expression" dxfId="340" priority="18">
      <formula>OR(WEEKDAY($A8)=1,WEEKDAY($A8)=7)</formula>
    </cfRule>
  </conditionalFormatting>
  <conditionalFormatting sqref="R5">
    <cfRule type="expression" dxfId="339" priority="16">
      <formula>OR(WEEKDAY($A5)=1,WEEKDAY($A5)=7)</formula>
    </cfRule>
  </conditionalFormatting>
  <conditionalFormatting sqref="R6">
    <cfRule type="expression" dxfId="338" priority="14">
      <formula>OR(WEEKDAY($A6)=1,WEEKDAY($A6)=7)</formula>
    </cfRule>
  </conditionalFormatting>
  <conditionalFormatting sqref="R7">
    <cfRule type="expression" dxfId="337" priority="12">
      <formula>OR(WEEKDAY($A7)=1,WEEKDAY($A7)=7)</formula>
    </cfRule>
  </conditionalFormatting>
  <conditionalFormatting sqref="R10:R14">
    <cfRule type="expression" dxfId="336" priority="10">
      <formula>OR(WEEKDAY($A10)=1,WEEKDAY($A10)=7)</formula>
    </cfRule>
  </conditionalFormatting>
  <conditionalFormatting sqref="R17">
    <cfRule type="expression" dxfId="335" priority="8">
      <formula>OR(WEEKDAY($A17)=1,WEEKDAY($A17)=7)</formula>
    </cfRule>
  </conditionalFormatting>
  <conditionalFormatting sqref="R19:R21">
    <cfRule type="expression" dxfId="334" priority="6">
      <formula>OR(WEEKDAY($A19)=1,WEEKDAY($A19)=7)</formula>
    </cfRule>
  </conditionalFormatting>
  <conditionalFormatting sqref="R24:R28">
    <cfRule type="expression" dxfId="333" priority="4">
      <formula>OR(WEEKDAY($A24)=1,WEEKDAY($A24)=7)</formula>
    </cfRule>
  </conditionalFormatting>
  <conditionalFormatting sqref="R31:R35">
    <cfRule type="expression" dxfId="332" priority="2">
      <formula>OR(WEEKDAY($A31)=1,WEEKDAY($A31)=7)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296533D7-4860-49C9-A916-85B133CD975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A8:Q9 A5:A7 A15:Q16 A10:A14 A18:Q18 A17 A22:Q23 A19:A21 A29:Q30 A24:A28 A31:A35 S5:XFD35</xm:sqref>
        </x14:conditionalFormatting>
        <x14:conditionalFormatting xmlns:xm="http://schemas.microsoft.com/office/excel/2006/main">
          <x14:cfRule type="expression" priority="19" id="{A419B6DD-DF20-4566-A821-458A3D3F09DA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M31:M35</xm:sqref>
        </x14:conditionalFormatting>
        <x14:conditionalFormatting xmlns:xm="http://schemas.microsoft.com/office/excel/2006/main">
          <x14:cfRule type="expression" priority="69" id="{A2CC3FA0-2948-40E7-842D-E38476C41FA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B5:J5 N5:Q5</xm:sqref>
        </x14:conditionalFormatting>
        <x14:conditionalFormatting xmlns:xm="http://schemas.microsoft.com/office/excel/2006/main">
          <x14:cfRule type="expression" priority="67" id="{E2C25189-4DA3-4707-9099-2BB67CD4FB31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B6:J6 N6:Q6</xm:sqref>
        </x14:conditionalFormatting>
        <x14:conditionalFormatting xmlns:xm="http://schemas.microsoft.com/office/excel/2006/main">
          <x14:cfRule type="expression" priority="65" id="{CDB717D0-1B01-48DA-BF3C-A110A83CD11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B7:J7 N7:Q7</xm:sqref>
        </x14:conditionalFormatting>
        <x14:conditionalFormatting xmlns:xm="http://schemas.microsoft.com/office/excel/2006/main">
          <x14:cfRule type="expression" priority="63" id="{EA4BCA9E-3611-4A7E-B40B-D8335CB137A2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B10:J14 N10:Q14</xm:sqref>
        </x14:conditionalFormatting>
        <x14:conditionalFormatting xmlns:xm="http://schemas.microsoft.com/office/excel/2006/main">
          <x14:cfRule type="expression" priority="61" id="{5C14FAB6-180E-4037-AA92-025F1C5E56A5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B17:J17 N17:Q17</xm:sqref>
        </x14:conditionalFormatting>
        <x14:conditionalFormatting xmlns:xm="http://schemas.microsoft.com/office/excel/2006/main">
          <x14:cfRule type="expression" priority="59" id="{EDAEE787-F35A-43C9-B2C1-1AC16C817514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B19:J21 N19:Q21</xm:sqref>
        </x14:conditionalFormatting>
        <x14:conditionalFormatting xmlns:xm="http://schemas.microsoft.com/office/excel/2006/main">
          <x14:cfRule type="expression" priority="57" id="{D8CDB5A9-7C62-4876-AD9B-FEEBFC985ECA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B24:J28 N24:Q28</xm:sqref>
        </x14:conditionalFormatting>
        <x14:conditionalFormatting xmlns:xm="http://schemas.microsoft.com/office/excel/2006/main">
          <x14:cfRule type="expression" priority="55" id="{2745777C-5D84-4718-BF2C-2CE3EF327D51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B31:J35 N31:Q35</xm:sqref>
        </x14:conditionalFormatting>
        <x14:conditionalFormatting xmlns:xm="http://schemas.microsoft.com/office/excel/2006/main">
          <x14:cfRule type="expression" priority="53" id="{5C090952-EC81-48CA-820D-836469118F12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L5:L7</xm:sqref>
        </x14:conditionalFormatting>
        <x14:conditionalFormatting xmlns:xm="http://schemas.microsoft.com/office/excel/2006/main">
          <x14:cfRule type="expression" priority="51" id="{27225B8C-C78F-41B9-9228-A80B35E1BEE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49" id="{20A58ED2-83C4-482E-BB2F-1177A3B93602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M5:M7</xm:sqref>
        </x14:conditionalFormatting>
        <x14:conditionalFormatting xmlns:xm="http://schemas.microsoft.com/office/excel/2006/main">
          <x14:cfRule type="expression" priority="47" id="{876C859C-A818-4FBF-AD8E-44353895F625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L10:L14</xm:sqref>
        </x14:conditionalFormatting>
        <x14:conditionalFormatting xmlns:xm="http://schemas.microsoft.com/office/excel/2006/main">
          <x14:cfRule type="expression" priority="45" id="{D2CC8218-97BC-4FE2-B60A-2133CBC0CE35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K10:K14</xm:sqref>
        </x14:conditionalFormatting>
        <x14:conditionalFormatting xmlns:xm="http://schemas.microsoft.com/office/excel/2006/main">
          <x14:cfRule type="expression" priority="43" id="{42122291-9920-45CF-A750-CEFF009F43EF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M10:M14</xm:sqref>
        </x14:conditionalFormatting>
        <x14:conditionalFormatting xmlns:xm="http://schemas.microsoft.com/office/excel/2006/main">
          <x14:cfRule type="expression" priority="41" id="{1418EF8C-4165-4300-AB8A-D2B1F2F455EC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39" id="{21D9784C-51F4-4C7E-B5DE-DA1CF8EA1C59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37" id="{30CCC33A-0D79-4C3B-AEE2-9BD1B446329B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35" id="{F85F3E02-4246-4918-B2A8-838F3E1C4DD6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L19:L21</xm:sqref>
        </x14:conditionalFormatting>
        <x14:conditionalFormatting xmlns:xm="http://schemas.microsoft.com/office/excel/2006/main">
          <x14:cfRule type="expression" priority="33" id="{D7346DFE-43CC-46AA-82BF-142F32CAFEC0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K19:K21</xm:sqref>
        </x14:conditionalFormatting>
        <x14:conditionalFormatting xmlns:xm="http://schemas.microsoft.com/office/excel/2006/main">
          <x14:cfRule type="expression" priority="31" id="{2F652131-D505-45AE-8103-CE145C75C008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M19:M21</xm:sqref>
        </x14:conditionalFormatting>
        <x14:conditionalFormatting xmlns:xm="http://schemas.microsoft.com/office/excel/2006/main">
          <x14:cfRule type="expression" priority="29" id="{A1E993A2-B765-4B78-B10D-CB8C40B1D7AF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expression" priority="27" id="{3F1C478C-D346-4B3D-BC5A-9792A031E78D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25" id="{4CDF3DD5-B50F-4607-BA72-DA590F9D4E3D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expression" priority="23" id="{35889ED4-361A-4036-AD33-F46FFE9D0498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L31:L35</xm:sqref>
        </x14:conditionalFormatting>
        <x14:conditionalFormatting xmlns:xm="http://schemas.microsoft.com/office/excel/2006/main">
          <x14:cfRule type="expression" priority="21" id="{2DA6BBCC-3412-4EA5-8DFE-904EC4D6396D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K31:K35</xm:sqref>
        </x14:conditionalFormatting>
        <x14:conditionalFormatting xmlns:xm="http://schemas.microsoft.com/office/excel/2006/main">
          <x14:cfRule type="expression" priority="17" id="{C839333C-0AD8-4CC4-A420-2B0DF06C26F5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R8:R9 R15:R16 R18 R22:R23 R29:R30</xm:sqref>
        </x14:conditionalFormatting>
        <x14:conditionalFormatting xmlns:xm="http://schemas.microsoft.com/office/excel/2006/main">
          <x14:cfRule type="expression" priority="15" id="{C89AA9A0-1C77-4719-91C8-351A5C91C849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13" id="{E3C74628-1B7E-4825-AA1F-C7E4801FEB1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expression" priority="11" id="{8C5E1ACD-129B-4DEE-9D8B-C9ED27A2E23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9" id="{2F14359F-50B8-4400-B7F9-D1BD65C65D59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R10:R14</xm:sqref>
        </x14:conditionalFormatting>
        <x14:conditionalFormatting xmlns:xm="http://schemas.microsoft.com/office/excel/2006/main">
          <x14:cfRule type="expression" priority="7" id="{BC08B14F-9733-4C84-9D8F-A893E4593B3C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5" id="{9D452FE5-F44A-428B-B74D-513D1A919ED2}">
            <xm:f>COUNTIFS('JOUR FERIE'!$A:$A,$A19)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R19:R21</xm:sqref>
        </x14:conditionalFormatting>
        <x14:conditionalFormatting xmlns:xm="http://schemas.microsoft.com/office/excel/2006/main">
          <x14:cfRule type="expression" priority="3" id="{03C0EDA8-5866-4DEB-98C6-1AB57D525ABF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R24:R28</xm:sqref>
        </x14:conditionalFormatting>
        <x14:conditionalFormatting xmlns:xm="http://schemas.microsoft.com/office/excel/2006/main">
          <x14:cfRule type="expression" priority="1" id="{7298A105-4B9F-4FF4-966B-8E616B821129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R31:R35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EFF1-99BC-4D43-B9AD-135F397D68DE}">
  <dimension ref="A1:R35"/>
  <sheetViews>
    <sheetView zoomScale="55" zoomScaleNormal="55" workbookViewId="0">
      <selection activeCell="B35" sqref="B7:R35"/>
    </sheetView>
  </sheetViews>
  <sheetFormatPr baseColWidth="10" defaultRowHeight="14.4" x14ac:dyDescent="0.3"/>
  <cols>
    <col min="1" max="1" width="24.6640625" style="7" bestFit="1" customWidth="1"/>
    <col min="2" max="16" width="21.6640625" style="4" customWidth="1"/>
    <col min="17" max="17" width="22.5546875" customWidth="1"/>
    <col min="18" max="18" width="24.109375" bestFit="1" customWidth="1"/>
  </cols>
  <sheetData>
    <row r="1" spans="1:18" s="2" customFormat="1" ht="14.4" customHeight="1" x14ac:dyDescent="0.3">
      <c r="A1" s="95" t="s">
        <v>113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5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6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44044</v>
      </c>
    </row>
    <row r="6" spans="1:18" x14ac:dyDescent="0.3">
      <c r="A6" s="7">
        <v>44045</v>
      </c>
    </row>
    <row r="7" spans="1:18" x14ac:dyDescent="0.3">
      <c r="A7" s="7">
        <v>44046</v>
      </c>
      <c r="Q7" s="4"/>
      <c r="R7" s="4"/>
    </row>
    <row r="8" spans="1:18" x14ac:dyDescent="0.3">
      <c r="A8" s="7">
        <v>44047</v>
      </c>
      <c r="Q8" s="4"/>
      <c r="R8" s="4"/>
    </row>
    <row r="9" spans="1:18" x14ac:dyDescent="0.3">
      <c r="A9" s="7">
        <v>44048</v>
      </c>
      <c r="Q9" s="4"/>
      <c r="R9" s="4"/>
    </row>
    <row r="10" spans="1:18" x14ac:dyDescent="0.3">
      <c r="A10" s="7">
        <v>44049</v>
      </c>
      <c r="Q10" s="4"/>
      <c r="R10" s="4"/>
    </row>
    <row r="11" spans="1:18" x14ac:dyDescent="0.3">
      <c r="A11" s="7">
        <v>44050</v>
      </c>
      <c r="Q11" s="4"/>
      <c r="R11" s="4"/>
    </row>
    <row r="12" spans="1:18" x14ac:dyDescent="0.3">
      <c r="A12" s="7">
        <v>44051</v>
      </c>
    </row>
    <row r="13" spans="1:18" x14ac:dyDescent="0.3">
      <c r="A13" s="7">
        <v>44052</v>
      </c>
    </row>
    <row r="14" spans="1:18" x14ac:dyDescent="0.3">
      <c r="A14" s="7">
        <v>44053</v>
      </c>
      <c r="Q14" s="4"/>
      <c r="R14" s="4"/>
    </row>
    <row r="15" spans="1:18" x14ac:dyDescent="0.3">
      <c r="A15" s="7">
        <v>44054</v>
      </c>
      <c r="Q15" s="4"/>
      <c r="R15" s="4"/>
    </row>
    <row r="16" spans="1:18" x14ac:dyDescent="0.3">
      <c r="A16" s="7">
        <v>44055</v>
      </c>
      <c r="Q16" s="4"/>
      <c r="R16" s="4"/>
    </row>
    <row r="17" spans="1:18" x14ac:dyDescent="0.3">
      <c r="A17" s="7">
        <v>44056</v>
      </c>
      <c r="Q17" s="4"/>
      <c r="R17" s="4"/>
    </row>
    <row r="18" spans="1:18" x14ac:dyDescent="0.3">
      <c r="A18" s="7">
        <v>44057</v>
      </c>
      <c r="Q18" s="4"/>
      <c r="R18" s="4"/>
    </row>
    <row r="19" spans="1:18" x14ac:dyDescent="0.3">
      <c r="A19" s="7">
        <v>44058</v>
      </c>
    </row>
    <row r="20" spans="1:18" x14ac:dyDescent="0.3">
      <c r="A20" s="7">
        <v>44059</v>
      </c>
    </row>
    <row r="21" spans="1:18" x14ac:dyDescent="0.3">
      <c r="A21" s="7">
        <v>44060</v>
      </c>
      <c r="Q21" s="4"/>
      <c r="R21" s="4"/>
    </row>
    <row r="22" spans="1:18" x14ac:dyDescent="0.3">
      <c r="A22" s="7">
        <v>44061</v>
      </c>
      <c r="Q22" s="4"/>
      <c r="R22" s="4"/>
    </row>
    <row r="23" spans="1:18" x14ac:dyDescent="0.3">
      <c r="A23" s="7">
        <v>44062</v>
      </c>
      <c r="Q23" s="4"/>
      <c r="R23" s="4"/>
    </row>
    <row r="24" spans="1:18" x14ac:dyDescent="0.3">
      <c r="A24" s="7">
        <v>44063</v>
      </c>
      <c r="Q24" s="4"/>
      <c r="R24" s="4"/>
    </row>
    <row r="25" spans="1:18" x14ac:dyDescent="0.3">
      <c r="A25" s="7">
        <v>44064</v>
      </c>
      <c r="Q25" s="4"/>
      <c r="R25" s="4"/>
    </row>
    <row r="26" spans="1:18" x14ac:dyDescent="0.3">
      <c r="A26" s="7">
        <v>44065</v>
      </c>
    </row>
    <row r="27" spans="1:18" x14ac:dyDescent="0.3">
      <c r="A27" s="7">
        <v>44066</v>
      </c>
    </row>
    <row r="28" spans="1:18" x14ac:dyDescent="0.3">
      <c r="A28" s="7">
        <v>44067</v>
      </c>
      <c r="Q28" s="4"/>
      <c r="R28" s="4"/>
    </row>
    <row r="29" spans="1:18" x14ac:dyDescent="0.3">
      <c r="A29" s="7">
        <v>44068</v>
      </c>
      <c r="Q29" s="4"/>
      <c r="R29" s="4"/>
    </row>
    <row r="30" spans="1:18" x14ac:dyDescent="0.3">
      <c r="A30" s="7">
        <v>44069</v>
      </c>
      <c r="Q30" s="4"/>
      <c r="R30" s="4"/>
    </row>
    <row r="31" spans="1:18" x14ac:dyDescent="0.3">
      <c r="A31" s="7">
        <v>44070</v>
      </c>
      <c r="Q31" s="4"/>
      <c r="R31" s="4"/>
    </row>
    <row r="32" spans="1:18" x14ac:dyDescent="0.3">
      <c r="A32" s="7">
        <v>44071</v>
      </c>
      <c r="Q32" s="4"/>
      <c r="R32" s="4"/>
    </row>
    <row r="33" spans="1:18" x14ac:dyDescent="0.3">
      <c r="A33" s="7">
        <v>44072</v>
      </c>
    </row>
    <row r="34" spans="1:18" x14ac:dyDescent="0.3">
      <c r="A34" s="7">
        <v>44073</v>
      </c>
    </row>
    <row r="35" spans="1:18" x14ac:dyDescent="0.3">
      <c r="A35" s="7">
        <v>44074</v>
      </c>
      <c r="Q35" s="4"/>
      <c r="R35" s="4"/>
    </row>
  </sheetData>
  <mergeCells count="1">
    <mergeCell ref="A1:A3"/>
  </mergeCells>
  <conditionalFormatting sqref="A5:XFD6 A12:Q13 A7:A11 A19:Q20 A14:A18 A26:Q27 A21:A25 A33:Q34 A28:A32 A35 S7:XFD35">
    <cfRule type="expression" dxfId="295" priority="60">
      <formula>OR(WEEKDAY($A5)=1,WEEKDAY($A5)=7)</formula>
    </cfRule>
  </conditionalFormatting>
  <conditionalFormatting sqref="B7:J11 N7:Q11">
    <cfRule type="expression" dxfId="294" priority="58">
      <formula>OR(WEEKDAY($A7)=1,WEEKDAY($A7)=7)</formula>
    </cfRule>
  </conditionalFormatting>
  <conditionalFormatting sqref="B14:J18 N14:Q18">
    <cfRule type="expression" dxfId="293" priority="56">
      <formula>OR(WEEKDAY($A14)=1,WEEKDAY($A14)=7)</formula>
    </cfRule>
  </conditionalFormatting>
  <conditionalFormatting sqref="B21:J25 N21:Q25">
    <cfRule type="expression" dxfId="292" priority="54">
      <formula>OR(WEEKDAY($A21)=1,WEEKDAY($A21)=7)</formula>
    </cfRule>
  </conditionalFormatting>
  <conditionalFormatting sqref="B28:J32 N28:Q32">
    <cfRule type="expression" dxfId="291" priority="52">
      <formula>OR(WEEKDAY($A28)=1,WEEKDAY($A28)=7)</formula>
    </cfRule>
  </conditionalFormatting>
  <conditionalFormatting sqref="B35:J35 N35:Q35">
    <cfRule type="expression" dxfId="290" priority="50">
      <formula>OR(WEEKDAY($A35)=1,WEEKDAY($A35)=7)</formula>
    </cfRule>
  </conditionalFormatting>
  <conditionalFormatting sqref="L14:L18">
    <cfRule type="expression" dxfId="289" priority="36">
      <formula>OR(WEEKDAY($A14)=1,WEEKDAY($A14)=7)</formula>
    </cfRule>
  </conditionalFormatting>
  <conditionalFormatting sqref="K14:K18">
    <cfRule type="expression" dxfId="288" priority="34">
      <formula>OR(WEEKDAY($A14)=1,WEEKDAY($A14)=7)</formula>
    </cfRule>
  </conditionalFormatting>
  <conditionalFormatting sqref="M14:M18">
    <cfRule type="expression" dxfId="287" priority="32">
      <formula>OR(WEEKDAY($A14)=1,WEEKDAY($A14)=7)</formula>
    </cfRule>
  </conditionalFormatting>
  <conditionalFormatting sqref="L7:L11">
    <cfRule type="expression" dxfId="286" priority="42">
      <formula>OR(WEEKDAY($A7)=1,WEEKDAY($A7)=7)</formula>
    </cfRule>
  </conditionalFormatting>
  <conditionalFormatting sqref="K7:K11">
    <cfRule type="expression" dxfId="285" priority="40">
      <formula>OR(WEEKDAY($A7)=1,WEEKDAY($A7)=7)</formula>
    </cfRule>
  </conditionalFormatting>
  <conditionalFormatting sqref="M7:M11">
    <cfRule type="expression" dxfId="284" priority="38">
      <formula>OR(WEEKDAY($A7)=1,WEEKDAY($A7)=7)</formula>
    </cfRule>
  </conditionalFormatting>
  <conditionalFormatting sqref="L21:L25">
    <cfRule type="expression" dxfId="283" priority="30">
      <formula>OR(WEEKDAY($A21)=1,WEEKDAY($A21)=7)</formula>
    </cfRule>
  </conditionalFormatting>
  <conditionalFormatting sqref="K21:K25">
    <cfRule type="expression" dxfId="282" priority="28">
      <formula>OR(WEEKDAY($A21)=1,WEEKDAY($A21)=7)</formula>
    </cfRule>
  </conditionalFormatting>
  <conditionalFormatting sqref="M21:M25">
    <cfRule type="expression" dxfId="281" priority="26">
      <formula>OR(WEEKDAY($A21)=1,WEEKDAY($A21)=7)</formula>
    </cfRule>
  </conditionalFormatting>
  <conditionalFormatting sqref="L28:L32">
    <cfRule type="expression" dxfId="280" priority="24">
      <formula>OR(WEEKDAY($A28)=1,WEEKDAY($A28)=7)</formula>
    </cfRule>
  </conditionalFormatting>
  <conditionalFormatting sqref="K28:K32">
    <cfRule type="expression" dxfId="279" priority="22">
      <formula>OR(WEEKDAY($A28)=1,WEEKDAY($A28)=7)</formula>
    </cfRule>
  </conditionalFormatting>
  <conditionalFormatting sqref="M28:M32">
    <cfRule type="expression" dxfId="278" priority="20">
      <formula>OR(WEEKDAY($A28)=1,WEEKDAY($A28)=7)</formula>
    </cfRule>
  </conditionalFormatting>
  <conditionalFormatting sqref="L35">
    <cfRule type="expression" dxfId="277" priority="18">
      <formula>OR(WEEKDAY($A35)=1,WEEKDAY($A35)=7)</formula>
    </cfRule>
  </conditionalFormatting>
  <conditionalFormatting sqref="K35">
    <cfRule type="expression" dxfId="276" priority="16">
      <formula>OR(WEEKDAY($A35)=1,WEEKDAY($A35)=7)</formula>
    </cfRule>
  </conditionalFormatting>
  <conditionalFormatting sqref="M35">
    <cfRule type="expression" dxfId="275" priority="14">
      <formula>OR(WEEKDAY($A35)=1,WEEKDAY($A35)=7)</formula>
    </cfRule>
  </conditionalFormatting>
  <conditionalFormatting sqref="R12:R13 R19:R20 R26:R27 R33:R34">
    <cfRule type="expression" dxfId="274" priority="12">
      <formula>OR(WEEKDAY($A12)=1,WEEKDAY($A12)=7)</formula>
    </cfRule>
  </conditionalFormatting>
  <conditionalFormatting sqref="R7:R11">
    <cfRule type="expression" dxfId="273" priority="10">
      <formula>OR(WEEKDAY($A7)=1,WEEKDAY($A7)=7)</formula>
    </cfRule>
  </conditionalFormatting>
  <conditionalFormatting sqref="R14:R18">
    <cfRule type="expression" dxfId="272" priority="8">
      <formula>OR(WEEKDAY($A14)=1,WEEKDAY($A14)=7)</formula>
    </cfRule>
  </conditionalFormatting>
  <conditionalFormatting sqref="R21:R25">
    <cfRule type="expression" dxfId="271" priority="6">
      <formula>OR(WEEKDAY($A21)=1,WEEKDAY($A21)=7)</formula>
    </cfRule>
  </conditionalFormatting>
  <conditionalFormatting sqref="R28:R32">
    <cfRule type="expression" dxfId="270" priority="4">
      <formula>OR(WEEKDAY($A28)=1,WEEKDAY($A28)=7)</formula>
    </cfRule>
  </conditionalFormatting>
  <conditionalFormatting sqref="R35">
    <cfRule type="expression" dxfId="269" priority="2">
      <formula>OR(WEEKDAY($A35)=1,WEEKDAY($A35)=7)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EB230CB1-5C9A-41F1-B38A-9A9F9700033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A5:XFD6 A12:Q13 A7:A11 A19:Q20 A14:A18 A26:Q27 A21:A25 A33:Q34 A28:A32 A35 S7:XFD35</xm:sqref>
        </x14:conditionalFormatting>
        <x14:conditionalFormatting xmlns:xm="http://schemas.microsoft.com/office/excel/2006/main">
          <x14:cfRule type="expression" priority="57" id="{9E30BBBB-C01C-4992-AA05-92A58F17B9E4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B7:J11 N7:Q11</xm:sqref>
        </x14:conditionalFormatting>
        <x14:conditionalFormatting xmlns:xm="http://schemas.microsoft.com/office/excel/2006/main">
          <x14:cfRule type="expression" priority="55" id="{98F48B6D-21B0-4277-818B-3315AEEAC236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B14:J18 N14:Q18</xm:sqref>
        </x14:conditionalFormatting>
        <x14:conditionalFormatting xmlns:xm="http://schemas.microsoft.com/office/excel/2006/main">
          <x14:cfRule type="expression" priority="53" id="{B72DEFA2-EA1D-4E39-88BC-0EAF7E3DA268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B21:J25 N21:Q25</xm:sqref>
        </x14:conditionalFormatting>
        <x14:conditionalFormatting xmlns:xm="http://schemas.microsoft.com/office/excel/2006/main">
          <x14:cfRule type="expression" priority="51" id="{33C09846-01FF-485F-B20C-EED3F58E2298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B28:J32 N28:Q32</xm:sqref>
        </x14:conditionalFormatting>
        <x14:conditionalFormatting xmlns:xm="http://schemas.microsoft.com/office/excel/2006/main">
          <x14:cfRule type="expression" priority="49" id="{57522C9A-367E-4A21-A818-5FF5CF140EA7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B35:J35 N35:Q35</xm:sqref>
        </x14:conditionalFormatting>
        <x14:conditionalFormatting xmlns:xm="http://schemas.microsoft.com/office/excel/2006/main">
          <x14:cfRule type="expression" priority="35" id="{07EE7955-734A-4BFD-8D1C-920BB904478B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L14:L18</xm:sqref>
        </x14:conditionalFormatting>
        <x14:conditionalFormatting xmlns:xm="http://schemas.microsoft.com/office/excel/2006/main">
          <x14:cfRule type="expression" priority="33" id="{8E7FA747-2BFE-4F15-A160-B33685827258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expression" priority="31" id="{62E165A5-7B98-43A7-8A7C-83D31BE79B44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M14:M18</xm:sqref>
        </x14:conditionalFormatting>
        <x14:conditionalFormatting xmlns:xm="http://schemas.microsoft.com/office/excel/2006/main">
          <x14:cfRule type="expression" priority="41" id="{4A9C26C9-A53D-4F0F-B9CD-09992D25EAAD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L7:L11</xm:sqref>
        </x14:conditionalFormatting>
        <x14:conditionalFormatting xmlns:xm="http://schemas.microsoft.com/office/excel/2006/main">
          <x14:cfRule type="expression" priority="39" id="{6BEDC5C4-5BA8-429D-AABB-283C8AE8A898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K7:K11</xm:sqref>
        </x14:conditionalFormatting>
        <x14:conditionalFormatting xmlns:xm="http://schemas.microsoft.com/office/excel/2006/main">
          <x14:cfRule type="expression" priority="37" id="{78C4EA00-5580-40C2-9131-C5DE9C10C706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M7:M11</xm:sqref>
        </x14:conditionalFormatting>
        <x14:conditionalFormatting xmlns:xm="http://schemas.microsoft.com/office/excel/2006/main">
          <x14:cfRule type="expression" priority="29" id="{AF88C4D8-95AD-4460-B6AB-9AF82C5B62C1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L21:L25</xm:sqref>
        </x14:conditionalFormatting>
        <x14:conditionalFormatting xmlns:xm="http://schemas.microsoft.com/office/excel/2006/main">
          <x14:cfRule type="expression" priority="27" id="{90F1354D-02AF-444C-A859-1FB29E082082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K21:K25</xm:sqref>
        </x14:conditionalFormatting>
        <x14:conditionalFormatting xmlns:xm="http://schemas.microsoft.com/office/excel/2006/main">
          <x14:cfRule type="expression" priority="25" id="{866774C9-BF43-43A9-BBEA-22F8307119C7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M21:M25</xm:sqref>
        </x14:conditionalFormatting>
        <x14:conditionalFormatting xmlns:xm="http://schemas.microsoft.com/office/excel/2006/main">
          <x14:cfRule type="expression" priority="23" id="{EDDFC8B8-0AC9-484D-816B-2A945A164D3F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L28:L32</xm:sqref>
        </x14:conditionalFormatting>
        <x14:conditionalFormatting xmlns:xm="http://schemas.microsoft.com/office/excel/2006/main">
          <x14:cfRule type="expression" priority="21" id="{6BB32FB6-A257-43BE-801A-503B69740711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K28:K32</xm:sqref>
        </x14:conditionalFormatting>
        <x14:conditionalFormatting xmlns:xm="http://schemas.microsoft.com/office/excel/2006/main">
          <x14:cfRule type="expression" priority="19" id="{ED6BFCDB-3AC7-4F7F-B8DB-8C39947C6267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M28:M32</xm:sqref>
        </x14:conditionalFormatting>
        <x14:conditionalFormatting xmlns:xm="http://schemas.microsoft.com/office/excel/2006/main">
          <x14:cfRule type="expression" priority="17" id="{9B97F4E4-A63B-4E50-A350-1A2F34D2EC1B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15" id="{D62BF979-88B6-4651-90EF-EA9C133A45B9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13" id="{8F456758-6916-40A3-A358-8AF7149C46C8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11" id="{FC2AACCD-9A19-42E6-A3E2-73B1B59012F1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R12:R13 R19:R20 R26:R27 R33:R34</xm:sqref>
        </x14:conditionalFormatting>
        <x14:conditionalFormatting xmlns:xm="http://schemas.microsoft.com/office/excel/2006/main">
          <x14:cfRule type="expression" priority="9" id="{3518C907-A741-43D7-87C2-688F5C9CCBE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R7:R11</xm:sqref>
        </x14:conditionalFormatting>
        <x14:conditionalFormatting xmlns:xm="http://schemas.microsoft.com/office/excel/2006/main">
          <x14:cfRule type="expression" priority="7" id="{D87E6610-B330-411C-90AD-D471C016AC32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R14:R18</xm:sqref>
        </x14:conditionalFormatting>
        <x14:conditionalFormatting xmlns:xm="http://schemas.microsoft.com/office/excel/2006/main">
          <x14:cfRule type="expression" priority="5" id="{4B3D9313-500C-4CED-9960-7B1F0D53E81D}">
            <xm:f>COUNTIFS('JOUR FERIE'!$A:$A,$A21)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R21:R25</xm:sqref>
        </x14:conditionalFormatting>
        <x14:conditionalFormatting xmlns:xm="http://schemas.microsoft.com/office/excel/2006/main">
          <x14:cfRule type="expression" priority="3" id="{53C0BD53-523D-4BC3-96CD-10B93EB988E2}">
            <xm:f>COUNTIFS('JOUR FERIE'!$A:$A,$A28)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R28:R32</xm:sqref>
        </x14:conditionalFormatting>
        <x14:conditionalFormatting xmlns:xm="http://schemas.microsoft.com/office/excel/2006/main">
          <x14:cfRule type="expression" priority="1" id="{35040861-54CD-4F7B-A4AF-27C97D972B24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4387-6A98-4E26-A50A-3F480845FD79}">
  <dimension ref="A1:R34"/>
  <sheetViews>
    <sheetView zoomScale="55" zoomScaleNormal="55" workbookViewId="0">
      <selection activeCell="A35" sqref="A35:XFD35"/>
    </sheetView>
  </sheetViews>
  <sheetFormatPr baseColWidth="10" defaultRowHeight="14.4" x14ac:dyDescent="0.3"/>
  <cols>
    <col min="1" max="1" width="29.109375" style="7" bestFit="1" customWidth="1"/>
    <col min="2" max="16" width="21.6640625" style="4" customWidth="1"/>
    <col min="17" max="17" width="23.109375" customWidth="1"/>
    <col min="18" max="18" width="22.6640625" bestFit="1" customWidth="1"/>
  </cols>
  <sheetData>
    <row r="1" spans="1:18" s="2" customFormat="1" ht="14.4" customHeight="1" x14ac:dyDescent="0.3">
      <c r="A1" s="93">
        <v>44075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 t="shared" ref="B4:R4" si="0">SUM(B5:B34)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44075</v>
      </c>
      <c r="Q5" s="4"/>
      <c r="R5" s="4"/>
    </row>
    <row r="6" spans="1:18" x14ac:dyDescent="0.3">
      <c r="A6" s="7">
        <v>44076</v>
      </c>
      <c r="Q6" s="4"/>
      <c r="R6" s="4"/>
    </row>
    <row r="7" spans="1:18" x14ac:dyDescent="0.3">
      <c r="A7" s="7">
        <v>44077</v>
      </c>
      <c r="Q7" s="4"/>
      <c r="R7" s="4"/>
    </row>
    <row r="8" spans="1:18" x14ac:dyDescent="0.3">
      <c r="A8" s="7">
        <v>44078</v>
      </c>
      <c r="Q8" s="4"/>
      <c r="R8" s="4"/>
    </row>
    <row r="9" spans="1:18" x14ac:dyDescent="0.3">
      <c r="A9" s="7">
        <v>44079</v>
      </c>
    </row>
    <row r="10" spans="1:18" x14ac:dyDescent="0.3">
      <c r="A10" s="7">
        <v>44080</v>
      </c>
    </row>
    <row r="11" spans="1:18" x14ac:dyDescent="0.3">
      <c r="A11" s="7">
        <v>44081</v>
      </c>
      <c r="Q11" s="4"/>
      <c r="R11" s="4"/>
    </row>
    <row r="12" spans="1:18" x14ac:dyDescent="0.3">
      <c r="A12" s="7">
        <v>44082</v>
      </c>
      <c r="Q12" s="4"/>
      <c r="R12" s="4"/>
    </row>
    <row r="13" spans="1:18" x14ac:dyDescent="0.3">
      <c r="A13" s="7">
        <v>44083</v>
      </c>
      <c r="Q13" s="4"/>
      <c r="R13" s="4"/>
    </row>
    <row r="14" spans="1:18" x14ac:dyDescent="0.3">
      <c r="A14" s="7">
        <v>44084</v>
      </c>
      <c r="Q14" s="4"/>
      <c r="R14" s="4"/>
    </row>
    <row r="15" spans="1:18" x14ac:dyDescent="0.3">
      <c r="A15" s="7">
        <v>44085</v>
      </c>
      <c r="Q15" s="4"/>
      <c r="R15" s="4"/>
    </row>
    <row r="16" spans="1:18" x14ac:dyDescent="0.3">
      <c r="A16" s="7">
        <v>44086</v>
      </c>
    </row>
    <row r="17" spans="1:18" x14ac:dyDescent="0.3">
      <c r="A17" s="7">
        <v>44087</v>
      </c>
    </row>
    <row r="18" spans="1:18" x14ac:dyDescent="0.3">
      <c r="A18" s="7">
        <v>44088</v>
      </c>
      <c r="Q18" s="4"/>
      <c r="R18" s="4"/>
    </row>
    <row r="19" spans="1:18" x14ac:dyDescent="0.3">
      <c r="A19" s="7">
        <v>44089</v>
      </c>
      <c r="Q19" s="4"/>
      <c r="R19" s="4"/>
    </row>
    <row r="20" spans="1:18" x14ac:dyDescent="0.3">
      <c r="A20" s="7">
        <v>44090</v>
      </c>
      <c r="Q20" s="4"/>
      <c r="R20" s="4"/>
    </row>
    <row r="21" spans="1:18" x14ac:dyDescent="0.3">
      <c r="A21" s="7">
        <v>44091</v>
      </c>
      <c r="Q21" s="4"/>
      <c r="R21" s="4"/>
    </row>
    <row r="22" spans="1:18" x14ac:dyDescent="0.3">
      <c r="A22" s="7">
        <v>44092</v>
      </c>
      <c r="Q22" s="4"/>
      <c r="R22" s="4"/>
    </row>
    <row r="23" spans="1:18" x14ac:dyDescent="0.3">
      <c r="A23" s="7">
        <v>44093</v>
      </c>
    </row>
    <row r="24" spans="1:18" x14ac:dyDescent="0.3">
      <c r="A24" s="7">
        <v>44094</v>
      </c>
    </row>
    <row r="25" spans="1:18" x14ac:dyDescent="0.3">
      <c r="A25" s="7">
        <v>44095</v>
      </c>
      <c r="Q25" s="4"/>
      <c r="R25" s="4"/>
    </row>
    <row r="26" spans="1:18" x14ac:dyDescent="0.3">
      <c r="A26" s="7">
        <v>44096</v>
      </c>
      <c r="Q26" s="4"/>
      <c r="R26" s="4"/>
    </row>
    <row r="27" spans="1:18" x14ac:dyDescent="0.3">
      <c r="A27" s="7">
        <v>44097</v>
      </c>
      <c r="Q27" s="4"/>
      <c r="R27" s="4"/>
    </row>
    <row r="28" spans="1:18" x14ac:dyDescent="0.3">
      <c r="A28" s="7">
        <v>44098</v>
      </c>
      <c r="Q28" s="4"/>
      <c r="R28" s="4"/>
    </row>
    <row r="29" spans="1:18" x14ac:dyDescent="0.3">
      <c r="A29" s="7">
        <v>44099</v>
      </c>
      <c r="Q29" s="4"/>
      <c r="R29" s="4"/>
    </row>
    <row r="30" spans="1:18" x14ac:dyDescent="0.3">
      <c r="A30" s="7">
        <v>44100</v>
      </c>
    </row>
    <row r="31" spans="1:18" x14ac:dyDescent="0.3">
      <c r="A31" s="7">
        <v>44101</v>
      </c>
    </row>
    <row r="32" spans="1:18" x14ac:dyDescent="0.3">
      <c r="A32" s="7">
        <v>44102</v>
      </c>
      <c r="Q32" s="4"/>
      <c r="R32" s="4"/>
    </row>
    <row r="33" spans="1:18" x14ac:dyDescent="0.3">
      <c r="A33" s="7">
        <v>44103</v>
      </c>
      <c r="Q33" s="4"/>
      <c r="R33" s="4"/>
    </row>
    <row r="34" spans="1:18" x14ac:dyDescent="0.3">
      <c r="A34" s="7">
        <v>44104</v>
      </c>
      <c r="Q34" s="4"/>
      <c r="R34" s="4"/>
    </row>
  </sheetData>
  <mergeCells count="1">
    <mergeCell ref="A1:A3"/>
  </mergeCells>
  <conditionalFormatting sqref="A9:Q10 A5:A8 A16:Q17 A11:A15 A23:Q24 A18:A22 A30:Q31 A25:A29 S5:XFD34 A32:R34">
    <cfRule type="expression" dxfId="241" priority="58">
      <formula>OR(WEEKDAY($A5)=1,WEEKDAY($A5)=7)</formula>
    </cfRule>
  </conditionalFormatting>
  <conditionalFormatting sqref="B5:J5 N5:Q5">
    <cfRule type="expression" dxfId="240" priority="56">
      <formula>OR(WEEKDAY($A5)=1,WEEKDAY($A5)=7)</formula>
    </cfRule>
  </conditionalFormatting>
  <conditionalFormatting sqref="B6:J8 N6:Q8">
    <cfRule type="expression" dxfId="239" priority="54">
      <formula>OR(WEEKDAY($A6)=1,WEEKDAY($A6)=7)</formula>
    </cfRule>
  </conditionalFormatting>
  <conditionalFormatting sqref="B11:J15 N11:Q15">
    <cfRule type="expression" dxfId="238" priority="52">
      <formula>OR(WEEKDAY($A11)=1,WEEKDAY($A11)=7)</formula>
    </cfRule>
  </conditionalFormatting>
  <conditionalFormatting sqref="B18:J22 N18:Q22">
    <cfRule type="expression" dxfId="237" priority="50">
      <formula>OR(WEEKDAY($A18)=1,WEEKDAY($A18)=7)</formula>
    </cfRule>
  </conditionalFormatting>
  <conditionalFormatting sqref="B25:J29 N25:Q29">
    <cfRule type="expression" dxfId="236" priority="48">
      <formula>OR(WEEKDAY($A25)=1,WEEKDAY($A25)=7)</formula>
    </cfRule>
  </conditionalFormatting>
  <conditionalFormatting sqref="L5:L8">
    <cfRule type="expression" dxfId="235" priority="44">
      <formula>OR(WEEKDAY($A5)=1,WEEKDAY($A5)=7)</formula>
    </cfRule>
  </conditionalFormatting>
  <conditionalFormatting sqref="K5:K8">
    <cfRule type="expression" dxfId="234" priority="42">
      <formula>OR(WEEKDAY($A5)=1,WEEKDAY($A5)=7)</formula>
    </cfRule>
  </conditionalFormatting>
  <conditionalFormatting sqref="M5:M8">
    <cfRule type="expression" dxfId="233" priority="40">
      <formula>OR(WEEKDAY($A5)=1,WEEKDAY($A5)=7)</formula>
    </cfRule>
  </conditionalFormatting>
  <conditionalFormatting sqref="L11:L15">
    <cfRule type="expression" dxfId="232" priority="38">
      <formula>OR(WEEKDAY($A11)=1,WEEKDAY($A11)=7)</formula>
    </cfRule>
  </conditionalFormatting>
  <conditionalFormatting sqref="K11:K15">
    <cfRule type="expression" dxfId="231" priority="36">
      <formula>OR(WEEKDAY($A11)=1,WEEKDAY($A11)=7)</formula>
    </cfRule>
  </conditionalFormatting>
  <conditionalFormatting sqref="M11:M15">
    <cfRule type="expression" dxfId="230" priority="34">
      <formula>OR(WEEKDAY($A11)=1,WEEKDAY($A11)=7)</formula>
    </cfRule>
  </conditionalFormatting>
  <conditionalFormatting sqref="L18:L22">
    <cfRule type="expression" dxfId="229" priority="32">
      <formula>OR(WEEKDAY($A18)=1,WEEKDAY($A18)=7)</formula>
    </cfRule>
  </conditionalFormatting>
  <conditionalFormatting sqref="K18:K22">
    <cfRule type="expression" dxfId="228" priority="30">
      <formula>OR(WEEKDAY($A18)=1,WEEKDAY($A18)=7)</formula>
    </cfRule>
  </conditionalFormatting>
  <conditionalFormatting sqref="M18:M22">
    <cfRule type="expression" dxfId="227" priority="28">
      <formula>OR(WEEKDAY($A18)=1,WEEKDAY($A18)=7)</formula>
    </cfRule>
  </conditionalFormatting>
  <conditionalFormatting sqref="L25:L29">
    <cfRule type="expression" dxfId="226" priority="26">
      <formula>OR(WEEKDAY($A25)=1,WEEKDAY($A25)=7)</formula>
    </cfRule>
  </conditionalFormatting>
  <conditionalFormatting sqref="K25:K29">
    <cfRule type="expression" dxfId="225" priority="24">
      <formula>OR(WEEKDAY($A25)=1,WEEKDAY($A25)=7)</formula>
    </cfRule>
  </conditionalFormatting>
  <conditionalFormatting sqref="M25:M29">
    <cfRule type="expression" dxfId="224" priority="22">
      <formula>OR(WEEKDAY($A25)=1,WEEKDAY($A25)=7)</formula>
    </cfRule>
  </conditionalFormatting>
  <conditionalFormatting sqref="R9:R10 R16:R17 R23:R24 R30:R31">
    <cfRule type="expression" dxfId="223" priority="14">
      <formula>OR(WEEKDAY($A9)=1,WEEKDAY($A9)=7)</formula>
    </cfRule>
  </conditionalFormatting>
  <conditionalFormatting sqref="R5">
    <cfRule type="expression" dxfId="222" priority="12">
      <formula>OR(WEEKDAY($A5)=1,WEEKDAY($A5)=7)</formula>
    </cfRule>
  </conditionalFormatting>
  <conditionalFormatting sqref="R6:R8">
    <cfRule type="expression" dxfId="221" priority="10">
      <formula>OR(WEEKDAY($A6)=1,WEEKDAY($A6)=7)</formula>
    </cfRule>
  </conditionalFormatting>
  <conditionalFormatting sqref="R11:R15">
    <cfRule type="expression" dxfId="220" priority="8">
      <formula>OR(WEEKDAY($A11)=1,WEEKDAY($A11)=7)</formula>
    </cfRule>
  </conditionalFormatting>
  <conditionalFormatting sqref="R18:R22">
    <cfRule type="expression" dxfId="219" priority="6">
      <formula>OR(WEEKDAY($A18)=1,WEEKDAY($A18)=7)</formula>
    </cfRule>
  </conditionalFormatting>
  <conditionalFormatting sqref="R25:R29">
    <cfRule type="expression" dxfId="218" priority="4">
      <formula>OR(WEEKDAY($A25)=1,WEEKDAY($A25)=7)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A90348D-AFCA-4C8A-8317-EF7AA369409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A9:Q10 A5:A8 A16:Q17 A11:A15 A23:Q24 A18:A22 A30:Q31 A25:A29 S5:XFD34 A32:R34</xm:sqref>
        </x14:conditionalFormatting>
        <x14:conditionalFormatting xmlns:xm="http://schemas.microsoft.com/office/excel/2006/main">
          <x14:cfRule type="expression" priority="55" id="{95300CF9-BC17-4DFA-881E-D611EEA3BC85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B5:J5 N5:Q5</xm:sqref>
        </x14:conditionalFormatting>
        <x14:conditionalFormatting xmlns:xm="http://schemas.microsoft.com/office/excel/2006/main">
          <x14:cfRule type="expression" priority="53" id="{DEDB940D-F328-4169-AEB3-3D823FD6363D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B6:J8 N6:Q8</xm:sqref>
        </x14:conditionalFormatting>
        <x14:conditionalFormatting xmlns:xm="http://schemas.microsoft.com/office/excel/2006/main">
          <x14:cfRule type="expression" priority="51" id="{DF85C720-9499-48A5-B569-9796B399A811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B11:J15 N11:Q15</xm:sqref>
        </x14:conditionalFormatting>
        <x14:conditionalFormatting xmlns:xm="http://schemas.microsoft.com/office/excel/2006/main">
          <x14:cfRule type="expression" priority="49" id="{4738F704-3E34-4D6A-8886-835831CD66BD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B18:J22 N18:Q22</xm:sqref>
        </x14:conditionalFormatting>
        <x14:conditionalFormatting xmlns:xm="http://schemas.microsoft.com/office/excel/2006/main">
          <x14:cfRule type="expression" priority="47" id="{5E904658-0099-4076-A430-8DFE686B352E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B25:J29 N25:Q29</xm:sqref>
        </x14:conditionalFormatting>
        <x14:conditionalFormatting xmlns:xm="http://schemas.microsoft.com/office/excel/2006/main">
          <x14:cfRule type="expression" priority="43" id="{18E7EBCD-716F-4BA5-A442-814C23D9C70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L5:L8</xm:sqref>
        </x14:conditionalFormatting>
        <x14:conditionalFormatting xmlns:xm="http://schemas.microsoft.com/office/excel/2006/main">
          <x14:cfRule type="expression" priority="41" id="{6DE92AA5-4CF0-477C-981E-0E747EE8FB3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K5:K8</xm:sqref>
        </x14:conditionalFormatting>
        <x14:conditionalFormatting xmlns:xm="http://schemas.microsoft.com/office/excel/2006/main">
          <x14:cfRule type="expression" priority="39" id="{8BA6B39D-BE5F-4A37-BC2B-90AE6195E75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M5:M8</xm:sqref>
        </x14:conditionalFormatting>
        <x14:conditionalFormatting xmlns:xm="http://schemas.microsoft.com/office/excel/2006/main">
          <x14:cfRule type="expression" priority="37" id="{BC7A47D5-F30B-4FF5-B8D2-05CDBF2B7721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L11:L15</xm:sqref>
        </x14:conditionalFormatting>
        <x14:conditionalFormatting xmlns:xm="http://schemas.microsoft.com/office/excel/2006/main">
          <x14:cfRule type="expression" priority="35" id="{3D7D3A08-94D1-4EDD-8339-B51022F8A2C7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K11:K15</xm:sqref>
        </x14:conditionalFormatting>
        <x14:conditionalFormatting xmlns:xm="http://schemas.microsoft.com/office/excel/2006/main">
          <x14:cfRule type="expression" priority="33" id="{1EDCFF9D-1EE4-4076-AC4D-B65E13667D26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M11:M15</xm:sqref>
        </x14:conditionalFormatting>
        <x14:conditionalFormatting xmlns:xm="http://schemas.microsoft.com/office/excel/2006/main">
          <x14:cfRule type="expression" priority="31" id="{185FCC79-1674-4B26-B0FC-6772998A85C7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L18:L22</xm:sqref>
        </x14:conditionalFormatting>
        <x14:conditionalFormatting xmlns:xm="http://schemas.microsoft.com/office/excel/2006/main">
          <x14:cfRule type="expression" priority="29" id="{BACB0A26-2725-4D5C-A38A-3580B4AD6689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K18:K22</xm:sqref>
        </x14:conditionalFormatting>
        <x14:conditionalFormatting xmlns:xm="http://schemas.microsoft.com/office/excel/2006/main">
          <x14:cfRule type="expression" priority="27" id="{43598336-E7A4-4D2E-9B22-B2ED502BEA8E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M18:M22</xm:sqref>
        </x14:conditionalFormatting>
        <x14:conditionalFormatting xmlns:xm="http://schemas.microsoft.com/office/excel/2006/main">
          <x14:cfRule type="expression" priority="25" id="{CEB20429-AD7D-4633-9A52-BD64E725B2AE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L25:L29</xm:sqref>
        </x14:conditionalFormatting>
        <x14:conditionalFormatting xmlns:xm="http://schemas.microsoft.com/office/excel/2006/main">
          <x14:cfRule type="expression" priority="23" id="{199C526B-287F-45B3-A761-F7A38B273F28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K25:K29</xm:sqref>
        </x14:conditionalFormatting>
        <x14:conditionalFormatting xmlns:xm="http://schemas.microsoft.com/office/excel/2006/main">
          <x14:cfRule type="expression" priority="21" id="{115BC4A1-6AAB-423E-A9E4-97756C17A8B2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M25:M29</xm:sqref>
        </x14:conditionalFormatting>
        <x14:conditionalFormatting xmlns:xm="http://schemas.microsoft.com/office/excel/2006/main">
          <x14:cfRule type="expression" priority="13" id="{769D2F78-9C35-4EE4-8F52-E0ABF9BC4F89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R9:R10 R16:R17 R23:R24 R30:R31</xm:sqref>
        </x14:conditionalFormatting>
        <x14:conditionalFormatting xmlns:xm="http://schemas.microsoft.com/office/excel/2006/main">
          <x14:cfRule type="expression" priority="11" id="{32850BCC-2B11-401A-A566-A8463B4A928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9" id="{43D490DB-CF55-4292-BA41-FD16E7A861BD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R6:R8</xm:sqref>
        </x14:conditionalFormatting>
        <x14:conditionalFormatting xmlns:xm="http://schemas.microsoft.com/office/excel/2006/main">
          <x14:cfRule type="expression" priority="7" id="{86723CE6-D715-422A-8830-9F993C1BFF03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R11:R15</xm:sqref>
        </x14:conditionalFormatting>
        <x14:conditionalFormatting xmlns:xm="http://schemas.microsoft.com/office/excel/2006/main">
          <x14:cfRule type="expression" priority="5" id="{DED3ECE8-5ABC-40AD-B491-3DB99E93D785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R18:R22</xm:sqref>
        </x14:conditionalFormatting>
        <x14:conditionalFormatting xmlns:xm="http://schemas.microsoft.com/office/excel/2006/main">
          <x14:cfRule type="expression" priority="3" id="{0B691711-E894-46C3-92AA-0DA86FD6CCB8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R25:R29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1130-DDB9-45A3-B91D-6F791DE0ED34}">
  <dimension ref="A1:S35"/>
  <sheetViews>
    <sheetView zoomScale="55" zoomScaleNormal="55" workbookViewId="0">
      <selection activeCell="B35" sqref="B5:S35"/>
    </sheetView>
  </sheetViews>
  <sheetFormatPr baseColWidth="10" defaultRowHeight="14.4" x14ac:dyDescent="0.3"/>
  <cols>
    <col min="1" max="1" width="26.33203125" style="7" bestFit="1" customWidth="1"/>
    <col min="2" max="16" width="21.6640625" style="4" customWidth="1"/>
    <col min="17" max="17" width="23.88671875" customWidth="1"/>
    <col min="18" max="19" width="24.109375" bestFit="1" customWidth="1"/>
  </cols>
  <sheetData>
    <row r="1" spans="1:19" s="2" customFormat="1" ht="14.4" customHeight="1" x14ac:dyDescent="0.3">
      <c r="A1" s="93">
        <v>44105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  <c r="S1" s="21"/>
    </row>
    <row r="2" spans="1:19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  <c r="S2" s="21" t="s">
        <v>116</v>
      </c>
    </row>
    <row r="3" spans="1:19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  <c r="S3" s="21"/>
    </row>
    <row r="4" spans="1:19" x14ac:dyDescent="0.3">
      <c r="A4" s="6" t="s">
        <v>35</v>
      </c>
      <c r="B4" s="5">
        <f>SUM(B5:B35)</f>
        <v>0</v>
      </c>
      <c r="C4" s="5">
        <f t="shared" ref="C4:S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  <c r="S4" s="72">
        <f t="shared" si="0"/>
        <v>0</v>
      </c>
    </row>
    <row r="5" spans="1:19" x14ac:dyDescent="0.3">
      <c r="A5" s="7">
        <v>44105</v>
      </c>
      <c r="Q5" s="4"/>
      <c r="R5" s="4"/>
      <c r="S5" s="4"/>
    </row>
    <row r="6" spans="1:19" x14ac:dyDescent="0.3">
      <c r="A6" s="7">
        <v>44106</v>
      </c>
      <c r="Q6" s="4"/>
      <c r="R6" s="4"/>
      <c r="S6" s="4"/>
    </row>
    <row r="7" spans="1:19" x14ac:dyDescent="0.3">
      <c r="A7" s="7">
        <v>44107</v>
      </c>
    </row>
    <row r="8" spans="1:19" x14ac:dyDescent="0.3">
      <c r="A8" s="7">
        <v>44108</v>
      </c>
    </row>
    <row r="9" spans="1:19" x14ac:dyDescent="0.3">
      <c r="A9" s="7">
        <v>44109</v>
      </c>
      <c r="Q9" s="4"/>
      <c r="R9" s="4"/>
      <c r="S9" s="4"/>
    </row>
    <row r="10" spans="1:19" x14ac:dyDescent="0.3">
      <c r="A10" s="7">
        <v>44110</v>
      </c>
      <c r="Q10" s="4"/>
      <c r="R10" s="4"/>
      <c r="S10" s="4"/>
    </row>
    <row r="11" spans="1:19" x14ac:dyDescent="0.3">
      <c r="A11" s="7">
        <v>44111</v>
      </c>
      <c r="Q11" s="4"/>
      <c r="R11" s="4"/>
      <c r="S11" s="4"/>
    </row>
    <row r="12" spans="1:19" x14ac:dyDescent="0.3">
      <c r="A12" s="7">
        <v>44112</v>
      </c>
      <c r="Q12" s="4"/>
      <c r="R12" s="4"/>
      <c r="S12" s="4"/>
    </row>
    <row r="13" spans="1:19" x14ac:dyDescent="0.3">
      <c r="A13" s="7">
        <v>44113</v>
      </c>
      <c r="Q13" s="4"/>
      <c r="R13" s="4"/>
      <c r="S13" s="4"/>
    </row>
    <row r="14" spans="1:19" x14ac:dyDescent="0.3">
      <c r="A14" s="7">
        <v>44114</v>
      </c>
    </row>
    <row r="15" spans="1:19" x14ac:dyDescent="0.3">
      <c r="A15" s="7">
        <v>44115</v>
      </c>
    </row>
    <row r="16" spans="1:19" x14ac:dyDescent="0.3">
      <c r="A16" s="7">
        <v>44116</v>
      </c>
      <c r="Q16" s="4"/>
      <c r="R16" s="4"/>
      <c r="S16" s="4"/>
    </row>
    <row r="17" spans="1:19" x14ac:dyDescent="0.3">
      <c r="A17" s="7">
        <v>44117</v>
      </c>
      <c r="Q17" s="4"/>
      <c r="R17" s="4"/>
      <c r="S17" s="4"/>
    </row>
    <row r="18" spans="1:19" x14ac:dyDescent="0.3">
      <c r="A18" s="7">
        <v>44118</v>
      </c>
      <c r="Q18" s="4"/>
      <c r="R18" s="4"/>
      <c r="S18" s="4"/>
    </row>
    <row r="19" spans="1:19" x14ac:dyDescent="0.3">
      <c r="A19" s="7">
        <v>44119</v>
      </c>
      <c r="Q19" s="4"/>
      <c r="R19" s="4"/>
      <c r="S19" s="4"/>
    </row>
    <row r="20" spans="1:19" x14ac:dyDescent="0.3">
      <c r="A20" s="7">
        <v>44120</v>
      </c>
      <c r="Q20" s="4"/>
      <c r="R20" s="4"/>
      <c r="S20" s="4"/>
    </row>
    <row r="21" spans="1:19" x14ac:dyDescent="0.3">
      <c r="A21" s="7">
        <v>44121</v>
      </c>
    </row>
    <row r="22" spans="1:19" x14ac:dyDescent="0.3">
      <c r="A22" s="7">
        <v>44122</v>
      </c>
    </row>
    <row r="23" spans="1:19" x14ac:dyDescent="0.3">
      <c r="A23" s="7">
        <v>44123</v>
      </c>
      <c r="Q23" s="4"/>
      <c r="R23" s="4"/>
      <c r="S23" s="4"/>
    </row>
    <row r="24" spans="1:19" x14ac:dyDescent="0.3">
      <c r="A24" s="7">
        <v>44124</v>
      </c>
      <c r="Q24" s="4"/>
      <c r="R24" s="4"/>
      <c r="S24" s="4"/>
    </row>
    <row r="25" spans="1:19" x14ac:dyDescent="0.3">
      <c r="A25" s="7">
        <v>44125</v>
      </c>
      <c r="Q25" s="4"/>
      <c r="R25" s="4"/>
      <c r="S25" s="4"/>
    </row>
    <row r="26" spans="1:19" x14ac:dyDescent="0.3">
      <c r="A26" s="7">
        <v>44126</v>
      </c>
      <c r="Q26" s="4"/>
      <c r="R26" s="4"/>
      <c r="S26" s="4"/>
    </row>
    <row r="27" spans="1:19" x14ac:dyDescent="0.3">
      <c r="A27" s="7">
        <v>44127</v>
      </c>
      <c r="Q27" s="4"/>
      <c r="R27" s="4"/>
      <c r="S27" s="4"/>
    </row>
    <row r="28" spans="1:19" x14ac:dyDescent="0.3">
      <c r="A28" s="7">
        <v>44128</v>
      </c>
    </row>
    <row r="29" spans="1:19" x14ac:dyDescent="0.3">
      <c r="A29" s="7">
        <v>44129</v>
      </c>
    </row>
    <row r="30" spans="1:19" x14ac:dyDescent="0.3">
      <c r="A30" s="7">
        <v>44130</v>
      </c>
      <c r="Q30" s="4"/>
      <c r="R30" s="4"/>
      <c r="S30" s="4"/>
    </row>
    <row r="31" spans="1:19" x14ac:dyDescent="0.3">
      <c r="A31" s="7">
        <v>44131</v>
      </c>
      <c r="Q31" s="4"/>
      <c r="R31" s="4"/>
      <c r="S31" s="4"/>
    </row>
    <row r="32" spans="1:19" x14ac:dyDescent="0.3">
      <c r="A32" s="7">
        <v>44132</v>
      </c>
      <c r="Q32" s="4"/>
      <c r="R32" s="4"/>
      <c r="S32" s="4"/>
    </row>
    <row r="33" spans="1:19" x14ac:dyDescent="0.3">
      <c r="A33" s="7">
        <v>44133</v>
      </c>
      <c r="Q33" s="4"/>
      <c r="R33" s="4"/>
      <c r="S33" s="4"/>
    </row>
    <row r="34" spans="1:19" x14ac:dyDescent="0.3">
      <c r="A34" s="7">
        <v>44134</v>
      </c>
      <c r="Q34" s="4"/>
      <c r="R34" s="4"/>
      <c r="S34" s="4"/>
    </row>
    <row r="35" spans="1:19" x14ac:dyDescent="0.3">
      <c r="A35" s="7">
        <v>44135</v>
      </c>
    </row>
  </sheetData>
  <mergeCells count="1">
    <mergeCell ref="A1:A3"/>
  </mergeCells>
  <conditionalFormatting sqref="A7:Q8 A5:A6 A14:Q15 A9:A13 A21:Q22 A16:A20 A28:Q29 A23:A27 A35:Q35 A30:A34 T5:XFD35">
    <cfRule type="expression" dxfId="193" priority="66">
      <formula>OR(WEEKDAY($A5)=1,WEEKDAY($A5)=7)</formula>
    </cfRule>
  </conditionalFormatting>
  <conditionalFormatting sqref="B5:J6 N5:Q6">
    <cfRule type="expression" dxfId="192" priority="64">
      <formula>OR(WEEKDAY($A5)=1,WEEKDAY($A5)=7)</formula>
    </cfRule>
  </conditionalFormatting>
  <conditionalFormatting sqref="B9:J13 N9:Q13">
    <cfRule type="expression" dxfId="191" priority="62">
      <formula>OR(WEEKDAY($A9)=1,WEEKDAY($A9)=7)</formula>
    </cfRule>
  </conditionalFormatting>
  <conditionalFormatting sqref="B16:J20 N16:Q20">
    <cfRule type="expression" dxfId="190" priority="60">
      <formula>OR(WEEKDAY($A16)=1,WEEKDAY($A16)=7)</formula>
    </cfRule>
  </conditionalFormatting>
  <conditionalFormatting sqref="B23:J27 N23:Q27">
    <cfRule type="expression" dxfId="189" priority="58">
      <formula>OR(WEEKDAY($A23)=1,WEEKDAY($A23)=7)</formula>
    </cfRule>
  </conditionalFormatting>
  <conditionalFormatting sqref="B30:J34 N30:Q34">
    <cfRule type="expression" dxfId="188" priority="56">
      <formula>OR(WEEKDAY($A30)=1,WEEKDAY($A30)=7)</formula>
    </cfRule>
  </conditionalFormatting>
  <conditionalFormatting sqref="L5:L6">
    <cfRule type="expression" dxfId="187" priority="54">
      <formula>OR(WEEKDAY($A5)=1,WEEKDAY($A5)=7)</formula>
    </cfRule>
  </conditionalFormatting>
  <conditionalFormatting sqref="K5:K6">
    <cfRule type="expression" dxfId="186" priority="52">
      <formula>OR(WEEKDAY($A5)=1,WEEKDAY($A5)=7)</formula>
    </cfRule>
  </conditionalFormatting>
  <conditionalFormatting sqref="M5:M6">
    <cfRule type="expression" dxfId="185" priority="50">
      <formula>OR(WEEKDAY($A5)=1,WEEKDAY($A5)=7)</formula>
    </cfRule>
  </conditionalFormatting>
  <conditionalFormatting sqref="L9:L13">
    <cfRule type="expression" dxfId="184" priority="48">
      <formula>OR(WEEKDAY($A9)=1,WEEKDAY($A9)=7)</formula>
    </cfRule>
  </conditionalFormatting>
  <conditionalFormatting sqref="K9:K13">
    <cfRule type="expression" dxfId="183" priority="46">
      <formula>OR(WEEKDAY($A9)=1,WEEKDAY($A9)=7)</formula>
    </cfRule>
  </conditionalFormatting>
  <conditionalFormatting sqref="M9:M13">
    <cfRule type="expression" dxfId="182" priority="44">
      <formula>OR(WEEKDAY($A9)=1,WEEKDAY($A9)=7)</formula>
    </cfRule>
  </conditionalFormatting>
  <conditionalFormatting sqref="L16:L20">
    <cfRule type="expression" dxfId="181" priority="42">
      <formula>OR(WEEKDAY($A16)=1,WEEKDAY($A16)=7)</formula>
    </cfRule>
  </conditionalFormatting>
  <conditionalFormatting sqref="K16:K20">
    <cfRule type="expression" dxfId="180" priority="40">
      <formula>OR(WEEKDAY($A16)=1,WEEKDAY($A16)=7)</formula>
    </cfRule>
  </conditionalFormatting>
  <conditionalFormatting sqref="M16:M20">
    <cfRule type="expression" dxfId="179" priority="38">
      <formula>OR(WEEKDAY($A16)=1,WEEKDAY($A16)=7)</formula>
    </cfRule>
  </conditionalFormatting>
  <conditionalFormatting sqref="L23:L27">
    <cfRule type="expression" dxfId="178" priority="36">
      <formula>OR(WEEKDAY($A23)=1,WEEKDAY($A23)=7)</formula>
    </cfRule>
  </conditionalFormatting>
  <conditionalFormatting sqref="K23:K27">
    <cfRule type="expression" dxfId="177" priority="34">
      <formula>OR(WEEKDAY($A23)=1,WEEKDAY($A23)=7)</formula>
    </cfRule>
  </conditionalFormatting>
  <conditionalFormatting sqref="M23:M27">
    <cfRule type="expression" dxfId="176" priority="32">
      <formula>OR(WEEKDAY($A23)=1,WEEKDAY($A23)=7)</formula>
    </cfRule>
  </conditionalFormatting>
  <conditionalFormatting sqref="L30:L34">
    <cfRule type="expression" dxfId="175" priority="30">
      <formula>OR(WEEKDAY($A30)=1,WEEKDAY($A30)=7)</formula>
    </cfRule>
  </conditionalFormatting>
  <conditionalFormatting sqref="K30:K34">
    <cfRule type="expression" dxfId="174" priority="28">
      <formula>OR(WEEKDAY($A30)=1,WEEKDAY($A30)=7)</formula>
    </cfRule>
  </conditionalFormatting>
  <conditionalFormatting sqref="M30:M34">
    <cfRule type="expression" dxfId="173" priority="26">
      <formula>OR(WEEKDAY($A30)=1,WEEKDAY($A30)=7)</formula>
    </cfRule>
  </conditionalFormatting>
  <conditionalFormatting sqref="R7:R8 R14:R15 R21:R22 R28:R29 R35">
    <cfRule type="expression" dxfId="172" priority="24">
      <formula>OR(WEEKDAY($A7)=1,WEEKDAY($A7)=7)</formula>
    </cfRule>
  </conditionalFormatting>
  <conditionalFormatting sqref="R5:R6">
    <cfRule type="expression" dxfId="171" priority="22">
      <formula>OR(WEEKDAY($A5)=1,WEEKDAY($A5)=7)</formula>
    </cfRule>
  </conditionalFormatting>
  <conditionalFormatting sqref="R9:R13">
    <cfRule type="expression" dxfId="170" priority="20">
      <formula>OR(WEEKDAY($A9)=1,WEEKDAY($A9)=7)</formula>
    </cfRule>
  </conditionalFormatting>
  <conditionalFormatting sqref="R16:R20">
    <cfRule type="expression" dxfId="169" priority="18">
      <formula>OR(WEEKDAY($A16)=1,WEEKDAY($A16)=7)</formula>
    </cfRule>
  </conditionalFormatting>
  <conditionalFormatting sqref="R23:R27">
    <cfRule type="expression" dxfId="168" priority="16">
      <formula>OR(WEEKDAY($A23)=1,WEEKDAY($A23)=7)</formula>
    </cfRule>
  </conditionalFormatting>
  <conditionalFormatting sqref="R30:R34">
    <cfRule type="expression" dxfId="167" priority="14">
      <formula>OR(WEEKDAY($A30)=1,WEEKDAY($A30)=7)</formula>
    </cfRule>
  </conditionalFormatting>
  <conditionalFormatting sqref="S7:S8 S14:S15 S21:S22 S28:S29 S35">
    <cfRule type="expression" dxfId="166" priority="12">
      <formula>OR(WEEKDAY($A7)=1,WEEKDAY($A7)=7)</formula>
    </cfRule>
  </conditionalFormatting>
  <conditionalFormatting sqref="S5:S6">
    <cfRule type="expression" dxfId="165" priority="10">
      <formula>OR(WEEKDAY($A5)=1,WEEKDAY($A5)=7)</formula>
    </cfRule>
  </conditionalFormatting>
  <conditionalFormatting sqref="S9:S13">
    <cfRule type="expression" dxfId="164" priority="8">
      <formula>OR(WEEKDAY($A9)=1,WEEKDAY($A9)=7)</formula>
    </cfRule>
  </conditionalFormatting>
  <conditionalFormatting sqref="S16:S20">
    <cfRule type="expression" dxfId="163" priority="6">
      <formula>OR(WEEKDAY($A16)=1,WEEKDAY($A16)=7)</formula>
    </cfRule>
  </conditionalFormatting>
  <conditionalFormatting sqref="S23:S27">
    <cfRule type="expression" dxfId="162" priority="4">
      <formula>OR(WEEKDAY($A23)=1,WEEKDAY($A23)=7)</formula>
    </cfRule>
  </conditionalFormatting>
  <conditionalFormatting sqref="S30:S34">
    <cfRule type="expression" dxfId="161" priority="2">
      <formula>OR(WEEKDAY($A30)=1,WEEKDAY($A30)=7)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D5E7F277-172C-46C6-969A-23E5A105BDE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A7:Q8 A5:A6 A14:Q15 A9:A13 A21:Q22 A16:A20 A28:Q29 A23:A27 A35:Q35 A30:A34 T5:XFD35</xm:sqref>
        </x14:conditionalFormatting>
        <x14:conditionalFormatting xmlns:xm="http://schemas.microsoft.com/office/excel/2006/main">
          <x14:cfRule type="expression" priority="63" id="{ACDDDC3C-61CC-4F6C-9240-1E042FE3F80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B5:J6 N5:Q6</xm:sqref>
        </x14:conditionalFormatting>
        <x14:conditionalFormatting xmlns:xm="http://schemas.microsoft.com/office/excel/2006/main">
          <x14:cfRule type="expression" priority="61" id="{4EB3AC1B-45D7-424A-ADB1-200B3EECE393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B9:J13 N9:Q13</xm:sqref>
        </x14:conditionalFormatting>
        <x14:conditionalFormatting xmlns:xm="http://schemas.microsoft.com/office/excel/2006/main">
          <x14:cfRule type="expression" priority="59" id="{A7274788-E6CC-4C5A-89AF-12B0D8CE1499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B16:J20 N16:Q20</xm:sqref>
        </x14:conditionalFormatting>
        <x14:conditionalFormatting xmlns:xm="http://schemas.microsoft.com/office/excel/2006/main">
          <x14:cfRule type="expression" priority="57" id="{2B1560CE-9446-4D54-838B-BEAC5B7B59A6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B23:J27 N23:Q27</xm:sqref>
        </x14:conditionalFormatting>
        <x14:conditionalFormatting xmlns:xm="http://schemas.microsoft.com/office/excel/2006/main">
          <x14:cfRule type="expression" priority="55" id="{B508A23F-D696-486C-A9F6-36BBD4D9F2E1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B30:J34 N30:Q34</xm:sqref>
        </x14:conditionalFormatting>
        <x14:conditionalFormatting xmlns:xm="http://schemas.microsoft.com/office/excel/2006/main">
          <x14:cfRule type="expression" priority="53" id="{318961C3-3054-4435-968A-F9AB5A31016F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51" id="{08F07EA8-B05C-4D59-B16A-D6838F6AF9E8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expression" priority="49" id="{4B3C2827-0F90-4663-8806-5F036CEA4171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M5:M6</xm:sqref>
        </x14:conditionalFormatting>
        <x14:conditionalFormatting xmlns:xm="http://schemas.microsoft.com/office/excel/2006/main">
          <x14:cfRule type="expression" priority="47" id="{14B584CC-9E73-41F5-A2B8-8101DD9187C5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L9:L13</xm:sqref>
        </x14:conditionalFormatting>
        <x14:conditionalFormatting xmlns:xm="http://schemas.microsoft.com/office/excel/2006/main">
          <x14:cfRule type="expression" priority="45" id="{F5EB389C-8942-455B-B9B5-9509FDA38EA7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K9:K13</xm:sqref>
        </x14:conditionalFormatting>
        <x14:conditionalFormatting xmlns:xm="http://schemas.microsoft.com/office/excel/2006/main">
          <x14:cfRule type="expression" priority="43" id="{AFECD477-8EB9-4C91-9B2B-DA1FA2E39AF1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M9:M13</xm:sqref>
        </x14:conditionalFormatting>
        <x14:conditionalFormatting xmlns:xm="http://schemas.microsoft.com/office/excel/2006/main">
          <x14:cfRule type="expression" priority="41" id="{38DBE765-C676-44F9-B482-6E833FAD19A7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L16:L20</xm:sqref>
        </x14:conditionalFormatting>
        <x14:conditionalFormatting xmlns:xm="http://schemas.microsoft.com/office/excel/2006/main">
          <x14:cfRule type="expression" priority="39" id="{28DC56F3-438F-441B-A068-70EA0E45FF83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K16:K20</xm:sqref>
        </x14:conditionalFormatting>
        <x14:conditionalFormatting xmlns:xm="http://schemas.microsoft.com/office/excel/2006/main">
          <x14:cfRule type="expression" priority="37" id="{B6EBBC55-454C-48E6-99B2-F80F031F8585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M16:M20</xm:sqref>
        </x14:conditionalFormatting>
        <x14:conditionalFormatting xmlns:xm="http://schemas.microsoft.com/office/excel/2006/main">
          <x14:cfRule type="expression" priority="35" id="{9210A16D-D252-423B-9B08-E6D452AF0337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L23:L27</xm:sqref>
        </x14:conditionalFormatting>
        <x14:conditionalFormatting xmlns:xm="http://schemas.microsoft.com/office/excel/2006/main">
          <x14:cfRule type="expression" priority="33" id="{A58B6CA3-620B-4102-9360-7B437E2E3E41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K23:K27</xm:sqref>
        </x14:conditionalFormatting>
        <x14:conditionalFormatting xmlns:xm="http://schemas.microsoft.com/office/excel/2006/main">
          <x14:cfRule type="expression" priority="31" id="{A14B6818-56D2-4293-95D1-B691B0C8AC4C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M23:M27</xm:sqref>
        </x14:conditionalFormatting>
        <x14:conditionalFormatting xmlns:xm="http://schemas.microsoft.com/office/excel/2006/main">
          <x14:cfRule type="expression" priority="29" id="{AA33FEA6-AE38-4468-B040-6772C2B7255D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L30:L34</xm:sqref>
        </x14:conditionalFormatting>
        <x14:conditionalFormatting xmlns:xm="http://schemas.microsoft.com/office/excel/2006/main">
          <x14:cfRule type="expression" priority="27" id="{96772B6F-CFFE-4768-92D0-5AFBD5A41568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K30:K34</xm:sqref>
        </x14:conditionalFormatting>
        <x14:conditionalFormatting xmlns:xm="http://schemas.microsoft.com/office/excel/2006/main">
          <x14:cfRule type="expression" priority="25" id="{25F28ADA-012C-49A5-8CC8-37DCF73D7EC1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M30:M34</xm:sqref>
        </x14:conditionalFormatting>
        <x14:conditionalFormatting xmlns:xm="http://schemas.microsoft.com/office/excel/2006/main">
          <x14:cfRule type="expression" priority="23" id="{E3473700-A52C-4417-B6D9-2C5498B35517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R7:R8 R14:R15 R21:R22 R28:R29 R35</xm:sqref>
        </x14:conditionalFormatting>
        <x14:conditionalFormatting xmlns:xm="http://schemas.microsoft.com/office/excel/2006/main">
          <x14:cfRule type="expression" priority="21" id="{025D09E0-B3F5-474B-A79D-A5056E5C62FC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R5:R6</xm:sqref>
        </x14:conditionalFormatting>
        <x14:conditionalFormatting xmlns:xm="http://schemas.microsoft.com/office/excel/2006/main">
          <x14:cfRule type="expression" priority="19" id="{F3781125-F239-4835-812A-844E09304EDC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R9:R13</xm:sqref>
        </x14:conditionalFormatting>
        <x14:conditionalFormatting xmlns:xm="http://schemas.microsoft.com/office/excel/2006/main">
          <x14:cfRule type="expression" priority="17" id="{ACA0CECE-12A8-4B01-845B-35C2253A59C8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R16:R20</xm:sqref>
        </x14:conditionalFormatting>
        <x14:conditionalFormatting xmlns:xm="http://schemas.microsoft.com/office/excel/2006/main">
          <x14:cfRule type="expression" priority="15" id="{6F78D217-DC04-4C20-B72C-F5806FECFA89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R23:R27</xm:sqref>
        </x14:conditionalFormatting>
        <x14:conditionalFormatting xmlns:xm="http://schemas.microsoft.com/office/excel/2006/main">
          <x14:cfRule type="expression" priority="13" id="{D84C5DE3-83C5-4472-AADF-7F71B4D66A39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R30:R34</xm:sqref>
        </x14:conditionalFormatting>
        <x14:conditionalFormatting xmlns:xm="http://schemas.microsoft.com/office/excel/2006/main">
          <x14:cfRule type="expression" priority="11" id="{503FA868-A3F8-43A4-847D-20C4EEE2107B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S7:S8 S14:S15 S21:S22 S28:S29 S35</xm:sqref>
        </x14:conditionalFormatting>
        <x14:conditionalFormatting xmlns:xm="http://schemas.microsoft.com/office/excel/2006/main">
          <x14:cfRule type="expression" priority="9" id="{03BB6E56-A61A-4262-ADDD-FE22B975055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S5:S6</xm:sqref>
        </x14:conditionalFormatting>
        <x14:conditionalFormatting xmlns:xm="http://schemas.microsoft.com/office/excel/2006/main">
          <x14:cfRule type="expression" priority="7" id="{391BEAFC-2DE6-42F7-8610-7A4FE074B833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S9:S13</xm:sqref>
        </x14:conditionalFormatting>
        <x14:conditionalFormatting xmlns:xm="http://schemas.microsoft.com/office/excel/2006/main">
          <x14:cfRule type="expression" priority="5" id="{9D565B9E-9CCB-4496-A87C-9D3E56EEB005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S16:S20</xm:sqref>
        </x14:conditionalFormatting>
        <x14:conditionalFormatting xmlns:xm="http://schemas.microsoft.com/office/excel/2006/main">
          <x14:cfRule type="expression" priority="3" id="{69D7D8F4-B890-495C-8B99-712DB376213C}">
            <xm:f>COUNTIFS('JOUR FERIE'!$A:$A,$A23)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S23:S27</xm:sqref>
        </x14:conditionalFormatting>
        <x14:conditionalFormatting xmlns:xm="http://schemas.microsoft.com/office/excel/2006/main">
          <x14:cfRule type="expression" priority="1" id="{E2DFC413-C19E-4292-9EB3-6028BC8ABE58}">
            <xm:f>COUNTIFS('JOUR FERIE'!$A:$A,$A30)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S30:S34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0956-6BCC-43DA-AAE3-6FB2B94D49EE}">
  <sheetPr>
    <tabColor rgb="FF7030A0"/>
  </sheetPr>
  <dimension ref="A1:D39"/>
  <sheetViews>
    <sheetView workbookViewId="0">
      <selection activeCell="F34" sqref="F34"/>
    </sheetView>
  </sheetViews>
  <sheetFormatPr baseColWidth="10" defaultRowHeight="14.4" x14ac:dyDescent="0.3"/>
  <sheetData>
    <row r="1" spans="1:4" x14ac:dyDescent="0.3">
      <c r="A1" s="48" t="s">
        <v>103</v>
      </c>
      <c r="B1" s="52" t="s">
        <v>104</v>
      </c>
      <c r="C1" s="52" t="s">
        <v>105</v>
      </c>
      <c r="D1" s="52" t="s">
        <v>106</v>
      </c>
    </row>
    <row r="2" spans="1:4" x14ac:dyDescent="0.3">
      <c r="A2" s="45">
        <v>43101</v>
      </c>
      <c r="B2" s="49">
        <v>0</v>
      </c>
      <c r="C2" s="49">
        <v>0</v>
      </c>
      <c r="D2" s="49">
        <v>0</v>
      </c>
    </row>
    <row r="3" spans="1:4" x14ac:dyDescent="0.3">
      <c r="A3" s="46">
        <v>43132</v>
      </c>
      <c r="B3" s="50">
        <v>0</v>
      </c>
      <c r="C3" s="50">
        <v>0</v>
      </c>
      <c r="D3" s="50">
        <v>0</v>
      </c>
    </row>
    <row r="4" spans="1:4" x14ac:dyDescent="0.3">
      <c r="A4" s="46">
        <v>43160</v>
      </c>
      <c r="B4" s="50">
        <v>0</v>
      </c>
      <c r="C4" s="50">
        <v>0</v>
      </c>
      <c r="D4" s="50">
        <v>0</v>
      </c>
    </row>
    <row r="5" spans="1:4" x14ac:dyDescent="0.3">
      <c r="A5" s="46">
        <v>43191</v>
      </c>
      <c r="B5" s="50">
        <v>0</v>
      </c>
      <c r="C5" s="50">
        <v>0</v>
      </c>
      <c r="D5" s="50">
        <v>0</v>
      </c>
    </row>
    <row r="6" spans="1:4" x14ac:dyDescent="0.3">
      <c r="A6" s="46">
        <v>43221</v>
      </c>
      <c r="B6" s="50">
        <v>0</v>
      </c>
      <c r="C6" s="50">
        <v>0</v>
      </c>
      <c r="D6" s="50">
        <v>0</v>
      </c>
    </row>
    <row r="7" spans="1:4" x14ac:dyDescent="0.3">
      <c r="A7" s="46">
        <v>43252</v>
      </c>
      <c r="B7" s="50">
        <v>0</v>
      </c>
      <c r="C7" s="50">
        <v>0</v>
      </c>
      <c r="D7" s="50">
        <v>0</v>
      </c>
    </row>
    <row r="8" spans="1:4" x14ac:dyDescent="0.3">
      <c r="A8" s="46">
        <v>43282</v>
      </c>
      <c r="B8" s="50">
        <v>0</v>
      </c>
      <c r="C8" s="50">
        <v>0</v>
      </c>
      <c r="D8" s="50">
        <v>0</v>
      </c>
    </row>
    <row r="9" spans="1:4" x14ac:dyDescent="0.3">
      <c r="A9" s="46">
        <v>43313</v>
      </c>
      <c r="B9" s="50">
        <v>0</v>
      </c>
      <c r="C9" s="50">
        <v>0</v>
      </c>
      <c r="D9" s="50">
        <v>0</v>
      </c>
    </row>
    <row r="10" spans="1:4" x14ac:dyDescent="0.3">
      <c r="A10" s="46">
        <v>43344</v>
      </c>
      <c r="B10" s="50">
        <v>0</v>
      </c>
      <c r="C10" s="50">
        <v>0</v>
      </c>
      <c r="D10" s="50">
        <v>0</v>
      </c>
    </row>
    <row r="11" spans="1:4" x14ac:dyDescent="0.3">
      <c r="A11" s="46">
        <v>43374</v>
      </c>
      <c r="B11" s="50">
        <v>62083.5</v>
      </c>
      <c r="C11" s="50">
        <v>74500.2</v>
      </c>
      <c r="D11" s="50">
        <v>62083.5</v>
      </c>
    </row>
    <row r="12" spans="1:4" x14ac:dyDescent="0.3">
      <c r="A12" s="46">
        <v>43405</v>
      </c>
      <c r="B12" s="50">
        <v>0</v>
      </c>
      <c r="C12" s="50">
        <v>0</v>
      </c>
      <c r="D12" s="50">
        <v>0</v>
      </c>
    </row>
    <row r="13" spans="1:4" x14ac:dyDescent="0.3">
      <c r="A13" s="47">
        <v>43435</v>
      </c>
      <c r="B13" s="51">
        <v>0</v>
      </c>
      <c r="C13" s="51">
        <v>0</v>
      </c>
      <c r="D13" s="51">
        <v>0</v>
      </c>
    </row>
    <row r="14" spans="1:4" x14ac:dyDescent="0.3">
      <c r="A14" s="45">
        <v>43466</v>
      </c>
      <c r="B14" s="49">
        <v>12416.7</v>
      </c>
      <c r="C14" s="49">
        <v>14900.04</v>
      </c>
      <c r="D14" s="49">
        <v>0</v>
      </c>
    </row>
    <row r="15" spans="1:4" x14ac:dyDescent="0.3">
      <c r="A15" s="46">
        <v>43497</v>
      </c>
      <c r="B15" s="50">
        <v>65500</v>
      </c>
      <c r="C15" s="50">
        <v>78600</v>
      </c>
      <c r="D15" s="50">
        <v>77800</v>
      </c>
    </row>
    <row r="16" spans="1:4" x14ac:dyDescent="0.3">
      <c r="A16" s="46">
        <v>43525</v>
      </c>
      <c r="B16" s="50">
        <v>62766.8</v>
      </c>
      <c r="C16" s="50">
        <v>75320.160000000003</v>
      </c>
      <c r="D16" s="50">
        <v>0</v>
      </c>
    </row>
    <row r="17" spans="1:4" x14ac:dyDescent="0.3">
      <c r="A17" s="46">
        <v>43556</v>
      </c>
      <c r="B17" s="50">
        <v>0</v>
      </c>
      <c r="C17" s="50">
        <v>0</v>
      </c>
      <c r="D17" s="50">
        <v>62883.5</v>
      </c>
    </row>
    <row r="18" spans="1:4" x14ac:dyDescent="0.3">
      <c r="A18" s="46">
        <v>43586</v>
      </c>
      <c r="B18" s="50">
        <v>53500.399999999994</v>
      </c>
      <c r="C18" s="50">
        <v>64200.479999999989</v>
      </c>
      <c r="D18" s="50">
        <v>53500.399999999994</v>
      </c>
    </row>
    <row r="19" spans="1:4" x14ac:dyDescent="0.3">
      <c r="A19" s="46">
        <v>43617</v>
      </c>
      <c r="B19" s="50">
        <v>0</v>
      </c>
      <c r="C19" s="50">
        <v>0</v>
      </c>
      <c r="D19" s="50">
        <v>0</v>
      </c>
    </row>
    <row r="20" spans="1:4" x14ac:dyDescent="0.3">
      <c r="A20" s="46">
        <v>43647</v>
      </c>
      <c r="B20" s="50">
        <v>0</v>
      </c>
      <c r="C20" s="50">
        <v>0</v>
      </c>
      <c r="D20" s="50">
        <v>0</v>
      </c>
    </row>
    <row r="21" spans="1:4" x14ac:dyDescent="0.3">
      <c r="A21" s="46">
        <v>43678</v>
      </c>
      <c r="B21" s="50">
        <v>0</v>
      </c>
      <c r="C21" s="50">
        <v>0</v>
      </c>
      <c r="D21" s="50">
        <v>0</v>
      </c>
    </row>
    <row r="22" spans="1:4" x14ac:dyDescent="0.3">
      <c r="A22" s="46">
        <v>43709</v>
      </c>
      <c r="B22" s="50">
        <v>0</v>
      </c>
      <c r="C22" s="50">
        <v>0</v>
      </c>
      <c r="D22" s="50">
        <v>0</v>
      </c>
    </row>
    <row r="23" spans="1:4" x14ac:dyDescent="0.3">
      <c r="A23" s="46">
        <v>43739</v>
      </c>
      <c r="B23" s="50">
        <v>0</v>
      </c>
      <c r="C23" s="50">
        <v>0</v>
      </c>
      <c r="D23" s="50">
        <v>0</v>
      </c>
    </row>
    <row r="24" spans="1:4" x14ac:dyDescent="0.3">
      <c r="A24" s="46">
        <v>43770</v>
      </c>
      <c r="B24" s="50">
        <v>0</v>
      </c>
      <c r="C24" s="50">
        <v>0</v>
      </c>
      <c r="D24" s="50">
        <v>0</v>
      </c>
    </row>
    <row r="25" spans="1:4" x14ac:dyDescent="0.3">
      <c r="A25" s="47">
        <v>43800</v>
      </c>
      <c r="B25" s="50">
        <v>0</v>
      </c>
      <c r="C25" s="50">
        <v>0</v>
      </c>
      <c r="D25" s="50">
        <v>0</v>
      </c>
    </row>
    <row r="26" spans="1:4" x14ac:dyDescent="0.3">
      <c r="A26" s="45">
        <v>43831</v>
      </c>
      <c r="B26" s="49">
        <f>SUM('PLANNING FACTURATION - DETAIL'!J20,'PLANNING FACTURATION - DETAIL'!J21)</f>
        <v>39344.234999999993</v>
      </c>
      <c r="C26" s="49">
        <f>SUM('PLANNING FACTURATION - DETAIL'!K20,'PLANNING FACTURATION - DETAIL'!K21)</f>
        <v>47213.081999999988</v>
      </c>
      <c r="D26" s="49">
        <v>0</v>
      </c>
    </row>
    <row r="27" spans="1:4" x14ac:dyDescent="0.3">
      <c r="A27" s="46">
        <v>43862</v>
      </c>
      <c r="B27" s="50">
        <f>SUM('PLANNING FACTURATION - DETAIL'!J22,'PLANNING FACTURATION - DETAIL'!J23)</f>
        <v>7868.8469999999998</v>
      </c>
      <c r="C27" s="50">
        <f>SUM('PLANNING FACTURATION - DETAIL'!K22,'PLANNING FACTURATION - DETAIL'!K23)</f>
        <v>9442.616399999999</v>
      </c>
      <c r="D27" s="50">
        <v>0</v>
      </c>
    </row>
    <row r="28" spans="1:4" x14ac:dyDescent="0.3">
      <c r="A28" s="46">
        <v>43891</v>
      </c>
      <c r="B28" s="50">
        <f>SUM('PLANNING FACTURATION - DETAIL'!J24,'PLANNING FACTURATION - DETAIL'!J25)</f>
        <v>31475.387999999999</v>
      </c>
      <c r="C28" s="50">
        <f>SUM('PLANNING FACTURATION - DETAIL'!K24,'PLANNING FACTURATION - DETAIL'!K25)</f>
        <v>37770.465599999996</v>
      </c>
      <c r="D28" s="50">
        <v>0</v>
      </c>
    </row>
    <row r="29" spans="1:4" x14ac:dyDescent="0.3">
      <c r="A29" s="46">
        <v>43922</v>
      </c>
      <c r="B29" s="50">
        <f>SUM('PLANNING FACTURATION - DETAIL'!J26,'PLANNING FACTURATION - DETAIL'!J27,'PLANNING FACTURATION - DETAIL'!J28,'PLANNING FACTURATION - DETAIL'!J29,'PLANNING FACTURATION - DETAIL'!J30,'PLANNING FACTURATION - DETAIL'!J31,'PLANNING FACTURATION - DETAIL'!J32,'PLANNING FACTURATION - DETAIL'!J33)</f>
        <v>225732.88999999998</v>
      </c>
      <c r="C29" s="50">
        <f>SUM('PLANNING FACTURATION - DETAIL'!K26,'PLANNING FACTURATION - DETAIL'!K27,'PLANNING FACTURATION - DETAIL'!K28,'PLANNING FACTURATION - DETAIL'!K29,'PLANNING FACTURATION - DETAIL'!K30,'PLANNING FACTURATION - DETAIL'!K31,'PLANNING FACTURATION - DETAIL'!K32,'PLANNING FACTURATION - DETAIL'!K33)</f>
        <v>270879.46799999999</v>
      </c>
      <c r="D29" s="50">
        <v>0</v>
      </c>
    </row>
    <row r="30" spans="1:4" x14ac:dyDescent="0.3">
      <c r="A30" s="46">
        <v>43952</v>
      </c>
      <c r="B30" s="50">
        <f>SUM('PLANNING FACTURATION - DETAIL'!J34,'PLANNING FACTURATION - DETAIL'!J35,'PLANNING FACTURATION - DETAIL'!J36,'PLANNING FACTURATION - DETAIL'!J37,'PLANNING FACTURATION - DETAIL'!J38,'PLANNING FACTURATION - DETAIL'!J39,'PLANNING FACTURATION - DETAIL'!J40,'PLANNING FACTURATION - DETAIL'!J41)</f>
        <v>45146.578000000001</v>
      </c>
      <c r="C30" s="50">
        <f>SUM('PLANNING FACTURATION - DETAIL'!K34,'PLANNING FACTURATION - DETAIL'!K35,'PLANNING FACTURATION - DETAIL'!K36,'PLANNING FACTURATION - DETAIL'!K37,'PLANNING FACTURATION - DETAIL'!K38,'PLANNING FACTURATION - DETAIL'!K39,'PLANNING FACTURATION - DETAIL'!K40,'PLANNING FACTURATION - DETAIL'!K41)</f>
        <v>54175.893599999996</v>
      </c>
      <c r="D30" s="50">
        <v>0</v>
      </c>
    </row>
    <row r="31" spans="1:4" x14ac:dyDescent="0.3">
      <c r="A31" s="46">
        <v>43983</v>
      </c>
      <c r="B31" s="50">
        <f>SUM('PLANNING FACTURATION - DETAIL'!J42,'PLANNING FACTURATION - DETAIL'!J43,'PLANNING FACTURATION - DETAIL'!J44,'PLANNING FACTURATION - DETAIL'!J45,'PLANNING FACTURATION - DETAIL'!J46,'PLANNING FACTURATION - DETAIL'!J47,'PLANNING FACTURATION - DETAIL'!J48,'PLANNING FACTURATION - DETAIL'!J49)</f>
        <v>180586.31200000001</v>
      </c>
      <c r="C31" s="50">
        <f>SUM('PLANNING FACTURATION - DETAIL'!K42,'PLANNING FACTURATION - DETAIL'!K43,'PLANNING FACTURATION - DETAIL'!K44,'PLANNING FACTURATION - DETAIL'!K45,'PLANNING FACTURATION - DETAIL'!K46,'PLANNING FACTURATION - DETAIL'!K47,'PLANNING FACTURATION - DETAIL'!K48,'PLANNING FACTURATION - DETAIL'!K49)</f>
        <v>216703.57439999998</v>
      </c>
      <c r="D31" s="50">
        <v>0</v>
      </c>
    </row>
    <row r="32" spans="1:4" x14ac:dyDescent="0.3">
      <c r="A32" s="47">
        <v>44013</v>
      </c>
      <c r="B32" s="51">
        <v>0</v>
      </c>
      <c r="C32" s="51">
        <v>0</v>
      </c>
      <c r="D32" s="51">
        <v>0</v>
      </c>
    </row>
    <row r="33" spans="1:4" x14ac:dyDescent="0.3">
      <c r="A33" s="47">
        <v>44044</v>
      </c>
      <c r="B33" s="43"/>
      <c r="C33" s="43"/>
      <c r="D33" s="43"/>
    </row>
    <row r="35" spans="1:4" x14ac:dyDescent="0.3">
      <c r="B35" t="s">
        <v>128</v>
      </c>
      <c r="C35" t="s">
        <v>129</v>
      </c>
    </row>
    <row r="36" spans="1:4" x14ac:dyDescent="0.3">
      <c r="A36" s="43">
        <v>2018</v>
      </c>
      <c r="B36" s="44">
        <v>62083.5</v>
      </c>
      <c r="C36" s="43">
        <f>SUM(B2:B13)</f>
        <v>62083.5</v>
      </c>
      <c r="D36" s="26"/>
    </row>
    <row r="37" spans="1:4" x14ac:dyDescent="0.3">
      <c r="A37" s="43">
        <v>2019</v>
      </c>
      <c r="B37" s="44">
        <v>272026.98199999996</v>
      </c>
      <c r="C37" s="43">
        <f>SUM(B14:B25)</f>
        <v>194183.9</v>
      </c>
      <c r="D37" s="26"/>
    </row>
    <row r="38" spans="1:4" x14ac:dyDescent="0.3">
      <c r="A38" s="43">
        <v>2020</v>
      </c>
      <c r="B38" s="44">
        <v>452311.16799999995</v>
      </c>
      <c r="C38" s="43">
        <f>SUM(B26:B32)</f>
        <v>530154.25</v>
      </c>
      <c r="D38" s="26"/>
    </row>
    <row r="39" spans="1:4" x14ac:dyDescent="0.3">
      <c r="B39" s="76">
        <f>SUM(B36:B38)</f>
        <v>786421.64999999991</v>
      </c>
      <c r="C39" s="76">
        <f>SUM(C36:C38)</f>
        <v>786421.65</v>
      </c>
    </row>
  </sheetData>
  <pageMargins left="0.7" right="0.7" top="0.75" bottom="0.75" header="0.3" footer="0.3"/>
  <ignoredErrors>
    <ignoredError sqref="C36:C37" formulaRange="1"/>
  </ignoredError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A417-54CB-48F0-A506-85890309F622}">
  <dimension ref="A1:R34"/>
  <sheetViews>
    <sheetView zoomScale="55" zoomScaleNormal="55" workbookViewId="0">
      <selection activeCell="B35" sqref="B6:R35"/>
    </sheetView>
  </sheetViews>
  <sheetFormatPr baseColWidth="10" defaultRowHeight="14.4" x14ac:dyDescent="0.3"/>
  <cols>
    <col min="1" max="1" width="30.5546875" style="7" customWidth="1"/>
    <col min="2" max="16" width="21.6640625" style="4" customWidth="1"/>
    <col min="17" max="17" width="23.6640625" customWidth="1"/>
    <col min="18" max="18" width="24.109375" bestFit="1" customWidth="1"/>
  </cols>
  <sheetData>
    <row r="1" spans="1:18" s="2" customFormat="1" ht="14.4" customHeight="1" x14ac:dyDescent="0.3">
      <c r="A1" s="97">
        <v>44136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8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9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44136</v>
      </c>
    </row>
    <row r="6" spans="1:18" x14ac:dyDescent="0.3">
      <c r="A6" s="7">
        <v>44137</v>
      </c>
      <c r="Q6" s="4"/>
      <c r="R6" s="4"/>
    </row>
    <row r="7" spans="1:18" x14ac:dyDescent="0.3">
      <c r="A7" s="7">
        <v>44138</v>
      </c>
      <c r="Q7" s="4"/>
      <c r="R7" s="4"/>
    </row>
    <row r="8" spans="1:18" x14ac:dyDescent="0.3">
      <c r="A8" s="7">
        <v>44139</v>
      </c>
      <c r="Q8" s="4"/>
      <c r="R8" s="4"/>
    </row>
    <row r="9" spans="1:18" x14ac:dyDescent="0.3">
      <c r="A9" s="7">
        <v>44140</v>
      </c>
      <c r="Q9" s="4"/>
      <c r="R9" s="4"/>
    </row>
    <row r="10" spans="1:18" x14ac:dyDescent="0.3">
      <c r="A10" s="7">
        <v>44141</v>
      </c>
      <c r="Q10" s="4"/>
      <c r="R10" s="4"/>
    </row>
    <row r="11" spans="1:18" x14ac:dyDescent="0.3">
      <c r="A11" s="7">
        <v>44142</v>
      </c>
    </row>
    <row r="12" spans="1:18" x14ac:dyDescent="0.3">
      <c r="A12" s="7">
        <v>44143</v>
      </c>
    </row>
    <row r="13" spans="1:18" x14ac:dyDescent="0.3">
      <c r="A13" s="7">
        <v>44144</v>
      </c>
      <c r="Q13" s="4"/>
      <c r="R13" s="4"/>
    </row>
    <row r="14" spans="1:18" x14ac:dyDescent="0.3">
      <c r="A14" s="7">
        <v>44145</v>
      </c>
      <c r="Q14" s="4"/>
      <c r="R14" s="4"/>
    </row>
    <row r="15" spans="1:18" x14ac:dyDescent="0.3">
      <c r="A15" s="7">
        <v>44146</v>
      </c>
    </row>
    <row r="16" spans="1:18" x14ac:dyDescent="0.3">
      <c r="A16" s="7">
        <v>44147</v>
      </c>
      <c r="Q16" s="4"/>
      <c r="R16" s="4"/>
    </row>
    <row r="17" spans="1:18" x14ac:dyDescent="0.3">
      <c r="A17" s="7">
        <v>44148</v>
      </c>
      <c r="Q17" s="4"/>
      <c r="R17" s="4"/>
    </row>
    <row r="18" spans="1:18" x14ac:dyDescent="0.3">
      <c r="A18" s="7">
        <v>44149</v>
      </c>
    </row>
    <row r="19" spans="1:18" x14ac:dyDescent="0.3">
      <c r="A19" s="7">
        <v>44150</v>
      </c>
    </row>
    <row r="20" spans="1:18" x14ac:dyDescent="0.3">
      <c r="A20" s="7">
        <v>44151</v>
      </c>
      <c r="Q20" s="4"/>
      <c r="R20" s="4"/>
    </row>
    <row r="21" spans="1:18" x14ac:dyDescent="0.3">
      <c r="A21" s="7">
        <v>44152</v>
      </c>
      <c r="Q21" s="4"/>
      <c r="R21" s="4"/>
    </row>
    <row r="22" spans="1:18" x14ac:dyDescent="0.3">
      <c r="A22" s="7">
        <v>44153</v>
      </c>
      <c r="Q22" s="4"/>
      <c r="R22" s="4"/>
    </row>
    <row r="23" spans="1:18" x14ac:dyDescent="0.3">
      <c r="A23" s="7">
        <v>44154</v>
      </c>
      <c r="Q23" s="4"/>
      <c r="R23" s="4"/>
    </row>
    <row r="24" spans="1:18" x14ac:dyDescent="0.3">
      <c r="A24" s="7">
        <v>44155</v>
      </c>
      <c r="Q24" s="4"/>
      <c r="R24" s="4"/>
    </row>
    <row r="25" spans="1:18" x14ac:dyDescent="0.3">
      <c r="A25" s="7">
        <v>44156</v>
      </c>
    </row>
    <row r="26" spans="1:18" x14ac:dyDescent="0.3">
      <c r="A26" s="7">
        <v>44157</v>
      </c>
    </row>
    <row r="27" spans="1:18" x14ac:dyDescent="0.3">
      <c r="A27" s="7">
        <v>44158</v>
      </c>
      <c r="Q27" s="4"/>
      <c r="R27" s="4"/>
    </row>
    <row r="28" spans="1:18" x14ac:dyDescent="0.3">
      <c r="A28" s="7">
        <v>44159</v>
      </c>
      <c r="Q28" s="4"/>
      <c r="R28" s="4"/>
    </row>
    <row r="29" spans="1:18" x14ac:dyDescent="0.3">
      <c r="A29" s="7">
        <v>44160</v>
      </c>
      <c r="Q29" s="4"/>
      <c r="R29" s="4"/>
    </row>
    <row r="30" spans="1:18" x14ac:dyDescent="0.3">
      <c r="A30" s="7">
        <v>44161</v>
      </c>
      <c r="Q30" s="4"/>
      <c r="R30" s="4"/>
    </row>
    <row r="31" spans="1:18" x14ac:dyDescent="0.3">
      <c r="A31" s="7">
        <v>44162</v>
      </c>
      <c r="Q31" s="4"/>
      <c r="R31" s="4"/>
    </row>
    <row r="32" spans="1:18" x14ac:dyDescent="0.3">
      <c r="A32" s="7">
        <v>44163</v>
      </c>
    </row>
    <row r="33" spans="1:18" x14ac:dyDescent="0.3">
      <c r="A33" s="7">
        <v>44164</v>
      </c>
    </row>
    <row r="34" spans="1:18" x14ac:dyDescent="0.3">
      <c r="A34" s="7">
        <v>44165</v>
      </c>
      <c r="Q34" s="4"/>
      <c r="R34" s="4"/>
    </row>
  </sheetData>
  <mergeCells count="1">
    <mergeCell ref="A1:A3"/>
  </mergeCells>
  <conditionalFormatting sqref="A5:XFD5 A11:Q12 A6:A10 A15:Q15 A13:A14 A18:Q19 A16:A17 A25:Q26 A20:A24 A32:Q33 A27:A31 A35:Q35 A34 S6:XFD35">
    <cfRule type="expression" dxfId="127" priority="76">
      <formula>OR(WEEKDAY($A5)=1,WEEKDAY($A5)=7)</formula>
    </cfRule>
  </conditionalFormatting>
  <conditionalFormatting sqref="B6:J10 N6:Q10">
    <cfRule type="expression" dxfId="126" priority="74">
      <formula>OR(WEEKDAY($A6)=1,WEEKDAY($A6)=7)</formula>
    </cfRule>
  </conditionalFormatting>
  <conditionalFormatting sqref="B13:J14 N13:Q14">
    <cfRule type="expression" dxfId="125" priority="72">
      <formula>OR(WEEKDAY($A13)=1,WEEKDAY($A13)=7)</formula>
    </cfRule>
  </conditionalFormatting>
  <conditionalFormatting sqref="B16:J17 N16:Q17">
    <cfRule type="expression" dxfId="124" priority="70">
      <formula>OR(WEEKDAY($A16)=1,WEEKDAY($A16)=7)</formula>
    </cfRule>
  </conditionalFormatting>
  <conditionalFormatting sqref="B20:J24 N20:Q24">
    <cfRule type="expression" dxfId="123" priority="68">
      <formula>OR(WEEKDAY($A20)=1,WEEKDAY($A20)=7)</formula>
    </cfRule>
  </conditionalFormatting>
  <conditionalFormatting sqref="B27:J31 N27:Q31">
    <cfRule type="expression" dxfId="122" priority="66">
      <formula>OR(WEEKDAY($A27)=1,WEEKDAY($A27)=7)</formula>
    </cfRule>
  </conditionalFormatting>
  <conditionalFormatting sqref="B34:J34 N34:Q34">
    <cfRule type="expression" dxfId="121" priority="64">
      <formula>OR(WEEKDAY($A34)=1,WEEKDAY($A34)=7)</formula>
    </cfRule>
  </conditionalFormatting>
  <conditionalFormatting sqref="L6">
    <cfRule type="expression" dxfId="120" priority="62">
      <formula>OR(WEEKDAY($A6)=1,WEEKDAY($A6)=7)</formula>
    </cfRule>
  </conditionalFormatting>
  <conditionalFormatting sqref="K6">
    <cfRule type="expression" dxfId="119" priority="60">
      <formula>OR(WEEKDAY($A6)=1,WEEKDAY($A6)=7)</formula>
    </cfRule>
  </conditionalFormatting>
  <conditionalFormatting sqref="M6">
    <cfRule type="expression" dxfId="118" priority="58">
      <formula>OR(WEEKDAY($A6)=1,WEEKDAY($A6)=7)</formula>
    </cfRule>
  </conditionalFormatting>
  <conditionalFormatting sqref="L7:L10">
    <cfRule type="expression" dxfId="117" priority="56">
      <formula>OR(WEEKDAY($A7)=1,WEEKDAY($A7)=7)</formula>
    </cfRule>
  </conditionalFormatting>
  <conditionalFormatting sqref="K7:K10">
    <cfRule type="expression" dxfId="116" priority="54">
      <formula>OR(WEEKDAY($A7)=1,WEEKDAY($A7)=7)</formula>
    </cfRule>
  </conditionalFormatting>
  <conditionalFormatting sqref="M7:M10">
    <cfRule type="expression" dxfId="115" priority="52">
      <formula>OR(WEEKDAY($A7)=1,WEEKDAY($A7)=7)</formula>
    </cfRule>
  </conditionalFormatting>
  <conditionalFormatting sqref="L13">
    <cfRule type="expression" dxfId="114" priority="50">
      <formula>OR(WEEKDAY($A13)=1,WEEKDAY($A13)=7)</formula>
    </cfRule>
  </conditionalFormatting>
  <conditionalFormatting sqref="K13">
    <cfRule type="expression" dxfId="113" priority="48">
      <formula>OR(WEEKDAY($A13)=1,WEEKDAY($A13)=7)</formula>
    </cfRule>
  </conditionalFormatting>
  <conditionalFormatting sqref="M13">
    <cfRule type="expression" dxfId="112" priority="46">
      <formula>OR(WEEKDAY($A13)=1,WEEKDAY($A13)=7)</formula>
    </cfRule>
  </conditionalFormatting>
  <conditionalFormatting sqref="L14">
    <cfRule type="expression" dxfId="111" priority="44">
      <formula>OR(WEEKDAY($A14)=1,WEEKDAY($A14)=7)</formula>
    </cfRule>
  </conditionalFormatting>
  <conditionalFormatting sqref="K14">
    <cfRule type="expression" dxfId="110" priority="42">
      <formula>OR(WEEKDAY($A14)=1,WEEKDAY($A14)=7)</formula>
    </cfRule>
  </conditionalFormatting>
  <conditionalFormatting sqref="M14">
    <cfRule type="expression" dxfId="109" priority="40">
      <formula>OR(WEEKDAY($A14)=1,WEEKDAY($A14)=7)</formula>
    </cfRule>
  </conditionalFormatting>
  <conditionalFormatting sqref="L16:L17">
    <cfRule type="expression" dxfId="108" priority="38">
      <formula>OR(WEEKDAY($A16)=1,WEEKDAY($A16)=7)</formula>
    </cfRule>
  </conditionalFormatting>
  <conditionalFormatting sqref="K16:K17">
    <cfRule type="expression" dxfId="107" priority="36">
      <formula>OR(WEEKDAY($A16)=1,WEEKDAY($A16)=7)</formula>
    </cfRule>
  </conditionalFormatting>
  <conditionalFormatting sqref="M16:M17">
    <cfRule type="expression" dxfId="106" priority="34">
      <formula>OR(WEEKDAY($A16)=1,WEEKDAY($A16)=7)</formula>
    </cfRule>
  </conditionalFormatting>
  <conditionalFormatting sqref="L20:L24">
    <cfRule type="expression" dxfId="105" priority="32">
      <formula>OR(WEEKDAY($A20)=1,WEEKDAY($A20)=7)</formula>
    </cfRule>
  </conditionalFormatting>
  <conditionalFormatting sqref="K20:K24">
    <cfRule type="expression" dxfId="104" priority="30">
      <formula>OR(WEEKDAY($A20)=1,WEEKDAY($A20)=7)</formula>
    </cfRule>
  </conditionalFormatting>
  <conditionalFormatting sqref="M20:M24">
    <cfRule type="expression" dxfId="103" priority="28">
      <formula>OR(WEEKDAY($A20)=1,WEEKDAY($A20)=7)</formula>
    </cfRule>
  </conditionalFormatting>
  <conditionalFormatting sqref="L27:L31">
    <cfRule type="expression" dxfId="102" priority="26">
      <formula>OR(WEEKDAY($A27)=1,WEEKDAY($A27)=7)</formula>
    </cfRule>
  </conditionalFormatting>
  <conditionalFormatting sqref="K27:K31">
    <cfRule type="expression" dxfId="101" priority="24">
      <formula>OR(WEEKDAY($A27)=1,WEEKDAY($A27)=7)</formula>
    </cfRule>
  </conditionalFormatting>
  <conditionalFormatting sqref="M27:M31">
    <cfRule type="expression" dxfId="100" priority="22">
      <formula>OR(WEEKDAY($A27)=1,WEEKDAY($A27)=7)</formula>
    </cfRule>
  </conditionalFormatting>
  <conditionalFormatting sqref="L34">
    <cfRule type="expression" dxfId="99" priority="20">
      <formula>OR(WEEKDAY($A34)=1,WEEKDAY($A34)=7)</formula>
    </cfRule>
  </conditionalFormatting>
  <conditionalFormatting sqref="K34">
    <cfRule type="expression" dxfId="98" priority="18">
      <formula>OR(WEEKDAY($A34)=1,WEEKDAY($A34)=7)</formula>
    </cfRule>
  </conditionalFormatting>
  <conditionalFormatting sqref="M34">
    <cfRule type="expression" dxfId="97" priority="16">
      <formula>OR(WEEKDAY($A34)=1,WEEKDAY($A34)=7)</formula>
    </cfRule>
  </conditionalFormatting>
  <conditionalFormatting sqref="R34">
    <cfRule type="expression" dxfId="96" priority="2">
      <formula>OR(WEEKDAY($A34)=1,WEEKDAY($A34)=7)</formula>
    </cfRule>
  </conditionalFormatting>
  <conditionalFormatting sqref="R11:R12 R15 R18:R19 R25:R26 R32:R33 R35">
    <cfRule type="expression" dxfId="95" priority="14">
      <formula>OR(WEEKDAY($A11)=1,WEEKDAY($A11)=7)</formula>
    </cfRule>
  </conditionalFormatting>
  <conditionalFormatting sqref="R6:R10">
    <cfRule type="expression" dxfId="94" priority="12">
      <formula>OR(WEEKDAY($A6)=1,WEEKDAY($A6)=7)</formula>
    </cfRule>
  </conditionalFormatting>
  <conditionalFormatting sqref="R13:R14">
    <cfRule type="expression" dxfId="93" priority="10">
      <formula>OR(WEEKDAY($A13)=1,WEEKDAY($A13)=7)</formula>
    </cfRule>
  </conditionalFormatting>
  <conditionalFormatting sqref="R16:R17">
    <cfRule type="expression" dxfId="92" priority="8">
      <formula>OR(WEEKDAY($A16)=1,WEEKDAY($A16)=7)</formula>
    </cfRule>
  </conditionalFormatting>
  <conditionalFormatting sqref="R20:R24">
    <cfRule type="expression" dxfId="91" priority="6">
      <formula>OR(WEEKDAY($A20)=1,WEEKDAY($A20)=7)</formula>
    </cfRule>
  </conditionalFormatting>
  <conditionalFormatting sqref="R27:R31">
    <cfRule type="expression" dxfId="90" priority="4">
      <formula>OR(WEEKDAY($A27)=1,WEEKDAY($A27)=7)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" id="{25C8D922-BD4A-49E7-A45B-76E23E228D9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A11:Q12 A6:A10 A15:Q15 A13:A14 A18:Q19 A16:A17 A25:Q26 A20:A24 A32:Q33 A27:A31 A35:Q35 A34 S6:XFD35</xm:sqref>
        </x14:conditionalFormatting>
        <x14:conditionalFormatting xmlns:xm="http://schemas.microsoft.com/office/excel/2006/main">
          <x14:cfRule type="expression" priority="73" id="{AEE387AB-6C07-4B7F-B6C5-0F34E53308B5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B6:J10 N6:Q10</xm:sqref>
        </x14:conditionalFormatting>
        <x14:conditionalFormatting xmlns:xm="http://schemas.microsoft.com/office/excel/2006/main">
          <x14:cfRule type="expression" priority="71" id="{C4281A38-2822-40D7-A1AF-9071B8ECBB5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B13:J14 N13:Q14</xm:sqref>
        </x14:conditionalFormatting>
        <x14:conditionalFormatting xmlns:xm="http://schemas.microsoft.com/office/excel/2006/main">
          <x14:cfRule type="expression" priority="69" id="{2D3FC8E8-D4EB-49F2-80FD-CA0B3BEC4561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B16:J17 N16:Q17</xm:sqref>
        </x14:conditionalFormatting>
        <x14:conditionalFormatting xmlns:xm="http://schemas.microsoft.com/office/excel/2006/main">
          <x14:cfRule type="expression" priority="67" id="{E548FF1C-6BB3-43A4-826C-3C8E5999207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B20:J24 N20:Q24</xm:sqref>
        </x14:conditionalFormatting>
        <x14:conditionalFormatting xmlns:xm="http://schemas.microsoft.com/office/excel/2006/main">
          <x14:cfRule type="expression" priority="65" id="{12A5D9B5-4AF4-4232-8886-89D502307905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B27:J31 N27:Q31</xm:sqref>
        </x14:conditionalFormatting>
        <x14:conditionalFormatting xmlns:xm="http://schemas.microsoft.com/office/excel/2006/main">
          <x14:cfRule type="expression" priority="63" id="{614A07F9-E41E-40DC-AB33-ADBDDC696083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B34:J34 N34:Q34</xm:sqref>
        </x14:conditionalFormatting>
        <x14:conditionalFormatting xmlns:xm="http://schemas.microsoft.com/office/excel/2006/main">
          <x14:cfRule type="expression" priority="61" id="{72B75595-4B74-4F38-820F-C6898F891C6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59" id="{7EF05BDC-86EF-4573-87F6-751B6E9D1EFB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57" id="{D7784B80-EA14-4F5B-B471-56E9995E714A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5" id="{677E6A93-86B2-467F-B303-19DA12862515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L7:L10</xm:sqref>
        </x14:conditionalFormatting>
        <x14:conditionalFormatting xmlns:xm="http://schemas.microsoft.com/office/excel/2006/main">
          <x14:cfRule type="expression" priority="53" id="{ADE45244-72DF-4876-89CE-084DCA5AED8F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K7:K10</xm:sqref>
        </x14:conditionalFormatting>
        <x14:conditionalFormatting xmlns:xm="http://schemas.microsoft.com/office/excel/2006/main">
          <x14:cfRule type="expression" priority="51" id="{53FAF088-A0E5-4905-926F-FA265C64C79C}">
            <xm:f>COUNTIFS('JOUR FERIE'!$A:$A,$A7)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M7:M10</xm:sqref>
        </x14:conditionalFormatting>
        <x14:conditionalFormatting xmlns:xm="http://schemas.microsoft.com/office/excel/2006/main">
          <x14:cfRule type="expression" priority="49" id="{AD4032F4-767A-42E0-AA8B-C31CEED68BD6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47" id="{4218E840-7B27-4FBD-A30A-1B3BC2FCD054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45" id="{2860E5D0-6557-4796-9882-97552C0843AA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43" id="{4EA36D0B-0D07-4F40-9B80-3E448013F00C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41" id="{2D33AA0B-2264-4EED-8ACE-91D5556D2D46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39" id="{7C09B20B-F1D6-444B-BA2F-A4A1A4D10483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37" id="{698C8863-BFB0-468E-BCF0-484CB432B7B9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L16:L17</xm:sqref>
        </x14:conditionalFormatting>
        <x14:conditionalFormatting xmlns:xm="http://schemas.microsoft.com/office/excel/2006/main">
          <x14:cfRule type="expression" priority="35" id="{0C77B350-0ADF-4595-A683-76B11C04944E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expression" priority="33" id="{F6696AF9-37D4-49E9-A014-3E459033D390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M16:M17</xm:sqref>
        </x14:conditionalFormatting>
        <x14:conditionalFormatting xmlns:xm="http://schemas.microsoft.com/office/excel/2006/main">
          <x14:cfRule type="expression" priority="31" id="{B095ECB1-486B-4790-932F-F59209559EF0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L20:L24</xm:sqref>
        </x14:conditionalFormatting>
        <x14:conditionalFormatting xmlns:xm="http://schemas.microsoft.com/office/excel/2006/main">
          <x14:cfRule type="expression" priority="29" id="{58D44BD0-B541-48F3-A0DA-CED0A1712D32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K20:K24</xm:sqref>
        </x14:conditionalFormatting>
        <x14:conditionalFormatting xmlns:xm="http://schemas.microsoft.com/office/excel/2006/main">
          <x14:cfRule type="expression" priority="27" id="{1BCB59C0-E88D-49B4-B66C-4982D420AA16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M20:M24</xm:sqref>
        </x14:conditionalFormatting>
        <x14:conditionalFormatting xmlns:xm="http://schemas.microsoft.com/office/excel/2006/main">
          <x14:cfRule type="expression" priority="25" id="{8BADF4F9-F612-4BA7-9866-C4C33C242462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L27:L31</xm:sqref>
        </x14:conditionalFormatting>
        <x14:conditionalFormatting xmlns:xm="http://schemas.microsoft.com/office/excel/2006/main">
          <x14:cfRule type="expression" priority="23" id="{4095C244-2CE4-400E-9A86-BD95BF20E2AD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expression" priority="21" id="{8DB2CB14-F218-46F0-A1A4-D35C111A02AD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M27:M31</xm:sqref>
        </x14:conditionalFormatting>
        <x14:conditionalFormatting xmlns:xm="http://schemas.microsoft.com/office/excel/2006/main">
          <x14:cfRule type="expression" priority="19" id="{C36D7641-E964-4432-BC89-7F6FFCD38112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17" id="{6CA18709-0B98-4B41-9874-AB917C019F5A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5" id="{ED9DACC6-8DE6-46C6-9597-A341B42769EC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expression" priority="1" id="{88C9F8A5-044A-4BFB-A68B-167A8D796A81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expression" priority="13" id="{9F189DD4-4960-4862-9F18-70984C9B9A2C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R11:R12 R15 R18:R19 R25:R26 R32:R33 R35</xm:sqref>
        </x14:conditionalFormatting>
        <x14:conditionalFormatting xmlns:xm="http://schemas.microsoft.com/office/excel/2006/main">
          <x14:cfRule type="expression" priority="11" id="{2D1E87FA-2824-418A-BDB4-1DE04FC92C6F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R6:R10</xm:sqref>
        </x14:conditionalFormatting>
        <x14:conditionalFormatting xmlns:xm="http://schemas.microsoft.com/office/excel/2006/main">
          <x14:cfRule type="expression" priority="9" id="{F767FEF2-FD1B-46A4-ADDC-5EAB4D87C193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R13:R14</xm:sqref>
        </x14:conditionalFormatting>
        <x14:conditionalFormatting xmlns:xm="http://schemas.microsoft.com/office/excel/2006/main">
          <x14:cfRule type="expression" priority="7" id="{0EF0E657-0EEB-4D35-89C0-E0D09A1605A1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R16:R17</xm:sqref>
        </x14:conditionalFormatting>
        <x14:conditionalFormatting xmlns:xm="http://schemas.microsoft.com/office/excel/2006/main">
          <x14:cfRule type="expression" priority="5" id="{FF1B7620-05DD-4783-9E05-D65EEAF58D24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R20:R24</xm:sqref>
        </x14:conditionalFormatting>
        <x14:conditionalFormatting xmlns:xm="http://schemas.microsoft.com/office/excel/2006/main">
          <x14:cfRule type="expression" priority="3" id="{C979B3BD-A6BB-4693-9009-6A4B07181DFF}">
            <xm:f>COUNTIFS('JOUR FERIE'!$A:$A,$A27)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R27:R31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D6C-EFC7-421D-8182-E4AF1DF0B4A2}">
  <dimension ref="A1:R35"/>
  <sheetViews>
    <sheetView zoomScale="55" zoomScaleNormal="55" workbookViewId="0">
      <selection activeCell="B35" sqref="B5:R35"/>
    </sheetView>
  </sheetViews>
  <sheetFormatPr baseColWidth="10" defaultRowHeight="14.4" x14ac:dyDescent="0.3"/>
  <cols>
    <col min="1" max="1" width="31.5546875" style="7" customWidth="1"/>
    <col min="2" max="16" width="21.6640625" style="4" customWidth="1"/>
    <col min="17" max="17" width="23" style="4" customWidth="1"/>
    <col min="18" max="18" width="24.109375" bestFit="1" customWidth="1"/>
  </cols>
  <sheetData>
    <row r="1" spans="1:18" s="2" customFormat="1" ht="14.4" customHeight="1" x14ac:dyDescent="0.3">
      <c r="A1" s="95" t="s">
        <v>112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21"/>
    </row>
    <row r="2" spans="1:18" s="2" customFormat="1" ht="14.4" customHeight="1" x14ac:dyDescent="0.3">
      <c r="A2" s="95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1" t="s">
        <v>116</v>
      </c>
    </row>
    <row r="3" spans="1:18" s="2" customFormat="1" ht="14.4" customHeight="1" x14ac:dyDescent="0.3">
      <c r="A3" s="96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21"/>
    </row>
    <row r="4" spans="1:18" x14ac:dyDescent="0.3">
      <c r="A4" s="6" t="s">
        <v>35</v>
      </c>
      <c r="B4" s="5">
        <f>SUM(B5:B35)</f>
        <v>0</v>
      </c>
      <c r="C4" s="5">
        <f t="shared" ref="C4:R4" si="0">SUM(C5:C35)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72">
        <f t="shared" si="0"/>
        <v>0</v>
      </c>
    </row>
    <row r="5" spans="1:18" x14ac:dyDescent="0.3">
      <c r="A5" s="7">
        <v>44166</v>
      </c>
      <c r="R5" s="4"/>
    </row>
    <row r="6" spans="1:18" x14ac:dyDescent="0.3">
      <c r="A6" s="7">
        <v>44167</v>
      </c>
      <c r="R6" s="4"/>
    </row>
    <row r="7" spans="1:18" x14ac:dyDescent="0.3">
      <c r="A7" s="7">
        <v>44168</v>
      </c>
      <c r="R7" s="4"/>
    </row>
    <row r="8" spans="1:18" x14ac:dyDescent="0.3">
      <c r="A8" s="7">
        <v>44169</v>
      </c>
      <c r="R8" s="4"/>
    </row>
    <row r="9" spans="1:18" x14ac:dyDescent="0.3">
      <c r="A9" s="7">
        <v>44170</v>
      </c>
      <c r="R9" s="4"/>
    </row>
    <row r="10" spans="1:18" x14ac:dyDescent="0.3">
      <c r="A10" s="7">
        <v>44171</v>
      </c>
      <c r="R10" s="4"/>
    </row>
    <row r="11" spans="1:18" x14ac:dyDescent="0.3">
      <c r="A11" s="7">
        <v>44172</v>
      </c>
      <c r="R11" s="4"/>
    </row>
    <row r="12" spans="1:18" x14ac:dyDescent="0.3">
      <c r="A12" s="7">
        <v>44173</v>
      </c>
      <c r="R12" s="4"/>
    </row>
    <row r="13" spans="1:18" x14ac:dyDescent="0.3">
      <c r="A13" s="7">
        <v>44174</v>
      </c>
      <c r="R13" s="4"/>
    </row>
    <row r="14" spans="1:18" x14ac:dyDescent="0.3">
      <c r="A14" s="7">
        <v>44175</v>
      </c>
      <c r="R14" s="4"/>
    </row>
    <row r="15" spans="1:18" x14ac:dyDescent="0.3">
      <c r="A15" s="7">
        <v>44176</v>
      </c>
      <c r="R15" s="4"/>
    </row>
    <row r="16" spans="1:18" x14ac:dyDescent="0.3">
      <c r="A16" s="7">
        <v>44177</v>
      </c>
      <c r="R16" s="4"/>
    </row>
    <row r="17" spans="1:18" x14ac:dyDescent="0.3">
      <c r="A17" s="7">
        <v>44178</v>
      </c>
      <c r="R17" s="4"/>
    </row>
    <row r="18" spans="1:18" x14ac:dyDescent="0.3">
      <c r="A18" s="7">
        <v>44179</v>
      </c>
      <c r="R18" s="4"/>
    </row>
    <row r="19" spans="1:18" x14ac:dyDescent="0.3">
      <c r="A19" s="7">
        <v>44180</v>
      </c>
      <c r="R19" s="4"/>
    </row>
    <row r="20" spans="1:18" x14ac:dyDescent="0.3">
      <c r="A20" s="7">
        <v>44181</v>
      </c>
      <c r="R20" s="4"/>
    </row>
    <row r="21" spans="1:18" x14ac:dyDescent="0.3">
      <c r="A21" s="7">
        <v>44182</v>
      </c>
      <c r="R21" s="4"/>
    </row>
    <row r="22" spans="1:18" x14ac:dyDescent="0.3">
      <c r="A22" s="7">
        <v>44183</v>
      </c>
      <c r="R22" s="4"/>
    </row>
    <row r="23" spans="1:18" x14ac:dyDescent="0.3">
      <c r="A23" s="7">
        <v>44184</v>
      </c>
      <c r="R23" s="4"/>
    </row>
    <row r="24" spans="1:18" x14ac:dyDescent="0.3">
      <c r="A24" s="7">
        <v>44185</v>
      </c>
      <c r="R24" s="4"/>
    </row>
    <row r="25" spans="1:18" x14ac:dyDescent="0.3">
      <c r="A25" s="7">
        <v>44186</v>
      </c>
      <c r="R25" s="4"/>
    </row>
    <row r="26" spans="1:18" x14ac:dyDescent="0.3">
      <c r="A26" s="7">
        <v>44187</v>
      </c>
      <c r="R26" s="4"/>
    </row>
    <row r="27" spans="1:18" x14ac:dyDescent="0.3">
      <c r="A27" s="7">
        <v>44188</v>
      </c>
      <c r="R27" s="4"/>
    </row>
    <row r="28" spans="1:18" x14ac:dyDescent="0.3">
      <c r="A28" s="7">
        <v>44189</v>
      </c>
      <c r="R28" s="4"/>
    </row>
    <row r="29" spans="1:18" x14ac:dyDescent="0.3">
      <c r="A29" s="7">
        <v>44190</v>
      </c>
      <c r="R29" s="4"/>
    </row>
    <row r="30" spans="1:18" x14ac:dyDescent="0.3">
      <c r="A30" s="7">
        <v>44191</v>
      </c>
      <c r="R30" s="4"/>
    </row>
    <row r="31" spans="1:18" x14ac:dyDescent="0.3">
      <c r="A31" s="7">
        <v>44192</v>
      </c>
      <c r="R31" s="4"/>
    </row>
    <row r="32" spans="1:18" x14ac:dyDescent="0.3">
      <c r="A32" s="7">
        <v>44193</v>
      </c>
      <c r="R32" s="4"/>
    </row>
    <row r="33" spans="1:18" x14ac:dyDescent="0.3">
      <c r="A33" s="7">
        <v>44194</v>
      </c>
      <c r="R33" s="4"/>
    </row>
    <row r="34" spans="1:18" x14ac:dyDescent="0.3">
      <c r="A34" s="7">
        <v>44195</v>
      </c>
      <c r="R34" s="4"/>
    </row>
    <row r="35" spans="1:18" x14ac:dyDescent="0.3">
      <c r="A35" s="7">
        <v>44196</v>
      </c>
      <c r="R35" s="4"/>
    </row>
  </sheetData>
  <mergeCells count="1">
    <mergeCell ref="A1:A3"/>
  </mergeCells>
  <conditionalFormatting sqref="A9:Q10 A5:J8 N5:Q8 A16:Q17 A11:J15 N11:Q15 A23:Q24 A18:J22 N18:Q22 A29:Q31 A25:J28 N25:Q28 A32:J35 N32:Q35 S5:XFD35">
    <cfRule type="expression" dxfId="51" priority="62">
      <formula>OR(WEEKDAY($A5)=1,WEEKDAY($A5)=7)</formula>
    </cfRule>
  </conditionalFormatting>
  <conditionalFormatting sqref="L5:L8">
    <cfRule type="expression" dxfId="50" priority="60">
      <formula>OR(WEEKDAY($A5)=1,WEEKDAY($A5)=7)</formula>
    </cfRule>
  </conditionalFormatting>
  <conditionalFormatting sqref="K5:K8">
    <cfRule type="expression" dxfId="49" priority="58">
      <formula>OR(WEEKDAY($A5)=1,WEEKDAY($A5)=7)</formula>
    </cfRule>
  </conditionalFormatting>
  <conditionalFormatting sqref="M5:M8">
    <cfRule type="expression" dxfId="48" priority="56">
      <formula>OR(WEEKDAY($A5)=1,WEEKDAY($A5)=7)</formula>
    </cfRule>
  </conditionalFormatting>
  <conditionalFormatting sqref="L11:L15">
    <cfRule type="expression" dxfId="47" priority="54">
      <formula>OR(WEEKDAY($A11)=1,WEEKDAY($A11)=7)</formula>
    </cfRule>
  </conditionalFormatting>
  <conditionalFormatting sqref="K11:K15">
    <cfRule type="expression" dxfId="46" priority="52">
      <formula>OR(WEEKDAY($A11)=1,WEEKDAY($A11)=7)</formula>
    </cfRule>
  </conditionalFormatting>
  <conditionalFormatting sqref="M11:M15">
    <cfRule type="expression" dxfId="45" priority="50">
      <formula>OR(WEEKDAY($A11)=1,WEEKDAY($A11)=7)</formula>
    </cfRule>
  </conditionalFormatting>
  <conditionalFormatting sqref="L18:L22">
    <cfRule type="expression" dxfId="44" priority="48">
      <formula>OR(WEEKDAY($A18)=1,WEEKDAY($A18)=7)</formula>
    </cfRule>
  </conditionalFormatting>
  <conditionalFormatting sqref="K18:K22">
    <cfRule type="expression" dxfId="43" priority="46">
      <formula>OR(WEEKDAY($A18)=1,WEEKDAY($A18)=7)</formula>
    </cfRule>
  </conditionalFormatting>
  <conditionalFormatting sqref="M18:M22">
    <cfRule type="expression" dxfId="42" priority="44">
      <formula>OR(WEEKDAY($A18)=1,WEEKDAY($A18)=7)</formula>
    </cfRule>
  </conditionalFormatting>
  <conditionalFormatting sqref="L25:L28">
    <cfRule type="expression" dxfId="41" priority="42">
      <formula>OR(WEEKDAY($A25)=1,WEEKDAY($A25)=7)</formula>
    </cfRule>
  </conditionalFormatting>
  <conditionalFormatting sqref="K25:K28">
    <cfRule type="expression" dxfId="40" priority="40">
      <formula>OR(WEEKDAY($A25)=1,WEEKDAY($A25)=7)</formula>
    </cfRule>
  </conditionalFormatting>
  <conditionalFormatting sqref="M25:M28">
    <cfRule type="expression" dxfId="39" priority="38">
      <formula>OR(WEEKDAY($A25)=1,WEEKDAY($A25)=7)</formula>
    </cfRule>
  </conditionalFormatting>
  <conditionalFormatting sqref="L32">
    <cfRule type="expression" dxfId="38" priority="36">
      <formula>OR(WEEKDAY($A32)=1,WEEKDAY($A32)=7)</formula>
    </cfRule>
  </conditionalFormatting>
  <conditionalFormatting sqref="K32">
    <cfRule type="expression" dxfId="37" priority="34">
      <formula>OR(WEEKDAY($A32)=1,WEEKDAY($A32)=7)</formula>
    </cfRule>
  </conditionalFormatting>
  <conditionalFormatting sqref="M32">
    <cfRule type="expression" dxfId="36" priority="32">
      <formula>OR(WEEKDAY($A32)=1,WEEKDAY($A32)=7)</formula>
    </cfRule>
  </conditionalFormatting>
  <conditionalFormatting sqref="L35">
    <cfRule type="expression" dxfId="35" priority="12">
      <formula>OR(WEEKDAY($A35)=1,WEEKDAY($A35)=7)</formula>
    </cfRule>
  </conditionalFormatting>
  <conditionalFormatting sqref="K35">
    <cfRule type="expression" dxfId="34" priority="10">
      <formula>OR(WEEKDAY($A35)=1,WEEKDAY($A35)=7)</formula>
    </cfRule>
  </conditionalFormatting>
  <conditionalFormatting sqref="M35">
    <cfRule type="expression" dxfId="33" priority="8">
      <formula>OR(WEEKDAY($A35)=1,WEEKDAY($A35)=7)</formula>
    </cfRule>
  </conditionalFormatting>
  <conditionalFormatting sqref="L33">
    <cfRule type="expression" dxfId="32" priority="24">
      <formula>OR(WEEKDAY($A33)=1,WEEKDAY($A33)=7)</formula>
    </cfRule>
  </conditionalFormatting>
  <conditionalFormatting sqref="K33">
    <cfRule type="expression" dxfId="31" priority="22">
      <formula>OR(WEEKDAY($A33)=1,WEEKDAY($A33)=7)</formula>
    </cfRule>
  </conditionalFormatting>
  <conditionalFormatting sqref="M33">
    <cfRule type="expression" dxfId="30" priority="20">
      <formula>OR(WEEKDAY($A33)=1,WEEKDAY($A33)=7)</formula>
    </cfRule>
  </conditionalFormatting>
  <conditionalFormatting sqref="L34">
    <cfRule type="expression" dxfId="29" priority="18">
      <formula>OR(WEEKDAY($A34)=1,WEEKDAY($A34)=7)</formula>
    </cfRule>
  </conditionalFormatting>
  <conditionalFormatting sqref="K34">
    <cfRule type="expression" dxfId="28" priority="16">
      <formula>OR(WEEKDAY($A34)=1,WEEKDAY($A34)=7)</formula>
    </cfRule>
  </conditionalFormatting>
  <conditionalFormatting sqref="M34">
    <cfRule type="expression" dxfId="27" priority="14">
      <formula>OR(WEEKDAY($A34)=1,WEEKDAY($A34)=7)</formula>
    </cfRule>
  </conditionalFormatting>
  <conditionalFormatting sqref="R5:R35">
    <cfRule type="expression" dxfId="26" priority="6">
      <formula>OR(WEEKDAY($A5)=1,WEEKDAY($A5)=7)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95E398AA-5526-4C0C-B716-C932E2B2AE8B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A9:Q10 A5:J8 N5:Q8 A16:Q17 A11:J15 N11:Q15 A23:Q24 A18:J22 N18:Q22 A29:Q31 A25:J28 N25:Q28 A32:J35 N32:Q35 S5:XFD35</xm:sqref>
        </x14:conditionalFormatting>
        <x14:conditionalFormatting xmlns:xm="http://schemas.microsoft.com/office/excel/2006/main">
          <x14:cfRule type="expression" priority="59" id="{80993FB6-666A-4DB5-BABA-AC01BC35B56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L5:L8</xm:sqref>
        </x14:conditionalFormatting>
        <x14:conditionalFormatting xmlns:xm="http://schemas.microsoft.com/office/excel/2006/main">
          <x14:cfRule type="expression" priority="57" id="{A340FEFC-4D53-47D9-B5EC-9FEE8F8E86B4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K5:K8</xm:sqref>
        </x14:conditionalFormatting>
        <x14:conditionalFormatting xmlns:xm="http://schemas.microsoft.com/office/excel/2006/main">
          <x14:cfRule type="expression" priority="55" id="{BF12DA25-D51C-4891-8EBD-0B9448D68F37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M5:M8</xm:sqref>
        </x14:conditionalFormatting>
        <x14:conditionalFormatting xmlns:xm="http://schemas.microsoft.com/office/excel/2006/main">
          <x14:cfRule type="expression" priority="53" id="{4DF9CBC8-94B4-4AE8-BA95-F6363BCDEBA4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L11:L15</xm:sqref>
        </x14:conditionalFormatting>
        <x14:conditionalFormatting xmlns:xm="http://schemas.microsoft.com/office/excel/2006/main">
          <x14:cfRule type="expression" priority="51" id="{1F3EDDC2-C9E2-4AA2-9E45-62C071AE5D72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K11:K15</xm:sqref>
        </x14:conditionalFormatting>
        <x14:conditionalFormatting xmlns:xm="http://schemas.microsoft.com/office/excel/2006/main">
          <x14:cfRule type="expression" priority="49" id="{D8BE2D6C-93CB-44BC-93BC-848F0623D3EA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M11:M15</xm:sqref>
        </x14:conditionalFormatting>
        <x14:conditionalFormatting xmlns:xm="http://schemas.microsoft.com/office/excel/2006/main">
          <x14:cfRule type="expression" priority="47" id="{23ED33D9-150D-4818-B675-E324848D811B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L18:L22</xm:sqref>
        </x14:conditionalFormatting>
        <x14:conditionalFormatting xmlns:xm="http://schemas.microsoft.com/office/excel/2006/main">
          <x14:cfRule type="expression" priority="45" id="{5975C90D-94FF-4AB5-ADB8-13038E96B328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K18:K22</xm:sqref>
        </x14:conditionalFormatting>
        <x14:conditionalFormatting xmlns:xm="http://schemas.microsoft.com/office/excel/2006/main">
          <x14:cfRule type="expression" priority="43" id="{E973D3AA-44BD-4DDA-9FF4-EFA047DDC66A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M18:M22</xm:sqref>
        </x14:conditionalFormatting>
        <x14:conditionalFormatting xmlns:xm="http://schemas.microsoft.com/office/excel/2006/main">
          <x14:cfRule type="expression" priority="41" id="{FFC300A8-250B-400F-91F8-281930583754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L25:L28</xm:sqref>
        </x14:conditionalFormatting>
        <x14:conditionalFormatting xmlns:xm="http://schemas.microsoft.com/office/excel/2006/main">
          <x14:cfRule type="expression" priority="39" id="{1668FD88-0A58-4D07-86E3-00FAE985A9A7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K25:K28</xm:sqref>
        </x14:conditionalFormatting>
        <x14:conditionalFormatting xmlns:xm="http://schemas.microsoft.com/office/excel/2006/main">
          <x14:cfRule type="expression" priority="37" id="{8C2D94F7-9C88-430D-B21E-D66C491BD307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M25:M28</xm:sqref>
        </x14:conditionalFormatting>
        <x14:conditionalFormatting xmlns:xm="http://schemas.microsoft.com/office/excel/2006/main">
          <x14:cfRule type="expression" priority="35" id="{6CDF434C-B01B-4E74-9646-5607C0316AEB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expression" priority="33" id="{F9279F3F-1600-4534-B94B-B6887D4DE7A0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31" id="{22CC1F2B-CEC7-4B52-956F-9D2DA69BF949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expression" priority="11" id="{81B412A6-1804-4532-8737-19497709B961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9" id="{1DAF457D-0C6E-45E8-916F-2C487F499B04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7" id="{199E28C1-45B4-426C-B75F-7E9261F142A6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23" id="{B78800F7-5232-4B75-86AF-F19B010F0A0C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L33</xm:sqref>
        </x14:conditionalFormatting>
        <x14:conditionalFormatting xmlns:xm="http://schemas.microsoft.com/office/excel/2006/main">
          <x14:cfRule type="expression" priority="21" id="{098881D2-CDA0-42C3-AF5E-BD636E91B957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19" id="{27A989B6-1873-4AD6-82E8-C46522C19816}">
            <xm:f>COUNTIFS('JOUR FERIE'!$A:$A,$A33)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17" id="{490DC99E-5930-4012-82D1-53206296D48E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15" id="{6F5D855A-937B-44F1-8EFA-CC3E9C82F4DB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3" id="{EC054E03-1AF5-4B54-9EE2-240BC09D9A5C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expression" priority="5" id="{AD993D2F-8C40-4A23-935F-E2D6E84F1CEE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R5:R35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6E23-B987-43AC-9635-78260C41F544}">
  <sheetPr>
    <tabColor rgb="FF7030A0"/>
  </sheetPr>
  <dimension ref="A1:P51"/>
  <sheetViews>
    <sheetView workbookViewId="0">
      <selection activeCell="K49" sqref="K42:K49"/>
    </sheetView>
  </sheetViews>
  <sheetFormatPr baseColWidth="10" defaultRowHeight="14.4" x14ac:dyDescent="0.3"/>
  <cols>
    <col min="5" max="5" width="16.33203125" bestFit="1" customWidth="1"/>
    <col min="7" max="7" width="12.6640625" customWidth="1"/>
  </cols>
  <sheetData>
    <row r="1" spans="1:16" ht="20.399999999999999" x14ac:dyDescent="0.3">
      <c r="A1" s="33" t="s">
        <v>38</v>
      </c>
      <c r="B1" s="33" t="s">
        <v>39</v>
      </c>
      <c r="C1" s="33" t="s">
        <v>40</v>
      </c>
      <c r="D1" s="33" t="s">
        <v>41</v>
      </c>
      <c r="E1" s="34" t="s">
        <v>42</v>
      </c>
      <c r="F1" s="34" t="s">
        <v>43</v>
      </c>
      <c r="G1" s="35" t="s">
        <v>44</v>
      </c>
      <c r="H1" s="36" t="s">
        <v>45</v>
      </c>
      <c r="I1" s="37" t="s">
        <v>46</v>
      </c>
      <c r="J1" s="37" t="s">
        <v>47</v>
      </c>
      <c r="K1" s="37" t="s">
        <v>48</v>
      </c>
      <c r="L1" s="33" t="s">
        <v>49</v>
      </c>
      <c r="M1" s="33" t="s">
        <v>50</v>
      </c>
      <c r="N1" s="33" t="s">
        <v>51</v>
      </c>
      <c r="O1" s="33" t="s">
        <v>52</v>
      </c>
      <c r="P1" s="38"/>
    </row>
    <row r="2" spans="1:16" x14ac:dyDescent="0.3">
      <c r="A2" s="53" t="s">
        <v>53</v>
      </c>
      <c r="B2" s="54" t="s">
        <v>54</v>
      </c>
      <c r="C2" s="54">
        <v>15138</v>
      </c>
      <c r="D2" s="53" t="s">
        <v>55</v>
      </c>
      <c r="E2" s="55" t="s">
        <v>56</v>
      </c>
      <c r="F2" s="55"/>
      <c r="G2" s="56">
        <v>43398</v>
      </c>
      <c r="H2" s="57">
        <v>0.5</v>
      </c>
      <c r="I2" s="58">
        <v>61500</v>
      </c>
      <c r="J2" s="58">
        <v>61500</v>
      </c>
      <c r="K2" s="58">
        <v>73800</v>
      </c>
      <c r="L2" s="59" t="s">
        <v>57</v>
      </c>
      <c r="M2" s="56">
        <v>43398</v>
      </c>
      <c r="N2" s="56"/>
      <c r="O2" s="56"/>
      <c r="P2" s="27"/>
    </row>
    <row r="3" spans="1:16" x14ac:dyDescent="0.3">
      <c r="A3" s="53" t="s">
        <v>53</v>
      </c>
      <c r="B3" s="54" t="s">
        <v>58</v>
      </c>
      <c r="C3" s="54">
        <v>25381</v>
      </c>
      <c r="D3" s="53" t="s">
        <v>59</v>
      </c>
      <c r="E3" s="55" t="s">
        <v>56</v>
      </c>
      <c r="F3" s="55"/>
      <c r="G3" s="56">
        <v>43398</v>
      </c>
      <c r="H3" s="57">
        <v>0.5</v>
      </c>
      <c r="I3" s="58">
        <v>583.5</v>
      </c>
      <c r="J3" s="58">
        <v>583.5</v>
      </c>
      <c r="K3" s="58">
        <v>700.19999999999993</v>
      </c>
      <c r="L3" s="59" t="s">
        <v>57</v>
      </c>
      <c r="M3" s="56">
        <v>43398</v>
      </c>
      <c r="N3" s="56"/>
      <c r="O3" s="56"/>
      <c r="P3" s="27"/>
    </row>
    <row r="4" spans="1:16" x14ac:dyDescent="0.3">
      <c r="A4" s="53" t="s">
        <v>53</v>
      </c>
      <c r="B4" s="54" t="s">
        <v>54</v>
      </c>
      <c r="C4" s="54">
        <v>15138</v>
      </c>
      <c r="D4" s="53" t="s">
        <v>55</v>
      </c>
      <c r="E4" s="55" t="s">
        <v>60</v>
      </c>
      <c r="F4" s="55"/>
      <c r="G4" s="56">
        <v>43480</v>
      </c>
      <c r="H4" s="57">
        <v>0.1</v>
      </c>
      <c r="I4" s="58">
        <v>12300</v>
      </c>
      <c r="J4" s="58">
        <v>12300</v>
      </c>
      <c r="K4" s="58">
        <v>14760</v>
      </c>
      <c r="L4" s="56" t="s">
        <v>61</v>
      </c>
      <c r="M4" s="56">
        <v>43503</v>
      </c>
      <c r="N4" s="56"/>
      <c r="O4" s="56"/>
      <c r="P4" s="27"/>
    </row>
    <row r="5" spans="1:16" x14ac:dyDescent="0.3">
      <c r="A5" s="53" t="s">
        <v>53</v>
      </c>
      <c r="B5" s="54" t="s">
        <v>58</v>
      </c>
      <c r="C5" s="54">
        <v>25381</v>
      </c>
      <c r="D5" s="53" t="s">
        <v>59</v>
      </c>
      <c r="E5" s="55" t="s">
        <v>60</v>
      </c>
      <c r="F5" s="55"/>
      <c r="G5" s="56">
        <v>43480</v>
      </c>
      <c r="H5" s="57">
        <v>0.1</v>
      </c>
      <c r="I5" s="58">
        <v>116.7</v>
      </c>
      <c r="J5" s="58">
        <v>116.7</v>
      </c>
      <c r="K5" s="58">
        <v>140.04</v>
      </c>
      <c r="L5" s="56" t="s">
        <v>62</v>
      </c>
      <c r="M5" s="56">
        <v>43570</v>
      </c>
      <c r="N5" s="56"/>
      <c r="O5" s="56"/>
      <c r="P5" s="27"/>
    </row>
    <row r="6" spans="1:16" x14ac:dyDescent="0.3">
      <c r="A6" s="53" t="s">
        <v>63</v>
      </c>
      <c r="B6" s="54" t="s">
        <v>64</v>
      </c>
      <c r="C6" s="54">
        <v>15138</v>
      </c>
      <c r="D6" s="53" t="s">
        <v>65</v>
      </c>
      <c r="E6" s="55" t="s">
        <v>56</v>
      </c>
      <c r="F6" s="55"/>
      <c r="G6" s="56">
        <v>43521</v>
      </c>
      <c r="H6" s="57">
        <v>0.5</v>
      </c>
      <c r="I6" s="58">
        <v>34500</v>
      </c>
      <c r="J6" s="58">
        <v>34500</v>
      </c>
      <c r="K6" s="58">
        <v>41400</v>
      </c>
      <c r="L6" s="56" t="s">
        <v>66</v>
      </c>
      <c r="M6" s="56">
        <v>43521</v>
      </c>
      <c r="N6" s="56"/>
      <c r="O6" s="56"/>
      <c r="P6" s="27"/>
    </row>
    <row r="7" spans="1:16" x14ac:dyDescent="0.3">
      <c r="A7" s="53" t="s">
        <v>67</v>
      </c>
      <c r="B7" s="54" t="s">
        <v>68</v>
      </c>
      <c r="C7" s="54">
        <v>15138</v>
      </c>
      <c r="D7" s="53" t="s">
        <v>69</v>
      </c>
      <c r="E7" s="55" t="s">
        <v>56</v>
      </c>
      <c r="F7" s="55"/>
      <c r="G7" s="56">
        <v>43521</v>
      </c>
      <c r="H7" s="57">
        <v>0.5</v>
      </c>
      <c r="I7" s="58">
        <v>28500</v>
      </c>
      <c r="J7" s="58">
        <v>28500</v>
      </c>
      <c r="K7" s="58">
        <v>34200</v>
      </c>
      <c r="L7" s="56" t="s">
        <v>66</v>
      </c>
      <c r="M7" s="56">
        <v>43521</v>
      </c>
      <c r="N7" s="56"/>
      <c r="O7" s="56"/>
      <c r="P7" s="27"/>
    </row>
    <row r="8" spans="1:16" x14ac:dyDescent="0.3">
      <c r="A8" s="53" t="s">
        <v>63</v>
      </c>
      <c r="B8" s="54" t="s">
        <v>70</v>
      </c>
      <c r="C8" s="54">
        <v>25381</v>
      </c>
      <c r="D8" s="53" t="s">
        <v>71</v>
      </c>
      <c r="E8" s="55" t="s">
        <v>56</v>
      </c>
      <c r="F8" s="55"/>
      <c r="G8" s="56">
        <v>43521</v>
      </c>
      <c r="H8" s="57">
        <v>0.5</v>
      </c>
      <c r="I8" s="58">
        <v>2500</v>
      </c>
      <c r="J8" s="58">
        <v>2500</v>
      </c>
      <c r="K8" s="58">
        <v>3000</v>
      </c>
      <c r="L8" s="56" t="s">
        <v>66</v>
      </c>
      <c r="M8" s="56">
        <v>43521</v>
      </c>
      <c r="N8" s="56"/>
      <c r="O8" s="56"/>
      <c r="P8" s="27"/>
    </row>
    <row r="9" spans="1:16" x14ac:dyDescent="0.3">
      <c r="A9" s="53" t="s">
        <v>67</v>
      </c>
      <c r="B9" s="54" t="s">
        <v>72</v>
      </c>
      <c r="C9" s="54">
        <v>25381</v>
      </c>
      <c r="D9" s="53" t="s">
        <v>73</v>
      </c>
      <c r="E9" s="55" t="s">
        <v>56</v>
      </c>
      <c r="F9" s="55"/>
      <c r="G9" s="56">
        <v>43521</v>
      </c>
      <c r="H9" s="57">
        <v>0.5</v>
      </c>
      <c r="I9" s="58">
        <v>0</v>
      </c>
      <c r="J9" s="58">
        <v>0</v>
      </c>
      <c r="K9" s="58">
        <v>0</v>
      </c>
      <c r="L9" s="56" t="s">
        <v>66</v>
      </c>
      <c r="M9" s="56">
        <v>43521</v>
      </c>
      <c r="N9" s="56"/>
      <c r="O9" s="56"/>
      <c r="P9" s="27"/>
    </row>
    <row r="10" spans="1:16" x14ac:dyDescent="0.3">
      <c r="A10" s="53" t="s">
        <v>53</v>
      </c>
      <c r="B10" s="54" t="s">
        <v>54</v>
      </c>
      <c r="C10" s="54">
        <v>15138</v>
      </c>
      <c r="D10" s="53" t="s">
        <v>55</v>
      </c>
      <c r="E10" s="55" t="s">
        <v>74</v>
      </c>
      <c r="F10" s="55"/>
      <c r="G10" s="56">
        <v>43539</v>
      </c>
      <c r="H10" s="57">
        <v>0.4</v>
      </c>
      <c r="I10" s="58">
        <v>49200</v>
      </c>
      <c r="J10" s="58">
        <v>49200</v>
      </c>
      <c r="K10" s="58">
        <v>59040</v>
      </c>
      <c r="L10" s="56" t="s">
        <v>62</v>
      </c>
      <c r="M10" s="56">
        <v>43570</v>
      </c>
      <c r="N10" s="56"/>
      <c r="O10" s="56"/>
      <c r="P10" s="27"/>
    </row>
    <row r="11" spans="1:16" x14ac:dyDescent="0.3">
      <c r="A11" s="53" t="s">
        <v>53</v>
      </c>
      <c r="B11" s="54" t="s">
        <v>58</v>
      </c>
      <c r="C11" s="54">
        <v>25381</v>
      </c>
      <c r="D11" s="53" t="s">
        <v>59</v>
      </c>
      <c r="E11" s="55" t="s">
        <v>74</v>
      </c>
      <c r="F11" s="55"/>
      <c r="G11" s="56">
        <v>43539</v>
      </c>
      <c r="H11" s="57">
        <v>0.4</v>
      </c>
      <c r="I11" s="58">
        <v>466.8</v>
      </c>
      <c r="J11" s="58">
        <v>466.8</v>
      </c>
      <c r="K11" s="58">
        <v>560.16</v>
      </c>
      <c r="L11" s="56" t="s">
        <v>62</v>
      </c>
      <c r="M11" s="56">
        <v>43570</v>
      </c>
      <c r="N11" s="56"/>
      <c r="O11" s="56"/>
      <c r="P11" s="27"/>
    </row>
    <row r="12" spans="1:16" x14ac:dyDescent="0.3">
      <c r="A12" s="53" t="s">
        <v>63</v>
      </c>
      <c r="B12" s="54" t="s">
        <v>64</v>
      </c>
      <c r="C12" s="54">
        <v>15138</v>
      </c>
      <c r="D12" s="53" t="s">
        <v>65</v>
      </c>
      <c r="E12" s="55" t="s">
        <v>60</v>
      </c>
      <c r="F12" s="55"/>
      <c r="G12" s="56">
        <v>43543</v>
      </c>
      <c r="H12" s="57">
        <v>0.1</v>
      </c>
      <c r="I12" s="58">
        <v>6900</v>
      </c>
      <c r="J12" s="58">
        <v>6900</v>
      </c>
      <c r="K12" s="58">
        <v>8280</v>
      </c>
      <c r="L12" s="56" t="s">
        <v>62</v>
      </c>
      <c r="M12" s="56">
        <v>43570</v>
      </c>
      <c r="N12" s="56"/>
      <c r="O12" s="56"/>
      <c r="P12" s="27"/>
    </row>
    <row r="13" spans="1:16" x14ac:dyDescent="0.3">
      <c r="A13" s="53" t="s">
        <v>63</v>
      </c>
      <c r="B13" s="54" t="s">
        <v>70</v>
      </c>
      <c r="C13" s="54">
        <v>25381</v>
      </c>
      <c r="D13" s="53" t="s">
        <v>71</v>
      </c>
      <c r="E13" s="55" t="s">
        <v>60</v>
      </c>
      <c r="F13" s="55"/>
      <c r="G13" s="56">
        <v>43543</v>
      </c>
      <c r="H13" s="57">
        <v>0.1</v>
      </c>
      <c r="I13" s="58">
        <v>500</v>
      </c>
      <c r="J13" s="58">
        <v>500</v>
      </c>
      <c r="K13" s="58">
        <v>600</v>
      </c>
      <c r="L13" s="56" t="s">
        <v>62</v>
      </c>
      <c r="M13" s="56">
        <v>43570</v>
      </c>
      <c r="N13" s="56"/>
      <c r="O13" s="56"/>
      <c r="P13" s="27"/>
    </row>
    <row r="14" spans="1:16" x14ac:dyDescent="0.3">
      <c r="A14" s="53" t="s">
        <v>67</v>
      </c>
      <c r="B14" s="54" t="s">
        <v>68</v>
      </c>
      <c r="C14" s="54">
        <v>15138</v>
      </c>
      <c r="D14" s="53" t="s">
        <v>69</v>
      </c>
      <c r="E14" s="55" t="s">
        <v>60</v>
      </c>
      <c r="F14" s="55"/>
      <c r="G14" s="56">
        <v>43555</v>
      </c>
      <c r="H14" s="57">
        <v>0.1</v>
      </c>
      <c r="I14" s="58">
        <v>5700</v>
      </c>
      <c r="J14" s="58">
        <v>5700</v>
      </c>
      <c r="K14" s="58">
        <v>6840</v>
      </c>
      <c r="L14" s="56" t="s">
        <v>62</v>
      </c>
      <c r="M14" s="56">
        <v>43570</v>
      </c>
      <c r="N14" s="56"/>
      <c r="O14" s="56"/>
      <c r="P14" s="27"/>
    </row>
    <row r="15" spans="1:16" x14ac:dyDescent="0.3">
      <c r="A15" s="53" t="s">
        <v>67</v>
      </c>
      <c r="B15" s="54" t="s">
        <v>72</v>
      </c>
      <c r="C15" s="54">
        <v>25381</v>
      </c>
      <c r="D15" s="53" t="s">
        <v>73</v>
      </c>
      <c r="E15" s="55" t="s">
        <v>60</v>
      </c>
      <c r="F15" s="55"/>
      <c r="G15" s="56">
        <v>43555</v>
      </c>
      <c r="H15" s="57">
        <v>0.1</v>
      </c>
      <c r="I15" s="58">
        <v>0</v>
      </c>
      <c r="J15" s="58">
        <v>0</v>
      </c>
      <c r="K15" s="58">
        <v>0</v>
      </c>
      <c r="L15" s="56" t="s">
        <v>62</v>
      </c>
      <c r="M15" s="56">
        <v>43570</v>
      </c>
      <c r="N15" s="56"/>
      <c r="O15" s="56"/>
      <c r="P15" s="27"/>
    </row>
    <row r="16" spans="1:16" x14ac:dyDescent="0.3">
      <c r="A16" s="53" t="s">
        <v>63</v>
      </c>
      <c r="B16" s="54" t="s">
        <v>64</v>
      </c>
      <c r="C16" s="54">
        <v>15138</v>
      </c>
      <c r="D16" s="53" t="s">
        <v>65</v>
      </c>
      <c r="E16" s="55" t="s">
        <v>74</v>
      </c>
      <c r="F16" s="55"/>
      <c r="G16" s="56">
        <v>43586</v>
      </c>
      <c r="H16" s="57">
        <v>0.4</v>
      </c>
      <c r="I16" s="58">
        <v>27600</v>
      </c>
      <c r="J16" s="58">
        <v>28179.599999999999</v>
      </c>
      <c r="K16" s="58">
        <v>33815.519999999997</v>
      </c>
      <c r="L16" s="56" t="s">
        <v>75</v>
      </c>
      <c r="M16" s="56">
        <v>43600</v>
      </c>
      <c r="N16" s="56"/>
      <c r="O16" s="56"/>
      <c r="P16" s="27"/>
    </row>
    <row r="17" spans="1:16" x14ac:dyDescent="0.3">
      <c r="A17" s="53" t="s">
        <v>63</v>
      </c>
      <c r="B17" s="54" t="s">
        <v>70</v>
      </c>
      <c r="C17" s="54">
        <v>25381</v>
      </c>
      <c r="D17" s="53" t="s">
        <v>71</v>
      </c>
      <c r="E17" s="55" t="s">
        <v>74</v>
      </c>
      <c r="F17" s="55"/>
      <c r="G17" s="56">
        <v>43586</v>
      </c>
      <c r="H17" s="57">
        <v>0.4</v>
      </c>
      <c r="I17" s="58">
        <v>2000</v>
      </c>
      <c r="J17" s="58">
        <v>2041.9999999999998</v>
      </c>
      <c r="K17" s="58">
        <v>2450.3999999999996</v>
      </c>
      <c r="L17" s="56" t="s">
        <v>75</v>
      </c>
      <c r="M17" s="56">
        <v>43600</v>
      </c>
      <c r="N17" s="56"/>
      <c r="O17" s="56"/>
      <c r="P17" s="27"/>
    </row>
    <row r="18" spans="1:16" x14ac:dyDescent="0.3">
      <c r="A18" s="53" t="s">
        <v>67</v>
      </c>
      <c r="B18" s="54" t="s">
        <v>68</v>
      </c>
      <c r="C18" s="54">
        <v>15138</v>
      </c>
      <c r="D18" s="53" t="s">
        <v>69</v>
      </c>
      <c r="E18" s="55" t="s">
        <v>74</v>
      </c>
      <c r="F18" s="55"/>
      <c r="G18" s="56">
        <v>43586</v>
      </c>
      <c r="H18" s="57">
        <v>0.4</v>
      </c>
      <c r="I18" s="58">
        <v>22800</v>
      </c>
      <c r="J18" s="58">
        <v>23278.799999999999</v>
      </c>
      <c r="K18" s="58">
        <v>27934.559999999998</v>
      </c>
      <c r="L18" s="56" t="s">
        <v>75</v>
      </c>
      <c r="M18" s="56">
        <v>43600</v>
      </c>
      <c r="N18" s="56"/>
      <c r="O18" s="56"/>
      <c r="P18" s="27"/>
    </row>
    <row r="19" spans="1:16" x14ac:dyDescent="0.3">
      <c r="A19" s="53" t="s">
        <v>67</v>
      </c>
      <c r="B19" s="54" t="s">
        <v>72</v>
      </c>
      <c r="C19" s="54">
        <v>25381</v>
      </c>
      <c r="D19" s="53" t="s">
        <v>73</v>
      </c>
      <c r="E19" s="55" t="s">
        <v>74</v>
      </c>
      <c r="F19" s="55"/>
      <c r="G19" s="56">
        <v>43586</v>
      </c>
      <c r="H19" s="57">
        <v>0.4</v>
      </c>
      <c r="I19" s="58">
        <v>0</v>
      </c>
      <c r="J19" s="58">
        <v>0</v>
      </c>
      <c r="K19" s="58">
        <v>0</v>
      </c>
      <c r="L19" s="56" t="s">
        <v>75</v>
      </c>
      <c r="M19" s="56">
        <v>43600</v>
      </c>
      <c r="N19" s="56"/>
      <c r="O19" s="56"/>
      <c r="P19" s="27"/>
    </row>
    <row r="20" spans="1:16" x14ac:dyDescent="0.3">
      <c r="A20" s="28" t="s">
        <v>76</v>
      </c>
      <c r="B20" s="40" t="s">
        <v>77</v>
      </c>
      <c r="C20" s="40">
        <v>15138</v>
      </c>
      <c r="D20" s="28" t="s">
        <v>78</v>
      </c>
      <c r="E20" s="29" t="s">
        <v>56</v>
      </c>
      <c r="F20" s="31">
        <v>43600</v>
      </c>
      <c r="G20" s="31">
        <v>43836</v>
      </c>
      <c r="H20" s="32">
        <v>0.5</v>
      </c>
      <c r="I20" s="30">
        <v>37410</v>
      </c>
      <c r="J20" s="30">
        <v>38195.609999999993</v>
      </c>
      <c r="K20" s="30">
        <v>45834.731999999989</v>
      </c>
      <c r="L20" s="31"/>
      <c r="M20" s="31"/>
      <c r="N20" s="31"/>
      <c r="O20" s="31"/>
      <c r="P20" s="27"/>
    </row>
    <row r="21" spans="1:16" x14ac:dyDescent="0.3">
      <c r="A21" s="28" t="s">
        <v>76</v>
      </c>
      <c r="B21" s="40" t="s">
        <v>79</v>
      </c>
      <c r="C21" s="40">
        <v>25381</v>
      </c>
      <c r="D21" s="28" t="s">
        <v>80</v>
      </c>
      <c r="E21" s="29" t="s">
        <v>56</v>
      </c>
      <c r="F21" s="31">
        <v>43600</v>
      </c>
      <c r="G21" s="31">
        <v>43836</v>
      </c>
      <c r="H21" s="32">
        <v>0.5</v>
      </c>
      <c r="I21" s="30">
        <v>1125</v>
      </c>
      <c r="J21" s="30">
        <v>1148.625</v>
      </c>
      <c r="K21" s="30">
        <v>1378.35</v>
      </c>
      <c r="L21" s="31"/>
      <c r="M21" s="31"/>
      <c r="N21" s="31"/>
      <c r="O21" s="31"/>
      <c r="P21" s="27"/>
    </row>
    <row r="22" spans="1:16" x14ac:dyDescent="0.3">
      <c r="A22" s="28" t="s">
        <v>76</v>
      </c>
      <c r="B22" s="40" t="s">
        <v>77</v>
      </c>
      <c r="C22" s="40">
        <v>15138</v>
      </c>
      <c r="D22" s="28" t="s">
        <v>78</v>
      </c>
      <c r="E22" s="29" t="s">
        <v>60</v>
      </c>
      <c r="F22" s="31">
        <v>43631</v>
      </c>
      <c r="G22" s="31">
        <v>43867</v>
      </c>
      <c r="H22" s="32">
        <v>0.1</v>
      </c>
      <c r="I22" s="30">
        <v>7482</v>
      </c>
      <c r="J22" s="30">
        <v>7639.1219999999994</v>
      </c>
      <c r="K22" s="30">
        <v>9166.9463999999989</v>
      </c>
      <c r="L22" s="31"/>
      <c r="M22" s="31"/>
      <c r="N22" s="31"/>
      <c r="O22" s="31"/>
      <c r="P22" s="27"/>
    </row>
    <row r="23" spans="1:16" x14ac:dyDescent="0.3">
      <c r="A23" s="28" t="s">
        <v>76</v>
      </c>
      <c r="B23" s="40" t="s">
        <v>79</v>
      </c>
      <c r="C23" s="40">
        <v>25381</v>
      </c>
      <c r="D23" s="28" t="s">
        <v>80</v>
      </c>
      <c r="E23" s="29" t="s">
        <v>60</v>
      </c>
      <c r="F23" s="31">
        <v>43631</v>
      </c>
      <c r="G23" s="31">
        <v>43867</v>
      </c>
      <c r="H23" s="32">
        <v>0.1</v>
      </c>
      <c r="I23" s="30">
        <v>225</v>
      </c>
      <c r="J23" s="30">
        <v>229.72499999999997</v>
      </c>
      <c r="K23" s="30">
        <v>275.66999999999996</v>
      </c>
      <c r="L23" s="31"/>
      <c r="M23" s="31"/>
      <c r="N23" s="31"/>
      <c r="O23" s="31"/>
      <c r="P23" s="27"/>
    </row>
    <row r="24" spans="1:16" x14ac:dyDescent="0.3">
      <c r="A24" s="28" t="s">
        <v>76</v>
      </c>
      <c r="B24" s="40" t="s">
        <v>77</v>
      </c>
      <c r="C24" s="40">
        <v>15138</v>
      </c>
      <c r="D24" s="28" t="s">
        <v>78</v>
      </c>
      <c r="E24" s="29" t="s">
        <v>74</v>
      </c>
      <c r="F24" s="31">
        <v>43692</v>
      </c>
      <c r="G24" s="31">
        <v>43896</v>
      </c>
      <c r="H24" s="32">
        <v>0.4</v>
      </c>
      <c r="I24" s="30">
        <v>29928</v>
      </c>
      <c r="J24" s="30">
        <v>30556.487999999998</v>
      </c>
      <c r="K24" s="30">
        <v>36667.785599999996</v>
      </c>
      <c r="L24" s="31"/>
      <c r="M24" s="31"/>
      <c r="N24" s="31"/>
      <c r="O24" s="31"/>
      <c r="P24" s="27"/>
    </row>
    <row r="25" spans="1:16" x14ac:dyDescent="0.3">
      <c r="A25" s="28" t="s">
        <v>76</v>
      </c>
      <c r="B25" s="40" t="s">
        <v>79</v>
      </c>
      <c r="C25" s="40">
        <v>25381</v>
      </c>
      <c r="D25" s="28" t="s">
        <v>80</v>
      </c>
      <c r="E25" s="29" t="s">
        <v>74</v>
      </c>
      <c r="F25" s="31">
        <v>43692</v>
      </c>
      <c r="G25" s="31">
        <v>43896</v>
      </c>
      <c r="H25" s="32">
        <v>0.4</v>
      </c>
      <c r="I25" s="30">
        <v>900</v>
      </c>
      <c r="J25" s="30">
        <v>918.89999999999986</v>
      </c>
      <c r="K25" s="30">
        <v>1102.6799999999998</v>
      </c>
      <c r="L25" s="31"/>
      <c r="M25" s="31"/>
      <c r="N25" s="31"/>
      <c r="O25" s="31"/>
      <c r="P25" s="27"/>
    </row>
    <row r="26" spans="1:16" x14ac:dyDescent="0.3">
      <c r="A26" s="28" t="s">
        <v>86</v>
      </c>
      <c r="B26" s="40" t="s">
        <v>87</v>
      </c>
      <c r="C26" s="40">
        <v>15138</v>
      </c>
      <c r="D26" s="28" t="s">
        <v>88</v>
      </c>
      <c r="E26" s="29" t="s">
        <v>56</v>
      </c>
      <c r="F26" s="31">
        <v>43831</v>
      </c>
      <c r="G26" s="31">
        <v>43927</v>
      </c>
      <c r="H26" s="32">
        <v>0.5</v>
      </c>
      <c r="I26" s="30">
        <v>45000</v>
      </c>
      <c r="J26" s="30">
        <v>45944.999999999993</v>
      </c>
      <c r="K26" s="30">
        <v>55133.999999999993</v>
      </c>
      <c r="L26" s="31"/>
      <c r="M26" s="31"/>
      <c r="N26" s="31"/>
      <c r="O26" s="31"/>
      <c r="P26" s="27"/>
    </row>
    <row r="27" spans="1:16" x14ac:dyDescent="0.3">
      <c r="A27" s="28" t="s">
        <v>86</v>
      </c>
      <c r="B27" s="40" t="s">
        <v>95</v>
      </c>
      <c r="C27" s="40" t="s">
        <v>96</v>
      </c>
      <c r="D27" s="28" t="s">
        <v>97</v>
      </c>
      <c r="E27" s="29" t="s">
        <v>56</v>
      </c>
      <c r="F27" s="31">
        <v>43831</v>
      </c>
      <c r="G27" s="31">
        <v>43927</v>
      </c>
      <c r="H27" s="32">
        <v>0.5</v>
      </c>
      <c r="I27" s="30">
        <v>72500</v>
      </c>
      <c r="J27" s="30">
        <v>74022.5</v>
      </c>
      <c r="K27" s="30">
        <v>88827</v>
      </c>
      <c r="L27" s="31"/>
      <c r="M27" s="31"/>
      <c r="N27" s="31"/>
      <c r="O27" s="31"/>
      <c r="P27" s="27"/>
    </row>
    <row r="28" spans="1:16" x14ac:dyDescent="0.3">
      <c r="A28" s="28" t="s">
        <v>81</v>
      </c>
      <c r="B28" s="40" t="s">
        <v>82</v>
      </c>
      <c r="C28" s="40">
        <v>15138</v>
      </c>
      <c r="D28" s="28" t="s">
        <v>83</v>
      </c>
      <c r="E28" s="29" t="s">
        <v>56</v>
      </c>
      <c r="F28" s="31">
        <v>43753</v>
      </c>
      <c r="G28" s="31">
        <v>43936</v>
      </c>
      <c r="H28" s="32">
        <v>0.5</v>
      </c>
      <c r="I28" s="30">
        <v>30000</v>
      </c>
      <c r="J28" s="30">
        <v>30629.999999999996</v>
      </c>
      <c r="K28" s="30">
        <v>36755.999999999993</v>
      </c>
      <c r="L28" s="31"/>
      <c r="M28" s="31"/>
      <c r="N28" s="31"/>
      <c r="O28" s="31"/>
      <c r="P28" s="27"/>
    </row>
    <row r="29" spans="1:16" x14ac:dyDescent="0.3">
      <c r="A29" s="28" t="s">
        <v>81</v>
      </c>
      <c r="B29" s="40" t="s">
        <v>84</v>
      </c>
      <c r="C29" s="40">
        <v>25381</v>
      </c>
      <c r="D29" s="28" t="s">
        <v>85</v>
      </c>
      <c r="E29" s="29" t="s">
        <v>56</v>
      </c>
      <c r="F29" s="31">
        <v>43753</v>
      </c>
      <c r="G29" s="31">
        <v>43936</v>
      </c>
      <c r="H29" s="32">
        <v>0.5</v>
      </c>
      <c r="I29" s="30">
        <v>0</v>
      </c>
      <c r="J29" s="30">
        <v>0</v>
      </c>
      <c r="K29" s="30">
        <v>0</v>
      </c>
      <c r="L29" s="31"/>
      <c r="M29" s="31"/>
      <c r="N29" s="31"/>
      <c r="O29" s="31"/>
      <c r="P29" s="27"/>
    </row>
    <row r="30" spans="1:16" x14ac:dyDescent="0.3">
      <c r="A30" s="28" t="s">
        <v>89</v>
      </c>
      <c r="B30" s="40" t="s">
        <v>90</v>
      </c>
      <c r="C30" s="40">
        <v>15138</v>
      </c>
      <c r="D30" s="28" t="s">
        <v>91</v>
      </c>
      <c r="E30" s="29" t="s">
        <v>56</v>
      </c>
      <c r="F30" s="31">
        <v>43814</v>
      </c>
      <c r="G30" s="31">
        <v>43936</v>
      </c>
      <c r="H30" s="32">
        <v>0.5</v>
      </c>
      <c r="I30" s="30">
        <v>42000</v>
      </c>
      <c r="J30" s="30">
        <v>42881.999999999993</v>
      </c>
      <c r="K30" s="30">
        <v>51458.399999999987</v>
      </c>
      <c r="L30" s="31"/>
      <c r="M30" s="31"/>
      <c r="N30" s="31"/>
      <c r="O30" s="31"/>
      <c r="P30" s="27"/>
    </row>
    <row r="31" spans="1:16" x14ac:dyDescent="0.3">
      <c r="A31" s="28" t="s">
        <v>92</v>
      </c>
      <c r="B31" s="40" t="s">
        <v>93</v>
      </c>
      <c r="C31" s="40">
        <v>15138</v>
      </c>
      <c r="D31" s="28" t="s">
        <v>94</v>
      </c>
      <c r="E31" s="29" t="s">
        <v>56</v>
      </c>
      <c r="F31" s="31">
        <v>43814</v>
      </c>
      <c r="G31" s="31">
        <v>43936</v>
      </c>
      <c r="H31" s="32">
        <v>0.5</v>
      </c>
      <c r="I31" s="30">
        <v>31590</v>
      </c>
      <c r="J31" s="30">
        <v>32253.389999999996</v>
      </c>
      <c r="K31" s="30">
        <v>38704.067999999992</v>
      </c>
      <c r="L31" s="31"/>
      <c r="M31" s="31"/>
      <c r="N31" s="31"/>
      <c r="O31" s="31"/>
      <c r="P31" s="27"/>
    </row>
    <row r="32" spans="1:16" x14ac:dyDescent="0.3">
      <c r="A32" s="28" t="s">
        <v>89</v>
      </c>
      <c r="B32" s="40" t="s">
        <v>98</v>
      </c>
      <c r="C32" s="40">
        <v>25381</v>
      </c>
      <c r="D32" s="28" t="s">
        <v>99</v>
      </c>
      <c r="E32" s="29" t="s">
        <v>56</v>
      </c>
      <c r="F32" s="31">
        <v>43814</v>
      </c>
      <c r="G32" s="31">
        <v>43936</v>
      </c>
      <c r="H32" s="32">
        <v>0.5</v>
      </c>
      <c r="I32" s="30">
        <v>0</v>
      </c>
      <c r="J32" s="30">
        <v>0</v>
      </c>
      <c r="K32" s="30">
        <v>0</v>
      </c>
      <c r="L32" s="31"/>
      <c r="M32" s="31"/>
      <c r="N32" s="31"/>
      <c r="O32" s="31"/>
      <c r="P32" s="27"/>
    </row>
    <row r="33" spans="1:16" x14ac:dyDescent="0.3">
      <c r="A33" s="28" t="s">
        <v>92</v>
      </c>
      <c r="B33" s="40" t="s">
        <v>100</v>
      </c>
      <c r="C33" s="40">
        <v>25381</v>
      </c>
      <c r="D33" s="28" t="s">
        <v>101</v>
      </c>
      <c r="E33" s="29" t="s">
        <v>56</v>
      </c>
      <c r="F33" s="31">
        <v>43814</v>
      </c>
      <c r="G33" s="31">
        <v>43936</v>
      </c>
      <c r="H33" s="32">
        <v>0.5</v>
      </c>
      <c r="I33" s="30">
        <v>0</v>
      </c>
      <c r="J33" s="30">
        <v>0</v>
      </c>
      <c r="K33" s="30">
        <v>0</v>
      </c>
      <c r="L33" s="31"/>
      <c r="M33" s="31"/>
      <c r="N33" s="31"/>
      <c r="O33" s="31"/>
      <c r="P33" s="27"/>
    </row>
    <row r="34" spans="1:16" x14ac:dyDescent="0.3">
      <c r="A34" s="28" t="s">
        <v>86</v>
      </c>
      <c r="B34" s="40" t="s">
        <v>87</v>
      </c>
      <c r="C34" s="40">
        <v>15138</v>
      </c>
      <c r="D34" s="28" t="s">
        <v>88</v>
      </c>
      <c r="E34" s="29" t="s">
        <v>60</v>
      </c>
      <c r="F34" s="31">
        <v>43831</v>
      </c>
      <c r="G34" s="31">
        <v>43957</v>
      </c>
      <c r="H34" s="32">
        <v>0.1</v>
      </c>
      <c r="I34" s="30">
        <v>9000</v>
      </c>
      <c r="J34" s="30">
        <v>9189</v>
      </c>
      <c r="K34" s="30">
        <v>11026.8</v>
      </c>
      <c r="L34" s="31"/>
      <c r="M34" s="31"/>
      <c r="N34" s="31"/>
      <c r="O34" s="31"/>
      <c r="P34" s="27"/>
    </row>
    <row r="35" spans="1:16" x14ac:dyDescent="0.3">
      <c r="A35" s="28" t="s">
        <v>86</v>
      </c>
      <c r="B35" s="40" t="s">
        <v>95</v>
      </c>
      <c r="C35" s="40" t="s">
        <v>96</v>
      </c>
      <c r="D35" s="28" t="s">
        <v>97</v>
      </c>
      <c r="E35" s="29" t="s">
        <v>60</v>
      </c>
      <c r="F35" s="31">
        <v>43831</v>
      </c>
      <c r="G35" s="31">
        <v>43957</v>
      </c>
      <c r="H35" s="32">
        <v>0.1</v>
      </c>
      <c r="I35" s="30">
        <v>14500</v>
      </c>
      <c r="J35" s="30">
        <v>14804.499999999998</v>
      </c>
      <c r="K35" s="30">
        <v>17765.399999999998</v>
      </c>
      <c r="L35" s="31"/>
      <c r="M35" s="31"/>
      <c r="N35" s="31"/>
      <c r="O35" s="31"/>
      <c r="P35" s="27"/>
    </row>
    <row r="36" spans="1:16" x14ac:dyDescent="0.3">
      <c r="A36" s="28" t="s">
        <v>81</v>
      </c>
      <c r="B36" s="40" t="s">
        <v>82</v>
      </c>
      <c r="C36" s="40">
        <v>15138</v>
      </c>
      <c r="D36" s="28" t="s">
        <v>83</v>
      </c>
      <c r="E36" s="29" t="s">
        <v>60</v>
      </c>
      <c r="F36" s="31">
        <v>43768</v>
      </c>
      <c r="G36" s="31">
        <v>43966</v>
      </c>
      <c r="H36" s="32">
        <v>0.1</v>
      </c>
      <c r="I36" s="30">
        <v>6000</v>
      </c>
      <c r="J36" s="30">
        <v>6125.9999999999991</v>
      </c>
      <c r="K36" s="30">
        <v>7351.1999999999989</v>
      </c>
      <c r="L36" s="31"/>
      <c r="M36" s="31"/>
      <c r="N36" s="31"/>
      <c r="O36" s="31"/>
      <c r="P36" s="27"/>
    </row>
    <row r="37" spans="1:16" x14ac:dyDescent="0.3">
      <c r="A37" s="28" t="s">
        <v>81</v>
      </c>
      <c r="B37" s="40" t="s">
        <v>84</v>
      </c>
      <c r="C37" s="40">
        <v>25381</v>
      </c>
      <c r="D37" s="28" t="s">
        <v>85</v>
      </c>
      <c r="E37" s="29" t="s">
        <v>60</v>
      </c>
      <c r="F37" s="31">
        <v>43768</v>
      </c>
      <c r="G37" s="31">
        <v>43966</v>
      </c>
      <c r="H37" s="32">
        <v>0.1</v>
      </c>
      <c r="I37" s="30">
        <v>0</v>
      </c>
      <c r="J37" s="30">
        <v>0</v>
      </c>
      <c r="K37" s="30">
        <v>0</v>
      </c>
      <c r="L37" s="31"/>
      <c r="M37" s="31"/>
      <c r="N37" s="31"/>
      <c r="O37" s="31"/>
      <c r="P37" s="27"/>
    </row>
    <row r="38" spans="1:16" x14ac:dyDescent="0.3">
      <c r="A38" s="28" t="s">
        <v>89</v>
      </c>
      <c r="B38" s="40" t="s">
        <v>90</v>
      </c>
      <c r="C38" s="40">
        <v>15138</v>
      </c>
      <c r="D38" s="28" t="s">
        <v>91</v>
      </c>
      <c r="E38" s="29" t="s">
        <v>60</v>
      </c>
      <c r="F38" s="31">
        <v>43830</v>
      </c>
      <c r="G38" s="31">
        <v>43966</v>
      </c>
      <c r="H38" s="32">
        <v>0.1</v>
      </c>
      <c r="I38" s="30">
        <v>8400</v>
      </c>
      <c r="J38" s="30">
        <v>8576.4</v>
      </c>
      <c r="K38" s="30">
        <v>10291.679999999998</v>
      </c>
      <c r="L38" s="31"/>
      <c r="M38" s="31"/>
      <c r="N38" s="31"/>
      <c r="O38" s="31"/>
      <c r="P38" s="27"/>
    </row>
    <row r="39" spans="1:16" x14ac:dyDescent="0.3">
      <c r="A39" s="28" t="s">
        <v>92</v>
      </c>
      <c r="B39" s="40" t="s">
        <v>93</v>
      </c>
      <c r="C39" s="40">
        <v>15138</v>
      </c>
      <c r="D39" s="28" t="s">
        <v>94</v>
      </c>
      <c r="E39" s="29" t="s">
        <v>60</v>
      </c>
      <c r="F39" s="31">
        <v>43830</v>
      </c>
      <c r="G39" s="31">
        <v>43966</v>
      </c>
      <c r="H39" s="32">
        <v>0.1</v>
      </c>
      <c r="I39" s="30">
        <v>6318</v>
      </c>
      <c r="J39" s="30">
        <v>6450.677999999999</v>
      </c>
      <c r="K39" s="30">
        <v>7740.8135999999986</v>
      </c>
      <c r="L39" s="31"/>
      <c r="M39" s="31"/>
      <c r="N39" s="31"/>
      <c r="O39" s="31"/>
      <c r="P39" s="27"/>
    </row>
    <row r="40" spans="1:16" x14ac:dyDescent="0.3">
      <c r="A40" s="28" t="s">
        <v>89</v>
      </c>
      <c r="B40" s="40" t="s">
        <v>98</v>
      </c>
      <c r="C40" s="40">
        <v>25381</v>
      </c>
      <c r="D40" s="28" t="s">
        <v>99</v>
      </c>
      <c r="E40" s="29" t="s">
        <v>60</v>
      </c>
      <c r="F40" s="31">
        <v>43830</v>
      </c>
      <c r="G40" s="31">
        <v>43966</v>
      </c>
      <c r="H40" s="32">
        <v>0.1</v>
      </c>
      <c r="I40" s="30">
        <v>0</v>
      </c>
      <c r="J40" s="30">
        <v>0</v>
      </c>
      <c r="K40" s="30">
        <v>0</v>
      </c>
      <c r="L40" s="31"/>
      <c r="M40" s="31"/>
      <c r="N40" s="31"/>
      <c r="O40" s="31"/>
      <c r="P40" s="27"/>
    </row>
    <row r="41" spans="1:16" x14ac:dyDescent="0.3">
      <c r="A41" s="28" t="s">
        <v>92</v>
      </c>
      <c r="B41" s="40" t="s">
        <v>100</v>
      </c>
      <c r="C41" s="40">
        <v>25381</v>
      </c>
      <c r="D41" s="28" t="s">
        <v>101</v>
      </c>
      <c r="E41" s="29" t="s">
        <v>60</v>
      </c>
      <c r="F41" s="31">
        <v>43830</v>
      </c>
      <c r="G41" s="31">
        <v>43966</v>
      </c>
      <c r="H41" s="32">
        <v>0.1</v>
      </c>
      <c r="I41" s="30">
        <v>0</v>
      </c>
      <c r="J41" s="30">
        <v>0</v>
      </c>
      <c r="K41" s="30">
        <v>0</v>
      </c>
      <c r="L41" s="31"/>
      <c r="M41" s="31"/>
      <c r="N41" s="31"/>
      <c r="O41" s="31"/>
      <c r="P41" s="27"/>
    </row>
    <row r="42" spans="1:16" x14ac:dyDescent="0.3">
      <c r="A42" s="28" t="s">
        <v>86</v>
      </c>
      <c r="B42" s="40" t="s">
        <v>87</v>
      </c>
      <c r="C42" s="40">
        <v>15138</v>
      </c>
      <c r="D42" s="28" t="s">
        <v>88</v>
      </c>
      <c r="E42" s="29" t="s">
        <v>74</v>
      </c>
      <c r="F42" s="31">
        <v>43876</v>
      </c>
      <c r="G42" s="31">
        <v>43992</v>
      </c>
      <c r="H42" s="32">
        <v>0.4</v>
      </c>
      <c r="I42" s="30">
        <v>36000</v>
      </c>
      <c r="J42" s="30">
        <v>36756</v>
      </c>
      <c r="K42" s="30">
        <v>44107.199999999997</v>
      </c>
      <c r="L42" s="31"/>
      <c r="M42" s="31"/>
      <c r="N42" s="31"/>
      <c r="O42" s="31"/>
      <c r="P42" s="27"/>
    </row>
    <row r="43" spans="1:16" x14ac:dyDescent="0.3">
      <c r="A43" s="28" t="s">
        <v>86</v>
      </c>
      <c r="B43" s="40" t="s">
        <v>95</v>
      </c>
      <c r="C43" s="40" t="s">
        <v>96</v>
      </c>
      <c r="D43" s="28" t="s">
        <v>97</v>
      </c>
      <c r="E43" s="29" t="s">
        <v>74</v>
      </c>
      <c r="F43" s="31">
        <v>43876</v>
      </c>
      <c r="G43" s="31">
        <v>43992</v>
      </c>
      <c r="H43" s="32">
        <v>0.4</v>
      </c>
      <c r="I43" s="30">
        <v>58000</v>
      </c>
      <c r="J43" s="30">
        <v>59217.999999999993</v>
      </c>
      <c r="K43" s="30">
        <v>71061.599999999991</v>
      </c>
      <c r="L43" s="31"/>
      <c r="M43" s="31"/>
      <c r="N43" s="31"/>
      <c r="O43" s="31"/>
      <c r="P43" s="27"/>
    </row>
    <row r="44" spans="1:16" x14ac:dyDescent="0.3">
      <c r="A44" s="28" t="s">
        <v>81</v>
      </c>
      <c r="B44" s="40" t="s">
        <v>82</v>
      </c>
      <c r="C44" s="40">
        <v>15138</v>
      </c>
      <c r="D44" s="28" t="s">
        <v>83</v>
      </c>
      <c r="E44" s="29" t="s">
        <v>74</v>
      </c>
      <c r="F44" s="31">
        <v>43784</v>
      </c>
      <c r="G44" s="31">
        <v>43997</v>
      </c>
      <c r="H44" s="32">
        <v>0.4</v>
      </c>
      <c r="I44" s="30">
        <v>24000</v>
      </c>
      <c r="J44" s="30">
        <v>24503.999999999996</v>
      </c>
      <c r="K44" s="30">
        <v>29404.799999999996</v>
      </c>
      <c r="L44" s="31"/>
      <c r="M44" s="31"/>
      <c r="N44" s="31"/>
      <c r="O44" s="31"/>
      <c r="P44" s="27"/>
    </row>
    <row r="45" spans="1:16" x14ac:dyDescent="0.3">
      <c r="A45" s="28" t="s">
        <v>81</v>
      </c>
      <c r="B45" s="40" t="s">
        <v>84</v>
      </c>
      <c r="C45" s="40">
        <v>25381</v>
      </c>
      <c r="D45" s="28" t="s">
        <v>85</v>
      </c>
      <c r="E45" s="29" t="s">
        <v>74</v>
      </c>
      <c r="F45" s="31">
        <v>43784</v>
      </c>
      <c r="G45" s="31">
        <v>43997</v>
      </c>
      <c r="H45" s="32">
        <v>0.4</v>
      </c>
      <c r="I45" s="30">
        <v>0</v>
      </c>
      <c r="J45" s="30">
        <v>0</v>
      </c>
      <c r="K45" s="30">
        <v>0</v>
      </c>
      <c r="L45" s="31"/>
      <c r="M45" s="31"/>
      <c r="N45" s="31"/>
      <c r="O45" s="31"/>
      <c r="P45" s="27"/>
    </row>
    <row r="46" spans="1:16" x14ac:dyDescent="0.3">
      <c r="A46" s="28" t="s">
        <v>89</v>
      </c>
      <c r="B46" s="40" t="s">
        <v>90</v>
      </c>
      <c r="C46" s="40">
        <v>15138</v>
      </c>
      <c r="D46" s="28" t="s">
        <v>91</v>
      </c>
      <c r="E46" s="29" t="s">
        <v>74</v>
      </c>
      <c r="F46" s="31">
        <v>43876</v>
      </c>
      <c r="G46" s="31">
        <v>43997</v>
      </c>
      <c r="H46" s="32">
        <v>0.4</v>
      </c>
      <c r="I46" s="30">
        <v>33600</v>
      </c>
      <c r="J46" s="30">
        <v>34305.599999999999</v>
      </c>
      <c r="K46" s="30">
        <v>41166.719999999994</v>
      </c>
      <c r="L46" s="31"/>
      <c r="M46" s="31"/>
      <c r="N46" s="31"/>
      <c r="O46" s="31"/>
      <c r="P46" s="27"/>
    </row>
    <row r="47" spans="1:16" x14ac:dyDescent="0.3">
      <c r="A47" s="28" t="s">
        <v>92</v>
      </c>
      <c r="B47" s="40" t="s">
        <v>93</v>
      </c>
      <c r="C47" s="40">
        <v>15138</v>
      </c>
      <c r="D47" s="28" t="s">
        <v>94</v>
      </c>
      <c r="E47" s="29" t="s">
        <v>74</v>
      </c>
      <c r="F47" s="31">
        <v>43876</v>
      </c>
      <c r="G47" s="31">
        <v>43997</v>
      </c>
      <c r="H47" s="32">
        <v>0.4</v>
      </c>
      <c r="I47" s="30">
        <v>25272</v>
      </c>
      <c r="J47" s="30">
        <v>25802.711999999996</v>
      </c>
      <c r="K47" s="30">
        <v>30963.254399999994</v>
      </c>
      <c r="L47" s="31"/>
      <c r="M47" s="31"/>
      <c r="N47" s="31"/>
      <c r="O47" s="31"/>
      <c r="P47" s="27"/>
    </row>
    <row r="48" spans="1:16" x14ac:dyDescent="0.3">
      <c r="A48" s="28" t="s">
        <v>89</v>
      </c>
      <c r="B48" s="40" t="s">
        <v>98</v>
      </c>
      <c r="C48" s="40">
        <v>25381</v>
      </c>
      <c r="D48" s="28" t="s">
        <v>99</v>
      </c>
      <c r="E48" s="29" t="s">
        <v>74</v>
      </c>
      <c r="F48" s="31">
        <v>43876</v>
      </c>
      <c r="G48" s="31">
        <v>43997</v>
      </c>
      <c r="H48" s="32">
        <v>0.4</v>
      </c>
      <c r="I48" s="30">
        <v>0</v>
      </c>
      <c r="J48" s="30">
        <v>0</v>
      </c>
      <c r="K48" s="30">
        <v>0</v>
      </c>
      <c r="L48" s="31"/>
      <c r="M48" s="31"/>
      <c r="N48" s="31"/>
      <c r="O48" s="31"/>
      <c r="P48" s="27"/>
    </row>
    <row r="49" spans="1:16" x14ac:dyDescent="0.3">
      <c r="A49" s="28" t="s">
        <v>92</v>
      </c>
      <c r="B49" s="40" t="s">
        <v>100</v>
      </c>
      <c r="C49" s="40">
        <v>25381</v>
      </c>
      <c r="D49" s="28" t="s">
        <v>101</v>
      </c>
      <c r="E49" s="29" t="s">
        <v>74</v>
      </c>
      <c r="F49" s="31">
        <v>43876</v>
      </c>
      <c r="G49" s="31">
        <v>43997</v>
      </c>
      <c r="H49" s="32">
        <v>0.4</v>
      </c>
      <c r="I49" s="30">
        <v>0</v>
      </c>
      <c r="J49" s="30">
        <v>0</v>
      </c>
      <c r="K49" s="30">
        <v>0</v>
      </c>
      <c r="L49" s="31"/>
      <c r="M49" s="31"/>
      <c r="N49" s="31"/>
      <c r="O49" s="31"/>
      <c r="P49" s="27"/>
    </row>
    <row r="50" spans="1:16" x14ac:dyDescent="0.3">
      <c r="A50" s="26"/>
      <c r="B50" s="26"/>
      <c r="C50" s="26"/>
      <c r="D50" s="41"/>
      <c r="E50" s="26"/>
      <c r="F50" s="26"/>
      <c r="G50" s="26"/>
      <c r="H50" s="26"/>
      <c r="I50" s="39"/>
      <c r="J50" s="39"/>
      <c r="K50" s="39"/>
      <c r="L50" s="26"/>
      <c r="M50" s="26"/>
      <c r="N50" s="26"/>
      <c r="O50" s="26"/>
      <c r="P50" s="26"/>
    </row>
    <row r="51" spans="1:16" x14ac:dyDescent="0.3">
      <c r="A51" s="42" t="s">
        <v>102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</sheetData>
  <autoFilter ref="A1:O49" xr:uid="{213A4365-0EE3-499D-99A3-5855FE43AAAA}">
    <sortState xmlns:xlrd2="http://schemas.microsoft.com/office/spreadsheetml/2017/richdata2" ref="A2:O49">
      <sortCondition ref="G1:G4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8C0E-AEC5-4E7C-B67C-B7370B372F68}">
  <dimension ref="A1:AO23"/>
  <sheetViews>
    <sheetView topLeftCell="U1" zoomScale="85" zoomScaleNormal="85" workbookViewId="0">
      <selection activeCell="D6" sqref="D6"/>
    </sheetView>
  </sheetViews>
  <sheetFormatPr baseColWidth="10" defaultRowHeight="14.4" x14ac:dyDescent="0.3"/>
  <cols>
    <col min="1" max="1" width="9.33203125" customWidth="1"/>
    <col min="2" max="2" width="11.44140625" customWidth="1"/>
    <col min="3" max="3" width="11.33203125" customWidth="1"/>
    <col min="4" max="4" width="11.33203125" style="4" bestFit="1" customWidth="1"/>
    <col min="5" max="5" width="11.33203125" style="10" customWidth="1"/>
    <col min="6" max="6" width="14.109375" style="4" bestFit="1" customWidth="1"/>
    <col min="7" max="7" width="14.109375" style="10" customWidth="1"/>
    <col min="8" max="8" width="11.44140625" style="4" bestFit="1" customWidth="1"/>
    <col min="9" max="9" width="11.44140625" style="10" customWidth="1"/>
    <col min="10" max="10" width="11.44140625" style="4" bestFit="1" customWidth="1"/>
    <col min="11" max="11" width="11.44140625" style="10" customWidth="1"/>
    <col min="12" max="12" width="12.88671875" style="4" bestFit="1" customWidth="1"/>
    <col min="13" max="13" width="12.88671875" style="10" customWidth="1"/>
    <col min="14" max="14" width="11.33203125" style="4" bestFit="1" customWidth="1"/>
    <col min="15" max="15" width="11.33203125" style="10" customWidth="1"/>
    <col min="16" max="16" width="11.33203125" style="4" bestFit="1" customWidth="1"/>
    <col min="17" max="17" width="11.33203125" style="10" customWidth="1"/>
    <col min="18" max="18" width="11.33203125" style="4" bestFit="1" customWidth="1"/>
    <col min="19" max="19" width="11.33203125" style="10" customWidth="1"/>
    <col min="20" max="20" width="11.33203125" style="4" bestFit="1" customWidth="1"/>
    <col min="21" max="21" width="11.33203125" style="10" customWidth="1"/>
    <col min="22" max="22" width="11.44140625" style="4" bestFit="1" customWidth="1"/>
    <col min="23" max="23" width="11.44140625" style="10" customWidth="1"/>
    <col min="24" max="24" width="10.6640625" style="4" bestFit="1" customWidth="1"/>
    <col min="25" max="25" width="10.6640625" style="10" customWidth="1"/>
    <col min="26" max="26" width="11.33203125" style="4" bestFit="1" customWidth="1"/>
    <col min="27" max="27" width="11.5546875" style="10"/>
    <col min="28" max="28" width="11.5546875" style="4"/>
    <col min="29" max="29" width="11.5546875" style="10"/>
    <col min="30" max="30" width="11.5546875" style="4"/>
    <col min="31" max="31" width="14" style="10" customWidth="1"/>
    <col min="32" max="32" width="11.5546875" style="4"/>
    <col min="33" max="33" width="11.5546875" style="10"/>
    <col min="36" max="36" width="11.5546875" customWidth="1"/>
  </cols>
  <sheetData>
    <row r="1" spans="1:41" s="2" customFormat="1" x14ac:dyDescent="0.3">
      <c r="B1" s="79"/>
      <c r="C1" s="80"/>
      <c r="D1" s="79" t="s">
        <v>0</v>
      </c>
      <c r="E1" s="83"/>
      <c r="F1" s="79" t="s">
        <v>1</v>
      </c>
      <c r="G1" s="80"/>
      <c r="H1" s="79" t="s">
        <v>25</v>
      </c>
      <c r="I1" s="83"/>
      <c r="J1" s="79" t="s">
        <v>10</v>
      </c>
      <c r="K1" s="80"/>
      <c r="L1" s="79" t="s">
        <v>11</v>
      </c>
      <c r="M1" s="83"/>
      <c r="N1" s="79" t="s">
        <v>8</v>
      </c>
      <c r="O1" s="80"/>
      <c r="P1" s="79" t="s">
        <v>26</v>
      </c>
      <c r="Q1" s="83"/>
      <c r="R1" s="79" t="s">
        <v>27</v>
      </c>
      <c r="S1" s="80"/>
      <c r="T1" s="79" t="s">
        <v>28</v>
      </c>
      <c r="U1" s="83"/>
      <c r="V1" s="79" t="s">
        <v>17</v>
      </c>
      <c r="W1" s="80"/>
      <c r="X1" s="79" t="s">
        <v>18</v>
      </c>
      <c r="Y1" s="83"/>
      <c r="Z1" s="79" t="s">
        <v>24</v>
      </c>
      <c r="AA1" s="80"/>
      <c r="AB1" s="79" t="s">
        <v>29</v>
      </c>
      <c r="AC1" s="80"/>
      <c r="AD1" s="79" t="s">
        <v>30</v>
      </c>
      <c r="AE1" s="80"/>
      <c r="AF1" s="79" t="s">
        <v>143</v>
      </c>
      <c r="AG1" s="80"/>
      <c r="AH1" s="79" t="s">
        <v>138</v>
      </c>
      <c r="AI1" s="80"/>
      <c r="AJ1" s="79" t="s">
        <v>139</v>
      </c>
      <c r="AK1" s="80"/>
      <c r="AL1" s="79" t="s">
        <v>140</v>
      </c>
      <c r="AM1" s="80"/>
      <c r="AN1" s="79" t="s">
        <v>142</v>
      </c>
      <c r="AO1" s="80"/>
    </row>
    <row r="2" spans="1:41" s="2" customFormat="1" x14ac:dyDescent="0.3">
      <c r="B2" s="79" t="s">
        <v>35</v>
      </c>
      <c r="C2" s="80"/>
      <c r="D2" s="79" t="s">
        <v>2</v>
      </c>
      <c r="E2" s="83"/>
      <c r="F2" s="79" t="s">
        <v>3</v>
      </c>
      <c r="G2" s="80"/>
      <c r="H2" s="79" t="s">
        <v>4</v>
      </c>
      <c r="I2" s="83"/>
      <c r="J2" s="79" t="s">
        <v>5</v>
      </c>
      <c r="K2" s="80"/>
      <c r="L2" s="79" t="s">
        <v>4</v>
      </c>
      <c r="M2" s="83"/>
      <c r="N2" s="79" t="s">
        <v>9</v>
      </c>
      <c r="O2" s="80"/>
      <c r="P2" s="79" t="s">
        <v>9</v>
      </c>
      <c r="Q2" s="83"/>
      <c r="R2" s="79" t="s">
        <v>13</v>
      </c>
      <c r="S2" s="80"/>
      <c r="T2" s="79" t="s">
        <v>14</v>
      </c>
      <c r="U2" s="83"/>
      <c r="V2" s="79" t="s">
        <v>14</v>
      </c>
      <c r="W2" s="80"/>
      <c r="X2" s="79" t="s">
        <v>14</v>
      </c>
      <c r="Y2" s="83"/>
      <c r="Z2" s="79" t="s">
        <v>20</v>
      </c>
      <c r="AA2" s="80"/>
      <c r="AB2" s="79" t="s">
        <v>32</v>
      </c>
      <c r="AC2" s="80"/>
      <c r="AD2" s="79" t="s">
        <v>33</v>
      </c>
      <c r="AE2" s="80"/>
      <c r="AF2" s="79" t="s">
        <v>31</v>
      </c>
      <c r="AG2" s="80"/>
      <c r="AH2" s="79" t="s">
        <v>111</v>
      </c>
      <c r="AI2" s="83"/>
      <c r="AJ2" s="79" t="s">
        <v>116</v>
      </c>
      <c r="AK2" s="80"/>
      <c r="AL2" s="79" t="s">
        <v>111</v>
      </c>
      <c r="AM2" s="80"/>
      <c r="AN2" s="79" t="s">
        <v>111</v>
      </c>
      <c r="AO2" s="80"/>
    </row>
    <row r="3" spans="1:41" s="2" customFormat="1" x14ac:dyDescent="0.3">
      <c r="B3" s="79"/>
      <c r="C3" s="80"/>
      <c r="D3" s="81" t="s">
        <v>15</v>
      </c>
      <c r="E3" s="84"/>
      <c r="F3" s="81" t="s">
        <v>15</v>
      </c>
      <c r="G3" s="82"/>
      <c r="H3" s="81" t="s">
        <v>15</v>
      </c>
      <c r="I3" s="84"/>
      <c r="J3" s="81" t="s">
        <v>7</v>
      </c>
      <c r="K3" s="82"/>
      <c r="L3" s="81" t="s">
        <v>12</v>
      </c>
      <c r="M3" s="84"/>
      <c r="N3" s="81" t="s">
        <v>15</v>
      </c>
      <c r="O3" s="82"/>
      <c r="P3" s="81" t="s">
        <v>15</v>
      </c>
      <c r="Q3" s="84"/>
      <c r="R3" s="81" t="s">
        <v>15</v>
      </c>
      <c r="S3" s="82"/>
      <c r="T3" s="81" t="s">
        <v>15</v>
      </c>
      <c r="U3" s="84"/>
      <c r="V3" s="81" t="s">
        <v>16</v>
      </c>
      <c r="W3" s="82"/>
      <c r="X3" s="81" t="s">
        <v>6</v>
      </c>
      <c r="Y3" s="84"/>
      <c r="Z3" s="81" t="s">
        <v>19</v>
      </c>
      <c r="AA3" s="82"/>
      <c r="AB3" s="81" t="s">
        <v>15</v>
      </c>
      <c r="AC3" s="82"/>
      <c r="AD3" s="81" t="s">
        <v>15</v>
      </c>
      <c r="AE3" s="82"/>
      <c r="AF3" s="81" t="s">
        <v>15</v>
      </c>
      <c r="AG3" s="82"/>
      <c r="AH3" s="79" t="s">
        <v>15</v>
      </c>
      <c r="AI3" s="83"/>
      <c r="AJ3" s="79" t="s">
        <v>15</v>
      </c>
      <c r="AK3" s="80"/>
      <c r="AL3" s="79" t="s">
        <v>136</v>
      </c>
      <c r="AM3" s="80"/>
      <c r="AN3" s="79" t="s">
        <v>15</v>
      </c>
      <c r="AO3" s="80"/>
    </row>
    <row r="4" spans="1:41" s="2" customFormat="1" ht="15" thickBot="1" x14ac:dyDescent="0.35">
      <c r="B4" s="87"/>
      <c r="C4" s="88"/>
      <c r="D4" s="63" t="s">
        <v>23</v>
      </c>
      <c r="E4" s="65">
        <v>0</v>
      </c>
      <c r="F4" s="63" t="s">
        <v>23</v>
      </c>
      <c r="G4" s="64">
        <v>0</v>
      </c>
      <c r="H4" s="63" t="s">
        <v>23</v>
      </c>
      <c r="I4" s="65">
        <v>0</v>
      </c>
      <c r="J4" s="63" t="s">
        <v>23</v>
      </c>
      <c r="K4" s="64">
        <v>0</v>
      </c>
      <c r="L4" s="63" t="s">
        <v>23</v>
      </c>
      <c r="M4" s="65">
        <v>0</v>
      </c>
      <c r="N4" s="63" t="s">
        <v>23</v>
      </c>
      <c r="O4" s="64">
        <v>0</v>
      </c>
      <c r="P4" s="63" t="s">
        <v>23</v>
      </c>
      <c r="Q4" s="65">
        <v>0</v>
      </c>
      <c r="R4" s="63" t="s">
        <v>23</v>
      </c>
      <c r="S4" s="64">
        <v>0</v>
      </c>
      <c r="T4" s="63" t="s">
        <v>23</v>
      </c>
      <c r="U4" s="65">
        <v>0</v>
      </c>
      <c r="V4" s="63" t="s">
        <v>23</v>
      </c>
      <c r="W4" s="64">
        <v>0</v>
      </c>
      <c r="X4" s="63" t="s">
        <v>23</v>
      </c>
      <c r="Y4" s="65">
        <v>0</v>
      </c>
      <c r="Z4" s="63" t="s">
        <v>23</v>
      </c>
      <c r="AA4" s="64">
        <v>625</v>
      </c>
      <c r="AB4" s="63" t="s">
        <v>23</v>
      </c>
      <c r="AC4" s="64">
        <v>0</v>
      </c>
      <c r="AD4" s="63" t="s">
        <v>23</v>
      </c>
      <c r="AE4" s="64">
        <v>0</v>
      </c>
      <c r="AF4" s="63" t="s">
        <v>23</v>
      </c>
      <c r="AG4" s="64">
        <v>0</v>
      </c>
      <c r="AH4" s="63" t="s">
        <v>23</v>
      </c>
      <c r="AI4" s="65">
        <v>0</v>
      </c>
      <c r="AJ4" s="63" t="s">
        <v>23</v>
      </c>
      <c r="AK4" s="64">
        <v>0</v>
      </c>
      <c r="AL4" s="63" t="s">
        <v>23</v>
      </c>
      <c r="AM4" s="64">
        <v>0</v>
      </c>
      <c r="AN4" s="63" t="s">
        <v>23</v>
      </c>
      <c r="AO4" s="64">
        <v>0</v>
      </c>
    </row>
    <row r="5" spans="1:41" s="2" customFormat="1" ht="14.4" customHeight="1" thickBot="1" x14ac:dyDescent="0.35">
      <c r="A5" s="8"/>
      <c r="B5" s="17" t="s">
        <v>21</v>
      </c>
      <c r="C5" s="13" t="s">
        <v>22</v>
      </c>
      <c r="D5" s="17" t="s">
        <v>21</v>
      </c>
      <c r="E5" s="9" t="s">
        <v>22</v>
      </c>
      <c r="F5" s="17" t="s">
        <v>21</v>
      </c>
      <c r="G5" s="13" t="s">
        <v>22</v>
      </c>
      <c r="H5" s="17" t="s">
        <v>21</v>
      </c>
      <c r="I5" s="9" t="s">
        <v>22</v>
      </c>
      <c r="J5" s="17" t="s">
        <v>21</v>
      </c>
      <c r="K5" s="13" t="s">
        <v>22</v>
      </c>
      <c r="L5" s="17" t="s">
        <v>21</v>
      </c>
      <c r="M5" s="9" t="s">
        <v>22</v>
      </c>
      <c r="N5" s="17" t="s">
        <v>21</v>
      </c>
      <c r="O5" s="13" t="s">
        <v>22</v>
      </c>
      <c r="P5" s="17" t="s">
        <v>21</v>
      </c>
      <c r="Q5" s="9" t="s">
        <v>22</v>
      </c>
      <c r="R5" s="17" t="s">
        <v>21</v>
      </c>
      <c r="S5" s="13" t="s">
        <v>22</v>
      </c>
      <c r="T5" s="17" t="s">
        <v>21</v>
      </c>
      <c r="U5" s="9" t="s">
        <v>22</v>
      </c>
      <c r="V5" s="17" t="s">
        <v>21</v>
      </c>
      <c r="W5" s="13" t="s">
        <v>22</v>
      </c>
      <c r="X5" s="17" t="s">
        <v>21</v>
      </c>
      <c r="Y5" s="9" t="s">
        <v>22</v>
      </c>
      <c r="Z5" s="17" t="s">
        <v>21</v>
      </c>
      <c r="AA5" s="13" t="s">
        <v>22</v>
      </c>
      <c r="AB5" s="17" t="s">
        <v>21</v>
      </c>
      <c r="AC5" s="13" t="s">
        <v>22</v>
      </c>
      <c r="AD5" s="17" t="s">
        <v>21</v>
      </c>
      <c r="AE5" s="13" t="s">
        <v>22</v>
      </c>
      <c r="AF5" s="17" t="s">
        <v>21</v>
      </c>
      <c r="AG5" s="13" t="s">
        <v>22</v>
      </c>
      <c r="AH5" s="17" t="s">
        <v>21</v>
      </c>
      <c r="AI5" s="9" t="s">
        <v>22</v>
      </c>
      <c r="AJ5" s="17" t="s">
        <v>21</v>
      </c>
      <c r="AK5" s="13" t="s">
        <v>22</v>
      </c>
      <c r="AL5" s="17" t="s">
        <v>21</v>
      </c>
      <c r="AM5" s="13" t="s">
        <v>22</v>
      </c>
      <c r="AN5" s="17" t="s">
        <v>21</v>
      </c>
      <c r="AO5" s="13" t="s">
        <v>22</v>
      </c>
    </row>
    <row r="6" spans="1:41" x14ac:dyDescent="0.3">
      <c r="A6" s="1">
        <v>43739</v>
      </c>
      <c r="B6" s="62">
        <f>SUM(D6,F6,H6,J6,L6,N6,P6,R6,T6,V6,X6,Z6,AB6,AD6,AF6,AH6,AJ6)</f>
        <v>264.5</v>
      </c>
      <c r="C6" s="66">
        <f>SUM(E6,G6,I6,K6,M6,O6,Q6,S6,U6,W6,Y6,AA6,AC6,AE6,AG6,AI6,AK6)</f>
        <v>9062.5</v>
      </c>
      <c r="D6" s="18">
        <f>'OCT 19'!B4</f>
        <v>23</v>
      </c>
      <c r="E6" s="10">
        <f t="shared" ref="E6" si="0">IF(D6="Sans contrat",0,D6*E$4)</f>
        <v>0</v>
      </c>
      <c r="F6" s="18">
        <f>'OCT 19'!C4</f>
        <v>23</v>
      </c>
      <c r="G6" s="14">
        <f t="shared" ref="G6" si="1">IF(F6="Sans contrat",0,F6*G$4)</f>
        <v>0</v>
      </c>
      <c r="H6" s="18">
        <f>'OCT 19'!D4</f>
        <v>4</v>
      </c>
      <c r="I6" s="10">
        <f t="shared" ref="I6" si="2">IF(H6="Sans contrat",0,H6*I$4)</f>
        <v>0</v>
      </c>
      <c r="J6" s="18">
        <f>'OCT 19'!E4</f>
        <v>0</v>
      </c>
      <c r="K6" s="14">
        <f t="shared" ref="K6" si="3">IF(J6="Sans contrat",0,J6*K$4)</f>
        <v>0</v>
      </c>
      <c r="L6" s="18">
        <f>'OCT 19'!F4</f>
        <v>16</v>
      </c>
      <c r="M6" s="10">
        <f t="shared" ref="M6:O20" si="4">IF(L6="Sans contrat",0,L6*M$4)</f>
        <v>0</v>
      </c>
      <c r="N6" s="18">
        <f>'OCT 19'!G4</f>
        <v>23</v>
      </c>
      <c r="O6" s="14">
        <f t="shared" si="4"/>
        <v>0</v>
      </c>
      <c r="P6" s="18">
        <f>'OCT 19'!H4</f>
        <v>23</v>
      </c>
      <c r="Q6" s="10">
        <f t="shared" ref="Q6:Q20" si="5">P6*Q$4</f>
        <v>0</v>
      </c>
      <c r="R6" s="18">
        <f>'OCT 19'!I4</f>
        <v>0</v>
      </c>
      <c r="S6" s="14">
        <f t="shared" ref="S6" si="6">IF(R6="Sans contrat",0,R6*S$4)</f>
        <v>0</v>
      </c>
      <c r="T6" s="18">
        <f>'OCT 19'!J4</f>
        <v>23</v>
      </c>
      <c r="U6" s="10">
        <f t="shared" ref="U6:W20" si="7">IF(T6="Sans contrat",0,T6*U$4)</f>
        <v>0</v>
      </c>
      <c r="V6" s="18">
        <f>'OCT 19'!K4</f>
        <v>23</v>
      </c>
      <c r="W6" s="14">
        <f t="shared" si="7"/>
        <v>0</v>
      </c>
      <c r="X6" s="18">
        <f>'OCT 19'!L4</f>
        <v>92</v>
      </c>
      <c r="Y6" s="10">
        <f t="shared" ref="Y6" si="8">IF(X6="Sans contrat",0,X6*Y$4)</f>
        <v>0</v>
      </c>
      <c r="Z6" s="18">
        <f>'OCT 19'!M4</f>
        <v>14.5</v>
      </c>
      <c r="AA6" s="14">
        <f t="shared" ref="AA6" si="9">IF(Z6="Sans contrat",0,Z6*AA$4)</f>
        <v>9062.5</v>
      </c>
      <c r="AB6" s="18">
        <f>'OCT 19'!N4</f>
        <v>0</v>
      </c>
      <c r="AC6" s="10">
        <f t="shared" ref="AC6" si="10">IF(AB6="Sans contrat",0,AB6*AC$4)</f>
        <v>0</v>
      </c>
      <c r="AD6" s="18">
        <f>'OCT 19'!O4</f>
        <v>0</v>
      </c>
      <c r="AE6" s="10">
        <f t="shared" ref="AE6" si="11">IF(AD6="Sans contrat",0,AD6*AE$4)</f>
        <v>0</v>
      </c>
      <c r="AF6" s="18">
        <f>'OCT 19'!P4</f>
        <v>0</v>
      </c>
      <c r="AG6" s="10">
        <f t="shared" ref="AG6" si="12">IF(AF6="Sans contrat",0,AF6*AG$4)</f>
        <v>0</v>
      </c>
      <c r="AH6" s="18">
        <f>'OCT 19'!Q4</f>
        <v>0</v>
      </c>
      <c r="AI6" s="10">
        <f t="shared" ref="AI6:AK6" si="13">IF(AH6="Sans contrat",0,AH6*AI$4)</f>
        <v>0</v>
      </c>
      <c r="AJ6" s="18">
        <f>'OCT 19'!R4</f>
        <v>0</v>
      </c>
      <c r="AK6" s="14">
        <f t="shared" si="13"/>
        <v>0</v>
      </c>
      <c r="AL6" s="18">
        <f>'OCT 19'!S4</f>
        <v>0</v>
      </c>
      <c r="AM6" s="14">
        <f t="shared" ref="AM6:AM20" si="14">IF(AL6="Sans contrat",0,AL6*AM$4)</f>
        <v>0</v>
      </c>
      <c r="AN6" s="18">
        <f>'OCT 19'!T4</f>
        <v>0</v>
      </c>
      <c r="AO6" s="14">
        <f t="shared" ref="AO6:AO20" si="15">IF(AN6="Sans contrat",0,AN6*AO$4)</f>
        <v>0</v>
      </c>
    </row>
    <row r="7" spans="1:41" x14ac:dyDescent="0.3">
      <c r="A7" s="1">
        <v>43770</v>
      </c>
      <c r="B7" s="18">
        <f t="shared" ref="B7:B20" si="16">SUM(D7,F7,H7,J7,L7,N7,P7,R7,T7,V7,X7,Z7,AB7,AD7,AF7,AH7,AJ7)</f>
        <v>217</v>
      </c>
      <c r="C7" s="60">
        <f t="shared" ref="C7:C20" si="17">SUM(E7,G7,I7,K7,M7,O7,Q7,S7,U7,W7,Y7,AA7,AC7,AE7,AG7,AI7,AK7)</f>
        <v>7500</v>
      </c>
      <c r="D7" s="18">
        <f>'NOV 19'!B4</f>
        <v>19</v>
      </c>
      <c r="E7" s="10">
        <f t="shared" ref="E7" si="18">IF(D7="Sans contrat",0,D7*E$4)</f>
        <v>0</v>
      </c>
      <c r="F7" s="18">
        <f>'NOV 19'!C4</f>
        <v>19</v>
      </c>
      <c r="G7" s="14">
        <f t="shared" ref="G7" si="19">IF(F7="Sans contrat",0,F7*G$4)</f>
        <v>0</v>
      </c>
      <c r="H7" s="18">
        <f>'NOV 19'!D4</f>
        <v>19</v>
      </c>
      <c r="I7" s="10">
        <f t="shared" ref="I7" si="20">IF(H7="Sans contrat",0,H7*I$4)</f>
        <v>0</v>
      </c>
      <c r="J7" s="18">
        <f>'NOV 19'!E4</f>
        <v>18</v>
      </c>
      <c r="K7" s="14">
        <f t="shared" ref="K7" si="21">IF(J7="Sans contrat",0,J7*K$4)</f>
        <v>0</v>
      </c>
      <c r="L7" s="18">
        <f>'NOV 19'!F4</f>
        <v>12</v>
      </c>
      <c r="M7" s="10">
        <f t="shared" si="4"/>
        <v>0</v>
      </c>
      <c r="N7" s="18">
        <f>'NOV 19'!G4</f>
        <v>19</v>
      </c>
      <c r="O7" s="14">
        <f t="shared" si="4"/>
        <v>0</v>
      </c>
      <c r="P7" s="18">
        <f>'NOV 19'!H4</f>
        <v>19</v>
      </c>
      <c r="Q7" s="10">
        <f t="shared" si="5"/>
        <v>0</v>
      </c>
      <c r="R7" s="18">
        <f>'NOV 19'!I4</f>
        <v>3</v>
      </c>
      <c r="S7" s="14">
        <f t="shared" ref="S7" si="22">IF(R7="Sans contrat",0,R7*S$4)</f>
        <v>0</v>
      </c>
      <c r="T7" s="18">
        <f>'NOV 19'!J4</f>
        <v>19</v>
      </c>
      <c r="U7" s="10">
        <f t="shared" si="7"/>
        <v>0</v>
      </c>
      <c r="V7" s="18">
        <f>'NOV 19'!K4</f>
        <v>19</v>
      </c>
      <c r="W7" s="14">
        <f t="shared" si="7"/>
        <v>0</v>
      </c>
      <c r="X7" s="75">
        <f>'NOV 19'!L4</f>
        <v>38</v>
      </c>
      <c r="Y7" s="10">
        <f t="shared" ref="Y7" si="23">IF(X7="Sans contrat",0,X7*Y$4)</f>
        <v>0</v>
      </c>
      <c r="Z7" s="18">
        <f>'NOV 19'!M4</f>
        <v>12</v>
      </c>
      <c r="AA7" s="14">
        <f t="shared" ref="AA7" si="24">IF(Z7="Sans contrat",0,Z7*AA$4)</f>
        <v>7500</v>
      </c>
      <c r="AB7" s="18">
        <f>'NOV 19'!N4</f>
        <v>0</v>
      </c>
      <c r="AC7" s="10">
        <f t="shared" ref="AC7" si="25">IF(AB7="Sans contrat",0,AB7*AC$4)</f>
        <v>0</v>
      </c>
      <c r="AD7" s="18">
        <f>'NOV 19'!O4</f>
        <v>1</v>
      </c>
      <c r="AE7" s="10">
        <f t="shared" ref="AE7" si="26">IF(AD7="Sans contrat",0,AD7*AE$4)</f>
        <v>0</v>
      </c>
      <c r="AF7" s="18">
        <f>'NOV 19'!P4</f>
        <v>0</v>
      </c>
      <c r="AG7" s="10">
        <f t="shared" ref="AG7" si="27">IF(AF7="Sans contrat",0,AF7*AG$4)</f>
        <v>0</v>
      </c>
      <c r="AH7" s="18">
        <f>'NOV 19'!Q4</f>
        <v>0</v>
      </c>
      <c r="AI7" s="10">
        <f t="shared" ref="AI7:AK7" si="28">IF(AH7="Sans contrat",0,AH7*AI$4)</f>
        <v>0</v>
      </c>
      <c r="AJ7" s="18">
        <f>'NOV 19'!R4</f>
        <v>0</v>
      </c>
      <c r="AK7" s="14">
        <f t="shared" si="28"/>
        <v>0</v>
      </c>
      <c r="AL7" s="18">
        <f>'NOV 19'!S4</f>
        <v>0</v>
      </c>
      <c r="AM7" s="14">
        <f t="shared" si="14"/>
        <v>0</v>
      </c>
      <c r="AN7" s="18">
        <f>'NOV 19'!T4</f>
        <v>0</v>
      </c>
      <c r="AO7" s="14">
        <f t="shared" si="15"/>
        <v>0</v>
      </c>
    </row>
    <row r="8" spans="1:41" x14ac:dyDescent="0.3">
      <c r="A8" s="1">
        <v>43800</v>
      </c>
      <c r="B8" s="18">
        <f t="shared" si="16"/>
        <v>195.5</v>
      </c>
      <c r="C8" s="60">
        <f t="shared" si="17"/>
        <v>5937.5</v>
      </c>
      <c r="D8" s="18">
        <f>'DEC 19'!B4</f>
        <v>16</v>
      </c>
      <c r="E8" s="10">
        <f t="shared" ref="E8" si="29">IF(D8="Sans contrat",0,D8*E$4)</f>
        <v>0</v>
      </c>
      <c r="F8" s="18">
        <f>'DEC 19'!C4</f>
        <v>12</v>
      </c>
      <c r="G8" s="14">
        <f t="shared" ref="G8" si="30">IF(F8="Sans contrat",0,F8*G$4)</f>
        <v>0</v>
      </c>
      <c r="H8" s="18">
        <f>'DEC 19'!D4</f>
        <v>17</v>
      </c>
      <c r="I8" s="10">
        <f t="shared" ref="I8" si="31">IF(H8="Sans contrat",0,H8*I$4)</f>
        <v>0</v>
      </c>
      <c r="J8" s="18">
        <f>'DEC 19'!E4</f>
        <v>17</v>
      </c>
      <c r="K8" s="14">
        <f t="shared" ref="K8" si="32">IF(J8="Sans contrat",0,J8*K$4)</f>
        <v>0</v>
      </c>
      <c r="L8" s="18">
        <f>'DEC 19'!F4</f>
        <v>10</v>
      </c>
      <c r="M8" s="10">
        <f t="shared" si="4"/>
        <v>0</v>
      </c>
      <c r="N8" s="18">
        <f>'DEC 19'!G4</f>
        <v>17</v>
      </c>
      <c r="O8" s="14">
        <f t="shared" si="4"/>
        <v>0</v>
      </c>
      <c r="P8" s="18">
        <f>'DEC 19'!H4</f>
        <v>17</v>
      </c>
      <c r="Q8" s="10">
        <f t="shared" si="5"/>
        <v>0</v>
      </c>
      <c r="R8" s="18">
        <f>'DEC 19'!I4</f>
        <v>0</v>
      </c>
      <c r="S8" s="14">
        <f t="shared" ref="S8" si="33">IF(R8="Sans contrat",0,R8*S$4)</f>
        <v>0</v>
      </c>
      <c r="T8" s="18">
        <f>'DEC 19'!J4</f>
        <v>10</v>
      </c>
      <c r="U8" s="10">
        <f t="shared" si="7"/>
        <v>0</v>
      </c>
      <c r="V8" s="18">
        <f>'DEC 19'!K4</f>
        <v>16</v>
      </c>
      <c r="W8" s="14">
        <f t="shared" si="7"/>
        <v>0</v>
      </c>
      <c r="X8" s="75">
        <f>'DEC 19'!L4</f>
        <v>44</v>
      </c>
      <c r="Y8" s="10">
        <f t="shared" ref="Y8" si="34">IF(X8="Sans contrat",0,X8*Y$4)</f>
        <v>0</v>
      </c>
      <c r="Z8" s="18">
        <f>'DEC 19'!M4</f>
        <v>9.5</v>
      </c>
      <c r="AA8" s="14">
        <f t="shared" ref="AA8" si="35">IF(Z8="Sans contrat",0,Z8*AA$4)</f>
        <v>5937.5</v>
      </c>
      <c r="AB8" s="18">
        <f>'DEC 19'!N4</f>
        <v>1</v>
      </c>
      <c r="AC8" s="10">
        <f t="shared" ref="AC8" si="36">IF(AB8="Sans contrat",0,AB8*AC$4)</f>
        <v>0</v>
      </c>
      <c r="AD8" s="18">
        <f>'DEC 19'!O4</f>
        <v>2</v>
      </c>
      <c r="AE8" s="10">
        <f t="shared" ref="AE8" si="37">IF(AD8="Sans contrat",0,AD8*AE$4)</f>
        <v>0</v>
      </c>
      <c r="AF8" s="18">
        <f>'DEC 19'!P4</f>
        <v>7</v>
      </c>
      <c r="AG8" s="10">
        <f t="shared" ref="AG8" si="38">IF(AF8="Sans contrat",0,AF8*AG$4)</f>
        <v>0</v>
      </c>
      <c r="AH8" s="18">
        <f>'DEC 19'!Q4</f>
        <v>0</v>
      </c>
      <c r="AI8" s="10">
        <f t="shared" ref="AI8:AK8" si="39">IF(AH8="Sans contrat",0,AH8*AI$4)</f>
        <v>0</v>
      </c>
      <c r="AJ8" s="18">
        <f>'DEC 19'!R4</f>
        <v>0</v>
      </c>
      <c r="AK8" s="14">
        <f t="shared" si="39"/>
        <v>0</v>
      </c>
      <c r="AL8" s="18">
        <f>'DEC 19'!S4</f>
        <v>0</v>
      </c>
      <c r="AM8" s="14">
        <f t="shared" si="14"/>
        <v>0</v>
      </c>
      <c r="AN8" s="18">
        <f>'DEC 19'!T4</f>
        <v>0</v>
      </c>
      <c r="AO8" s="14">
        <f t="shared" si="15"/>
        <v>0</v>
      </c>
    </row>
    <row r="9" spans="1:41" x14ac:dyDescent="0.3">
      <c r="A9" s="1">
        <v>43831</v>
      </c>
      <c r="B9" s="18">
        <f t="shared" si="16"/>
        <v>5</v>
      </c>
      <c r="C9" s="60">
        <f t="shared" si="17"/>
        <v>0</v>
      </c>
      <c r="D9" s="18">
        <f>'JAN 20'!B4</f>
        <v>0</v>
      </c>
      <c r="E9" s="10">
        <f t="shared" ref="E9" si="40">IF(D9="Sans contrat",0,D9*E$4)</f>
        <v>0</v>
      </c>
      <c r="F9" s="18">
        <f>'JAN 20'!C4</f>
        <v>0</v>
      </c>
      <c r="G9" s="14">
        <f t="shared" ref="G9" si="41">IF(F9="Sans contrat",0,F9*G$4)</f>
        <v>0</v>
      </c>
      <c r="H9" s="18">
        <f>'JAN 20'!D4</f>
        <v>0</v>
      </c>
      <c r="I9" s="10">
        <f t="shared" ref="I9" si="42">IF(H9="Sans contrat",0,H9*I$4)</f>
        <v>0</v>
      </c>
      <c r="J9" s="18">
        <f>'JAN 20'!E4</f>
        <v>0</v>
      </c>
      <c r="K9" s="14">
        <f t="shared" ref="K9" si="43">IF(J9="Sans contrat",0,J9*K$4)</f>
        <v>0</v>
      </c>
      <c r="L9" s="18">
        <f>'JAN 20'!F4</f>
        <v>0</v>
      </c>
      <c r="M9" s="10">
        <f t="shared" si="4"/>
        <v>0</v>
      </c>
      <c r="N9" s="18">
        <f>'JAN 20'!G4</f>
        <v>0</v>
      </c>
      <c r="O9" s="14">
        <f t="shared" si="4"/>
        <v>0</v>
      </c>
      <c r="P9" s="18">
        <f>'JAN 20'!H4</f>
        <v>0</v>
      </c>
      <c r="Q9" s="10">
        <f t="shared" si="5"/>
        <v>0</v>
      </c>
      <c r="R9" s="18">
        <f>'JAN 20'!I4</f>
        <v>0</v>
      </c>
      <c r="S9" s="14">
        <f t="shared" ref="S9" si="44">IF(R9="Sans contrat",0,R9*S$4)</f>
        <v>0</v>
      </c>
      <c r="T9" s="18">
        <f>'JAN 20'!J4</f>
        <v>0</v>
      </c>
      <c r="U9" s="10">
        <f t="shared" si="7"/>
        <v>0</v>
      </c>
      <c r="V9" s="18">
        <f>'JAN 20'!K4</f>
        <v>0</v>
      </c>
      <c r="W9" s="14">
        <f t="shared" si="7"/>
        <v>0</v>
      </c>
      <c r="X9" s="18">
        <f>'JAN 20'!L4</f>
        <v>0</v>
      </c>
      <c r="Y9" s="10">
        <f t="shared" ref="Y9" si="45">IF(X9="Sans contrat",0,X9*Y$4)</f>
        <v>0</v>
      </c>
      <c r="Z9" s="18">
        <f>'JAN 20'!M4</f>
        <v>0</v>
      </c>
      <c r="AA9" s="14">
        <f t="shared" ref="AA9" si="46">IF(Z9="Sans contrat",0,Z9*AA$4)</f>
        <v>0</v>
      </c>
      <c r="AB9" s="18">
        <f>'JAN 20'!N4</f>
        <v>0</v>
      </c>
      <c r="AC9" s="10">
        <f t="shared" ref="AC9" si="47">IF(AB9="Sans contrat",0,AB9*AC$4)</f>
        <v>0</v>
      </c>
      <c r="AD9" s="18">
        <f>'JAN 20'!O4</f>
        <v>0</v>
      </c>
      <c r="AE9" s="10">
        <f t="shared" ref="AE9" si="48">IF(AD9="Sans contrat",0,AD9*AE$4)</f>
        <v>0</v>
      </c>
      <c r="AF9" s="18">
        <f>'JAN 20'!P4</f>
        <v>5</v>
      </c>
      <c r="AG9" s="10">
        <f t="shared" ref="AG9" si="49">IF(AF9="Sans contrat",0,AF9*AG$4)</f>
        <v>0</v>
      </c>
      <c r="AH9" s="18">
        <f>'JAN 20'!Q4</f>
        <v>0</v>
      </c>
      <c r="AI9" s="10">
        <f t="shared" ref="AI9:AK9" si="50">IF(AH9="Sans contrat",0,AH9*AI$4)</f>
        <v>0</v>
      </c>
      <c r="AJ9" s="18">
        <f>'JAN 20'!R4</f>
        <v>0</v>
      </c>
      <c r="AK9" s="14">
        <f t="shared" si="50"/>
        <v>0</v>
      </c>
      <c r="AL9" s="18">
        <f>'JAN 20'!S4</f>
        <v>0</v>
      </c>
      <c r="AM9" s="14">
        <f t="shared" si="14"/>
        <v>0</v>
      </c>
      <c r="AN9" s="18">
        <f>'JAN 20'!T4</f>
        <v>0</v>
      </c>
      <c r="AO9" s="14">
        <f t="shared" si="15"/>
        <v>0</v>
      </c>
    </row>
    <row r="10" spans="1:41" x14ac:dyDescent="0.3">
      <c r="A10" s="1">
        <v>43862</v>
      </c>
      <c r="B10" s="18">
        <f t="shared" si="16"/>
        <v>25</v>
      </c>
      <c r="C10" s="60">
        <f t="shared" si="17"/>
        <v>0</v>
      </c>
      <c r="D10" s="18">
        <f>'FEV 20'!B4</f>
        <v>0</v>
      </c>
      <c r="E10" s="10">
        <f t="shared" ref="E10" si="51">IF(D10="Sans contrat",0,D10*E$4)</f>
        <v>0</v>
      </c>
      <c r="F10" s="18">
        <f>'FEV 20'!C4</f>
        <v>0</v>
      </c>
      <c r="G10" s="14">
        <f t="shared" ref="G10" si="52">IF(F10="Sans contrat",0,F10*G$4)</f>
        <v>0</v>
      </c>
      <c r="H10" s="18">
        <f>'FEV 20'!D4</f>
        <v>0</v>
      </c>
      <c r="I10" s="10">
        <f t="shared" ref="I10" si="53">IF(H10="Sans contrat",0,H10*I$4)</f>
        <v>0</v>
      </c>
      <c r="J10" s="18">
        <f>'FEV 20'!E4</f>
        <v>0</v>
      </c>
      <c r="K10" s="14">
        <f t="shared" ref="K10" si="54">IF(J10="Sans contrat",0,J10*K$4)</f>
        <v>0</v>
      </c>
      <c r="L10" s="18">
        <f>'FEV 20'!F4</f>
        <v>0</v>
      </c>
      <c r="M10" s="10">
        <f t="shared" si="4"/>
        <v>0</v>
      </c>
      <c r="N10" s="18">
        <f>'FEV 20'!G4</f>
        <v>0</v>
      </c>
      <c r="O10" s="14">
        <f t="shared" si="4"/>
        <v>0</v>
      </c>
      <c r="P10" s="18">
        <f>'FEV 20'!H4</f>
        <v>0</v>
      </c>
      <c r="Q10" s="10">
        <f t="shared" si="5"/>
        <v>0</v>
      </c>
      <c r="R10" s="18">
        <f>'FEV 20'!I4</f>
        <v>0</v>
      </c>
      <c r="S10" s="14">
        <f t="shared" ref="S10" si="55">IF(R10="Sans contrat",0,R10*S$4)</f>
        <v>0</v>
      </c>
      <c r="T10" s="18">
        <f>'FEV 20'!J4</f>
        <v>0</v>
      </c>
      <c r="U10" s="10">
        <f t="shared" si="7"/>
        <v>0</v>
      </c>
      <c r="V10" s="18">
        <f>'FEV 20'!K4</f>
        <v>0</v>
      </c>
      <c r="W10" s="14">
        <f t="shared" si="7"/>
        <v>0</v>
      </c>
      <c r="X10" s="18">
        <f>'FEV 20'!L4</f>
        <v>0</v>
      </c>
      <c r="Y10" s="10">
        <f t="shared" ref="Y10" si="56">IF(X10="Sans contrat",0,X10*Y$4)</f>
        <v>0</v>
      </c>
      <c r="Z10" s="18">
        <f>'FEV 20'!M4</f>
        <v>0</v>
      </c>
      <c r="AA10" s="14">
        <f t="shared" ref="AA10" si="57">IF(Z10="Sans contrat",0,Z10*AA$4)</f>
        <v>0</v>
      </c>
      <c r="AB10" s="18">
        <f>'FEV 20'!N4</f>
        <v>5</v>
      </c>
      <c r="AC10" s="10">
        <f t="shared" ref="AC10" si="58">IF(AB10="Sans contrat",0,AB10*AC$4)</f>
        <v>0</v>
      </c>
      <c r="AD10" s="18">
        <f>'FEV 20'!O4</f>
        <v>10</v>
      </c>
      <c r="AE10" s="10">
        <f t="shared" ref="AE10" si="59">IF(AD10="Sans contrat",0,AD10*AE$4)</f>
        <v>0</v>
      </c>
      <c r="AF10" s="18">
        <f>'FEV 20'!P4</f>
        <v>10</v>
      </c>
      <c r="AG10" s="10">
        <f t="shared" ref="AG10" si="60">IF(AF10="Sans contrat",0,AF10*AG$4)</f>
        <v>0</v>
      </c>
      <c r="AH10" s="18">
        <f>'FEV 20'!Q4</f>
        <v>0</v>
      </c>
      <c r="AI10" s="10">
        <f t="shared" ref="AI10:AK10" si="61">IF(AH10="Sans contrat",0,AH10*AI$4)</f>
        <v>0</v>
      </c>
      <c r="AJ10" s="18">
        <f>'FEV 20'!R4</f>
        <v>0</v>
      </c>
      <c r="AK10" s="14">
        <f t="shared" si="61"/>
        <v>0</v>
      </c>
      <c r="AL10" s="18">
        <f>'FEV 20'!S4</f>
        <v>0</v>
      </c>
      <c r="AM10" s="14">
        <f t="shared" si="14"/>
        <v>0</v>
      </c>
      <c r="AN10" s="18">
        <f>'FEV 20'!T4</f>
        <v>0</v>
      </c>
      <c r="AO10" s="14">
        <f t="shared" si="15"/>
        <v>0</v>
      </c>
    </row>
    <row r="11" spans="1:41" x14ac:dyDescent="0.3">
      <c r="A11" s="1">
        <v>43891</v>
      </c>
      <c r="B11" s="18">
        <f t="shared" si="16"/>
        <v>247</v>
      </c>
      <c r="C11" s="60">
        <f t="shared" si="17"/>
        <v>5625</v>
      </c>
      <c r="D11" s="18">
        <f>'MAR 20'!B4</f>
        <v>22</v>
      </c>
      <c r="E11" s="10">
        <f t="shared" ref="E11" si="62">IF(D11="Sans contrat",0,D11*E$4)</f>
        <v>0</v>
      </c>
      <c r="F11" s="18">
        <f>'MAR 20'!C4</f>
        <v>22</v>
      </c>
      <c r="G11" s="14">
        <f t="shared" ref="G11" si="63">IF(F11="Sans contrat",0,F11*G$4)</f>
        <v>0</v>
      </c>
      <c r="H11" s="18">
        <f>'MAR 20'!D4</f>
        <v>0</v>
      </c>
      <c r="I11" s="10">
        <f t="shared" ref="I11" si="64">IF(H11="Sans contrat",0,H11*I$4)</f>
        <v>0</v>
      </c>
      <c r="J11" s="18">
        <f>'MAR 20'!E4</f>
        <v>22</v>
      </c>
      <c r="K11" s="14">
        <f t="shared" ref="K11" si="65">IF(J11="Sans contrat",0,J11*K$4)</f>
        <v>0</v>
      </c>
      <c r="L11" s="18">
        <f>'MAR 20'!F4</f>
        <v>12</v>
      </c>
      <c r="M11" s="10">
        <f t="shared" si="4"/>
        <v>0</v>
      </c>
      <c r="N11" s="18">
        <f>'MAR 20'!G4</f>
        <v>22</v>
      </c>
      <c r="O11" s="14">
        <f t="shared" si="4"/>
        <v>0</v>
      </c>
      <c r="P11" s="18">
        <f>'MAR 20'!H4</f>
        <v>17</v>
      </c>
      <c r="Q11" s="10">
        <f t="shared" si="5"/>
        <v>0</v>
      </c>
      <c r="R11" s="18">
        <f>'MAR 20'!I4</f>
        <v>6</v>
      </c>
      <c r="S11" s="14">
        <f t="shared" ref="S11" si="66">IF(R11="Sans contrat",0,R11*S$4)</f>
        <v>0</v>
      </c>
      <c r="T11" s="18">
        <f>'MAR 20'!J4</f>
        <v>22</v>
      </c>
      <c r="U11" s="10">
        <f t="shared" si="7"/>
        <v>0</v>
      </c>
      <c r="V11" s="18">
        <f>'MAR 20'!K4</f>
        <v>10</v>
      </c>
      <c r="W11" s="14">
        <f t="shared" si="7"/>
        <v>0</v>
      </c>
      <c r="X11" s="18">
        <f>'MAR 20'!L4</f>
        <v>44</v>
      </c>
      <c r="Y11" s="10">
        <f t="shared" ref="Y11" si="67">IF(X11="Sans contrat",0,X11*Y$4)</f>
        <v>0</v>
      </c>
      <c r="Z11" s="18">
        <f>'MAR 20'!M4</f>
        <v>9</v>
      </c>
      <c r="AA11" s="14">
        <f t="shared" ref="AA11" si="68">IF(Z11="Sans contrat",0,Z11*AA$4)</f>
        <v>5625</v>
      </c>
      <c r="AB11" s="18">
        <f>'MAR 20'!N4</f>
        <v>2</v>
      </c>
      <c r="AC11" s="10">
        <f t="shared" ref="AC11" si="69">IF(AB11="Sans contrat",0,AB11*AC$4)</f>
        <v>0</v>
      </c>
      <c r="AD11" s="18">
        <f>'MAR 20'!O4</f>
        <v>3</v>
      </c>
      <c r="AE11" s="10">
        <f t="shared" ref="AE11" si="70">IF(AD11="Sans contrat",0,AD11*AE$4)</f>
        <v>0</v>
      </c>
      <c r="AF11" s="18">
        <f>'MAR 20'!P4</f>
        <v>3</v>
      </c>
      <c r="AG11" s="10">
        <f t="shared" ref="AG11" si="71">IF(AF11="Sans contrat",0,AF11*AG$4)</f>
        <v>0</v>
      </c>
      <c r="AH11" s="18">
        <f>'MAR 20'!Q4</f>
        <v>17</v>
      </c>
      <c r="AI11" s="10">
        <f t="shared" ref="AI11:AK11" si="72">IF(AH11="Sans contrat",0,AH11*AI$4)</f>
        <v>0</v>
      </c>
      <c r="AJ11" s="18">
        <f>'MAR 20'!R4</f>
        <v>14</v>
      </c>
      <c r="AK11" s="14">
        <f t="shared" si="72"/>
        <v>0</v>
      </c>
      <c r="AL11" s="18">
        <f>'MAR 20'!S4</f>
        <v>22</v>
      </c>
      <c r="AM11" s="14">
        <f t="shared" si="14"/>
        <v>0</v>
      </c>
      <c r="AN11" s="18">
        <f>'MAR 20'!T4</f>
        <v>22</v>
      </c>
      <c r="AO11" s="14">
        <f t="shared" si="15"/>
        <v>0</v>
      </c>
    </row>
    <row r="12" spans="1:41" x14ac:dyDescent="0.3">
      <c r="A12" s="1">
        <v>43922</v>
      </c>
      <c r="B12" s="18">
        <f t="shared" si="16"/>
        <v>37</v>
      </c>
      <c r="C12" s="60">
        <f t="shared" si="17"/>
        <v>0</v>
      </c>
      <c r="D12" s="18">
        <f>'AVR 20'!B4</f>
        <v>0</v>
      </c>
      <c r="E12" s="10">
        <f t="shared" ref="E12" si="73">IF(D12="Sans contrat",0,D12*E$4)</f>
        <v>0</v>
      </c>
      <c r="F12" s="18">
        <f>'AVR 20'!C4</f>
        <v>0</v>
      </c>
      <c r="G12" s="14">
        <f t="shared" ref="G12" si="74">IF(F12="Sans contrat",0,F12*G$4)</f>
        <v>0</v>
      </c>
      <c r="H12" s="18">
        <f>'AVR 20'!D4</f>
        <v>0</v>
      </c>
      <c r="I12" s="10">
        <f t="shared" ref="I12" si="75">IF(H12="Sans contrat",0,H12*I$4)</f>
        <v>0</v>
      </c>
      <c r="J12" s="18">
        <f>'AVR 20'!E4</f>
        <v>0</v>
      </c>
      <c r="K12" s="14">
        <f t="shared" ref="K12" si="76">IF(J12="Sans contrat",0,J12*K$4)</f>
        <v>0</v>
      </c>
      <c r="L12" s="18">
        <f>'AVR 20'!F4</f>
        <v>0</v>
      </c>
      <c r="M12" s="10">
        <f t="shared" si="4"/>
        <v>0</v>
      </c>
      <c r="N12" s="18">
        <f>'AVR 20'!G4</f>
        <v>0</v>
      </c>
      <c r="O12" s="14">
        <f t="shared" si="4"/>
        <v>0</v>
      </c>
      <c r="P12" s="18">
        <f>'AVR 20'!H4</f>
        <v>0</v>
      </c>
      <c r="Q12" s="10">
        <f t="shared" si="5"/>
        <v>0</v>
      </c>
      <c r="R12" s="18">
        <f>'AVR 20'!I4</f>
        <v>0</v>
      </c>
      <c r="S12" s="14">
        <f t="shared" ref="S12" si="77">IF(R12="Sans contrat",0,R12*S$4)</f>
        <v>0</v>
      </c>
      <c r="T12" s="18">
        <f>'AVR 20'!J4</f>
        <v>0</v>
      </c>
      <c r="U12" s="10">
        <f t="shared" si="7"/>
        <v>0</v>
      </c>
      <c r="V12" s="18">
        <f>'AVR 20'!K4</f>
        <v>0</v>
      </c>
      <c r="W12" s="14">
        <f t="shared" si="7"/>
        <v>0</v>
      </c>
      <c r="X12" s="18">
        <f>'AVR 20'!L4</f>
        <v>0</v>
      </c>
      <c r="Y12" s="10">
        <f t="shared" ref="Y12" si="78">IF(X12="Sans contrat",0,X12*Y$4)</f>
        <v>0</v>
      </c>
      <c r="Z12" s="18">
        <f>'AVR 20'!M4</f>
        <v>0</v>
      </c>
      <c r="AA12" s="14">
        <f t="shared" ref="AA12" si="79">IF(Z12="Sans contrat",0,Z12*AA$4)</f>
        <v>0</v>
      </c>
      <c r="AB12" s="18">
        <f>'AVR 20'!N4</f>
        <v>5</v>
      </c>
      <c r="AC12" s="10">
        <f t="shared" ref="AC12" si="80">IF(AB12="Sans contrat",0,AB12*AC$4)</f>
        <v>0</v>
      </c>
      <c r="AD12" s="18">
        <f>'AVR 20'!O4</f>
        <v>10</v>
      </c>
      <c r="AE12" s="10">
        <f t="shared" ref="AE12" si="81">IF(AD12="Sans contrat",0,AD12*AE$4)</f>
        <v>0</v>
      </c>
      <c r="AF12" s="18">
        <f>'AVR 20'!P4</f>
        <v>22</v>
      </c>
      <c r="AG12" s="10">
        <f t="shared" ref="AG12" si="82">IF(AF12="Sans contrat",0,AF12*AG$4)</f>
        <v>0</v>
      </c>
      <c r="AH12" s="18">
        <f>'AVR 20'!Q4</f>
        <v>0</v>
      </c>
      <c r="AI12" s="10">
        <f t="shared" ref="AI12:AK12" si="83">IF(AH12="Sans contrat",0,AH12*AI$4)</f>
        <v>0</v>
      </c>
      <c r="AJ12" s="18">
        <f>'AVR 20'!R4</f>
        <v>0</v>
      </c>
      <c r="AK12" s="14">
        <f t="shared" si="83"/>
        <v>0</v>
      </c>
      <c r="AL12" s="18">
        <f>'AVR 20'!S4</f>
        <v>0</v>
      </c>
      <c r="AM12" s="14">
        <f t="shared" si="14"/>
        <v>0</v>
      </c>
      <c r="AN12" s="18">
        <f>'AVR 20'!T4</f>
        <v>0</v>
      </c>
      <c r="AO12" s="14">
        <f t="shared" si="15"/>
        <v>0</v>
      </c>
    </row>
    <row r="13" spans="1:41" x14ac:dyDescent="0.3">
      <c r="A13" s="1">
        <v>43952</v>
      </c>
      <c r="B13" s="18">
        <f t="shared" si="16"/>
        <v>23</v>
      </c>
      <c r="C13" s="60">
        <f t="shared" si="17"/>
        <v>0</v>
      </c>
      <c r="D13" s="18">
        <f>'MAI 20'!B4</f>
        <v>0</v>
      </c>
      <c r="E13" s="10">
        <f t="shared" ref="E13" si="84">IF(D13="Sans contrat",0,D13*E$4)</f>
        <v>0</v>
      </c>
      <c r="F13" s="18">
        <f>'MAI 20'!C4</f>
        <v>0</v>
      </c>
      <c r="G13" s="14">
        <f t="shared" ref="G13" si="85">IF(F13="Sans contrat",0,F13*G$4)</f>
        <v>0</v>
      </c>
      <c r="H13" s="18">
        <f>'MAI 20'!D4</f>
        <v>0</v>
      </c>
      <c r="I13" s="10">
        <f t="shared" ref="I13" si="86">IF(H13="Sans contrat",0,H13*I$4)</f>
        <v>0</v>
      </c>
      <c r="J13" s="18">
        <f>'MAI 20'!E4</f>
        <v>0</v>
      </c>
      <c r="K13" s="14">
        <f t="shared" ref="K13" si="87">IF(J13="Sans contrat",0,J13*K$4)</f>
        <v>0</v>
      </c>
      <c r="L13" s="18">
        <f>'MAI 20'!F4</f>
        <v>0</v>
      </c>
      <c r="M13" s="10">
        <f t="shared" si="4"/>
        <v>0</v>
      </c>
      <c r="N13" s="18">
        <f>'MAI 20'!G4</f>
        <v>0</v>
      </c>
      <c r="O13" s="14">
        <f t="shared" si="4"/>
        <v>0</v>
      </c>
      <c r="P13" s="18">
        <f>'MAI 20'!H4</f>
        <v>0</v>
      </c>
      <c r="Q13" s="10">
        <f t="shared" si="5"/>
        <v>0</v>
      </c>
      <c r="R13" s="18">
        <f>'MAI 20'!I4</f>
        <v>0</v>
      </c>
      <c r="S13" s="14">
        <f t="shared" ref="S13" si="88">IF(R13="Sans contrat",0,R13*S$4)</f>
        <v>0</v>
      </c>
      <c r="T13" s="18">
        <f>'MAI 20'!J4</f>
        <v>0</v>
      </c>
      <c r="U13" s="10">
        <f t="shared" si="7"/>
        <v>0</v>
      </c>
      <c r="V13" s="18">
        <f>'MAI 20'!K4</f>
        <v>0</v>
      </c>
      <c r="W13" s="14">
        <f t="shared" si="7"/>
        <v>0</v>
      </c>
      <c r="X13" s="18">
        <f>'MAI 20'!L4</f>
        <v>0</v>
      </c>
      <c r="Y13" s="10">
        <f t="shared" ref="Y13" si="89">IF(X13="Sans contrat",0,X13*Y$4)</f>
        <v>0</v>
      </c>
      <c r="Z13" s="18">
        <f>'MAI 20'!M4</f>
        <v>0</v>
      </c>
      <c r="AA13" s="14">
        <f t="shared" ref="AA13" si="90">IF(Z13="Sans contrat",0,Z13*AA$4)</f>
        <v>0</v>
      </c>
      <c r="AB13" s="18">
        <f>'MAI 20'!N4</f>
        <v>5</v>
      </c>
      <c r="AC13" s="10">
        <f t="shared" ref="AC13" si="91">IF(AB13="Sans contrat",0,AB13*AC$4)</f>
        <v>0</v>
      </c>
      <c r="AD13" s="18">
        <f>'MAI 20'!O4</f>
        <v>10</v>
      </c>
      <c r="AE13" s="10">
        <f t="shared" ref="AE13" si="92">IF(AD13="Sans contrat",0,AD13*AE$4)</f>
        <v>0</v>
      </c>
      <c r="AF13" s="18">
        <f>'MAI 20'!P4</f>
        <v>8</v>
      </c>
      <c r="AG13" s="10">
        <f t="shared" ref="AG13" si="93">IF(AF13="Sans contrat",0,AF13*AG$4)</f>
        <v>0</v>
      </c>
      <c r="AH13" s="18">
        <f>'MAI 20'!Q4</f>
        <v>0</v>
      </c>
      <c r="AI13" s="10">
        <f t="shared" ref="AI13:AK13" si="94">IF(AH13="Sans contrat",0,AH13*AI$4)</f>
        <v>0</v>
      </c>
      <c r="AJ13" s="18">
        <f>'MAI 20'!R4</f>
        <v>0</v>
      </c>
      <c r="AK13" s="14">
        <f t="shared" si="94"/>
        <v>0</v>
      </c>
      <c r="AL13" s="18">
        <f>'MAI 20'!S4</f>
        <v>0</v>
      </c>
      <c r="AM13" s="14">
        <f t="shared" si="14"/>
        <v>0</v>
      </c>
      <c r="AN13" s="18">
        <f>'MAI 20'!T4</f>
        <v>0</v>
      </c>
      <c r="AO13" s="14">
        <f t="shared" si="15"/>
        <v>0</v>
      </c>
    </row>
    <row r="14" spans="1:41" x14ac:dyDescent="0.3">
      <c r="A14" s="1">
        <v>43983</v>
      </c>
      <c r="B14" s="18">
        <f t="shared" si="16"/>
        <v>0</v>
      </c>
      <c r="C14" s="60">
        <f t="shared" si="17"/>
        <v>0</v>
      </c>
      <c r="D14" s="18">
        <f>'JUIN 20'!B4</f>
        <v>0</v>
      </c>
      <c r="E14" s="10">
        <f t="shared" ref="E14" si="95">IF(D14="Sans contrat",0,D14*E$4)</f>
        <v>0</v>
      </c>
      <c r="F14" s="18">
        <f>'JUIN 20'!C4</f>
        <v>0</v>
      </c>
      <c r="G14" s="14">
        <f t="shared" ref="G14" si="96">IF(F14="Sans contrat",0,F14*G$4)</f>
        <v>0</v>
      </c>
      <c r="H14" s="18">
        <f>'JUIN 20'!D4</f>
        <v>0</v>
      </c>
      <c r="I14" s="10">
        <f t="shared" ref="I14" si="97">IF(H14="Sans contrat",0,H14*I$4)</f>
        <v>0</v>
      </c>
      <c r="J14" s="18">
        <f>'JUIN 20'!E4</f>
        <v>0</v>
      </c>
      <c r="K14" s="14">
        <f t="shared" ref="K14" si="98">IF(J14="Sans contrat",0,J14*K$4)</f>
        <v>0</v>
      </c>
      <c r="L14" s="18">
        <f>'JUIN 20'!F4</f>
        <v>0</v>
      </c>
      <c r="M14" s="10">
        <f t="shared" si="4"/>
        <v>0</v>
      </c>
      <c r="N14" s="18">
        <f>'JUIN 20'!G4</f>
        <v>0</v>
      </c>
      <c r="O14" s="14">
        <f t="shared" si="4"/>
        <v>0</v>
      </c>
      <c r="P14" s="18">
        <f>'JUIN 20'!H4</f>
        <v>0</v>
      </c>
      <c r="Q14" s="10">
        <f t="shared" si="5"/>
        <v>0</v>
      </c>
      <c r="R14" s="18">
        <f>'JUIN 20'!I4</f>
        <v>0</v>
      </c>
      <c r="S14" s="14">
        <f t="shared" ref="S14" si="99">IF(R14="Sans contrat",0,R14*S$4)</f>
        <v>0</v>
      </c>
      <c r="T14" s="18">
        <f>'JUIN 20'!J4</f>
        <v>0</v>
      </c>
      <c r="U14" s="10">
        <f t="shared" si="7"/>
        <v>0</v>
      </c>
      <c r="V14" s="18">
        <f>'JUIN 20'!K4</f>
        <v>0</v>
      </c>
      <c r="W14" s="14">
        <f>IF(V14="Sans contrat",0,V14*W$4)</f>
        <v>0</v>
      </c>
      <c r="X14" s="18">
        <f>'JUIN 20'!L4</f>
        <v>0</v>
      </c>
      <c r="Y14" s="10">
        <f t="shared" ref="Y14" si="100">IF(X14="Sans contrat",0,X14*Y$4)</f>
        <v>0</v>
      </c>
      <c r="Z14" s="18">
        <f>'JUIN 20'!M4</f>
        <v>0</v>
      </c>
      <c r="AA14" s="14">
        <f t="shared" ref="AA14" si="101">IF(Z14="Sans contrat",0,Z14*AA$4)</f>
        <v>0</v>
      </c>
      <c r="AB14" s="18">
        <f>'JUIN 20'!N4</f>
        <v>0</v>
      </c>
      <c r="AC14" s="10">
        <f t="shared" ref="AC14" si="102">IF(AB14="Sans contrat",0,AB14*AC$4)</f>
        <v>0</v>
      </c>
      <c r="AD14" s="18">
        <f>'JUIN 20'!O4</f>
        <v>0</v>
      </c>
      <c r="AE14" s="10">
        <f t="shared" ref="AE14" si="103">IF(AD14="Sans contrat",0,AD14*AE$4)</f>
        <v>0</v>
      </c>
      <c r="AF14" s="18">
        <f>'JUIN 20'!P4</f>
        <v>0</v>
      </c>
      <c r="AG14" s="10">
        <f t="shared" ref="AG14" si="104">IF(AF14="Sans contrat",0,AF14*AG$4)</f>
        <v>0</v>
      </c>
      <c r="AH14" s="18">
        <f>'JUIN 20'!Q4</f>
        <v>0</v>
      </c>
      <c r="AI14" s="10">
        <f t="shared" ref="AI14:AK14" si="105">IF(AH14="Sans contrat",0,AH14*AI$4)</f>
        <v>0</v>
      </c>
      <c r="AJ14" s="18">
        <f>'JUIN 20'!R4</f>
        <v>0</v>
      </c>
      <c r="AK14" s="14">
        <f t="shared" si="105"/>
        <v>0</v>
      </c>
      <c r="AL14" s="18">
        <f>'JUIN 20'!S4</f>
        <v>0</v>
      </c>
      <c r="AM14" s="14">
        <f t="shared" si="14"/>
        <v>0</v>
      </c>
      <c r="AN14" s="18">
        <f>'JUIN 20'!T4</f>
        <v>0</v>
      </c>
      <c r="AO14" s="14">
        <f t="shared" si="15"/>
        <v>0</v>
      </c>
    </row>
    <row r="15" spans="1:41" x14ac:dyDescent="0.3">
      <c r="A15" s="1">
        <v>44013</v>
      </c>
      <c r="B15" s="18">
        <f t="shared" si="16"/>
        <v>0</v>
      </c>
      <c r="C15" s="60">
        <f t="shared" si="17"/>
        <v>0</v>
      </c>
      <c r="D15" s="18">
        <f>'JUI 20'!B4</f>
        <v>0</v>
      </c>
      <c r="E15" s="10">
        <f t="shared" ref="E15" si="106">IF(D15="Sans contrat",0,D15*E$4)</f>
        <v>0</v>
      </c>
      <c r="F15" s="18">
        <f>'JUI 20'!C4</f>
        <v>0</v>
      </c>
      <c r="G15" s="14">
        <f t="shared" ref="G15" si="107">IF(F15="Sans contrat",0,F15*G$4)</f>
        <v>0</v>
      </c>
      <c r="H15" s="18">
        <f>'JUI 20'!D4</f>
        <v>0</v>
      </c>
      <c r="I15" s="10">
        <f t="shared" ref="I15" si="108">IF(H15="Sans contrat",0,H15*I$4)</f>
        <v>0</v>
      </c>
      <c r="J15" s="18">
        <f>'JUI 20'!E4</f>
        <v>0</v>
      </c>
      <c r="K15" s="14">
        <f t="shared" ref="K15" si="109">IF(J15="Sans contrat",0,J15*K$4)</f>
        <v>0</v>
      </c>
      <c r="L15" s="18">
        <f>'JUI 20'!F4</f>
        <v>0</v>
      </c>
      <c r="M15" s="10">
        <f t="shared" si="4"/>
        <v>0</v>
      </c>
      <c r="N15" s="18">
        <f>'JUI 20'!G4</f>
        <v>0</v>
      </c>
      <c r="O15" s="14">
        <f t="shared" si="4"/>
        <v>0</v>
      </c>
      <c r="P15" s="18">
        <f>'JUI 20'!H4</f>
        <v>0</v>
      </c>
      <c r="Q15" s="10">
        <f t="shared" si="5"/>
        <v>0</v>
      </c>
      <c r="R15" s="18">
        <f>'JUI 20'!I4</f>
        <v>0</v>
      </c>
      <c r="S15" s="14">
        <f t="shared" ref="S15" si="110">IF(R15="Sans contrat",0,R15*S$4)</f>
        <v>0</v>
      </c>
      <c r="T15" s="18">
        <f>'JUI 20'!J4</f>
        <v>0</v>
      </c>
      <c r="U15" s="10">
        <f t="shared" si="7"/>
        <v>0</v>
      </c>
      <c r="V15" s="18">
        <f>'JUI 20'!K4</f>
        <v>0</v>
      </c>
      <c r="W15" s="14">
        <f t="shared" si="7"/>
        <v>0</v>
      </c>
      <c r="X15" s="18">
        <f>'JUI 20'!L4</f>
        <v>0</v>
      </c>
      <c r="Y15" s="10">
        <f t="shared" ref="Y15" si="111">IF(X15="Sans contrat",0,X15*Y$4)</f>
        <v>0</v>
      </c>
      <c r="Z15" s="18">
        <f>'JUI 20'!M4</f>
        <v>0</v>
      </c>
      <c r="AA15" s="14">
        <f t="shared" ref="AA15" si="112">IF(Z15="Sans contrat",0,Z15*AA$4)</f>
        <v>0</v>
      </c>
      <c r="AB15" s="18">
        <f>'JUI 20'!N4</f>
        <v>0</v>
      </c>
      <c r="AC15" s="10">
        <f t="shared" ref="AC15" si="113">IF(AB15="Sans contrat",0,AB15*AC$4)</f>
        <v>0</v>
      </c>
      <c r="AD15" s="18">
        <f>'JUI 20'!O4</f>
        <v>0</v>
      </c>
      <c r="AE15" s="10">
        <f t="shared" ref="AE15" si="114">IF(AD15="Sans contrat",0,AD15*AE$4)</f>
        <v>0</v>
      </c>
      <c r="AF15" s="18">
        <f>'JUI 20'!P4</f>
        <v>0</v>
      </c>
      <c r="AG15" s="10">
        <f t="shared" ref="AG15" si="115">IF(AF15="Sans contrat",0,AF15*AG$4)</f>
        <v>0</v>
      </c>
      <c r="AH15" s="18">
        <f>'JUI 20'!Q4</f>
        <v>0</v>
      </c>
      <c r="AI15" s="10">
        <f t="shared" ref="AI15:AK15" si="116">IF(AH15="Sans contrat",0,AH15*AI$4)</f>
        <v>0</v>
      </c>
      <c r="AJ15" s="18">
        <f>'JUI 20'!R4</f>
        <v>0</v>
      </c>
      <c r="AK15" s="14">
        <f t="shared" si="116"/>
        <v>0</v>
      </c>
      <c r="AL15" s="18">
        <f>'JUI 20'!S4</f>
        <v>0</v>
      </c>
      <c r="AM15" s="14">
        <f t="shared" si="14"/>
        <v>0</v>
      </c>
      <c r="AN15" s="18">
        <f>'JUI 20'!T4</f>
        <v>0</v>
      </c>
      <c r="AO15" s="14">
        <f t="shared" si="15"/>
        <v>0</v>
      </c>
    </row>
    <row r="16" spans="1:41" x14ac:dyDescent="0.3">
      <c r="A16" s="1">
        <v>44044</v>
      </c>
      <c r="B16" s="18">
        <f t="shared" si="16"/>
        <v>0</v>
      </c>
      <c r="C16" s="60">
        <f t="shared" si="17"/>
        <v>0</v>
      </c>
      <c r="D16" s="18">
        <f>'AOU 20'!B4</f>
        <v>0</v>
      </c>
      <c r="E16" s="10">
        <f t="shared" ref="E16" si="117">IF(D16="Sans contrat",0,D16*E$4)</f>
        <v>0</v>
      </c>
      <c r="F16" s="18">
        <f>'AOU 20'!C4</f>
        <v>0</v>
      </c>
      <c r="G16" s="14">
        <f t="shared" ref="G16" si="118">IF(F16="Sans contrat",0,F16*G$4)</f>
        <v>0</v>
      </c>
      <c r="H16" s="18">
        <f>'AOU 20'!D4</f>
        <v>0</v>
      </c>
      <c r="I16" s="10">
        <f t="shared" ref="I16" si="119">IF(H16="Sans contrat",0,H16*I$4)</f>
        <v>0</v>
      </c>
      <c r="J16" s="18">
        <f>'AOU 20'!E4</f>
        <v>0</v>
      </c>
      <c r="K16" s="14">
        <f t="shared" ref="K16" si="120">IF(J16="Sans contrat",0,J16*K$4)</f>
        <v>0</v>
      </c>
      <c r="L16" s="18">
        <f>'AOU 20'!F4</f>
        <v>0</v>
      </c>
      <c r="M16" s="10">
        <f t="shared" si="4"/>
        <v>0</v>
      </c>
      <c r="N16" s="18">
        <f>'AOU 20'!G4</f>
        <v>0</v>
      </c>
      <c r="O16" s="14">
        <f t="shared" si="4"/>
        <v>0</v>
      </c>
      <c r="P16" s="18">
        <f>'AOU 20'!H4</f>
        <v>0</v>
      </c>
      <c r="Q16" s="10">
        <f t="shared" si="5"/>
        <v>0</v>
      </c>
      <c r="R16" s="18">
        <f>'AOU 20'!I4</f>
        <v>0</v>
      </c>
      <c r="S16" s="14">
        <f t="shared" ref="S16" si="121">IF(R16="Sans contrat",0,R16*S$4)</f>
        <v>0</v>
      </c>
      <c r="T16" s="18">
        <f>'AOU 20'!J4</f>
        <v>0</v>
      </c>
      <c r="U16" s="10">
        <f t="shared" si="7"/>
        <v>0</v>
      </c>
      <c r="V16" s="18">
        <f>'AOU 20'!K4</f>
        <v>0</v>
      </c>
      <c r="W16" s="14">
        <f t="shared" si="7"/>
        <v>0</v>
      </c>
      <c r="X16" s="18">
        <f>'AOU 20'!L4</f>
        <v>0</v>
      </c>
      <c r="Y16" s="10">
        <f t="shared" ref="Y16" si="122">IF(X16="Sans contrat",0,X16*Y$4)</f>
        <v>0</v>
      </c>
      <c r="Z16" s="18">
        <f>'AOU 20'!M4</f>
        <v>0</v>
      </c>
      <c r="AA16" s="14">
        <f t="shared" ref="AA16" si="123">IF(Z16="Sans contrat",0,Z16*AA$4)</f>
        <v>0</v>
      </c>
      <c r="AB16" s="18">
        <f>'AOU 20'!N4</f>
        <v>0</v>
      </c>
      <c r="AC16" s="10">
        <f t="shared" ref="AC16" si="124">IF(AB16="Sans contrat",0,AB16*AC$4)</f>
        <v>0</v>
      </c>
      <c r="AD16" s="18">
        <f>'AOU 20'!O4</f>
        <v>0</v>
      </c>
      <c r="AE16" s="10">
        <f t="shared" ref="AE16" si="125">IF(AD16="Sans contrat",0,AD16*AE$4)</f>
        <v>0</v>
      </c>
      <c r="AF16" s="18">
        <f>'AOU 20'!P4</f>
        <v>0</v>
      </c>
      <c r="AG16" s="10">
        <f t="shared" ref="AG16" si="126">IF(AF16="Sans contrat",0,AF16*AG$4)</f>
        <v>0</v>
      </c>
      <c r="AH16" s="18">
        <f>'AOU 20'!Q4</f>
        <v>0</v>
      </c>
      <c r="AI16" s="10">
        <f t="shared" ref="AI16:AK16" si="127">IF(AH16="Sans contrat",0,AH16*AI$4)</f>
        <v>0</v>
      </c>
      <c r="AJ16" s="18">
        <f>'AOU 20'!R4</f>
        <v>0</v>
      </c>
      <c r="AK16" s="14">
        <f t="shared" si="127"/>
        <v>0</v>
      </c>
      <c r="AL16" s="18">
        <f>'AOU 20'!S4</f>
        <v>0</v>
      </c>
      <c r="AM16" s="14">
        <f t="shared" si="14"/>
        <v>0</v>
      </c>
      <c r="AN16" s="18">
        <f>'AOU 20'!T4</f>
        <v>0</v>
      </c>
      <c r="AO16" s="14">
        <f t="shared" si="15"/>
        <v>0</v>
      </c>
    </row>
    <row r="17" spans="1:41" x14ac:dyDescent="0.3">
      <c r="A17" s="1">
        <v>44075</v>
      </c>
      <c r="B17" s="18">
        <f t="shared" si="16"/>
        <v>0</v>
      </c>
      <c r="C17" s="60">
        <f t="shared" si="17"/>
        <v>0</v>
      </c>
      <c r="D17" s="18">
        <f>'SEPT 20'!B4</f>
        <v>0</v>
      </c>
      <c r="E17" s="10">
        <f t="shared" ref="E17" si="128">IF(D17="Sans contrat",0,D17*E$4)</f>
        <v>0</v>
      </c>
      <c r="F17" s="18">
        <f>'SEPT 20'!C4</f>
        <v>0</v>
      </c>
      <c r="G17" s="14">
        <f t="shared" ref="G17" si="129">IF(F17="Sans contrat",0,F17*G$4)</f>
        <v>0</v>
      </c>
      <c r="H17" s="18">
        <f>'SEPT 20'!D4</f>
        <v>0</v>
      </c>
      <c r="I17" s="10">
        <f t="shared" ref="I17" si="130">IF(H17="Sans contrat",0,H17*I$4)</f>
        <v>0</v>
      </c>
      <c r="J17" s="18">
        <f>'SEPT 20'!E4</f>
        <v>0</v>
      </c>
      <c r="K17" s="14">
        <f t="shared" ref="K17" si="131">IF(J17="Sans contrat",0,J17*K$4)</f>
        <v>0</v>
      </c>
      <c r="L17" s="18">
        <f>'SEPT 20'!F4</f>
        <v>0</v>
      </c>
      <c r="M17" s="10">
        <f t="shared" si="4"/>
        <v>0</v>
      </c>
      <c r="N17" s="18">
        <f>'SEPT 20'!G4</f>
        <v>0</v>
      </c>
      <c r="O17" s="14">
        <f t="shared" si="4"/>
        <v>0</v>
      </c>
      <c r="P17" s="18">
        <f>'SEPT 20'!H4</f>
        <v>0</v>
      </c>
      <c r="Q17" s="10">
        <f t="shared" si="5"/>
        <v>0</v>
      </c>
      <c r="R17" s="18">
        <f>'SEPT 20'!I4</f>
        <v>0</v>
      </c>
      <c r="S17" s="14">
        <f t="shared" ref="S17" si="132">IF(R17="Sans contrat",0,R17*S$4)</f>
        <v>0</v>
      </c>
      <c r="T17" s="18">
        <f>'SEPT 20'!J4</f>
        <v>0</v>
      </c>
      <c r="U17" s="10">
        <f t="shared" si="7"/>
        <v>0</v>
      </c>
      <c r="V17" s="18">
        <f>'SEPT 20'!K4</f>
        <v>0</v>
      </c>
      <c r="W17" s="14">
        <f t="shared" si="7"/>
        <v>0</v>
      </c>
      <c r="X17" s="18">
        <f>'SEPT 20'!L4</f>
        <v>0</v>
      </c>
      <c r="Y17" s="10">
        <f t="shared" ref="Y17" si="133">IF(X17="Sans contrat",0,X17*Y$4)</f>
        <v>0</v>
      </c>
      <c r="Z17" s="18">
        <f>'SEPT 20'!M4</f>
        <v>0</v>
      </c>
      <c r="AA17" s="14">
        <f t="shared" ref="AA17" si="134">IF(Z17="Sans contrat",0,Z17*AA$4)</f>
        <v>0</v>
      </c>
      <c r="AB17" s="18">
        <f>'SEPT 20'!N4</f>
        <v>0</v>
      </c>
      <c r="AC17" s="10">
        <f t="shared" ref="AC17" si="135">IF(AB17="Sans contrat",0,AB17*AC$4)</f>
        <v>0</v>
      </c>
      <c r="AD17" s="18">
        <f>'SEPT 20'!O4</f>
        <v>0</v>
      </c>
      <c r="AE17" s="10">
        <f t="shared" ref="AE17" si="136">IF(AD17="Sans contrat",0,AD17*AE$4)</f>
        <v>0</v>
      </c>
      <c r="AF17" s="18">
        <f>'SEPT 20'!P4</f>
        <v>0</v>
      </c>
      <c r="AG17" s="10">
        <f t="shared" ref="AG17" si="137">IF(AF17="Sans contrat",0,AF17*AG$4)</f>
        <v>0</v>
      </c>
      <c r="AH17" s="18">
        <f>'SEPT 20'!Q4</f>
        <v>0</v>
      </c>
      <c r="AI17" s="10">
        <f t="shared" ref="AI17:AK17" si="138">IF(AH17="Sans contrat",0,AH17*AI$4)</f>
        <v>0</v>
      </c>
      <c r="AJ17" s="18">
        <f>'SEPT 20'!R4</f>
        <v>0</v>
      </c>
      <c r="AK17" s="14">
        <f t="shared" si="138"/>
        <v>0</v>
      </c>
      <c r="AL17" s="18">
        <f>'SEPT 20'!S4</f>
        <v>0</v>
      </c>
      <c r="AM17" s="14">
        <f t="shared" si="14"/>
        <v>0</v>
      </c>
      <c r="AN17" s="18">
        <f>'SEPT 20'!T4</f>
        <v>0</v>
      </c>
      <c r="AO17" s="14">
        <f t="shared" si="15"/>
        <v>0</v>
      </c>
    </row>
    <row r="18" spans="1:41" x14ac:dyDescent="0.3">
      <c r="A18" s="1">
        <v>44105</v>
      </c>
      <c r="B18" s="18">
        <f t="shared" si="16"/>
        <v>0</v>
      </c>
      <c r="C18" s="60">
        <f t="shared" si="17"/>
        <v>0</v>
      </c>
      <c r="D18" s="18">
        <f>'OCT 20'!B4</f>
        <v>0</v>
      </c>
      <c r="E18" s="10">
        <f t="shared" ref="E18" si="139">IF(D18="Sans contrat",0,D18*E$4)</f>
        <v>0</v>
      </c>
      <c r="F18" s="18">
        <f>'OCT 20'!C4</f>
        <v>0</v>
      </c>
      <c r="G18" s="14">
        <f t="shared" ref="G18" si="140">IF(F18="Sans contrat",0,F18*G$4)</f>
        <v>0</v>
      </c>
      <c r="H18" s="18">
        <f>'OCT 20'!D4</f>
        <v>0</v>
      </c>
      <c r="I18" s="10">
        <f t="shared" ref="I18" si="141">IF(H18="Sans contrat",0,H18*I$4)</f>
        <v>0</v>
      </c>
      <c r="J18" s="18">
        <f>'OCT 20'!E4</f>
        <v>0</v>
      </c>
      <c r="K18" s="14">
        <f t="shared" ref="K18" si="142">IF(J18="Sans contrat",0,J18*K$4)</f>
        <v>0</v>
      </c>
      <c r="L18" s="18">
        <f>'OCT 20'!F4</f>
        <v>0</v>
      </c>
      <c r="M18" s="10">
        <f t="shared" si="4"/>
        <v>0</v>
      </c>
      <c r="N18" s="18">
        <f>'OCT 20'!G4</f>
        <v>0</v>
      </c>
      <c r="O18" s="14">
        <f t="shared" si="4"/>
        <v>0</v>
      </c>
      <c r="P18" s="18">
        <f>'OCT 20'!H4</f>
        <v>0</v>
      </c>
      <c r="Q18" s="10">
        <f t="shared" si="5"/>
        <v>0</v>
      </c>
      <c r="R18" s="18">
        <f>'OCT 20'!I4</f>
        <v>0</v>
      </c>
      <c r="S18" s="14">
        <f t="shared" ref="S18" si="143">IF(R18="Sans contrat",0,R18*S$4)</f>
        <v>0</v>
      </c>
      <c r="T18" s="18">
        <f>'OCT 20'!J4</f>
        <v>0</v>
      </c>
      <c r="U18" s="10">
        <f t="shared" si="7"/>
        <v>0</v>
      </c>
      <c r="V18" s="18">
        <f>'OCT 20'!K4</f>
        <v>0</v>
      </c>
      <c r="W18" s="14">
        <f t="shared" si="7"/>
        <v>0</v>
      </c>
      <c r="X18" s="18">
        <f>'OCT 20'!L4</f>
        <v>0</v>
      </c>
      <c r="Y18" s="10">
        <f t="shared" ref="Y18" si="144">IF(X18="Sans contrat",0,X18*Y$4)</f>
        <v>0</v>
      </c>
      <c r="Z18" s="18">
        <f>'OCT 20'!M4</f>
        <v>0</v>
      </c>
      <c r="AA18" s="14">
        <f t="shared" ref="AA18" si="145">IF(Z18="Sans contrat",0,Z18*AA$4)</f>
        <v>0</v>
      </c>
      <c r="AB18" s="18">
        <f>'OCT 20'!N4</f>
        <v>0</v>
      </c>
      <c r="AC18" s="10">
        <f t="shared" ref="AC18" si="146">IF(AB18="Sans contrat",0,AB18*AC$4)</f>
        <v>0</v>
      </c>
      <c r="AD18" s="18">
        <f>'OCT 20'!O4</f>
        <v>0</v>
      </c>
      <c r="AE18" s="10">
        <f t="shared" ref="AE18" si="147">IF(AD18="Sans contrat",0,AD18*AE$4)</f>
        <v>0</v>
      </c>
      <c r="AF18" s="18">
        <f>'OCT 20'!P4</f>
        <v>0</v>
      </c>
      <c r="AG18" s="10">
        <f t="shared" ref="AG18" si="148">IF(AF18="Sans contrat",0,AF18*AG$4)</f>
        <v>0</v>
      </c>
      <c r="AH18" s="18">
        <f>'OCT 20'!Q4</f>
        <v>0</v>
      </c>
      <c r="AI18" s="10">
        <f t="shared" ref="AI18:AK18" si="149">IF(AH18="Sans contrat",0,AH18*AI$4)</f>
        <v>0</v>
      </c>
      <c r="AJ18" s="18">
        <f>'OCT 20'!R4</f>
        <v>0</v>
      </c>
      <c r="AK18" s="14">
        <f t="shared" si="149"/>
        <v>0</v>
      </c>
      <c r="AL18" s="18">
        <f>'OCT 20'!S4</f>
        <v>0</v>
      </c>
      <c r="AM18" s="14">
        <f t="shared" si="14"/>
        <v>0</v>
      </c>
      <c r="AN18" s="18">
        <f>'OCT 20'!T4</f>
        <v>0</v>
      </c>
      <c r="AO18" s="14">
        <f t="shared" si="15"/>
        <v>0</v>
      </c>
    </row>
    <row r="19" spans="1:41" x14ac:dyDescent="0.3">
      <c r="A19" s="1">
        <v>44136</v>
      </c>
      <c r="B19" s="18">
        <f t="shared" si="16"/>
        <v>0</v>
      </c>
      <c r="C19" s="60">
        <f t="shared" si="17"/>
        <v>0</v>
      </c>
      <c r="D19" s="18">
        <f>'NOV 20'!B4</f>
        <v>0</v>
      </c>
      <c r="E19" s="10">
        <f t="shared" ref="E19" si="150">IF(D19="Sans contrat",0,D19*E$4)</f>
        <v>0</v>
      </c>
      <c r="F19" s="18">
        <f>'NOV 20'!C4</f>
        <v>0</v>
      </c>
      <c r="G19" s="14">
        <f t="shared" ref="G19" si="151">IF(F19="Sans contrat",0,F19*G$4)</f>
        <v>0</v>
      </c>
      <c r="H19" s="18">
        <f>'NOV 20'!D4</f>
        <v>0</v>
      </c>
      <c r="I19" s="10">
        <f t="shared" ref="I19" si="152">IF(H19="Sans contrat",0,H19*I$4)</f>
        <v>0</v>
      </c>
      <c r="J19" s="18">
        <f>'NOV 20'!E4</f>
        <v>0</v>
      </c>
      <c r="K19" s="14">
        <f t="shared" ref="K19" si="153">IF(J19="Sans contrat",0,J19*K$4)</f>
        <v>0</v>
      </c>
      <c r="L19" s="18">
        <f>'NOV 20'!F4</f>
        <v>0</v>
      </c>
      <c r="M19" s="10">
        <f t="shared" si="4"/>
        <v>0</v>
      </c>
      <c r="N19" s="18">
        <f>'NOV 20'!G4</f>
        <v>0</v>
      </c>
      <c r="O19" s="14">
        <f t="shared" si="4"/>
        <v>0</v>
      </c>
      <c r="P19" s="18">
        <f>'NOV 20'!H4</f>
        <v>0</v>
      </c>
      <c r="Q19" s="10">
        <f t="shared" si="5"/>
        <v>0</v>
      </c>
      <c r="R19" s="18">
        <f>'NOV 20'!I4</f>
        <v>0</v>
      </c>
      <c r="S19" s="14">
        <f t="shared" ref="S19" si="154">IF(R19="Sans contrat",0,R19*S$4)</f>
        <v>0</v>
      </c>
      <c r="T19" s="18">
        <f>'NOV 20'!J4</f>
        <v>0</v>
      </c>
      <c r="U19" s="10">
        <f t="shared" si="7"/>
        <v>0</v>
      </c>
      <c r="V19" s="18">
        <f>'NOV 20'!K4</f>
        <v>0</v>
      </c>
      <c r="W19" s="14">
        <f t="shared" si="7"/>
        <v>0</v>
      </c>
      <c r="X19" s="18">
        <f>'NOV 20'!L4</f>
        <v>0</v>
      </c>
      <c r="Y19" s="10">
        <f t="shared" ref="Y19" si="155">IF(X19="Sans contrat",0,X19*Y$4)</f>
        <v>0</v>
      </c>
      <c r="Z19" s="18">
        <f>'NOV 20'!M4</f>
        <v>0</v>
      </c>
      <c r="AA19" s="14">
        <f t="shared" ref="AA19" si="156">IF(Z19="Sans contrat",0,Z19*AA$4)</f>
        <v>0</v>
      </c>
      <c r="AB19" s="18">
        <f>'NOV 20'!N4</f>
        <v>0</v>
      </c>
      <c r="AC19" s="10">
        <f t="shared" ref="AC19" si="157">IF(AB19="Sans contrat",0,AB19*AC$4)</f>
        <v>0</v>
      </c>
      <c r="AD19" s="18">
        <f>'NOV 20'!O4</f>
        <v>0</v>
      </c>
      <c r="AE19" s="10">
        <f t="shared" ref="AE19" si="158">IF(AD19="Sans contrat",0,AD19*AE$4)</f>
        <v>0</v>
      </c>
      <c r="AF19" s="18">
        <f>'NOV 20'!P4</f>
        <v>0</v>
      </c>
      <c r="AG19" s="10">
        <f t="shared" ref="AG19" si="159">IF(AF19="Sans contrat",0,AF19*AG$4)</f>
        <v>0</v>
      </c>
      <c r="AH19" s="18">
        <f>'NOV 20'!Q4</f>
        <v>0</v>
      </c>
      <c r="AI19" s="10">
        <f t="shared" ref="AI19:AK19" si="160">IF(AH19="Sans contrat",0,AH19*AI$4)</f>
        <v>0</v>
      </c>
      <c r="AJ19" s="18">
        <f>'NOV 20'!R4</f>
        <v>0</v>
      </c>
      <c r="AK19" s="14">
        <f t="shared" si="160"/>
        <v>0</v>
      </c>
      <c r="AL19" s="18">
        <f>'NOV 20'!S4</f>
        <v>0</v>
      </c>
      <c r="AM19" s="14">
        <f t="shared" si="14"/>
        <v>0</v>
      </c>
      <c r="AN19" s="18">
        <f>'NOV 20'!T4</f>
        <v>0</v>
      </c>
      <c r="AO19" s="14">
        <f t="shared" si="15"/>
        <v>0</v>
      </c>
    </row>
    <row r="20" spans="1:41" ht="15" thickBot="1" x14ac:dyDescent="0.35">
      <c r="A20" s="11">
        <v>44166</v>
      </c>
      <c r="B20" s="19">
        <f t="shared" si="16"/>
        <v>0</v>
      </c>
      <c r="C20" s="61">
        <f t="shared" si="17"/>
        <v>0</v>
      </c>
      <c r="D20" s="19">
        <f>'DEC 20'!B4</f>
        <v>0</v>
      </c>
      <c r="E20" s="12">
        <f t="shared" ref="E20" si="161">IF(D20="Sans contrat",0,D20*E$4)</f>
        <v>0</v>
      </c>
      <c r="F20" s="19">
        <f>'DEC 20'!C4</f>
        <v>0</v>
      </c>
      <c r="G20" s="15">
        <f t="shared" ref="G20" si="162">IF(F20="Sans contrat",0,F20*G$4)</f>
        <v>0</v>
      </c>
      <c r="H20" s="19">
        <f>'DEC 20'!D4</f>
        <v>0</v>
      </c>
      <c r="I20" s="12">
        <f t="shared" ref="I20" si="163">IF(H20="Sans contrat",0,H20*I$4)</f>
        <v>0</v>
      </c>
      <c r="J20" s="19">
        <f>'DEC 20'!E4</f>
        <v>0</v>
      </c>
      <c r="K20" s="15">
        <f t="shared" ref="K20" si="164">IF(J20="Sans contrat",0,J20*K$4)</f>
        <v>0</v>
      </c>
      <c r="L20" s="19">
        <f>'DEC 20'!F4</f>
        <v>0</v>
      </c>
      <c r="M20" s="12">
        <f t="shared" si="4"/>
        <v>0</v>
      </c>
      <c r="N20" s="19">
        <f>'DEC 20'!G4</f>
        <v>0</v>
      </c>
      <c r="O20" s="15">
        <f t="shared" si="4"/>
        <v>0</v>
      </c>
      <c r="P20" s="19">
        <f>'DEC 20'!H4</f>
        <v>0</v>
      </c>
      <c r="Q20" s="12">
        <f t="shared" si="5"/>
        <v>0</v>
      </c>
      <c r="R20" s="19">
        <f>'DEC 20'!I4</f>
        <v>0</v>
      </c>
      <c r="S20" s="15">
        <f t="shared" ref="S20" si="165">IF(R20="Sans contrat",0,R20*S$4)</f>
        <v>0</v>
      </c>
      <c r="T20" s="19">
        <f>'DEC 20'!J4</f>
        <v>0</v>
      </c>
      <c r="U20" s="12">
        <f t="shared" si="7"/>
        <v>0</v>
      </c>
      <c r="V20" s="19">
        <f>'DEC 20'!K4</f>
        <v>0</v>
      </c>
      <c r="W20" s="15">
        <f t="shared" si="7"/>
        <v>0</v>
      </c>
      <c r="X20" s="19">
        <f>'DEC 20'!L4</f>
        <v>0</v>
      </c>
      <c r="Y20" s="12">
        <f t="shared" ref="Y20" si="166">IF(X20="Sans contrat",0,X20*Y$4)</f>
        <v>0</v>
      </c>
      <c r="Z20" s="19">
        <f>'DEC 20'!M4</f>
        <v>0</v>
      </c>
      <c r="AA20" s="15">
        <f t="shared" ref="AA20" si="167">IF(Z20="Sans contrat",0,Z20*AA$4)</f>
        <v>0</v>
      </c>
      <c r="AB20" s="19">
        <f>'DEC 20'!N4</f>
        <v>0</v>
      </c>
      <c r="AC20" s="12">
        <f t="shared" ref="AC20" si="168">IF(AB20="Sans contrat",0,AB20*AC$4)</f>
        <v>0</v>
      </c>
      <c r="AD20" s="19">
        <f>'DEC 20'!O4</f>
        <v>0</v>
      </c>
      <c r="AE20" s="12">
        <f t="shared" ref="AE20" si="169">IF(AD20="Sans contrat",0,AD20*AE$4)</f>
        <v>0</v>
      </c>
      <c r="AF20" s="19">
        <f>'DEC 20'!P4</f>
        <v>0</v>
      </c>
      <c r="AG20" s="12">
        <f t="shared" ref="AG20" si="170">IF(AF20="Sans contrat",0,AF20*AG$4)</f>
        <v>0</v>
      </c>
      <c r="AH20" s="19">
        <f>'DEC 20'!Q4</f>
        <v>0</v>
      </c>
      <c r="AI20" s="12">
        <f t="shared" ref="AI20:AK20" si="171">IF(AH20="Sans contrat",0,AH20*AI$4)</f>
        <v>0</v>
      </c>
      <c r="AJ20" s="19">
        <f>'DEC 20'!R4</f>
        <v>0</v>
      </c>
      <c r="AK20" s="15">
        <f t="shared" si="171"/>
        <v>0</v>
      </c>
      <c r="AL20" s="19">
        <f>'DEC 20'!S4</f>
        <v>0</v>
      </c>
      <c r="AM20" s="15">
        <f t="shared" si="14"/>
        <v>0</v>
      </c>
      <c r="AN20" s="19">
        <f>'DEC 20'!T4</f>
        <v>0</v>
      </c>
      <c r="AO20" s="15">
        <f t="shared" si="15"/>
        <v>0</v>
      </c>
    </row>
    <row r="21" spans="1:41" x14ac:dyDescent="0.3">
      <c r="A21" t="s">
        <v>35</v>
      </c>
      <c r="B21" s="18">
        <f t="shared" ref="B21:AG21" si="172">SUM(B6:B20)</f>
        <v>1014</v>
      </c>
      <c r="C21" s="16">
        <f t="shared" si="172"/>
        <v>28125</v>
      </c>
      <c r="D21" s="18">
        <f t="shared" si="172"/>
        <v>80</v>
      </c>
      <c r="E21" s="20">
        <f t="shared" si="172"/>
        <v>0</v>
      </c>
      <c r="F21" s="18">
        <f t="shared" si="172"/>
        <v>76</v>
      </c>
      <c r="G21" s="16">
        <f t="shared" si="172"/>
        <v>0</v>
      </c>
      <c r="H21" s="18">
        <f t="shared" si="172"/>
        <v>40</v>
      </c>
      <c r="I21" s="20">
        <f t="shared" si="172"/>
        <v>0</v>
      </c>
      <c r="J21" s="18">
        <f t="shared" si="172"/>
        <v>57</v>
      </c>
      <c r="K21" s="16">
        <f t="shared" si="172"/>
        <v>0</v>
      </c>
      <c r="L21" s="18">
        <f t="shared" si="172"/>
        <v>50</v>
      </c>
      <c r="M21" s="20">
        <f t="shared" si="172"/>
        <v>0</v>
      </c>
      <c r="N21" s="18">
        <f t="shared" si="172"/>
        <v>81</v>
      </c>
      <c r="O21" s="16">
        <f t="shared" si="172"/>
        <v>0</v>
      </c>
      <c r="P21" s="18">
        <f t="shared" si="172"/>
        <v>76</v>
      </c>
      <c r="Q21" s="20">
        <f t="shared" si="172"/>
        <v>0</v>
      </c>
      <c r="R21" s="18">
        <f t="shared" si="172"/>
        <v>9</v>
      </c>
      <c r="S21" s="16">
        <f t="shared" si="172"/>
        <v>0</v>
      </c>
      <c r="T21" s="18">
        <f t="shared" si="172"/>
        <v>74</v>
      </c>
      <c r="U21" s="20">
        <f t="shared" si="172"/>
        <v>0</v>
      </c>
      <c r="V21" s="18">
        <f t="shared" si="172"/>
        <v>68</v>
      </c>
      <c r="W21" s="16">
        <f t="shared" si="172"/>
        <v>0</v>
      </c>
      <c r="X21" s="18">
        <f t="shared" si="172"/>
        <v>218</v>
      </c>
      <c r="Y21" s="20">
        <f t="shared" si="172"/>
        <v>0</v>
      </c>
      <c r="Z21" s="18">
        <f t="shared" si="172"/>
        <v>45</v>
      </c>
      <c r="AA21" s="16">
        <f t="shared" si="172"/>
        <v>28125</v>
      </c>
      <c r="AB21" s="18">
        <f t="shared" si="172"/>
        <v>18</v>
      </c>
      <c r="AC21" s="16">
        <f t="shared" si="172"/>
        <v>0</v>
      </c>
      <c r="AD21" s="18">
        <f t="shared" si="172"/>
        <v>36</v>
      </c>
      <c r="AE21" s="16">
        <f t="shared" si="172"/>
        <v>0</v>
      </c>
      <c r="AF21" s="18">
        <f t="shared" si="172"/>
        <v>55</v>
      </c>
      <c r="AG21" s="16">
        <f t="shared" si="172"/>
        <v>0</v>
      </c>
      <c r="AH21" s="18">
        <f>SUM(AH7:AH20)</f>
        <v>17</v>
      </c>
      <c r="AI21" s="20">
        <f>SUM(AI6:AI20)</f>
        <v>0</v>
      </c>
      <c r="AJ21" s="18">
        <f>SUM(AJ7:AJ20)</f>
        <v>14</v>
      </c>
      <c r="AK21" s="16">
        <f>SUM(AK6:AK20)</f>
        <v>0</v>
      </c>
      <c r="AL21" s="18">
        <f>SUM(AL7:AL20)</f>
        <v>22</v>
      </c>
      <c r="AM21" s="16">
        <f>SUM(AM6:AM20)</f>
        <v>0</v>
      </c>
      <c r="AN21" s="18">
        <f>SUM(AN7:AN20)</f>
        <v>22</v>
      </c>
      <c r="AO21" s="16">
        <f>SUM(AO6:AO20)</f>
        <v>0</v>
      </c>
    </row>
    <row r="23" spans="1:41" ht="73.95" customHeight="1" x14ac:dyDescent="0.3">
      <c r="V23" s="86" t="s">
        <v>126</v>
      </c>
      <c r="W23" s="86"/>
      <c r="X23" s="85" t="s">
        <v>125</v>
      </c>
      <c r="Y23" s="85"/>
    </row>
  </sheetData>
  <mergeCells count="63">
    <mergeCell ref="AN1:AO1"/>
    <mergeCell ref="AN2:AO2"/>
    <mergeCell ref="AN3:AO3"/>
    <mergeCell ref="AF1:AG1"/>
    <mergeCell ref="AL1:AM1"/>
    <mergeCell ref="AH1:AI1"/>
    <mergeCell ref="AJ1:AK1"/>
    <mergeCell ref="AL2:AM2"/>
    <mergeCell ref="AL3:AM3"/>
    <mergeCell ref="AJ2:AK2"/>
    <mergeCell ref="AJ3:AK3"/>
    <mergeCell ref="AH2:AI2"/>
    <mergeCell ref="AH3:AI3"/>
    <mergeCell ref="AB3:AC3"/>
    <mergeCell ref="AD3:AE3"/>
    <mergeCell ref="AF3:AG3"/>
    <mergeCell ref="AB1:AC1"/>
    <mergeCell ref="AF2:AG2"/>
    <mergeCell ref="AD1:AE1"/>
    <mergeCell ref="AB2:AC2"/>
    <mergeCell ref="AD2:AE2"/>
    <mergeCell ref="J2:K2"/>
    <mergeCell ref="F2:G2"/>
    <mergeCell ref="F3:G3"/>
    <mergeCell ref="J3:K3"/>
    <mergeCell ref="J1:K1"/>
    <mergeCell ref="F1:G1"/>
    <mergeCell ref="H2:I2"/>
    <mergeCell ref="D2:E2"/>
    <mergeCell ref="H3:I3"/>
    <mergeCell ref="D3:E3"/>
    <mergeCell ref="H1:I1"/>
    <mergeCell ref="D1:E1"/>
    <mergeCell ref="R3:S3"/>
    <mergeCell ref="T2:U2"/>
    <mergeCell ref="R2:S2"/>
    <mergeCell ref="L1:M1"/>
    <mergeCell ref="P1:Q1"/>
    <mergeCell ref="T1:U1"/>
    <mergeCell ref="N1:O1"/>
    <mergeCell ref="R1:S1"/>
    <mergeCell ref="X23:Y23"/>
    <mergeCell ref="V23:W23"/>
    <mergeCell ref="B1:C1"/>
    <mergeCell ref="B2:C2"/>
    <mergeCell ref="B3:C3"/>
    <mergeCell ref="B4:C4"/>
    <mergeCell ref="L3:M3"/>
    <mergeCell ref="N3:O3"/>
    <mergeCell ref="P3:Q3"/>
    <mergeCell ref="L2:M2"/>
    <mergeCell ref="P2:Q2"/>
    <mergeCell ref="N2:O2"/>
    <mergeCell ref="V1:W1"/>
    <mergeCell ref="V2:W2"/>
    <mergeCell ref="V3:W3"/>
    <mergeCell ref="T3:U3"/>
    <mergeCell ref="Z1:AA1"/>
    <mergeCell ref="Z2:AA2"/>
    <mergeCell ref="Z3:AA3"/>
    <mergeCell ref="X1:Y1"/>
    <mergeCell ref="X2:Y2"/>
    <mergeCell ref="X3:Y3"/>
  </mergeCells>
  <pageMargins left="0.7" right="0.7" top="0.75" bottom="0.75" header="0.3" footer="0.3"/>
  <pageSetup paperSize="9" orientation="portrait" r:id="rId1"/>
  <ignoredErrors>
    <ignoredError sqref="F6:F20 H6:H20 J6:J20 L6:L7 L8:L20 N6:N20 AF6:AF20 AD6:AD7 AD8:AD20 AB6:AB20 Z6:Z20 X6:X20 V6:V20 T6:T20 R6:R20 P6:P20 AH6:AH21 AI21:AK21 AJ6:AJ20 AL6:AO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82B4-33C9-4700-B60F-4E24B85D0448}">
  <dimension ref="A1:Q18"/>
  <sheetViews>
    <sheetView zoomScale="85" zoomScaleNormal="85" workbookViewId="0">
      <selection activeCell="H29" sqref="H29"/>
    </sheetView>
  </sheetViews>
  <sheetFormatPr baseColWidth="10" defaultRowHeight="14.4" x14ac:dyDescent="0.3"/>
  <cols>
    <col min="3" max="3" width="12.109375" style="10" bestFit="1" customWidth="1"/>
    <col min="4" max="4" width="11.5546875" style="22"/>
    <col min="5" max="5" width="12.109375" style="10" bestFit="1" customWidth="1"/>
    <col min="6" max="6" width="11.5546875" style="22"/>
    <col min="7" max="7" width="12.109375" style="10" bestFit="1" customWidth="1"/>
    <col min="8" max="8" width="11.5546875" style="22"/>
    <col min="9" max="9" width="12.109375" style="10" bestFit="1" customWidth="1"/>
    <col min="10" max="10" width="11.5546875" style="22"/>
    <col min="11" max="11" width="12.109375" style="10" bestFit="1" customWidth="1"/>
    <col min="12" max="12" width="11.5546875" style="22"/>
    <col min="13" max="13" width="12.109375" style="10" bestFit="1" customWidth="1"/>
    <col min="14" max="14" width="11.5546875" style="22"/>
    <col min="15" max="15" width="12.109375" style="10" bestFit="1" customWidth="1"/>
    <col min="16" max="16" width="11.5546875" style="22"/>
    <col min="17" max="17" width="12.109375" style="10" bestFit="1" customWidth="1"/>
  </cols>
  <sheetData>
    <row r="1" spans="1:17" ht="29.4" customHeight="1" x14ac:dyDescent="0.3">
      <c r="A1" s="2"/>
      <c r="B1" s="89" t="s">
        <v>35</v>
      </c>
      <c r="C1" s="86"/>
      <c r="D1" s="91" t="s">
        <v>117</v>
      </c>
      <c r="E1" s="92"/>
      <c r="F1" s="91" t="s">
        <v>118</v>
      </c>
      <c r="G1" s="92"/>
      <c r="H1" s="91" t="s">
        <v>119</v>
      </c>
      <c r="I1" s="92"/>
      <c r="J1" s="89" t="s">
        <v>120</v>
      </c>
      <c r="K1" s="90"/>
      <c r="L1" s="89" t="s">
        <v>121</v>
      </c>
      <c r="M1" s="90"/>
      <c r="N1" s="89" t="s">
        <v>122</v>
      </c>
      <c r="O1" s="90"/>
      <c r="P1" s="89" t="s">
        <v>123</v>
      </c>
      <c r="Q1" s="90"/>
    </row>
    <row r="2" spans="1:17" ht="15" thickBot="1" x14ac:dyDescent="0.35">
      <c r="A2" s="8"/>
      <c r="B2" s="17" t="s">
        <v>21</v>
      </c>
      <c r="C2" s="9" t="s">
        <v>22</v>
      </c>
      <c r="D2" s="67" t="s">
        <v>21</v>
      </c>
      <c r="E2" s="13" t="s">
        <v>22</v>
      </c>
      <c r="F2" s="67" t="s">
        <v>21</v>
      </c>
      <c r="G2" s="13" t="s">
        <v>22</v>
      </c>
      <c r="H2" s="67" t="s">
        <v>21</v>
      </c>
      <c r="I2" s="13" t="s">
        <v>22</v>
      </c>
      <c r="J2" s="67" t="s">
        <v>21</v>
      </c>
      <c r="K2" s="13" t="s">
        <v>22</v>
      </c>
      <c r="L2" s="67" t="s">
        <v>21</v>
      </c>
      <c r="M2" s="13" t="s">
        <v>22</v>
      </c>
      <c r="N2" s="67" t="s">
        <v>21</v>
      </c>
      <c r="O2" s="13" t="s">
        <v>22</v>
      </c>
      <c r="P2" s="67" t="s">
        <v>21</v>
      </c>
      <c r="Q2" s="13" t="s">
        <v>22</v>
      </c>
    </row>
    <row r="3" spans="1:17" x14ac:dyDescent="0.3">
      <c r="A3" s="1">
        <v>43739</v>
      </c>
      <c r="B3" s="62">
        <f>SUM(D3,F3,H3,J3,L3,N3,P3)</f>
        <v>264.5</v>
      </c>
      <c r="C3" s="73">
        <f>SUM(E3,G3,I3,K3,M3,O3,Q3)</f>
        <v>9062.5</v>
      </c>
      <c r="D3" s="68">
        <f>SUM('PLAN DE CHARGE - RECAP'!D6/2,'PLAN DE CHARGE - RECAP'!Z6,'PLAN DE CHARGE - RECAP'!AJ6)</f>
        <v>26</v>
      </c>
      <c r="E3" s="71">
        <f>SUM('PLAN DE CHARGE - RECAP'!E6,'PLAN DE CHARGE - RECAP'!AA6,'PLAN DE CHARGE - RECAP'!AK6)</f>
        <v>9062.5</v>
      </c>
      <c r="F3" s="68">
        <f>SUM('PLAN DE CHARGE - RECAP'!D6/2,'PLAN DE CHARGE - RECAP'!F6,'PLAN DE CHARGE - RECAP'!H6,'PLAN DE CHARGE - RECAP'!J6,'PLAN DE CHARGE - RECAP'!L6,'PLAN DE CHARGE - RECAP'!AH6,'PLAN DE CHARGE - RECAP'!AL6,'PLAN DE CHARGE - RECAP'!AN6)</f>
        <v>54.5</v>
      </c>
      <c r="G3" s="71">
        <f>SUM('PLAN DE CHARGE - RECAP'!G6,'PLAN DE CHARGE - RECAP'!I6,'PLAN DE CHARGE - RECAP'!K6,'PLAN DE CHARGE - RECAP'!M6,'PLAN DE CHARGE - RECAP'!AI6,'PLAN DE CHARGE - RECAP'!AM6,'PLAN DE CHARGE - RECAP'!AO6)</f>
        <v>0</v>
      </c>
      <c r="H3" s="68">
        <f>SUM('PLAN DE CHARGE - RECAP'!N6,'PLAN DE CHARGE - RECAP'!P6,'PLAN DE CHARGE - RECAP'!AH6,'PLAN DE CHARGE - RECAP'!AL6,'PLAN DE CHARGE - RECAP'!AN6)</f>
        <v>46</v>
      </c>
      <c r="I3" s="71">
        <f>SUM('PLAN DE CHARGE - RECAP'!O6,'PLAN DE CHARGE - RECAP'!Q6)</f>
        <v>0</v>
      </c>
      <c r="J3" s="68">
        <f>'PLAN DE CHARGE - RECAP'!R6</f>
        <v>0</v>
      </c>
      <c r="K3" s="71">
        <f>'PLAN DE CHARGE - RECAP'!S6</f>
        <v>0</v>
      </c>
      <c r="L3" s="70">
        <f>SUM('PLAN DE CHARGE - RECAP'!T6,'PLAN DE CHARGE - RECAP'!V6,'PLAN DE CHARGE - RECAP'!X6)</f>
        <v>138</v>
      </c>
      <c r="M3" s="10">
        <f>SUM('PLAN DE CHARGE - RECAP'!U6,'PLAN DE CHARGE - RECAP'!W6,'PLAN DE CHARGE - RECAP'!Y6)</f>
        <v>0</v>
      </c>
      <c r="N3" s="68">
        <f>SUM('PLAN DE CHARGE - RECAP'!AB6,'PLAN DE CHARGE - RECAP'!AD6)</f>
        <v>0</v>
      </c>
      <c r="O3" s="71">
        <f>SUM('PLAN DE CHARGE - RECAP'!AC6,'PLAN DE CHARGE - RECAP'!AE6)</f>
        <v>0</v>
      </c>
      <c r="P3" s="68">
        <f>'PLAN DE CHARGE - RECAP'!AF6</f>
        <v>0</v>
      </c>
      <c r="Q3" s="71">
        <f>'PLAN DE CHARGE - RECAP'!AG6</f>
        <v>0</v>
      </c>
    </row>
    <row r="4" spans="1:17" x14ac:dyDescent="0.3">
      <c r="A4" s="1">
        <v>43770</v>
      </c>
      <c r="B4" s="18">
        <f t="shared" ref="B4:B17" si="0">SUM(D4,F4,H4,J4,L4,N4,P4)</f>
        <v>217</v>
      </c>
      <c r="C4" s="10">
        <f t="shared" ref="C4:C17" si="1">SUM(E4,G4,I4,K4,M4,O4,Q4)</f>
        <v>7500</v>
      </c>
      <c r="D4" s="68">
        <f>SUM('PLAN DE CHARGE - RECAP'!D7/2,'PLAN DE CHARGE - RECAP'!Z7,'PLAN DE CHARGE - RECAP'!AJ7)</f>
        <v>21.5</v>
      </c>
      <c r="E4" s="14">
        <f>SUM('PLAN DE CHARGE - RECAP'!E7,'PLAN DE CHARGE - RECAP'!AA7,'PLAN DE CHARGE - RECAP'!AK7)</f>
        <v>7500</v>
      </c>
      <c r="F4" s="68">
        <f>SUM('PLAN DE CHARGE - RECAP'!D7/2,'PLAN DE CHARGE - RECAP'!F7,'PLAN DE CHARGE - RECAP'!H7,'PLAN DE CHARGE - RECAP'!J7,'PLAN DE CHARGE - RECAP'!L7,'PLAN DE CHARGE - RECAP'!AH7,'PLAN DE CHARGE - RECAP'!AL7,'PLAN DE CHARGE - RECAP'!AN7)</f>
        <v>77.5</v>
      </c>
      <c r="G4" s="14">
        <f>SUM('PLAN DE CHARGE - RECAP'!G7,'PLAN DE CHARGE - RECAP'!I7,'PLAN DE CHARGE - RECAP'!K7,'PLAN DE CHARGE - RECAP'!M7,'PLAN DE CHARGE - RECAP'!AI7,'PLAN DE CHARGE - RECAP'!AM7,'PLAN DE CHARGE - RECAP'!AO7)</f>
        <v>0</v>
      </c>
      <c r="H4" s="68">
        <f>SUM('PLAN DE CHARGE - RECAP'!N7,'PLAN DE CHARGE - RECAP'!P7)</f>
        <v>38</v>
      </c>
      <c r="I4" s="14">
        <f>SUM('PLAN DE CHARGE - RECAP'!O7,'PLAN DE CHARGE - RECAP'!Q7)</f>
        <v>0</v>
      </c>
      <c r="J4" s="68">
        <f>'PLAN DE CHARGE - RECAP'!R7</f>
        <v>3</v>
      </c>
      <c r="K4" s="14">
        <f>'PLAN DE CHARGE - RECAP'!S7</f>
        <v>0</v>
      </c>
      <c r="L4" s="68">
        <f>SUM('PLAN DE CHARGE - RECAP'!T7,'PLAN DE CHARGE - RECAP'!V7,'PLAN DE CHARGE - RECAP'!X7)</f>
        <v>76</v>
      </c>
      <c r="M4" s="14">
        <f>SUM('PLAN DE CHARGE - RECAP'!U7,'PLAN DE CHARGE - RECAP'!W7,'PLAN DE CHARGE - RECAP'!Y7)</f>
        <v>0</v>
      </c>
      <c r="N4" s="68">
        <f>SUM('PLAN DE CHARGE - RECAP'!AB7,'PLAN DE CHARGE - RECAP'!AD7)</f>
        <v>1</v>
      </c>
      <c r="O4" s="14">
        <f>SUM('PLAN DE CHARGE - RECAP'!AC7,'PLAN DE CHARGE - RECAP'!AE7)</f>
        <v>0</v>
      </c>
      <c r="P4" s="68">
        <f>'PLAN DE CHARGE - RECAP'!AF7</f>
        <v>0</v>
      </c>
      <c r="Q4" s="14">
        <f>'PLAN DE CHARGE - RECAP'!AG7</f>
        <v>0</v>
      </c>
    </row>
    <row r="5" spans="1:17" x14ac:dyDescent="0.3">
      <c r="A5" s="1">
        <v>43800</v>
      </c>
      <c r="B5" s="18">
        <f t="shared" si="0"/>
        <v>195.5</v>
      </c>
      <c r="C5" s="10">
        <f t="shared" si="1"/>
        <v>5937.5</v>
      </c>
      <c r="D5" s="68">
        <f>SUM('PLAN DE CHARGE - RECAP'!D8/2,'PLAN DE CHARGE - RECAP'!Z8,'PLAN DE CHARGE - RECAP'!AJ8)</f>
        <v>17.5</v>
      </c>
      <c r="E5" s="14">
        <f>SUM('PLAN DE CHARGE - RECAP'!E8,'PLAN DE CHARGE - RECAP'!AA8,'PLAN DE CHARGE - RECAP'!AK8)</f>
        <v>5937.5</v>
      </c>
      <c r="F5" s="68">
        <f>SUM('PLAN DE CHARGE - RECAP'!D8/2,'PLAN DE CHARGE - RECAP'!F8,'PLAN DE CHARGE - RECAP'!H8,'PLAN DE CHARGE - RECAP'!J8,'PLAN DE CHARGE - RECAP'!L8,'PLAN DE CHARGE - RECAP'!AH8,'PLAN DE CHARGE - RECAP'!AL8,'PLAN DE CHARGE - RECAP'!AN8)</f>
        <v>64</v>
      </c>
      <c r="G5" s="14">
        <f>SUM('PLAN DE CHARGE - RECAP'!G8,'PLAN DE CHARGE - RECAP'!I8,'PLAN DE CHARGE - RECAP'!K8,'PLAN DE CHARGE - RECAP'!M8,'PLAN DE CHARGE - RECAP'!AI8,'PLAN DE CHARGE - RECAP'!AM8,'PLAN DE CHARGE - RECAP'!AO8)</f>
        <v>0</v>
      </c>
      <c r="H5" s="68">
        <f>SUM('PLAN DE CHARGE - RECAP'!N8,'PLAN DE CHARGE - RECAP'!P8)</f>
        <v>34</v>
      </c>
      <c r="I5" s="14">
        <f>SUM('PLAN DE CHARGE - RECAP'!O8,'PLAN DE CHARGE - RECAP'!Q8)</f>
        <v>0</v>
      </c>
      <c r="J5" s="68">
        <f>'PLAN DE CHARGE - RECAP'!R8</f>
        <v>0</v>
      </c>
      <c r="K5" s="14">
        <f>'PLAN DE CHARGE - RECAP'!S8</f>
        <v>0</v>
      </c>
      <c r="L5" s="68">
        <f>SUM('PLAN DE CHARGE - RECAP'!T8,'PLAN DE CHARGE - RECAP'!V8,'PLAN DE CHARGE - RECAP'!X8)</f>
        <v>70</v>
      </c>
      <c r="M5" s="14">
        <f>SUM('PLAN DE CHARGE - RECAP'!U8,'PLAN DE CHARGE - RECAP'!W8,'PLAN DE CHARGE - RECAP'!Y8)</f>
        <v>0</v>
      </c>
      <c r="N5" s="68">
        <f>SUM('PLAN DE CHARGE - RECAP'!AB8,'PLAN DE CHARGE - RECAP'!AD8)</f>
        <v>3</v>
      </c>
      <c r="O5" s="14">
        <f>SUM('PLAN DE CHARGE - RECAP'!AC8,'PLAN DE CHARGE - RECAP'!AE8)</f>
        <v>0</v>
      </c>
      <c r="P5" s="68">
        <f>'PLAN DE CHARGE - RECAP'!AF8</f>
        <v>7</v>
      </c>
      <c r="Q5" s="14">
        <f>'PLAN DE CHARGE - RECAP'!AG8</f>
        <v>0</v>
      </c>
    </row>
    <row r="6" spans="1:17" x14ac:dyDescent="0.3">
      <c r="A6" s="1">
        <v>43831</v>
      </c>
      <c r="B6" s="18">
        <f t="shared" si="0"/>
        <v>5</v>
      </c>
      <c r="C6" s="10">
        <f t="shared" si="1"/>
        <v>0</v>
      </c>
      <c r="D6" s="68">
        <f>SUM('PLAN DE CHARGE - RECAP'!D9/2,'PLAN DE CHARGE - RECAP'!Z9,'PLAN DE CHARGE - RECAP'!AJ9)</f>
        <v>0</v>
      </c>
      <c r="E6" s="14">
        <f>SUM('PLAN DE CHARGE - RECAP'!E9,'PLAN DE CHARGE - RECAP'!AA9,'PLAN DE CHARGE - RECAP'!AK9)</f>
        <v>0</v>
      </c>
      <c r="F6" s="68">
        <f>SUM('PLAN DE CHARGE - RECAP'!D9/2,'PLAN DE CHARGE - RECAP'!F9,'PLAN DE CHARGE - RECAP'!H9,'PLAN DE CHARGE - RECAP'!J9,'PLAN DE CHARGE - RECAP'!L9,'PLAN DE CHARGE - RECAP'!AH9,'PLAN DE CHARGE - RECAP'!AL9,'PLAN DE CHARGE - RECAP'!AN9)</f>
        <v>0</v>
      </c>
      <c r="G6" s="14">
        <f>SUM('PLAN DE CHARGE - RECAP'!G9,'PLAN DE CHARGE - RECAP'!I9,'PLAN DE CHARGE - RECAP'!K9,'PLAN DE CHARGE - RECAP'!M9,'PLAN DE CHARGE - RECAP'!AI9,'PLAN DE CHARGE - RECAP'!AM9,'PLAN DE CHARGE - RECAP'!AO9)</f>
        <v>0</v>
      </c>
      <c r="H6" s="68">
        <f>SUM('PLAN DE CHARGE - RECAP'!N9,'PLAN DE CHARGE - RECAP'!P9)</f>
        <v>0</v>
      </c>
      <c r="I6" s="14">
        <f>SUM('PLAN DE CHARGE - RECAP'!O9,'PLAN DE CHARGE - RECAP'!Q9)</f>
        <v>0</v>
      </c>
      <c r="J6" s="68">
        <f>'PLAN DE CHARGE - RECAP'!R9</f>
        <v>0</v>
      </c>
      <c r="K6" s="14">
        <f>'PLAN DE CHARGE - RECAP'!S9</f>
        <v>0</v>
      </c>
      <c r="L6" s="68">
        <f>SUM('PLAN DE CHARGE - RECAP'!T9,'PLAN DE CHARGE - RECAP'!V9,'PLAN DE CHARGE - RECAP'!X9)</f>
        <v>0</v>
      </c>
      <c r="M6" s="14">
        <f>SUM('PLAN DE CHARGE - RECAP'!U9,'PLAN DE CHARGE - RECAP'!W9,'PLAN DE CHARGE - RECAP'!Y9)</f>
        <v>0</v>
      </c>
      <c r="N6" s="68">
        <f>SUM('PLAN DE CHARGE - RECAP'!AB9,'PLAN DE CHARGE - RECAP'!AD9)</f>
        <v>0</v>
      </c>
      <c r="O6" s="14">
        <f>SUM('PLAN DE CHARGE - RECAP'!AC9,'PLAN DE CHARGE - RECAP'!AE9)</f>
        <v>0</v>
      </c>
      <c r="P6" s="68">
        <f>'PLAN DE CHARGE - RECAP'!AF9</f>
        <v>5</v>
      </c>
      <c r="Q6" s="14">
        <f>'PLAN DE CHARGE - RECAP'!AG9</f>
        <v>0</v>
      </c>
    </row>
    <row r="7" spans="1:17" x14ac:dyDescent="0.3">
      <c r="A7" s="1">
        <v>43862</v>
      </c>
      <c r="B7" s="18">
        <f t="shared" si="0"/>
        <v>25</v>
      </c>
      <c r="C7" s="10">
        <f t="shared" si="1"/>
        <v>0</v>
      </c>
      <c r="D7" s="68">
        <f>SUM('PLAN DE CHARGE - RECAP'!D10/2,'PLAN DE CHARGE - RECAP'!Z10,'PLAN DE CHARGE - RECAP'!AJ10)</f>
        <v>0</v>
      </c>
      <c r="E7" s="14">
        <f>SUM('PLAN DE CHARGE - RECAP'!E10,'PLAN DE CHARGE - RECAP'!AA10,'PLAN DE CHARGE - RECAP'!AK10)</f>
        <v>0</v>
      </c>
      <c r="F7" s="68">
        <f>SUM('PLAN DE CHARGE - RECAP'!D10/2,'PLAN DE CHARGE - RECAP'!F10,'PLAN DE CHARGE - RECAP'!H10,'PLAN DE CHARGE - RECAP'!J10,'PLAN DE CHARGE - RECAP'!L10,'PLAN DE CHARGE - RECAP'!AH10,'PLAN DE CHARGE - RECAP'!AL10,'PLAN DE CHARGE - RECAP'!AN10)</f>
        <v>0</v>
      </c>
      <c r="G7" s="14">
        <f>SUM('PLAN DE CHARGE - RECAP'!G10,'PLAN DE CHARGE - RECAP'!I10,'PLAN DE CHARGE - RECAP'!K10,'PLAN DE CHARGE - RECAP'!M10,'PLAN DE CHARGE - RECAP'!AI10,'PLAN DE CHARGE - RECAP'!AM10,'PLAN DE CHARGE - RECAP'!AO10)</f>
        <v>0</v>
      </c>
      <c r="H7" s="68">
        <f>SUM('PLAN DE CHARGE - RECAP'!N10,'PLAN DE CHARGE - RECAP'!P10)</f>
        <v>0</v>
      </c>
      <c r="I7" s="14">
        <f>SUM('PLAN DE CHARGE - RECAP'!O10,'PLAN DE CHARGE - RECAP'!Q10)</f>
        <v>0</v>
      </c>
      <c r="J7" s="68">
        <f>'PLAN DE CHARGE - RECAP'!R10</f>
        <v>0</v>
      </c>
      <c r="K7" s="14">
        <f>'PLAN DE CHARGE - RECAP'!S10</f>
        <v>0</v>
      </c>
      <c r="L7" s="68">
        <f>SUM('PLAN DE CHARGE - RECAP'!T10,'PLAN DE CHARGE - RECAP'!V10,'PLAN DE CHARGE - RECAP'!X10)</f>
        <v>0</v>
      </c>
      <c r="M7" s="14">
        <f>SUM('PLAN DE CHARGE - RECAP'!U10,'PLAN DE CHARGE - RECAP'!W10,'PLAN DE CHARGE - RECAP'!Y10)</f>
        <v>0</v>
      </c>
      <c r="N7" s="68">
        <f>SUM('PLAN DE CHARGE - RECAP'!AB10,'PLAN DE CHARGE - RECAP'!AD10)</f>
        <v>15</v>
      </c>
      <c r="O7" s="14">
        <f>SUM('PLAN DE CHARGE - RECAP'!AC10,'PLAN DE CHARGE - RECAP'!AE10)</f>
        <v>0</v>
      </c>
      <c r="P7" s="68">
        <f>'PLAN DE CHARGE - RECAP'!AF10</f>
        <v>10</v>
      </c>
      <c r="Q7" s="14">
        <f>'PLAN DE CHARGE - RECAP'!AG10</f>
        <v>0</v>
      </c>
    </row>
    <row r="8" spans="1:17" x14ac:dyDescent="0.3">
      <c r="A8" s="1">
        <v>43891</v>
      </c>
      <c r="B8" s="18">
        <f t="shared" si="0"/>
        <v>291</v>
      </c>
      <c r="C8" s="10">
        <f t="shared" si="1"/>
        <v>5625</v>
      </c>
      <c r="D8" s="68">
        <f>SUM('PLAN DE CHARGE - RECAP'!D11/2,'PLAN DE CHARGE - RECAP'!Z11,'PLAN DE CHARGE - RECAP'!AJ11)</f>
        <v>34</v>
      </c>
      <c r="E8" s="14">
        <f>SUM('PLAN DE CHARGE - RECAP'!E11,'PLAN DE CHARGE - RECAP'!AA11,'PLAN DE CHARGE - RECAP'!AK11)</f>
        <v>5625</v>
      </c>
      <c r="F8" s="68">
        <f>SUM('PLAN DE CHARGE - RECAP'!D11/2,'PLAN DE CHARGE - RECAP'!F11,'PLAN DE CHARGE - RECAP'!H11,'PLAN DE CHARGE - RECAP'!J11,'PLAN DE CHARGE - RECAP'!L11,'PLAN DE CHARGE - RECAP'!AH11,'PLAN DE CHARGE - RECAP'!AL11,'PLAN DE CHARGE - RECAP'!AN11)</f>
        <v>128</v>
      </c>
      <c r="G8" s="14">
        <f>SUM('PLAN DE CHARGE - RECAP'!G11,'PLAN DE CHARGE - RECAP'!I11,'PLAN DE CHARGE - RECAP'!K11,'PLAN DE CHARGE - RECAP'!M11,'PLAN DE CHARGE - RECAP'!AI11,'PLAN DE CHARGE - RECAP'!AM11,'PLAN DE CHARGE - RECAP'!AO11)</f>
        <v>0</v>
      </c>
      <c r="H8" s="68">
        <f>SUM('PLAN DE CHARGE - RECAP'!N11,'PLAN DE CHARGE - RECAP'!P11)</f>
        <v>39</v>
      </c>
      <c r="I8" s="14">
        <f>SUM('PLAN DE CHARGE - RECAP'!O11,'PLAN DE CHARGE - RECAP'!Q11)</f>
        <v>0</v>
      </c>
      <c r="J8" s="68">
        <f>'PLAN DE CHARGE - RECAP'!R11</f>
        <v>6</v>
      </c>
      <c r="K8" s="14">
        <f>'PLAN DE CHARGE - RECAP'!S11</f>
        <v>0</v>
      </c>
      <c r="L8" s="68">
        <f>SUM('PLAN DE CHARGE - RECAP'!T11,'PLAN DE CHARGE - RECAP'!V11,'PLAN DE CHARGE - RECAP'!X11)</f>
        <v>76</v>
      </c>
      <c r="M8" s="14">
        <f>SUM('PLAN DE CHARGE - RECAP'!U11,'PLAN DE CHARGE - RECAP'!W11,'PLAN DE CHARGE - RECAP'!Y11)</f>
        <v>0</v>
      </c>
      <c r="N8" s="68">
        <f>SUM('PLAN DE CHARGE - RECAP'!AB11,'PLAN DE CHARGE - RECAP'!AD11)</f>
        <v>5</v>
      </c>
      <c r="O8" s="14">
        <f>SUM('PLAN DE CHARGE - RECAP'!AC11,'PLAN DE CHARGE - RECAP'!AE11)</f>
        <v>0</v>
      </c>
      <c r="P8" s="68">
        <f>'PLAN DE CHARGE - RECAP'!AF11</f>
        <v>3</v>
      </c>
      <c r="Q8" s="14">
        <f>'PLAN DE CHARGE - RECAP'!AG11</f>
        <v>0</v>
      </c>
    </row>
    <row r="9" spans="1:17" x14ac:dyDescent="0.3">
      <c r="A9" s="1">
        <v>43922</v>
      </c>
      <c r="B9" s="18">
        <f t="shared" si="0"/>
        <v>37</v>
      </c>
      <c r="C9" s="10">
        <f t="shared" si="1"/>
        <v>0</v>
      </c>
      <c r="D9" s="68">
        <f>SUM('PLAN DE CHARGE - RECAP'!D12/2,'PLAN DE CHARGE - RECAP'!Z12,'PLAN DE CHARGE - RECAP'!AJ12)</f>
        <v>0</v>
      </c>
      <c r="E9" s="14">
        <f>SUM('PLAN DE CHARGE - RECAP'!E12,'PLAN DE CHARGE - RECAP'!AA12,'PLAN DE CHARGE - RECAP'!AK12)</f>
        <v>0</v>
      </c>
      <c r="F9" s="68">
        <f>SUM('PLAN DE CHARGE - RECAP'!D12/2,'PLAN DE CHARGE - RECAP'!F12,'PLAN DE CHARGE - RECAP'!H12,'PLAN DE CHARGE - RECAP'!J12,'PLAN DE CHARGE - RECAP'!L12,'PLAN DE CHARGE - RECAP'!AH12,'PLAN DE CHARGE - RECAP'!AL12,'PLAN DE CHARGE - RECAP'!AN12)</f>
        <v>0</v>
      </c>
      <c r="G9" s="14">
        <f>SUM('PLAN DE CHARGE - RECAP'!G12,'PLAN DE CHARGE - RECAP'!I12,'PLAN DE CHARGE - RECAP'!K12,'PLAN DE CHARGE - RECAP'!M12,'PLAN DE CHARGE - RECAP'!AI12,'PLAN DE CHARGE - RECAP'!AM12,'PLAN DE CHARGE - RECAP'!AO12)</f>
        <v>0</v>
      </c>
      <c r="H9" s="68">
        <f>SUM('PLAN DE CHARGE - RECAP'!N12,'PLAN DE CHARGE - RECAP'!P12)</f>
        <v>0</v>
      </c>
      <c r="I9" s="14">
        <f>SUM('PLAN DE CHARGE - RECAP'!O12,'PLAN DE CHARGE - RECAP'!Q12)</f>
        <v>0</v>
      </c>
      <c r="J9" s="68">
        <f>'PLAN DE CHARGE - RECAP'!R12</f>
        <v>0</v>
      </c>
      <c r="K9" s="14">
        <f>'PLAN DE CHARGE - RECAP'!S12</f>
        <v>0</v>
      </c>
      <c r="L9" s="68">
        <f>SUM('PLAN DE CHARGE - RECAP'!T12,'PLAN DE CHARGE - RECAP'!V12,'PLAN DE CHARGE - RECAP'!X12)</f>
        <v>0</v>
      </c>
      <c r="M9" s="14">
        <f>SUM('PLAN DE CHARGE - RECAP'!U12,'PLAN DE CHARGE - RECAP'!W12,'PLAN DE CHARGE - RECAP'!Y12)</f>
        <v>0</v>
      </c>
      <c r="N9" s="68">
        <f>SUM('PLAN DE CHARGE - RECAP'!AB12,'PLAN DE CHARGE - RECAP'!AD12)</f>
        <v>15</v>
      </c>
      <c r="O9" s="14">
        <f>SUM('PLAN DE CHARGE - RECAP'!AC12,'PLAN DE CHARGE - RECAP'!AE12)</f>
        <v>0</v>
      </c>
      <c r="P9" s="68">
        <f>'PLAN DE CHARGE - RECAP'!AF12</f>
        <v>22</v>
      </c>
      <c r="Q9" s="14">
        <f>'PLAN DE CHARGE - RECAP'!AG12</f>
        <v>0</v>
      </c>
    </row>
    <row r="10" spans="1:17" x14ac:dyDescent="0.3">
      <c r="A10" s="1">
        <v>43952</v>
      </c>
      <c r="B10" s="18">
        <f t="shared" si="0"/>
        <v>23</v>
      </c>
      <c r="C10" s="10">
        <f t="shared" si="1"/>
        <v>0</v>
      </c>
      <c r="D10" s="68">
        <f>SUM('PLAN DE CHARGE - RECAP'!D13/2,'PLAN DE CHARGE - RECAP'!Z13,'PLAN DE CHARGE - RECAP'!AJ13)</f>
        <v>0</v>
      </c>
      <c r="E10" s="14">
        <f>SUM('PLAN DE CHARGE - RECAP'!E13,'PLAN DE CHARGE - RECAP'!AA13,'PLAN DE CHARGE - RECAP'!AK13)</f>
        <v>0</v>
      </c>
      <c r="F10" s="68">
        <f>SUM('PLAN DE CHARGE - RECAP'!D13/2,'PLAN DE CHARGE - RECAP'!F13,'PLAN DE CHARGE - RECAP'!H13,'PLAN DE CHARGE - RECAP'!J13,'PLAN DE CHARGE - RECAP'!L13,'PLAN DE CHARGE - RECAP'!AH13,'PLAN DE CHARGE - RECAP'!AL13,'PLAN DE CHARGE - RECAP'!AN13)</f>
        <v>0</v>
      </c>
      <c r="G10" s="14">
        <f>SUM('PLAN DE CHARGE - RECAP'!G13,'PLAN DE CHARGE - RECAP'!I13,'PLAN DE CHARGE - RECAP'!K13,'PLAN DE CHARGE - RECAP'!M13,'PLAN DE CHARGE - RECAP'!AI13,'PLAN DE CHARGE - RECAP'!AM13,'PLAN DE CHARGE - RECAP'!AO13)</f>
        <v>0</v>
      </c>
      <c r="H10" s="68">
        <f>SUM('PLAN DE CHARGE - RECAP'!N13,'PLAN DE CHARGE - RECAP'!P13)</f>
        <v>0</v>
      </c>
      <c r="I10" s="14">
        <f>SUM('PLAN DE CHARGE - RECAP'!O13,'PLAN DE CHARGE - RECAP'!Q13)</f>
        <v>0</v>
      </c>
      <c r="J10" s="68">
        <f>'PLAN DE CHARGE - RECAP'!R13</f>
        <v>0</v>
      </c>
      <c r="K10" s="14">
        <f>'PLAN DE CHARGE - RECAP'!S13</f>
        <v>0</v>
      </c>
      <c r="L10" s="68">
        <f>SUM('PLAN DE CHARGE - RECAP'!T13,'PLAN DE CHARGE - RECAP'!V13,'PLAN DE CHARGE - RECAP'!X13)</f>
        <v>0</v>
      </c>
      <c r="M10" s="14">
        <f>SUM('PLAN DE CHARGE - RECAP'!U13,'PLAN DE CHARGE - RECAP'!W13,'PLAN DE CHARGE - RECAP'!Y13)</f>
        <v>0</v>
      </c>
      <c r="N10" s="68">
        <f>SUM('PLAN DE CHARGE - RECAP'!AB13,'PLAN DE CHARGE - RECAP'!AD13)</f>
        <v>15</v>
      </c>
      <c r="O10" s="14">
        <f>SUM('PLAN DE CHARGE - RECAP'!AC13,'PLAN DE CHARGE - RECAP'!AE13)</f>
        <v>0</v>
      </c>
      <c r="P10" s="68">
        <f>'PLAN DE CHARGE - RECAP'!AF13</f>
        <v>8</v>
      </c>
      <c r="Q10" s="14">
        <f>'PLAN DE CHARGE - RECAP'!AG13</f>
        <v>0</v>
      </c>
    </row>
    <row r="11" spans="1:17" x14ac:dyDescent="0.3">
      <c r="A11" s="1">
        <v>43983</v>
      </c>
      <c r="B11" s="18">
        <f t="shared" si="0"/>
        <v>0</v>
      </c>
      <c r="C11" s="10">
        <f t="shared" si="1"/>
        <v>0</v>
      </c>
      <c r="D11" s="68">
        <f>SUM('PLAN DE CHARGE - RECAP'!D14/2,'PLAN DE CHARGE - RECAP'!Z14,'PLAN DE CHARGE - RECAP'!AJ14)</f>
        <v>0</v>
      </c>
      <c r="E11" s="14">
        <f>SUM('PLAN DE CHARGE - RECAP'!E14,'PLAN DE CHARGE - RECAP'!AA14,'PLAN DE CHARGE - RECAP'!AK14)</f>
        <v>0</v>
      </c>
      <c r="F11" s="68">
        <f>SUM('PLAN DE CHARGE - RECAP'!D14/2,'PLAN DE CHARGE - RECAP'!F14,'PLAN DE CHARGE - RECAP'!H14,'PLAN DE CHARGE - RECAP'!J14,'PLAN DE CHARGE - RECAP'!L14,'PLAN DE CHARGE - RECAP'!AH14,'PLAN DE CHARGE - RECAP'!AL14,'PLAN DE CHARGE - RECAP'!AN14)</f>
        <v>0</v>
      </c>
      <c r="G11" s="14">
        <f>SUM('PLAN DE CHARGE - RECAP'!G14,'PLAN DE CHARGE - RECAP'!I14,'PLAN DE CHARGE - RECAP'!K14,'PLAN DE CHARGE - RECAP'!M14,'PLAN DE CHARGE - RECAP'!AI14,'PLAN DE CHARGE - RECAP'!AM14,'PLAN DE CHARGE - RECAP'!AO14)</f>
        <v>0</v>
      </c>
      <c r="H11" s="68">
        <f>SUM('PLAN DE CHARGE - RECAP'!N14,'PLAN DE CHARGE - RECAP'!P14)</f>
        <v>0</v>
      </c>
      <c r="I11" s="14">
        <f>SUM('PLAN DE CHARGE - RECAP'!O14,'PLAN DE CHARGE - RECAP'!Q14)</f>
        <v>0</v>
      </c>
      <c r="J11" s="68">
        <f>'PLAN DE CHARGE - RECAP'!R14</f>
        <v>0</v>
      </c>
      <c r="K11" s="14">
        <f>'PLAN DE CHARGE - RECAP'!S14</f>
        <v>0</v>
      </c>
      <c r="L11" s="68">
        <f>SUM('PLAN DE CHARGE - RECAP'!T14,'PLAN DE CHARGE - RECAP'!V14,'PLAN DE CHARGE - RECAP'!X14)</f>
        <v>0</v>
      </c>
      <c r="M11" s="14">
        <f>SUM('PLAN DE CHARGE - RECAP'!U14,'PLAN DE CHARGE - RECAP'!W14,'PLAN DE CHARGE - RECAP'!Y14)</f>
        <v>0</v>
      </c>
      <c r="N11" s="68">
        <f>SUM('PLAN DE CHARGE - RECAP'!AB14,'PLAN DE CHARGE - RECAP'!AD14)</f>
        <v>0</v>
      </c>
      <c r="O11" s="14">
        <f>SUM('PLAN DE CHARGE - RECAP'!AC14,'PLAN DE CHARGE - RECAP'!AE14)</f>
        <v>0</v>
      </c>
      <c r="P11" s="68">
        <f>'PLAN DE CHARGE - RECAP'!AF14</f>
        <v>0</v>
      </c>
      <c r="Q11" s="14">
        <f>'PLAN DE CHARGE - RECAP'!AG14</f>
        <v>0</v>
      </c>
    </row>
    <row r="12" spans="1:17" x14ac:dyDescent="0.3">
      <c r="A12" s="1">
        <v>44013</v>
      </c>
      <c r="B12" s="18">
        <f t="shared" si="0"/>
        <v>0</v>
      </c>
      <c r="C12" s="10">
        <f t="shared" si="1"/>
        <v>0</v>
      </c>
      <c r="D12" s="68">
        <f>SUM('PLAN DE CHARGE - RECAP'!D15/2,'PLAN DE CHARGE - RECAP'!Z15,'PLAN DE CHARGE - RECAP'!AJ15)</f>
        <v>0</v>
      </c>
      <c r="E12" s="14">
        <f>SUM('PLAN DE CHARGE - RECAP'!E15,'PLAN DE CHARGE - RECAP'!AA15,'PLAN DE CHARGE - RECAP'!AK15)</f>
        <v>0</v>
      </c>
      <c r="F12" s="68">
        <f>SUM('PLAN DE CHARGE - RECAP'!D15/2,'PLAN DE CHARGE - RECAP'!F15,'PLAN DE CHARGE - RECAP'!H15,'PLAN DE CHARGE - RECAP'!J15,'PLAN DE CHARGE - RECAP'!L15,'PLAN DE CHARGE - RECAP'!AH15,'PLAN DE CHARGE - RECAP'!AL15,'PLAN DE CHARGE - RECAP'!AN15)</f>
        <v>0</v>
      </c>
      <c r="G12" s="14">
        <f>SUM('PLAN DE CHARGE - RECAP'!G15,'PLAN DE CHARGE - RECAP'!I15,'PLAN DE CHARGE - RECAP'!K15,'PLAN DE CHARGE - RECAP'!M15,'PLAN DE CHARGE - RECAP'!AI15,'PLAN DE CHARGE - RECAP'!AM15,'PLAN DE CHARGE - RECAP'!AO15)</f>
        <v>0</v>
      </c>
      <c r="H12" s="68">
        <f>SUM('PLAN DE CHARGE - RECAP'!N15,'PLAN DE CHARGE - RECAP'!P15)</f>
        <v>0</v>
      </c>
      <c r="I12" s="14">
        <f>SUM('PLAN DE CHARGE - RECAP'!O15,'PLAN DE CHARGE - RECAP'!Q15)</f>
        <v>0</v>
      </c>
      <c r="J12" s="68">
        <f>'PLAN DE CHARGE - RECAP'!R15</f>
        <v>0</v>
      </c>
      <c r="K12" s="14">
        <f>'PLAN DE CHARGE - RECAP'!S15</f>
        <v>0</v>
      </c>
      <c r="L12" s="68">
        <f>SUM('PLAN DE CHARGE - RECAP'!T15,'PLAN DE CHARGE - RECAP'!V15,'PLAN DE CHARGE - RECAP'!X15)</f>
        <v>0</v>
      </c>
      <c r="M12" s="14">
        <f>SUM('PLAN DE CHARGE - RECAP'!U15,'PLAN DE CHARGE - RECAP'!W15,'PLAN DE CHARGE - RECAP'!Y15)</f>
        <v>0</v>
      </c>
      <c r="N12" s="68">
        <f>SUM('PLAN DE CHARGE - RECAP'!AB15,'PLAN DE CHARGE - RECAP'!AD15)</f>
        <v>0</v>
      </c>
      <c r="O12" s="14">
        <f>SUM('PLAN DE CHARGE - RECAP'!AC15,'PLAN DE CHARGE - RECAP'!AE15)</f>
        <v>0</v>
      </c>
      <c r="P12" s="68">
        <f>'PLAN DE CHARGE - RECAP'!AF15</f>
        <v>0</v>
      </c>
      <c r="Q12" s="14">
        <f>'PLAN DE CHARGE - RECAP'!AG15</f>
        <v>0</v>
      </c>
    </row>
    <row r="13" spans="1:17" x14ac:dyDescent="0.3">
      <c r="A13" s="1">
        <v>44044</v>
      </c>
      <c r="B13" s="18">
        <f t="shared" si="0"/>
        <v>0</v>
      </c>
      <c r="C13" s="10">
        <f t="shared" si="1"/>
        <v>0</v>
      </c>
      <c r="D13" s="68">
        <f>SUM('PLAN DE CHARGE - RECAP'!D16/2,'PLAN DE CHARGE - RECAP'!Z16,'PLAN DE CHARGE - RECAP'!AJ16)</f>
        <v>0</v>
      </c>
      <c r="E13" s="14">
        <f>SUM('PLAN DE CHARGE - RECAP'!E16,'PLAN DE CHARGE - RECAP'!AA16,'PLAN DE CHARGE - RECAP'!AK16)</f>
        <v>0</v>
      </c>
      <c r="F13" s="68">
        <f>SUM('PLAN DE CHARGE - RECAP'!D16/2,'PLAN DE CHARGE - RECAP'!F16,'PLAN DE CHARGE - RECAP'!H16,'PLAN DE CHARGE - RECAP'!J16,'PLAN DE CHARGE - RECAP'!L16,'PLAN DE CHARGE - RECAP'!AH16,'PLAN DE CHARGE - RECAP'!AL16,'PLAN DE CHARGE - RECAP'!AN16)</f>
        <v>0</v>
      </c>
      <c r="G13" s="14">
        <f>SUM('PLAN DE CHARGE - RECAP'!G16,'PLAN DE CHARGE - RECAP'!I16,'PLAN DE CHARGE - RECAP'!K16,'PLAN DE CHARGE - RECAP'!M16,'PLAN DE CHARGE - RECAP'!AI16,'PLAN DE CHARGE - RECAP'!AM16,'PLAN DE CHARGE - RECAP'!AO16)</f>
        <v>0</v>
      </c>
      <c r="H13" s="68">
        <f>SUM('PLAN DE CHARGE - RECAP'!N16,'PLAN DE CHARGE - RECAP'!P16)</f>
        <v>0</v>
      </c>
      <c r="I13" s="14">
        <f>SUM('PLAN DE CHARGE - RECAP'!O16,'PLAN DE CHARGE - RECAP'!Q16)</f>
        <v>0</v>
      </c>
      <c r="J13" s="68">
        <f>'PLAN DE CHARGE - RECAP'!R16</f>
        <v>0</v>
      </c>
      <c r="K13" s="14">
        <f>'PLAN DE CHARGE - RECAP'!S16</f>
        <v>0</v>
      </c>
      <c r="L13" s="68">
        <f>SUM('PLAN DE CHARGE - RECAP'!T16,'PLAN DE CHARGE - RECAP'!V16,'PLAN DE CHARGE - RECAP'!X16)</f>
        <v>0</v>
      </c>
      <c r="M13" s="14">
        <f>SUM('PLAN DE CHARGE - RECAP'!U16,'PLAN DE CHARGE - RECAP'!W16,'PLAN DE CHARGE - RECAP'!Y16)</f>
        <v>0</v>
      </c>
      <c r="N13" s="68">
        <f>SUM('PLAN DE CHARGE - RECAP'!AB16,'PLAN DE CHARGE - RECAP'!AD16)</f>
        <v>0</v>
      </c>
      <c r="O13" s="14">
        <f>SUM('PLAN DE CHARGE - RECAP'!AC16,'PLAN DE CHARGE - RECAP'!AE16)</f>
        <v>0</v>
      </c>
      <c r="P13" s="68">
        <f>'PLAN DE CHARGE - RECAP'!AF16</f>
        <v>0</v>
      </c>
      <c r="Q13" s="14">
        <f>'PLAN DE CHARGE - RECAP'!AG16</f>
        <v>0</v>
      </c>
    </row>
    <row r="14" spans="1:17" x14ac:dyDescent="0.3">
      <c r="A14" s="1">
        <v>44075</v>
      </c>
      <c r="B14" s="18">
        <f t="shared" si="0"/>
        <v>0</v>
      </c>
      <c r="C14" s="10">
        <f t="shared" si="1"/>
        <v>0</v>
      </c>
      <c r="D14" s="68">
        <f>SUM('PLAN DE CHARGE - RECAP'!D17/2,'PLAN DE CHARGE - RECAP'!Z17,'PLAN DE CHARGE - RECAP'!AJ17)</f>
        <v>0</v>
      </c>
      <c r="E14" s="14">
        <f>SUM('PLAN DE CHARGE - RECAP'!E17,'PLAN DE CHARGE - RECAP'!AA17,'PLAN DE CHARGE - RECAP'!AK17)</f>
        <v>0</v>
      </c>
      <c r="F14" s="68">
        <f>SUM('PLAN DE CHARGE - RECAP'!D17/2,'PLAN DE CHARGE - RECAP'!F17,'PLAN DE CHARGE - RECAP'!H17,'PLAN DE CHARGE - RECAP'!J17,'PLAN DE CHARGE - RECAP'!L17,'PLAN DE CHARGE - RECAP'!AH17,'PLAN DE CHARGE - RECAP'!AL17,'PLAN DE CHARGE - RECAP'!AN17)</f>
        <v>0</v>
      </c>
      <c r="G14" s="14">
        <f>SUM('PLAN DE CHARGE - RECAP'!G17,'PLAN DE CHARGE - RECAP'!I17,'PLAN DE CHARGE - RECAP'!K17,'PLAN DE CHARGE - RECAP'!M17,'PLAN DE CHARGE - RECAP'!AI17,'PLAN DE CHARGE - RECAP'!AM17,'PLAN DE CHARGE - RECAP'!AO17)</f>
        <v>0</v>
      </c>
      <c r="H14" s="68">
        <f>SUM('PLAN DE CHARGE - RECAP'!N17,'PLAN DE CHARGE - RECAP'!P17)</f>
        <v>0</v>
      </c>
      <c r="I14" s="14">
        <f>SUM('PLAN DE CHARGE - RECAP'!O17,'PLAN DE CHARGE - RECAP'!Q17)</f>
        <v>0</v>
      </c>
      <c r="J14" s="68">
        <f>'PLAN DE CHARGE - RECAP'!R17</f>
        <v>0</v>
      </c>
      <c r="K14" s="14">
        <f>'PLAN DE CHARGE - RECAP'!S17</f>
        <v>0</v>
      </c>
      <c r="L14" s="68">
        <f>SUM('PLAN DE CHARGE - RECAP'!T17,'PLAN DE CHARGE - RECAP'!V17,'PLAN DE CHARGE - RECAP'!X17)</f>
        <v>0</v>
      </c>
      <c r="M14" s="14">
        <f>SUM('PLAN DE CHARGE - RECAP'!U17,'PLAN DE CHARGE - RECAP'!W17,'PLAN DE CHARGE - RECAP'!Y17)</f>
        <v>0</v>
      </c>
      <c r="N14" s="68">
        <f>SUM('PLAN DE CHARGE - RECAP'!AB17,'PLAN DE CHARGE - RECAP'!AD17)</f>
        <v>0</v>
      </c>
      <c r="O14" s="14">
        <f>SUM('PLAN DE CHARGE - RECAP'!AC17,'PLAN DE CHARGE - RECAP'!AE17)</f>
        <v>0</v>
      </c>
      <c r="P14" s="68">
        <f>'PLAN DE CHARGE - RECAP'!AF17</f>
        <v>0</v>
      </c>
      <c r="Q14" s="14">
        <f>'PLAN DE CHARGE - RECAP'!AG17</f>
        <v>0</v>
      </c>
    </row>
    <row r="15" spans="1:17" x14ac:dyDescent="0.3">
      <c r="A15" s="1">
        <v>44105</v>
      </c>
      <c r="B15" s="18">
        <f t="shared" si="0"/>
        <v>0</v>
      </c>
      <c r="C15" s="10">
        <f t="shared" si="1"/>
        <v>0</v>
      </c>
      <c r="D15" s="68">
        <f>SUM('PLAN DE CHARGE - RECAP'!D18/2,'PLAN DE CHARGE - RECAP'!Z18,'PLAN DE CHARGE - RECAP'!AJ18)</f>
        <v>0</v>
      </c>
      <c r="E15" s="14">
        <f>SUM('PLAN DE CHARGE - RECAP'!E18,'PLAN DE CHARGE - RECAP'!AA18,'PLAN DE CHARGE - RECAP'!AK18)</f>
        <v>0</v>
      </c>
      <c r="F15" s="68">
        <f>SUM('PLAN DE CHARGE - RECAP'!D18/2,'PLAN DE CHARGE - RECAP'!F18,'PLAN DE CHARGE - RECAP'!H18,'PLAN DE CHARGE - RECAP'!J18,'PLAN DE CHARGE - RECAP'!L18,'PLAN DE CHARGE - RECAP'!AH18,'PLAN DE CHARGE - RECAP'!AL18,'PLAN DE CHARGE - RECAP'!AN18)</f>
        <v>0</v>
      </c>
      <c r="G15" s="14">
        <f>SUM('PLAN DE CHARGE - RECAP'!G18,'PLAN DE CHARGE - RECAP'!I18,'PLAN DE CHARGE - RECAP'!K18,'PLAN DE CHARGE - RECAP'!M18,'PLAN DE CHARGE - RECAP'!AI18,'PLAN DE CHARGE - RECAP'!AM18,'PLAN DE CHARGE - RECAP'!AO18)</f>
        <v>0</v>
      </c>
      <c r="H15" s="68">
        <f>SUM('PLAN DE CHARGE - RECAP'!N18,'PLAN DE CHARGE - RECAP'!P18)</f>
        <v>0</v>
      </c>
      <c r="I15" s="14">
        <f>SUM('PLAN DE CHARGE - RECAP'!O18,'PLAN DE CHARGE - RECAP'!Q18)</f>
        <v>0</v>
      </c>
      <c r="J15" s="68">
        <f>'PLAN DE CHARGE - RECAP'!R18</f>
        <v>0</v>
      </c>
      <c r="K15" s="14">
        <f>'PLAN DE CHARGE - RECAP'!S18</f>
        <v>0</v>
      </c>
      <c r="L15" s="68">
        <f>SUM('PLAN DE CHARGE - RECAP'!T18,'PLAN DE CHARGE - RECAP'!V18,'PLAN DE CHARGE - RECAP'!X18)</f>
        <v>0</v>
      </c>
      <c r="M15" s="14">
        <f>SUM('PLAN DE CHARGE - RECAP'!U18,'PLAN DE CHARGE - RECAP'!W18,'PLAN DE CHARGE - RECAP'!Y18)</f>
        <v>0</v>
      </c>
      <c r="N15" s="68">
        <f>SUM('PLAN DE CHARGE - RECAP'!AB18,'PLAN DE CHARGE - RECAP'!AD18)</f>
        <v>0</v>
      </c>
      <c r="O15" s="14">
        <f>SUM('PLAN DE CHARGE - RECAP'!AC18,'PLAN DE CHARGE - RECAP'!AE18)</f>
        <v>0</v>
      </c>
      <c r="P15" s="68">
        <f>'PLAN DE CHARGE - RECAP'!AF18</f>
        <v>0</v>
      </c>
      <c r="Q15" s="14">
        <f>'PLAN DE CHARGE - RECAP'!AG18</f>
        <v>0</v>
      </c>
    </row>
    <row r="16" spans="1:17" x14ac:dyDescent="0.3">
      <c r="A16" s="1">
        <v>44136</v>
      </c>
      <c r="B16" s="18">
        <f t="shared" si="0"/>
        <v>0</v>
      </c>
      <c r="C16" s="10">
        <f t="shared" si="1"/>
        <v>0</v>
      </c>
      <c r="D16" s="68">
        <f>SUM('PLAN DE CHARGE - RECAP'!D19/2,'PLAN DE CHARGE - RECAP'!Z19,'PLAN DE CHARGE - RECAP'!AJ19)</f>
        <v>0</v>
      </c>
      <c r="E16" s="14">
        <f>SUM('PLAN DE CHARGE - RECAP'!E19,'PLAN DE CHARGE - RECAP'!AA19,'PLAN DE CHARGE - RECAP'!AK19)</f>
        <v>0</v>
      </c>
      <c r="F16" s="68">
        <f>SUM('PLAN DE CHARGE - RECAP'!D19/2,'PLAN DE CHARGE - RECAP'!F19,'PLAN DE CHARGE - RECAP'!H19,'PLAN DE CHARGE - RECAP'!J19,'PLAN DE CHARGE - RECAP'!L19,'PLAN DE CHARGE - RECAP'!AH19,'PLAN DE CHARGE - RECAP'!AL19,'PLAN DE CHARGE - RECAP'!AN19)</f>
        <v>0</v>
      </c>
      <c r="G16" s="14">
        <f>SUM('PLAN DE CHARGE - RECAP'!G19,'PLAN DE CHARGE - RECAP'!I19,'PLAN DE CHARGE - RECAP'!K19,'PLAN DE CHARGE - RECAP'!M19,'PLAN DE CHARGE - RECAP'!AI19,'PLAN DE CHARGE - RECAP'!AM19,'PLAN DE CHARGE - RECAP'!AO19)</f>
        <v>0</v>
      </c>
      <c r="H16" s="68">
        <f>SUM('PLAN DE CHARGE - RECAP'!N19,'PLAN DE CHARGE - RECAP'!P19)</f>
        <v>0</v>
      </c>
      <c r="I16" s="14">
        <f>SUM('PLAN DE CHARGE - RECAP'!O19,'PLAN DE CHARGE - RECAP'!Q19)</f>
        <v>0</v>
      </c>
      <c r="J16" s="68">
        <f>'PLAN DE CHARGE - RECAP'!R19</f>
        <v>0</v>
      </c>
      <c r="K16" s="14">
        <f>'PLAN DE CHARGE - RECAP'!S19</f>
        <v>0</v>
      </c>
      <c r="L16" s="68">
        <f>SUM('PLAN DE CHARGE - RECAP'!T19,'PLAN DE CHARGE - RECAP'!V19,'PLAN DE CHARGE - RECAP'!X19)</f>
        <v>0</v>
      </c>
      <c r="M16" s="14">
        <f>SUM('PLAN DE CHARGE - RECAP'!U19,'PLAN DE CHARGE - RECAP'!W19,'PLAN DE CHARGE - RECAP'!Y19)</f>
        <v>0</v>
      </c>
      <c r="N16" s="68">
        <f>SUM('PLAN DE CHARGE - RECAP'!AB19,'PLAN DE CHARGE - RECAP'!AD19)</f>
        <v>0</v>
      </c>
      <c r="O16" s="14">
        <f>SUM('PLAN DE CHARGE - RECAP'!AC19,'PLAN DE CHARGE - RECAP'!AE19)</f>
        <v>0</v>
      </c>
      <c r="P16" s="68">
        <f>'PLAN DE CHARGE - RECAP'!AF19</f>
        <v>0</v>
      </c>
      <c r="Q16" s="14">
        <f>'PLAN DE CHARGE - RECAP'!AG19</f>
        <v>0</v>
      </c>
    </row>
    <row r="17" spans="1:17" ht="15" thickBot="1" x14ac:dyDescent="0.35">
      <c r="A17" s="11">
        <v>44166</v>
      </c>
      <c r="B17" s="19">
        <f t="shared" si="0"/>
        <v>0</v>
      </c>
      <c r="C17" s="12">
        <f t="shared" si="1"/>
        <v>0</v>
      </c>
      <c r="D17" s="69">
        <f>SUM('PLAN DE CHARGE - RECAP'!D20/2,'PLAN DE CHARGE - RECAP'!Z20,'PLAN DE CHARGE - RECAP'!AJ20)</f>
        <v>0</v>
      </c>
      <c r="E17" s="15">
        <f>SUM('PLAN DE CHARGE - RECAP'!E20,'PLAN DE CHARGE - RECAP'!AA20,'PLAN DE CHARGE - RECAP'!AK20)</f>
        <v>0</v>
      </c>
      <c r="F17" s="69">
        <f>SUM('PLAN DE CHARGE - RECAP'!D20/2,'PLAN DE CHARGE - RECAP'!F20,'PLAN DE CHARGE - RECAP'!H20,'PLAN DE CHARGE - RECAP'!J20,'PLAN DE CHARGE - RECAP'!L20,'PLAN DE CHARGE - RECAP'!AH20,'PLAN DE CHARGE - RECAP'!AL20,'PLAN DE CHARGE - RECAP'!AN20)</f>
        <v>0</v>
      </c>
      <c r="G17" s="15">
        <f>SUM('PLAN DE CHARGE - RECAP'!G20,'PLAN DE CHARGE - RECAP'!I20,'PLAN DE CHARGE - RECAP'!K20,'PLAN DE CHARGE - RECAP'!M20,'PLAN DE CHARGE - RECAP'!AI20,'PLAN DE CHARGE - RECAP'!AM20,'PLAN DE CHARGE - RECAP'!AO20)</f>
        <v>0</v>
      </c>
      <c r="H17" s="69">
        <f>SUM('PLAN DE CHARGE - RECAP'!N20,'PLAN DE CHARGE - RECAP'!P20)</f>
        <v>0</v>
      </c>
      <c r="I17" s="15">
        <f>SUM('PLAN DE CHARGE - RECAP'!O20,'PLAN DE CHARGE - RECAP'!Q20)</f>
        <v>0</v>
      </c>
      <c r="J17" s="69">
        <f>'PLAN DE CHARGE - RECAP'!R20</f>
        <v>0</v>
      </c>
      <c r="K17" s="15">
        <f>'PLAN DE CHARGE - RECAP'!S20</f>
        <v>0</v>
      </c>
      <c r="L17" s="69">
        <f>SUM('PLAN DE CHARGE - RECAP'!T20,'PLAN DE CHARGE - RECAP'!V20,'PLAN DE CHARGE - RECAP'!X20)</f>
        <v>0</v>
      </c>
      <c r="M17" s="15">
        <f>SUM('PLAN DE CHARGE - RECAP'!U20,'PLAN DE CHARGE - RECAP'!W20,'PLAN DE CHARGE - RECAP'!Y20)</f>
        <v>0</v>
      </c>
      <c r="N17" s="69">
        <f>SUM('PLAN DE CHARGE - RECAP'!AB20,'PLAN DE CHARGE - RECAP'!AD20)</f>
        <v>0</v>
      </c>
      <c r="O17" s="15">
        <f>SUM('PLAN DE CHARGE - RECAP'!AC20,'PLAN DE CHARGE - RECAP'!AE20)</f>
        <v>0</v>
      </c>
      <c r="P17" s="69">
        <f>'PLAN DE CHARGE - RECAP'!AF20</f>
        <v>0</v>
      </c>
      <c r="Q17" s="15">
        <f>'PLAN DE CHARGE - RECAP'!AG20</f>
        <v>0</v>
      </c>
    </row>
    <row r="18" spans="1:17" x14ac:dyDescent="0.3">
      <c r="A18" t="s">
        <v>35</v>
      </c>
      <c r="B18" s="18">
        <f t="shared" ref="B18:Q18" si="2">SUM(B3:B17)</f>
        <v>1058</v>
      </c>
      <c r="C18" s="20">
        <f t="shared" si="2"/>
        <v>28125</v>
      </c>
      <c r="D18" s="68">
        <f t="shared" si="2"/>
        <v>99</v>
      </c>
      <c r="E18" s="20">
        <f t="shared" si="2"/>
        <v>28125</v>
      </c>
      <c r="F18" s="68">
        <f t="shared" si="2"/>
        <v>324</v>
      </c>
      <c r="G18" s="20">
        <f t="shared" si="2"/>
        <v>0</v>
      </c>
      <c r="H18" s="68">
        <f t="shared" si="2"/>
        <v>157</v>
      </c>
      <c r="I18" s="20">
        <f t="shared" si="2"/>
        <v>0</v>
      </c>
      <c r="J18" s="68">
        <f t="shared" si="2"/>
        <v>9</v>
      </c>
      <c r="K18" s="20">
        <f t="shared" si="2"/>
        <v>0</v>
      </c>
      <c r="L18" s="68">
        <f t="shared" si="2"/>
        <v>360</v>
      </c>
      <c r="M18" s="20">
        <f t="shared" si="2"/>
        <v>0</v>
      </c>
      <c r="N18" s="68">
        <f t="shared" si="2"/>
        <v>54</v>
      </c>
      <c r="O18" s="20">
        <f t="shared" si="2"/>
        <v>0</v>
      </c>
      <c r="P18" s="68">
        <f t="shared" si="2"/>
        <v>55</v>
      </c>
      <c r="Q18" s="20">
        <f t="shared" si="2"/>
        <v>0</v>
      </c>
    </row>
  </sheetData>
  <mergeCells count="8">
    <mergeCell ref="J1:K1"/>
    <mergeCell ref="L1:M1"/>
    <mergeCell ref="N1:O1"/>
    <mergeCell ref="P1:Q1"/>
    <mergeCell ref="B1:C1"/>
    <mergeCell ref="H1:I1"/>
    <mergeCell ref="F1:G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08FE-C018-4963-8F7A-AF7BD9CC74AD}">
  <dimension ref="A1:A19"/>
  <sheetViews>
    <sheetView workbookViewId="0">
      <selection sqref="A1:A19"/>
    </sheetView>
  </sheetViews>
  <sheetFormatPr baseColWidth="10" defaultRowHeight="14.4" x14ac:dyDescent="0.3"/>
  <cols>
    <col min="1" max="1" width="30.6640625" customWidth="1"/>
  </cols>
  <sheetData>
    <row r="1" spans="1:1" x14ac:dyDescent="0.3">
      <c r="A1" s="7">
        <v>43770</v>
      </c>
    </row>
    <row r="2" spans="1:1" x14ac:dyDescent="0.3">
      <c r="A2" s="7">
        <v>43780</v>
      </c>
    </row>
    <row r="3" spans="1:1" x14ac:dyDescent="0.3">
      <c r="A3" s="7">
        <v>43824</v>
      </c>
    </row>
    <row r="4" spans="1:1" x14ac:dyDescent="0.3">
      <c r="A4" s="7">
        <v>43831</v>
      </c>
    </row>
    <row r="5" spans="1:1" x14ac:dyDescent="0.3">
      <c r="A5" s="7">
        <v>43952</v>
      </c>
    </row>
    <row r="6" spans="1:1" x14ac:dyDescent="0.3">
      <c r="A6" s="7">
        <v>43959</v>
      </c>
    </row>
    <row r="7" spans="1:1" x14ac:dyDescent="0.3">
      <c r="A7" s="7">
        <v>43972</v>
      </c>
    </row>
    <row r="8" spans="1:1" x14ac:dyDescent="0.3">
      <c r="A8" s="7">
        <v>43983</v>
      </c>
    </row>
    <row r="9" spans="1:1" x14ac:dyDescent="0.3">
      <c r="A9" s="7">
        <v>44026</v>
      </c>
    </row>
    <row r="10" spans="1:1" x14ac:dyDescent="0.3">
      <c r="A10" s="7">
        <v>44058</v>
      </c>
    </row>
    <row r="11" spans="1:1" x14ac:dyDescent="0.3">
      <c r="A11" s="7">
        <v>44136</v>
      </c>
    </row>
    <row r="12" spans="1:1" x14ac:dyDescent="0.3">
      <c r="A12" s="7">
        <v>44146</v>
      </c>
    </row>
    <row r="13" spans="1:1" x14ac:dyDescent="0.3">
      <c r="A13" s="7">
        <v>44190</v>
      </c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AADA-CA65-4625-8332-3DA2DB76DD72}">
  <dimension ref="A1:R35"/>
  <sheetViews>
    <sheetView tabSelected="1" zoomScale="55" zoomScaleNormal="55" workbookViewId="0">
      <selection activeCell="L32" sqref="L32"/>
    </sheetView>
  </sheetViews>
  <sheetFormatPr baseColWidth="10" defaultRowHeight="14.4" x14ac:dyDescent="0.3"/>
  <cols>
    <col min="1" max="1" width="30.88671875" style="7" customWidth="1"/>
    <col min="2" max="16" width="21.6640625" style="4" customWidth="1"/>
    <col min="17" max="17" width="21.6640625" customWidth="1"/>
    <col min="18" max="18" width="23.33203125" customWidth="1"/>
  </cols>
  <sheetData>
    <row r="1" spans="1:18" s="2" customFormat="1" ht="14.4" customHeight="1" x14ac:dyDescent="0.3">
      <c r="A1" s="93">
        <v>43739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2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</row>
    <row r="4" spans="1:18" x14ac:dyDescent="0.3">
      <c r="A4" s="6" t="s">
        <v>35</v>
      </c>
      <c r="B4" s="5">
        <f>SUM(B5:B35)</f>
        <v>23</v>
      </c>
      <c r="C4" s="5">
        <f t="shared" ref="C4:R4" si="0">SUM(C5:C35)</f>
        <v>23</v>
      </c>
      <c r="D4" s="5">
        <f t="shared" si="0"/>
        <v>4</v>
      </c>
      <c r="E4" s="5">
        <f t="shared" si="0"/>
        <v>0</v>
      </c>
      <c r="F4" s="5">
        <f t="shared" si="0"/>
        <v>16</v>
      </c>
      <c r="G4" s="5">
        <f t="shared" si="0"/>
        <v>23</v>
      </c>
      <c r="H4" s="5">
        <f t="shared" si="0"/>
        <v>23</v>
      </c>
      <c r="I4" s="5">
        <f t="shared" si="0"/>
        <v>0</v>
      </c>
      <c r="J4" s="5">
        <f t="shared" si="0"/>
        <v>23</v>
      </c>
      <c r="K4" s="5">
        <f t="shared" si="0"/>
        <v>23</v>
      </c>
      <c r="L4" s="5">
        <f t="shared" si="0"/>
        <v>92</v>
      </c>
      <c r="M4" s="5">
        <f t="shared" si="0"/>
        <v>14.5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</row>
    <row r="5" spans="1:18" x14ac:dyDescent="0.3">
      <c r="A5" s="7">
        <v>43739</v>
      </c>
      <c r="B5" s="4">
        <v>1</v>
      </c>
      <c r="C5" s="4">
        <v>1</v>
      </c>
      <c r="D5" s="4" t="s">
        <v>107</v>
      </c>
      <c r="E5" s="4" t="s">
        <v>107</v>
      </c>
      <c r="F5" s="4" t="s">
        <v>108</v>
      </c>
      <c r="G5" s="4">
        <v>1</v>
      </c>
      <c r="H5" s="4">
        <v>1</v>
      </c>
      <c r="I5" s="4">
        <v>0</v>
      </c>
      <c r="J5" s="4">
        <v>1</v>
      </c>
      <c r="K5" s="4">
        <v>1</v>
      </c>
      <c r="L5" s="4">
        <v>4</v>
      </c>
      <c r="M5" s="4">
        <v>0.5</v>
      </c>
      <c r="N5" s="4">
        <v>0</v>
      </c>
      <c r="O5" s="4">
        <v>0</v>
      </c>
      <c r="P5" s="4">
        <v>0</v>
      </c>
      <c r="Q5" s="4" t="s">
        <v>107</v>
      </c>
      <c r="R5" s="4" t="s">
        <v>107</v>
      </c>
    </row>
    <row r="6" spans="1:18" x14ac:dyDescent="0.3">
      <c r="A6" s="7">
        <v>43740</v>
      </c>
      <c r="B6" s="4">
        <v>1</v>
      </c>
      <c r="C6" s="4">
        <v>1</v>
      </c>
      <c r="D6" s="4" t="s">
        <v>107</v>
      </c>
      <c r="E6" s="4" t="s">
        <v>107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1</v>
      </c>
      <c r="L6" s="4">
        <v>4</v>
      </c>
      <c r="M6" s="4">
        <v>0</v>
      </c>
      <c r="N6" s="4">
        <v>0</v>
      </c>
      <c r="O6" s="4">
        <v>0</v>
      </c>
      <c r="P6" s="4">
        <v>0</v>
      </c>
      <c r="Q6" s="4" t="s">
        <v>107</v>
      </c>
      <c r="R6" s="4" t="s">
        <v>107</v>
      </c>
    </row>
    <row r="7" spans="1:18" x14ac:dyDescent="0.3">
      <c r="A7" s="7">
        <v>43741</v>
      </c>
      <c r="B7" s="4">
        <v>1</v>
      </c>
      <c r="C7" s="4">
        <v>1</v>
      </c>
      <c r="D7" s="4" t="s">
        <v>107</v>
      </c>
      <c r="E7" s="4" t="s">
        <v>107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1</v>
      </c>
      <c r="L7" s="4">
        <v>4</v>
      </c>
      <c r="M7" s="4">
        <v>0</v>
      </c>
      <c r="N7" s="4">
        <v>0</v>
      </c>
      <c r="O7" s="4">
        <v>0</v>
      </c>
      <c r="P7" s="4">
        <v>0</v>
      </c>
      <c r="Q7" s="4" t="s">
        <v>107</v>
      </c>
      <c r="R7" s="4" t="s">
        <v>107</v>
      </c>
    </row>
    <row r="8" spans="1:18" x14ac:dyDescent="0.3">
      <c r="A8" s="7">
        <v>43742</v>
      </c>
      <c r="B8" s="4">
        <v>1</v>
      </c>
      <c r="C8" s="4">
        <v>1</v>
      </c>
      <c r="D8" s="4" t="s">
        <v>107</v>
      </c>
      <c r="E8" s="4" t="s">
        <v>107</v>
      </c>
      <c r="F8" s="4">
        <v>1</v>
      </c>
      <c r="G8" s="4">
        <v>1</v>
      </c>
      <c r="H8" s="4">
        <v>1</v>
      </c>
      <c r="I8" s="4">
        <v>0</v>
      </c>
      <c r="J8" s="4">
        <v>1</v>
      </c>
      <c r="K8" s="4">
        <v>1</v>
      </c>
      <c r="L8" s="4">
        <v>4</v>
      </c>
      <c r="M8" s="4">
        <v>1</v>
      </c>
      <c r="N8" s="4">
        <v>0</v>
      </c>
      <c r="O8" s="4">
        <v>0</v>
      </c>
      <c r="P8" s="4">
        <v>0</v>
      </c>
      <c r="Q8" s="4" t="s">
        <v>107</v>
      </c>
      <c r="R8" s="4" t="s">
        <v>107</v>
      </c>
    </row>
    <row r="9" spans="1:18" x14ac:dyDescent="0.3">
      <c r="A9" s="7">
        <v>43743</v>
      </c>
    </row>
    <row r="10" spans="1:18" x14ac:dyDescent="0.3">
      <c r="A10" s="7">
        <v>43744</v>
      </c>
    </row>
    <row r="11" spans="1:18" x14ac:dyDescent="0.3">
      <c r="A11" s="7">
        <v>43745</v>
      </c>
      <c r="B11" s="4">
        <v>1</v>
      </c>
      <c r="C11" s="4">
        <v>1</v>
      </c>
      <c r="D11" s="4" t="s">
        <v>107</v>
      </c>
      <c r="E11" s="4" t="s">
        <v>107</v>
      </c>
      <c r="F11" s="4" t="s">
        <v>108</v>
      </c>
      <c r="G11" s="4">
        <v>1</v>
      </c>
      <c r="H11" s="4">
        <v>1</v>
      </c>
      <c r="I11" s="4">
        <v>0</v>
      </c>
      <c r="J11" s="4">
        <v>1</v>
      </c>
      <c r="K11" s="4">
        <v>1</v>
      </c>
      <c r="L11" s="4">
        <v>4</v>
      </c>
      <c r="M11" s="4">
        <v>1</v>
      </c>
      <c r="N11" s="4">
        <v>0</v>
      </c>
      <c r="O11" s="4">
        <v>0</v>
      </c>
      <c r="P11" s="4">
        <v>0</v>
      </c>
      <c r="Q11" s="4" t="s">
        <v>107</v>
      </c>
      <c r="R11" s="4" t="s">
        <v>107</v>
      </c>
    </row>
    <row r="12" spans="1:18" x14ac:dyDescent="0.3">
      <c r="A12" s="7">
        <v>43746</v>
      </c>
      <c r="B12" s="4">
        <v>1</v>
      </c>
      <c r="C12" s="4">
        <v>1</v>
      </c>
      <c r="D12" s="4" t="s">
        <v>107</v>
      </c>
      <c r="E12" s="4" t="s">
        <v>107</v>
      </c>
      <c r="F12" s="4" t="s">
        <v>108</v>
      </c>
      <c r="G12" s="4">
        <v>1</v>
      </c>
      <c r="H12" s="4">
        <v>1</v>
      </c>
      <c r="I12" s="4">
        <v>0</v>
      </c>
      <c r="J12" s="4">
        <v>1</v>
      </c>
      <c r="K12" s="4">
        <v>1</v>
      </c>
      <c r="L12" s="4">
        <v>4</v>
      </c>
      <c r="M12" s="4">
        <v>1</v>
      </c>
      <c r="N12" s="4">
        <v>0</v>
      </c>
      <c r="O12" s="4">
        <v>0</v>
      </c>
      <c r="P12" s="4">
        <v>0</v>
      </c>
      <c r="Q12" s="4" t="s">
        <v>107</v>
      </c>
      <c r="R12" s="4" t="s">
        <v>107</v>
      </c>
    </row>
    <row r="13" spans="1:18" x14ac:dyDescent="0.3">
      <c r="A13" s="7">
        <v>43747</v>
      </c>
      <c r="B13" s="4">
        <v>1</v>
      </c>
      <c r="C13" s="4">
        <v>1</v>
      </c>
      <c r="D13" s="4" t="s">
        <v>107</v>
      </c>
      <c r="E13" s="4" t="s">
        <v>107</v>
      </c>
      <c r="F13" s="4">
        <v>1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4</v>
      </c>
      <c r="M13" s="4">
        <v>1</v>
      </c>
      <c r="N13" s="4">
        <v>0</v>
      </c>
      <c r="O13" s="4">
        <v>0</v>
      </c>
      <c r="P13" s="4">
        <v>0</v>
      </c>
      <c r="Q13" s="4" t="s">
        <v>107</v>
      </c>
      <c r="R13" s="4" t="s">
        <v>107</v>
      </c>
    </row>
    <row r="14" spans="1:18" x14ac:dyDescent="0.3">
      <c r="A14" s="7">
        <v>43748</v>
      </c>
      <c r="B14" s="4">
        <v>1</v>
      </c>
      <c r="C14" s="4">
        <v>1</v>
      </c>
      <c r="D14" s="4" t="s">
        <v>107</v>
      </c>
      <c r="E14" s="4" t="s">
        <v>107</v>
      </c>
      <c r="F14" s="4">
        <v>1</v>
      </c>
      <c r="G14" s="4">
        <v>1</v>
      </c>
      <c r="H14" s="4">
        <v>1</v>
      </c>
      <c r="I14" s="4">
        <v>0</v>
      </c>
      <c r="J14" s="4">
        <v>1</v>
      </c>
      <c r="K14" s="4">
        <v>1</v>
      </c>
      <c r="L14" s="4">
        <v>4</v>
      </c>
      <c r="M14" s="4">
        <v>0</v>
      </c>
      <c r="N14" s="4">
        <v>0</v>
      </c>
      <c r="O14" s="4">
        <v>0</v>
      </c>
      <c r="P14" s="4">
        <v>0</v>
      </c>
      <c r="Q14" s="4" t="s">
        <v>107</v>
      </c>
      <c r="R14" s="4" t="s">
        <v>107</v>
      </c>
    </row>
    <row r="15" spans="1:18" x14ac:dyDescent="0.3">
      <c r="A15" s="7">
        <v>43749</v>
      </c>
      <c r="B15" s="4">
        <v>1</v>
      </c>
      <c r="C15" s="4">
        <v>1</v>
      </c>
      <c r="D15" s="4" t="s">
        <v>107</v>
      </c>
      <c r="E15" s="4" t="s">
        <v>107</v>
      </c>
      <c r="F15" s="4">
        <v>1</v>
      </c>
      <c r="G15" s="4">
        <v>1</v>
      </c>
      <c r="H15" s="4">
        <v>1</v>
      </c>
      <c r="I15" s="4">
        <v>0</v>
      </c>
      <c r="J15" s="4">
        <v>1</v>
      </c>
      <c r="K15" s="4">
        <v>1</v>
      </c>
      <c r="L15" s="4">
        <v>4</v>
      </c>
      <c r="M15" s="4">
        <v>0</v>
      </c>
      <c r="N15" s="4">
        <v>0</v>
      </c>
      <c r="O15" s="4">
        <v>0</v>
      </c>
      <c r="P15" s="4">
        <v>0</v>
      </c>
      <c r="Q15" s="4" t="s">
        <v>107</v>
      </c>
      <c r="R15" s="4" t="s">
        <v>107</v>
      </c>
    </row>
    <row r="16" spans="1:18" x14ac:dyDescent="0.3">
      <c r="A16" s="7">
        <v>43750</v>
      </c>
    </row>
    <row r="17" spans="1:18" x14ac:dyDescent="0.3">
      <c r="A17" s="7">
        <v>43751</v>
      </c>
    </row>
    <row r="18" spans="1:18" x14ac:dyDescent="0.3">
      <c r="A18" s="7">
        <v>43752</v>
      </c>
      <c r="B18" s="4">
        <v>1</v>
      </c>
      <c r="C18" s="4">
        <v>1</v>
      </c>
      <c r="D18" s="4" t="s">
        <v>107</v>
      </c>
      <c r="E18" s="4" t="s">
        <v>107</v>
      </c>
      <c r="F18" s="4">
        <v>1</v>
      </c>
      <c r="G18" s="4">
        <v>1</v>
      </c>
      <c r="H18" s="4">
        <v>1</v>
      </c>
      <c r="I18" s="4">
        <v>0</v>
      </c>
      <c r="J18" s="4">
        <v>1</v>
      </c>
      <c r="K18" s="4">
        <v>1</v>
      </c>
      <c r="L18" s="4">
        <v>4</v>
      </c>
      <c r="M18" s="4">
        <v>1</v>
      </c>
      <c r="N18" s="4">
        <v>0</v>
      </c>
      <c r="O18" s="4">
        <v>0</v>
      </c>
      <c r="P18" s="4">
        <v>0</v>
      </c>
      <c r="Q18" s="4" t="s">
        <v>107</v>
      </c>
      <c r="R18" s="4" t="s">
        <v>107</v>
      </c>
    </row>
    <row r="19" spans="1:18" x14ac:dyDescent="0.3">
      <c r="A19" s="7">
        <v>43753</v>
      </c>
      <c r="B19" s="4">
        <v>1</v>
      </c>
      <c r="C19" s="4">
        <v>1</v>
      </c>
      <c r="D19" s="4" t="s">
        <v>107</v>
      </c>
      <c r="E19" s="4" t="s">
        <v>107</v>
      </c>
      <c r="F19" s="4">
        <v>1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4">
        <v>4</v>
      </c>
      <c r="M19" s="4">
        <v>1</v>
      </c>
      <c r="N19" s="4">
        <v>0</v>
      </c>
      <c r="O19" s="4">
        <v>0</v>
      </c>
      <c r="P19" s="4">
        <v>0</v>
      </c>
      <c r="Q19" s="4" t="s">
        <v>107</v>
      </c>
      <c r="R19" s="4" t="s">
        <v>107</v>
      </c>
    </row>
    <row r="20" spans="1:18" x14ac:dyDescent="0.3">
      <c r="A20" s="7">
        <v>43754</v>
      </c>
      <c r="B20" s="4">
        <v>1</v>
      </c>
      <c r="C20" s="4">
        <v>1</v>
      </c>
      <c r="D20" s="4" t="s">
        <v>107</v>
      </c>
      <c r="E20" s="4" t="s">
        <v>107</v>
      </c>
      <c r="F20" s="4">
        <v>1</v>
      </c>
      <c r="G20" s="4">
        <v>1</v>
      </c>
      <c r="H20" s="4">
        <v>1</v>
      </c>
      <c r="I20" s="4">
        <v>0</v>
      </c>
      <c r="J20" s="4">
        <v>1</v>
      </c>
      <c r="K20" s="4">
        <v>1</v>
      </c>
      <c r="L20" s="4">
        <v>4</v>
      </c>
      <c r="M20" s="4">
        <v>0</v>
      </c>
      <c r="N20" s="4">
        <v>0</v>
      </c>
      <c r="O20" s="4">
        <v>0</v>
      </c>
      <c r="P20" s="4">
        <v>0</v>
      </c>
      <c r="Q20" s="4" t="s">
        <v>107</v>
      </c>
      <c r="R20" s="4" t="s">
        <v>107</v>
      </c>
    </row>
    <row r="21" spans="1:18" x14ac:dyDescent="0.3">
      <c r="A21" s="7">
        <v>43755</v>
      </c>
      <c r="B21" s="4">
        <v>1</v>
      </c>
      <c r="C21" s="4">
        <v>1</v>
      </c>
      <c r="D21" s="4" t="s">
        <v>107</v>
      </c>
      <c r="E21" s="4" t="s">
        <v>107</v>
      </c>
      <c r="F21" s="4">
        <v>1</v>
      </c>
      <c r="G21" s="4">
        <v>1</v>
      </c>
      <c r="H21" s="4">
        <v>1</v>
      </c>
      <c r="I21" s="4">
        <v>0</v>
      </c>
      <c r="J21" s="4">
        <v>1</v>
      </c>
      <c r="K21" s="4">
        <v>1</v>
      </c>
      <c r="L21" s="4">
        <v>4</v>
      </c>
      <c r="M21" s="4">
        <v>0</v>
      </c>
      <c r="N21" s="4">
        <v>0</v>
      </c>
      <c r="O21" s="4">
        <v>0</v>
      </c>
      <c r="P21" s="4">
        <v>0</v>
      </c>
      <c r="Q21" s="4" t="s">
        <v>107</v>
      </c>
      <c r="R21" s="4" t="s">
        <v>107</v>
      </c>
    </row>
    <row r="22" spans="1:18" x14ac:dyDescent="0.3">
      <c r="A22" s="7">
        <v>43756</v>
      </c>
      <c r="B22" s="4">
        <v>1</v>
      </c>
      <c r="C22" s="4">
        <v>1</v>
      </c>
      <c r="D22" s="4" t="s">
        <v>107</v>
      </c>
      <c r="E22" s="4" t="s">
        <v>107</v>
      </c>
      <c r="F22" s="4">
        <v>1</v>
      </c>
      <c r="G22" s="4">
        <v>1</v>
      </c>
      <c r="H22" s="4">
        <v>1</v>
      </c>
      <c r="I22" s="4">
        <v>0</v>
      </c>
      <c r="J22" s="4">
        <v>1</v>
      </c>
      <c r="K22" s="4">
        <v>1</v>
      </c>
      <c r="L22" s="4">
        <v>4</v>
      </c>
      <c r="M22" s="4">
        <v>1</v>
      </c>
      <c r="N22" s="4">
        <v>0</v>
      </c>
      <c r="O22" s="4">
        <v>0</v>
      </c>
      <c r="P22" s="4">
        <v>0</v>
      </c>
      <c r="Q22" s="4" t="s">
        <v>107</v>
      </c>
      <c r="R22" s="4" t="s">
        <v>107</v>
      </c>
    </row>
    <row r="23" spans="1:18" x14ac:dyDescent="0.3">
      <c r="A23" s="7">
        <v>43757</v>
      </c>
    </row>
    <row r="24" spans="1:18" x14ac:dyDescent="0.3">
      <c r="A24" s="7">
        <v>43758</v>
      </c>
    </row>
    <row r="25" spans="1:18" x14ac:dyDescent="0.3">
      <c r="A25" s="7">
        <v>43759</v>
      </c>
      <c r="B25" s="4">
        <v>1</v>
      </c>
      <c r="C25" s="4">
        <v>1</v>
      </c>
      <c r="D25" s="4" t="s">
        <v>107</v>
      </c>
      <c r="E25" s="4" t="s">
        <v>107</v>
      </c>
      <c r="F25" s="4" t="s">
        <v>108</v>
      </c>
      <c r="G25" s="4">
        <v>1</v>
      </c>
      <c r="H25" s="4">
        <v>1</v>
      </c>
      <c r="I25" s="4">
        <v>0</v>
      </c>
      <c r="J25" s="4">
        <v>1</v>
      </c>
      <c r="K25" s="4">
        <v>1</v>
      </c>
      <c r="L25" s="4">
        <v>4</v>
      </c>
      <c r="M25" s="4">
        <v>1</v>
      </c>
      <c r="N25" s="4">
        <v>0</v>
      </c>
      <c r="O25" s="4">
        <v>0</v>
      </c>
      <c r="P25" s="4">
        <v>0</v>
      </c>
      <c r="Q25" s="4" t="s">
        <v>107</v>
      </c>
      <c r="R25" s="4" t="s">
        <v>107</v>
      </c>
    </row>
    <row r="26" spans="1:18" x14ac:dyDescent="0.3">
      <c r="A26" s="7">
        <v>43760</v>
      </c>
      <c r="B26" s="4">
        <v>1</v>
      </c>
      <c r="C26" s="4">
        <v>1</v>
      </c>
      <c r="D26" s="4" t="s">
        <v>107</v>
      </c>
      <c r="E26" s="4" t="s">
        <v>107</v>
      </c>
      <c r="F26" s="4" t="s">
        <v>108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4</v>
      </c>
      <c r="M26" s="4">
        <v>1</v>
      </c>
      <c r="N26" s="4">
        <v>0</v>
      </c>
      <c r="O26" s="4">
        <v>0</v>
      </c>
      <c r="P26" s="4">
        <v>0</v>
      </c>
      <c r="Q26" s="4" t="s">
        <v>107</v>
      </c>
      <c r="R26" s="4" t="s">
        <v>107</v>
      </c>
    </row>
    <row r="27" spans="1:18" x14ac:dyDescent="0.3">
      <c r="A27" s="7">
        <v>43761</v>
      </c>
      <c r="B27" s="4">
        <v>1</v>
      </c>
      <c r="C27" s="4">
        <v>1</v>
      </c>
      <c r="D27" s="4" t="s">
        <v>107</v>
      </c>
      <c r="E27" s="4" t="s">
        <v>107</v>
      </c>
      <c r="F27" s="4">
        <v>1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4</v>
      </c>
      <c r="M27" s="4">
        <v>1</v>
      </c>
      <c r="N27" s="4">
        <v>0</v>
      </c>
      <c r="O27" s="4">
        <v>0</v>
      </c>
      <c r="P27" s="4">
        <v>0</v>
      </c>
      <c r="Q27" s="4" t="s">
        <v>107</v>
      </c>
      <c r="R27" s="4" t="s">
        <v>107</v>
      </c>
    </row>
    <row r="28" spans="1:18" x14ac:dyDescent="0.3">
      <c r="A28" s="7">
        <v>43762</v>
      </c>
      <c r="B28" s="4">
        <v>1</v>
      </c>
      <c r="C28" s="4">
        <v>1</v>
      </c>
      <c r="D28" s="4" t="s">
        <v>107</v>
      </c>
      <c r="E28" s="4" t="s">
        <v>107</v>
      </c>
      <c r="F28" s="4">
        <v>1</v>
      </c>
      <c r="G28" s="4">
        <v>1</v>
      </c>
      <c r="H28" s="4">
        <v>1</v>
      </c>
      <c r="I28" s="4">
        <v>0</v>
      </c>
      <c r="J28" s="4">
        <v>1</v>
      </c>
      <c r="K28" s="4">
        <v>1</v>
      </c>
      <c r="L28" s="4">
        <v>4</v>
      </c>
      <c r="M28" s="4">
        <v>0</v>
      </c>
      <c r="N28" s="4">
        <v>0</v>
      </c>
      <c r="O28" s="4">
        <v>0</v>
      </c>
      <c r="P28" s="4">
        <v>0</v>
      </c>
      <c r="Q28" s="4" t="s">
        <v>107</v>
      </c>
      <c r="R28" s="4" t="s">
        <v>107</v>
      </c>
    </row>
    <row r="29" spans="1:18" x14ac:dyDescent="0.3">
      <c r="A29" s="7">
        <v>43763</v>
      </c>
      <c r="B29" s="4">
        <v>1</v>
      </c>
      <c r="C29" s="4">
        <v>1</v>
      </c>
      <c r="D29" s="4" t="s">
        <v>107</v>
      </c>
      <c r="E29" s="4" t="s">
        <v>107</v>
      </c>
      <c r="F29" s="4">
        <v>1</v>
      </c>
      <c r="G29" s="4">
        <v>1</v>
      </c>
      <c r="H29" s="4">
        <v>1</v>
      </c>
      <c r="I29" s="4">
        <v>0</v>
      </c>
      <c r="J29" s="4">
        <v>1</v>
      </c>
      <c r="K29" s="4">
        <v>1</v>
      </c>
      <c r="L29" s="4">
        <v>4</v>
      </c>
      <c r="M29" s="4">
        <v>1</v>
      </c>
      <c r="N29" s="4">
        <v>0</v>
      </c>
      <c r="O29" s="4">
        <v>0</v>
      </c>
      <c r="P29" s="4">
        <v>0</v>
      </c>
      <c r="Q29" s="4" t="s">
        <v>107</v>
      </c>
      <c r="R29" s="4" t="s">
        <v>107</v>
      </c>
    </row>
    <row r="30" spans="1:18" x14ac:dyDescent="0.3">
      <c r="A30" s="7">
        <v>43764</v>
      </c>
    </row>
    <row r="31" spans="1:18" x14ac:dyDescent="0.3">
      <c r="A31" s="7">
        <v>43765</v>
      </c>
    </row>
    <row r="32" spans="1:18" x14ac:dyDescent="0.3">
      <c r="A32" s="7">
        <v>43766</v>
      </c>
      <c r="B32" s="4">
        <v>1</v>
      </c>
      <c r="C32" s="4">
        <v>1</v>
      </c>
      <c r="D32" s="4">
        <v>1</v>
      </c>
      <c r="E32" s="4" t="s">
        <v>107</v>
      </c>
      <c r="F32" s="4" t="s">
        <v>108</v>
      </c>
      <c r="G32" s="4">
        <v>1</v>
      </c>
      <c r="H32" s="4">
        <v>1</v>
      </c>
      <c r="I32" s="4">
        <v>0</v>
      </c>
      <c r="J32" s="4">
        <v>1</v>
      </c>
      <c r="K32" s="4">
        <v>1</v>
      </c>
      <c r="L32" s="4">
        <v>4</v>
      </c>
      <c r="M32" s="4">
        <v>1</v>
      </c>
      <c r="N32" s="4">
        <v>0</v>
      </c>
      <c r="O32" s="4">
        <v>0</v>
      </c>
      <c r="P32" s="4">
        <v>0</v>
      </c>
      <c r="Q32" s="4" t="s">
        <v>107</v>
      </c>
      <c r="R32" s="4" t="s">
        <v>107</v>
      </c>
    </row>
    <row r="33" spans="1:18" x14ac:dyDescent="0.3">
      <c r="A33" s="7">
        <v>43767</v>
      </c>
      <c r="B33" s="4">
        <v>1</v>
      </c>
      <c r="C33" s="4">
        <v>1</v>
      </c>
      <c r="D33" s="4">
        <v>1</v>
      </c>
      <c r="E33" s="4" t="s">
        <v>107</v>
      </c>
      <c r="F33" s="4" t="s">
        <v>108</v>
      </c>
      <c r="G33" s="4">
        <v>1</v>
      </c>
      <c r="H33" s="4">
        <v>1</v>
      </c>
      <c r="I33" s="4">
        <v>0</v>
      </c>
      <c r="J33" s="4">
        <v>1</v>
      </c>
      <c r="K33" s="4">
        <v>1</v>
      </c>
      <c r="L33" s="4">
        <v>4</v>
      </c>
      <c r="M33" s="4">
        <v>1</v>
      </c>
      <c r="N33" s="4">
        <v>0</v>
      </c>
      <c r="O33" s="4">
        <v>0</v>
      </c>
      <c r="P33" s="4">
        <v>0</v>
      </c>
      <c r="Q33" s="4" t="s">
        <v>107</v>
      </c>
      <c r="R33" s="4" t="s">
        <v>107</v>
      </c>
    </row>
    <row r="34" spans="1:18" x14ac:dyDescent="0.3">
      <c r="A34" s="7">
        <v>43768</v>
      </c>
      <c r="B34" s="4">
        <v>1</v>
      </c>
      <c r="C34" s="4">
        <v>1</v>
      </c>
      <c r="D34" s="4">
        <v>1</v>
      </c>
      <c r="E34" s="4" t="s">
        <v>107</v>
      </c>
      <c r="F34" s="4">
        <v>1</v>
      </c>
      <c r="G34" s="4">
        <v>1</v>
      </c>
      <c r="H34" s="4">
        <v>1</v>
      </c>
      <c r="I34" s="4">
        <v>0</v>
      </c>
      <c r="J34" s="4">
        <v>1</v>
      </c>
      <c r="K34" s="4">
        <v>1</v>
      </c>
      <c r="L34" s="4">
        <v>4</v>
      </c>
      <c r="M34" s="4">
        <v>1</v>
      </c>
      <c r="N34" s="4">
        <v>0</v>
      </c>
      <c r="O34" s="4">
        <v>0</v>
      </c>
      <c r="P34" s="4">
        <v>0</v>
      </c>
      <c r="Q34" s="4" t="s">
        <v>107</v>
      </c>
      <c r="R34" s="4" t="s">
        <v>107</v>
      </c>
    </row>
    <row r="35" spans="1:18" x14ac:dyDescent="0.3">
      <c r="A35" s="7">
        <v>43769</v>
      </c>
      <c r="B35" s="4">
        <v>1</v>
      </c>
      <c r="C35" s="4">
        <v>1</v>
      </c>
      <c r="D35" s="4">
        <v>1</v>
      </c>
      <c r="E35" s="4" t="s">
        <v>107</v>
      </c>
      <c r="F35" s="4">
        <v>1</v>
      </c>
      <c r="G35" s="4">
        <v>1</v>
      </c>
      <c r="H35" s="4">
        <v>1</v>
      </c>
      <c r="I35" s="4">
        <v>0</v>
      </c>
      <c r="J35" s="4">
        <v>1</v>
      </c>
      <c r="K35" s="4">
        <v>1</v>
      </c>
      <c r="L35" s="4">
        <v>4</v>
      </c>
      <c r="M35" s="4">
        <v>0</v>
      </c>
      <c r="N35" s="4">
        <v>0</v>
      </c>
      <c r="O35" s="4">
        <v>0</v>
      </c>
      <c r="P35" s="4">
        <v>0</v>
      </c>
      <c r="Q35" s="4" t="s">
        <v>107</v>
      </c>
      <c r="R35" s="4" t="s">
        <v>107</v>
      </c>
    </row>
  </sheetData>
  <mergeCells count="1">
    <mergeCell ref="A1:A3"/>
  </mergeCells>
  <conditionalFormatting sqref="A5:XFD17 A23:XFD24 A18:A22 C18:XFD22 A30:XFD31 A25:A29 C25:XFD29 A32:A35 C32:XFD35">
    <cfRule type="expression" dxfId="701" priority="8">
      <formula>OR(WEEKDAY($A5)=1,WEEKDAY($A5)=7)</formula>
    </cfRule>
  </conditionalFormatting>
  <conditionalFormatting sqref="B18:B22">
    <cfRule type="expression" dxfId="700" priority="6">
      <formula>OR(WEEKDAY($A18)=1,WEEKDAY($A18)=7)</formula>
    </cfRule>
  </conditionalFormatting>
  <conditionalFormatting sqref="B25:B29">
    <cfRule type="expression" dxfId="699" priority="4">
      <formula>OR(WEEKDAY($A25)=1,WEEKDAY($A25)=7)</formula>
    </cfRule>
  </conditionalFormatting>
  <conditionalFormatting sqref="B32:B35">
    <cfRule type="expression" dxfId="698" priority="2">
      <formula>OR(WEEKDAY($A32)=1,WEEKDAY($A32)=7)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3072E8E-F784-4F07-AFD9-141A47B0D5DB}">
            <xm:f>COUNTIFS('JOUR FERIE'!$A:$A,$A9)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A5:XFD17 A23:XFD24 A18:A22 C18:XFD22 A30:XFD31 A25:A29 C25:XFD29 A32:A35 C32:XFD35</xm:sqref>
        </x14:conditionalFormatting>
        <x14:conditionalFormatting xmlns:xm="http://schemas.microsoft.com/office/excel/2006/main">
          <x14:cfRule type="expression" priority="5" id="{25893D31-31B4-4F59-B8BB-64F02BF80A8F}">
            <xm:f>COUNTIFS('JOUR FERIE'!$A:$A,$A18)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B18:B22</xm:sqref>
        </x14:conditionalFormatting>
        <x14:conditionalFormatting xmlns:xm="http://schemas.microsoft.com/office/excel/2006/main">
          <x14:cfRule type="expression" priority="3" id="{361F32C1-892E-400A-BCE7-289058AAA155}">
            <xm:f>COUNTIFS('JOUR FERIE'!$A:$A,$A25)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B25:B29</xm:sqref>
        </x14:conditionalFormatting>
        <x14:conditionalFormatting xmlns:xm="http://schemas.microsoft.com/office/excel/2006/main">
          <x14:cfRule type="expression" priority="1" id="{6705CF33-8561-40D7-A8B4-0025C59881AB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B32:B35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9FBB-8379-430B-9D62-63F0D0F33C18}">
  <dimension ref="A1:R38"/>
  <sheetViews>
    <sheetView zoomScale="55" zoomScaleNormal="55" workbookViewId="0">
      <selection activeCell="M38" sqref="M38"/>
    </sheetView>
  </sheetViews>
  <sheetFormatPr baseColWidth="10" defaultRowHeight="14.4" x14ac:dyDescent="0.3"/>
  <cols>
    <col min="1" max="1" width="26.6640625" style="7" customWidth="1"/>
    <col min="2" max="16" width="21.6640625" style="4" customWidth="1"/>
    <col min="17" max="17" width="23.109375" customWidth="1"/>
    <col min="18" max="18" width="22.6640625" style="4" customWidth="1"/>
  </cols>
  <sheetData>
    <row r="1" spans="1:18" s="2" customFormat="1" ht="14.4" customHeight="1" x14ac:dyDescent="0.3">
      <c r="A1" s="93">
        <v>43770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3"/>
    </row>
    <row r="2" spans="1:18" s="2" customFormat="1" ht="14.4" customHeight="1" x14ac:dyDescent="0.3">
      <c r="A2" s="93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3" t="s">
        <v>116</v>
      </c>
    </row>
    <row r="3" spans="1:18" s="2" customFormat="1" ht="14.4" customHeight="1" x14ac:dyDescent="0.3">
      <c r="A3" s="94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3"/>
    </row>
    <row r="4" spans="1:18" x14ac:dyDescent="0.3">
      <c r="A4" s="6" t="s">
        <v>35</v>
      </c>
      <c r="B4" s="5">
        <f>SUM(B5:B35)</f>
        <v>19</v>
      </c>
      <c r="C4" s="5">
        <f t="shared" ref="C4:R4" si="0">SUM(C5:C35)</f>
        <v>19</v>
      </c>
      <c r="D4" s="5">
        <f t="shared" si="0"/>
        <v>19</v>
      </c>
      <c r="E4" s="5">
        <f t="shared" si="0"/>
        <v>18</v>
      </c>
      <c r="F4" s="5">
        <f t="shared" si="0"/>
        <v>12</v>
      </c>
      <c r="G4" s="5">
        <f t="shared" si="0"/>
        <v>19</v>
      </c>
      <c r="H4" s="5">
        <f t="shared" si="0"/>
        <v>19</v>
      </c>
      <c r="I4" s="5">
        <f t="shared" si="0"/>
        <v>3</v>
      </c>
      <c r="J4" s="5">
        <f t="shared" si="0"/>
        <v>19</v>
      </c>
      <c r="K4" s="5">
        <f t="shared" si="0"/>
        <v>19</v>
      </c>
      <c r="L4" s="5">
        <f t="shared" si="0"/>
        <v>38</v>
      </c>
      <c r="M4" s="5">
        <f t="shared" si="0"/>
        <v>12</v>
      </c>
      <c r="N4" s="5">
        <f t="shared" si="0"/>
        <v>0</v>
      </c>
      <c r="O4" s="5">
        <f t="shared" si="0"/>
        <v>1</v>
      </c>
      <c r="P4" s="5">
        <f t="shared" si="0"/>
        <v>0</v>
      </c>
      <c r="Q4" s="5">
        <f t="shared" si="0"/>
        <v>0</v>
      </c>
      <c r="R4" s="5">
        <f t="shared" si="0"/>
        <v>0</v>
      </c>
    </row>
    <row r="5" spans="1:18" x14ac:dyDescent="0.3">
      <c r="A5" s="7">
        <v>43770</v>
      </c>
    </row>
    <row r="6" spans="1:18" x14ac:dyDescent="0.3">
      <c r="A6" s="7">
        <v>43771</v>
      </c>
    </row>
    <row r="7" spans="1:18" x14ac:dyDescent="0.3">
      <c r="A7" s="7">
        <v>43772</v>
      </c>
    </row>
    <row r="8" spans="1:18" x14ac:dyDescent="0.3">
      <c r="A8" s="7">
        <v>43773</v>
      </c>
      <c r="B8" s="4">
        <v>1</v>
      </c>
      <c r="C8" s="4">
        <v>1</v>
      </c>
      <c r="D8" s="4">
        <v>1</v>
      </c>
      <c r="E8" s="4" t="s">
        <v>107</v>
      </c>
      <c r="F8" s="4">
        <v>0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74">
        <v>2</v>
      </c>
      <c r="M8" s="4">
        <v>1</v>
      </c>
      <c r="N8" s="4">
        <v>0</v>
      </c>
      <c r="O8" s="4">
        <v>0</v>
      </c>
      <c r="P8" s="4">
        <v>0</v>
      </c>
      <c r="Q8" s="4" t="s">
        <v>107</v>
      </c>
      <c r="R8" s="4" t="s">
        <v>107</v>
      </c>
    </row>
    <row r="9" spans="1:18" x14ac:dyDescent="0.3">
      <c r="A9" s="7">
        <v>43774</v>
      </c>
      <c r="B9" s="4">
        <v>1</v>
      </c>
      <c r="C9" s="4">
        <v>1</v>
      </c>
      <c r="D9" s="4">
        <v>1</v>
      </c>
      <c r="E9" s="4">
        <v>1</v>
      </c>
      <c r="F9" s="4">
        <v>0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74">
        <v>2</v>
      </c>
      <c r="M9" s="4">
        <v>1</v>
      </c>
      <c r="N9" s="4">
        <v>0</v>
      </c>
      <c r="O9" s="4">
        <v>0</v>
      </c>
      <c r="P9" s="4">
        <v>0</v>
      </c>
      <c r="Q9" s="4" t="s">
        <v>107</v>
      </c>
      <c r="R9" s="4" t="s">
        <v>107</v>
      </c>
    </row>
    <row r="10" spans="1:18" x14ac:dyDescent="0.3">
      <c r="A10" s="7">
        <v>43775</v>
      </c>
      <c r="B10" s="4">
        <v>1</v>
      </c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1</v>
      </c>
      <c r="I10" s="4">
        <v>0</v>
      </c>
      <c r="J10" s="4">
        <v>1</v>
      </c>
      <c r="K10" s="4">
        <v>1</v>
      </c>
      <c r="L10" s="74">
        <v>2</v>
      </c>
      <c r="M10" s="4">
        <v>1</v>
      </c>
      <c r="N10" s="4">
        <v>0</v>
      </c>
      <c r="O10" s="4">
        <v>0</v>
      </c>
      <c r="P10" s="4">
        <v>0</v>
      </c>
      <c r="Q10" s="4" t="s">
        <v>107</v>
      </c>
      <c r="R10" s="4" t="s">
        <v>107</v>
      </c>
    </row>
    <row r="11" spans="1:18" x14ac:dyDescent="0.3">
      <c r="A11" s="7">
        <v>43776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0</v>
      </c>
      <c r="J11" s="4">
        <v>1</v>
      </c>
      <c r="K11" s="4">
        <v>1</v>
      </c>
      <c r="L11" s="74">
        <v>2</v>
      </c>
      <c r="M11" s="4">
        <v>0</v>
      </c>
      <c r="N11" s="4">
        <v>0</v>
      </c>
      <c r="O11" s="4">
        <v>0</v>
      </c>
      <c r="P11" s="4">
        <v>0</v>
      </c>
      <c r="Q11" s="4" t="s">
        <v>107</v>
      </c>
      <c r="R11" s="4" t="s">
        <v>107</v>
      </c>
    </row>
    <row r="12" spans="1:18" x14ac:dyDescent="0.3">
      <c r="A12" s="7">
        <v>43777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0</v>
      </c>
      <c r="J12" s="4">
        <v>1</v>
      </c>
      <c r="K12" s="4">
        <v>1</v>
      </c>
      <c r="L12" s="74">
        <v>2</v>
      </c>
      <c r="M12" s="4">
        <v>0</v>
      </c>
      <c r="N12" s="4">
        <v>0</v>
      </c>
      <c r="O12" s="4">
        <v>0</v>
      </c>
      <c r="P12" s="4">
        <v>0</v>
      </c>
      <c r="Q12" s="4" t="s">
        <v>107</v>
      </c>
      <c r="R12" s="4" t="s">
        <v>107</v>
      </c>
    </row>
    <row r="13" spans="1:18" x14ac:dyDescent="0.3">
      <c r="A13" s="7">
        <v>43778</v>
      </c>
      <c r="L13" s="74"/>
    </row>
    <row r="14" spans="1:18" x14ac:dyDescent="0.3">
      <c r="A14" s="7">
        <v>43779</v>
      </c>
      <c r="L14" s="74"/>
    </row>
    <row r="15" spans="1:18" x14ac:dyDescent="0.3">
      <c r="A15" s="7">
        <v>43780</v>
      </c>
      <c r="L15" s="74"/>
    </row>
    <row r="16" spans="1:18" x14ac:dyDescent="0.3">
      <c r="A16" s="7">
        <v>43781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74">
        <v>2</v>
      </c>
      <c r="M16" s="4">
        <v>1</v>
      </c>
      <c r="N16" s="4">
        <v>0</v>
      </c>
      <c r="O16" s="4">
        <v>0</v>
      </c>
      <c r="P16" s="4">
        <v>0</v>
      </c>
      <c r="Q16" s="4" t="s">
        <v>107</v>
      </c>
      <c r="R16" s="4" t="s">
        <v>107</v>
      </c>
    </row>
    <row r="17" spans="1:18" x14ac:dyDescent="0.3">
      <c r="A17" s="7">
        <v>43782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0</v>
      </c>
      <c r="J17" s="4">
        <v>1</v>
      </c>
      <c r="K17" s="4">
        <v>1</v>
      </c>
      <c r="L17" s="74">
        <v>2</v>
      </c>
      <c r="M17" s="4">
        <v>1</v>
      </c>
      <c r="N17" s="4">
        <v>0</v>
      </c>
      <c r="O17" s="4">
        <v>0</v>
      </c>
      <c r="P17" s="4">
        <v>0</v>
      </c>
      <c r="Q17" s="4" t="s">
        <v>107</v>
      </c>
      <c r="R17" s="4" t="s">
        <v>107</v>
      </c>
    </row>
    <row r="18" spans="1:18" x14ac:dyDescent="0.3">
      <c r="A18" s="7">
        <v>43783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0</v>
      </c>
      <c r="J18" s="4">
        <v>1</v>
      </c>
      <c r="K18" s="4">
        <v>1</v>
      </c>
      <c r="L18" s="74">
        <v>2</v>
      </c>
      <c r="M18" s="4">
        <v>0</v>
      </c>
      <c r="N18" s="4">
        <v>0</v>
      </c>
      <c r="O18" s="4">
        <v>0</v>
      </c>
      <c r="P18" s="4">
        <v>0</v>
      </c>
      <c r="Q18" s="4" t="s">
        <v>107</v>
      </c>
      <c r="R18" s="4" t="s">
        <v>107</v>
      </c>
    </row>
    <row r="19" spans="1:18" x14ac:dyDescent="0.3">
      <c r="A19" s="7">
        <v>43784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74">
        <v>2</v>
      </c>
      <c r="M19" s="4">
        <v>1</v>
      </c>
      <c r="N19" s="4">
        <v>0</v>
      </c>
      <c r="O19" s="4">
        <v>0</v>
      </c>
      <c r="P19" s="4">
        <v>0</v>
      </c>
      <c r="Q19" s="4" t="s">
        <v>107</v>
      </c>
      <c r="R19" s="4" t="s">
        <v>107</v>
      </c>
    </row>
    <row r="20" spans="1:18" x14ac:dyDescent="0.3">
      <c r="A20" s="7">
        <v>43785</v>
      </c>
      <c r="L20" s="74"/>
    </row>
    <row r="21" spans="1:18" x14ac:dyDescent="0.3">
      <c r="A21" s="7">
        <v>43786</v>
      </c>
      <c r="L21" s="74"/>
    </row>
    <row r="22" spans="1:18" x14ac:dyDescent="0.3">
      <c r="A22" s="7">
        <v>43787</v>
      </c>
      <c r="B22" s="4">
        <v>1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v>1</v>
      </c>
      <c r="K22" s="4">
        <v>1</v>
      </c>
      <c r="L22" s="74">
        <v>2</v>
      </c>
      <c r="M22" s="4">
        <v>1</v>
      </c>
      <c r="N22" s="4">
        <v>0</v>
      </c>
      <c r="O22" s="4">
        <v>0</v>
      </c>
      <c r="P22" s="4">
        <v>0</v>
      </c>
      <c r="Q22" s="4" t="s">
        <v>107</v>
      </c>
      <c r="R22" s="4" t="s">
        <v>107</v>
      </c>
    </row>
    <row r="23" spans="1:18" x14ac:dyDescent="0.3">
      <c r="A23" s="7">
        <v>43788</v>
      </c>
      <c r="B23" s="4">
        <v>1</v>
      </c>
      <c r="C23" s="4">
        <v>1</v>
      </c>
      <c r="D23" s="4">
        <v>1</v>
      </c>
      <c r="E23" s="4">
        <v>1</v>
      </c>
      <c r="F23" s="4">
        <v>0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74">
        <v>2</v>
      </c>
      <c r="M23" s="4">
        <v>1</v>
      </c>
      <c r="N23" s="4">
        <v>0</v>
      </c>
      <c r="O23" s="4">
        <v>0</v>
      </c>
      <c r="P23" s="4">
        <v>0</v>
      </c>
      <c r="Q23" s="4" t="s">
        <v>107</v>
      </c>
      <c r="R23" s="4" t="s">
        <v>107</v>
      </c>
    </row>
    <row r="24" spans="1:18" x14ac:dyDescent="0.3">
      <c r="A24" s="7">
        <v>43789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1</v>
      </c>
      <c r="L24" s="74">
        <v>2</v>
      </c>
      <c r="M24" s="4">
        <v>1</v>
      </c>
      <c r="N24" s="4">
        <v>0</v>
      </c>
      <c r="O24" s="4">
        <v>0</v>
      </c>
      <c r="P24" s="4">
        <v>0</v>
      </c>
      <c r="Q24" s="4" t="s">
        <v>107</v>
      </c>
      <c r="R24" s="4" t="s">
        <v>107</v>
      </c>
    </row>
    <row r="25" spans="1:18" x14ac:dyDescent="0.3">
      <c r="A25" s="7">
        <v>43790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0</v>
      </c>
      <c r="J25" s="4">
        <v>1</v>
      </c>
      <c r="K25" s="4">
        <v>1</v>
      </c>
      <c r="L25" s="74">
        <v>2</v>
      </c>
      <c r="M25" s="4">
        <v>0</v>
      </c>
      <c r="N25" s="4">
        <v>0</v>
      </c>
      <c r="O25" s="4">
        <v>1</v>
      </c>
      <c r="P25" s="4">
        <v>0</v>
      </c>
      <c r="Q25" s="4" t="s">
        <v>107</v>
      </c>
      <c r="R25" s="4" t="s">
        <v>107</v>
      </c>
    </row>
    <row r="26" spans="1:18" x14ac:dyDescent="0.3">
      <c r="A26" s="7">
        <v>43791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74">
        <v>2</v>
      </c>
      <c r="M26" s="4">
        <v>0</v>
      </c>
      <c r="N26" s="4">
        <v>0</v>
      </c>
      <c r="O26" s="4">
        <v>0</v>
      </c>
      <c r="P26" s="4">
        <v>0</v>
      </c>
      <c r="Q26" s="4" t="s">
        <v>107</v>
      </c>
      <c r="R26" s="4" t="s">
        <v>107</v>
      </c>
    </row>
    <row r="27" spans="1:18" x14ac:dyDescent="0.3">
      <c r="A27" s="7">
        <v>43792</v>
      </c>
      <c r="L27" s="74"/>
    </row>
    <row r="28" spans="1:18" x14ac:dyDescent="0.3">
      <c r="A28" s="7">
        <v>43793</v>
      </c>
      <c r="L28" s="74"/>
    </row>
    <row r="29" spans="1:18" x14ac:dyDescent="0.3">
      <c r="A29" s="7">
        <v>43794</v>
      </c>
      <c r="B29" s="4">
        <v>1</v>
      </c>
      <c r="C29" s="4">
        <v>1</v>
      </c>
      <c r="D29" s="4">
        <v>1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1</v>
      </c>
      <c r="K29" s="4">
        <v>1</v>
      </c>
      <c r="L29" s="74">
        <v>2</v>
      </c>
      <c r="M29" s="4">
        <v>1</v>
      </c>
      <c r="N29" s="4">
        <v>0</v>
      </c>
      <c r="O29" s="4">
        <v>0</v>
      </c>
      <c r="P29" s="4">
        <v>0</v>
      </c>
      <c r="Q29" s="4" t="s">
        <v>107</v>
      </c>
      <c r="R29" s="4" t="s">
        <v>107</v>
      </c>
    </row>
    <row r="30" spans="1:18" x14ac:dyDescent="0.3">
      <c r="A30" s="7">
        <v>43795</v>
      </c>
      <c r="B30" s="4">
        <v>1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74">
        <v>2</v>
      </c>
      <c r="M30" s="4">
        <v>1</v>
      </c>
      <c r="N30" s="4">
        <v>0</v>
      </c>
      <c r="O30" s="4">
        <v>0</v>
      </c>
      <c r="P30" s="4">
        <v>0</v>
      </c>
      <c r="Q30" s="4" t="s">
        <v>107</v>
      </c>
      <c r="R30" s="4" t="s">
        <v>107</v>
      </c>
    </row>
    <row r="31" spans="1:18" x14ac:dyDescent="0.3">
      <c r="A31" s="7">
        <v>43796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0</v>
      </c>
      <c r="J31" s="4">
        <v>1</v>
      </c>
      <c r="K31" s="4">
        <v>1</v>
      </c>
      <c r="L31" s="74">
        <v>2</v>
      </c>
      <c r="M31" s="4">
        <v>1</v>
      </c>
      <c r="N31" s="4">
        <v>0</v>
      </c>
      <c r="O31" s="4">
        <v>0</v>
      </c>
      <c r="P31" s="4">
        <v>0</v>
      </c>
      <c r="Q31" s="4" t="s">
        <v>107</v>
      </c>
      <c r="R31" s="4" t="s">
        <v>107</v>
      </c>
    </row>
    <row r="32" spans="1:18" x14ac:dyDescent="0.3">
      <c r="A32" s="7">
        <v>43797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0</v>
      </c>
      <c r="J32" s="4">
        <v>1</v>
      </c>
      <c r="K32" s="4">
        <v>1</v>
      </c>
      <c r="L32" s="74">
        <v>2</v>
      </c>
      <c r="M32" s="4">
        <v>0</v>
      </c>
      <c r="N32" s="4">
        <v>0</v>
      </c>
      <c r="O32" s="4">
        <v>0</v>
      </c>
      <c r="P32" s="4">
        <v>0</v>
      </c>
      <c r="Q32" s="4" t="s">
        <v>107</v>
      </c>
      <c r="R32" s="4" t="s">
        <v>107</v>
      </c>
    </row>
    <row r="33" spans="1:18" x14ac:dyDescent="0.3">
      <c r="A33" s="7">
        <v>43798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1</v>
      </c>
      <c r="K33" s="4">
        <v>1</v>
      </c>
      <c r="L33" s="74">
        <v>2</v>
      </c>
      <c r="M33" s="4">
        <v>0</v>
      </c>
      <c r="N33" s="4">
        <v>0</v>
      </c>
      <c r="O33" s="4">
        <v>0</v>
      </c>
      <c r="P33" s="4">
        <v>0</v>
      </c>
      <c r="Q33" s="4" t="s">
        <v>107</v>
      </c>
      <c r="R33" s="4" t="s">
        <v>107</v>
      </c>
    </row>
    <row r="34" spans="1:18" x14ac:dyDescent="0.3">
      <c r="A34" s="7">
        <v>43799</v>
      </c>
      <c r="L34" s="74"/>
    </row>
    <row r="35" spans="1:18" x14ac:dyDescent="0.3">
      <c r="L35" s="74"/>
    </row>
    <row r="38" spans="1:18" x14ac:dyDescent="0.3">
      <c r="L38" s="4" t="s">
        <v>124</v>
      </c>
    </row>
  </sheetData>
  <mergeCells count="1">
    <mergeCell ref="A1:A3"/>
  </mergeCells>
  <conditionalFormatting sqref="A5:XFD7 R8:XFD10 A13:XFD15 A8:A12 C11:XFD12 C8:P10 A20:XFD21 A16:A19 C16:XFD19 A27:XFD28 A22:A26 C22:XFD26 A34:XFD35 A29:A33 C29:XFD33">
    <cfRule type="expression" dxfId="693" priority="18">
      <formula>OR(WEEKDAY($A5)=1,WEEKDAY($A5)=7)</formula>
    </cfRule>
  </conditionalFormatting>
  <conditionalFormatting sqref="Q8">
    <cfRule type="expression" dxfId="692" priority="16">
      <formula>OR(WEEKDAY($A8)=1,WEEKDAY($A8)=7)</formula>
    </cfRule>
  </conditionalFormatting>
  <conditionalFormatting sqref="Q9">
    <cfRule type="expression" dxfId="691" priority="14">
      <formula>OR(WEEKDAY($A9)=1,WEEKDAY($A9)=7)</formula>
    </cfRule>
  </conditionalFormatting>
  <conditionalFormatting sqref="Q10">
    <cfRule type="expression" dxfId="690" priority="12">
      <formula>OR(WEEKDAY($A10)=1,WEEKDAY($A10)=7)</formula>
    </cfRule>
  </conditionalFormatting>
  <conditionalFormatting sqref="B8:B12">
    <cfRule type="expression" dxfId="689" priority="8">
      <formula>OR(WEEKDAY($A8)=1,WEEKDAY($A8)=7)</formula>
    </cfRule>
  </conditionalFormatting>
  <conditionalFormatting sqref="B16:B19">
    <cfRule type="expression" dxfId="688" priority="6">
      <formula>OR(WEEKDAY($A16)=1,WEEKDAY($A16)=7)</formula>
    </cfRule>
  </conditionalFormatting>
  <conditionalFormatting sqref="B22:B26">
    <cfRule type="expression" dxfId="687" priority="4">
      <formula>OR(WEEKDAY($A22)=1,WEEKDAY($A22)=7)</formula>
    </cfRule>
  </conditionalFormatting>
  <conditionalFormatting sqref="B29:B33">
    <cfRule type="expression" dxfId="686" priority="2">
      <formula>OR(WEEKDAY($A29)=1,WEEKDAY($A29)=7)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627C2BE2-513F-45D9-90EA-C11793FF14DD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A5:XFD7 R8:XFD10 A13:XFD15 A8:A12 C11:XFD12 C8:P10 A20:XFD21 A16:A19 C16:XFD19 A27:XFD28 A22:A26 C22:XFD26 A34:XFD35 A29:A33 C29:XFD33</xm:sqref>
        </x14:conditionalFormatting>
        <x14:conditionalFormatting xmlns:xm="http://schemas.microsoft.com/office/excel/2006/main">
          <x14:cfRule type="expression" priority="15" id="{16493A08-2263-4EEE-BA31-671713A8999E}">
            <xm:f>COUNTIFS('JOUR FERIE'!$A:$A,$A12)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3" id="{B56AAABE-F2A5-4C80-B4DD-C0B0EF0BA652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expression" priority="11" id="{FD900A80-213B-434A-9979-0694F7C8FCD5}">
            <xm:f>COUNTIFS('JOUR FERIE'!$A:$A,$A14)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7" id="{FF47272F-B1D5-4CB6-B90C-EC72C89A3A4F}">
            <xm:f>COUNTIFS('JOUR FERIE'!$A:$A,$A8)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B8:B12</xm:sqref>
        </x14:conditionalFormatting>
        <x14:conditionalFormatting xmlns:xm="http://schemas.microsoft.com/office/excel/2006/main">
          <x14:cfRule type="expression" priority="5" id="{1709FBB9-5B46-47B7-A9F1-C836CB819EEE}">
            <xm:f>COUNTIFS('JOUR FERIE'!$A:$A,$A16)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B16:B19</xm:sqref>
        </x14:conditionalFormatting>
        <x14:conditionalFormatting xmlns:xm="http://schemas.microsoft.com/office/excel/2006/main">
          <x14:cfRule type="expression" priority="3" id="{95C90BB7-7FB5-4A02-A059-9ABB816262D1}">
            <xm:f>COUNTIFS('JOUR FERIE'!$A:$A,$A22)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B22:B26</xm:sqref>
        </x14:conditionalFormatting>
        <x14:conditionalFormatting xmlns:xm="http://schemas.microsoft.com/office/excel/2006/main">
          <x14:cfRule type="expression" priority="1" id="{BD54B685-D0B1-4123-A3B8-DC939AA6AB09}">
            <xm:f>COUNTIFS('JOUR FERIE'!$A:$A,$A29)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B29:B33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5674-DA29-40A0-AA04-A8B2CC8F0AD0}">
  <dimension ref="A1:R38"/>
  <sheetViews>
    <sheetView zoomScale="55" zoomScaleNormal="55" workbookViewId="0">
      <selection activeCell="H64" sqref="H64"/>
    </sheetView>
  </sheetViews>
  <sheetFormatPr baseColWidth="10" defaultRowHeight="14.4" x14ac:dyDescent="0.3"/>
  <cols>
    <col min="1" max="1" width="31.33203125" style="7" customWidth="1"/>
    <col min="2" max="16" width="21.6640625" style="4" customWidth="1"/>
    <col min="17" max="17" width="22.44140625" customWidth="1"/>
    <col min="18" max="18" width="23.88671875" customWidth="1"/>
  </cols>
  <sheetData>
    <row r="1" spans="1:18" s="2" customFormat="1" ht="14.4" customHeight="1" x14ac:dyDescent="0.3">
      <c r="A1" s="95" t="s">
        <v>115</v>
      </c>
      <c r="B1" s="3" t="s">
        <v>0</v>
      </c>
      <c r="C1" s="3" t="s">
        <v>1</v>
      </c>
      <c r="D1" s="3" t="s">
        <v>25</v>
      </c>
      <c r="E1" s="3" t="s">
        <v>10</v>
      </c>
      <c r="F1" s="3" t="s">
        <v>11</v>
      </c>
      <c r="G1" s="3" t="s">
        <v>8</v>
      </c>
      <c r="H1" s="3" t="s">
        <v>26</v>
      </c>
      <c r="I1" s="3" t="s">
        <v>27</v>
      </c>
      <c r="J1" s="3" t="s">
        <v>28</v>
      </c>
      <c r="K1" s="3" t="s">
        <v>17</v>
      </c>
      <c r="L1" s="3" t="s">
        <v>18</v>
      </c>
      <c r="M1" s="3" t="s">
        <v>24</v>
      </c>
      <c r="N1" s="3" t="s">
        <v>29</v>
      </c>
      <c r="O1" s="3" t="s">
        <v>30</v>
      </c>
      <c r="P1" s="3"/>
      <c r="Q1" s="3"/>
      <c r="R1" s="3"/>
    </row>
    <row r="2" spans="1:18" s="2" customFormat="1" ht="14.4" customHeight="1" x14ac:dyDescent="0.3">
      <c r="A2" s="95"/>
      <c r="B2" s="3" t="s">
        <v>20</v>
      </c>
      <c r="C2" s="3" t="s">
        <v>3</v>
      </c>
      <c r="D2" s="3" t="s">
        <v>4</v>
      </c>
      <c r="E2" s="3" t="s">
        <v>5</v>
      </c>
      <c r="F2" s="3" t="s">
        <v>4</v>
      </c>
      <c r="G2" s="3" t="s">
        <v>9</v>
      </c>
      <c r="H2" s="3" t="s">
        <v>9</v>
      </c>
      <c r="I2" s="3" t="s">
        <v>13</v>
      </c>
      <c r="J2" s="3" t="s">
        <v>14</v>
      </c>
      <c r="K2" s="3" t="s">
        <v>14</v>
      </c>
      <c r="L2" s="3" t="s">
        <v>14</v>
      </c>
      <c r="M2" s="3" t="s">
        <v>20</v>
      </c>
      <c r="N2" s="3" t="s">
        <v>32</v>
      </c>
      <c r="O2" s="3" t="s">
        <v>33</v>
      </c>
      <c r="P2" s="3" t="s">
        <v>31</v>
      </c>
      <c r="Q2" s="3" t="s">
        <v>111</v>
      </c>
      <c r="R2" s="3" t="s">
        <v>116</v>
      </c>
    </row>
    <row r="3" spans="1:18" s="2" customFormat="1" ht="14.4" customHeight="1" x14ac:dyDescent="0.3">
      <c r="A3" s="96"/>
      <c r="B3" s="3" t="s">
        <v>15</v>
      </c>
      <c r="C3" s="3" t="s">
        <v>15</v>
      </c>
      <c r="D3" s="3" t="s">
        <v>15</v>
      </c>
      <c r="E3" s="3" t="s">
        <v>7</v>
      </c>
      <c r="F3" s="3" t="s">
        <v>12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16</v>
      </c>
      <c r="L3" s="3" t="s">
        <v>6</v>
      </c>
      <c r="M3" s="3" t="s">
        <v>19</v>
      </c>
      <c r="N3" s="3" t="s">
        <v>15</v>
      </c>
      <c r="O3" s="3" t="s">
        <v>15</v>
      </c>
      <c r="P3" s="3" t="s">
        <v>34</v>
      </c>
      <c r="Q3" s="3" t="s">
        <v>34</v>
      </c>
      <c r="R3" s="3"/>
    </row>
    <row r="4" spans="1:18" x14ac:dyDescent="0.3">
      <c r="A4" s="6" t="s">
        <v>35</v>
      </c>
      <c r="B4" s="5">
        <f>SUM(B5:B35)</f>
        <v>16</v>
      </c>
      <c r="C4" s="5">
        <f t="shared" ref="C4:R4" si="0">SUM(C5:C35)</f>
        <v>12</v>
      </c>
      <c r="D4" s="5">
        <f t="shared" si="0"/>
        <v>17</v>
      </c>
      <c r="E4" s="5">
        <f t="shared" si="0"/>
        <v>17</v>
      </c>
      <c r="F4" s="5">
        <f t="shared" si="0"/>
        <v>10</v>
      </c>
      <c r="G4" s="5">
        <f t="shared" si="0"/>
        <v>17</v>
      </c>
      <c r="H4" s="5">
        <f t="shared" si="0"/>
        <v>17</v>
      </c>
      <c r="I4" s="5">
        <f t="shared" si="0"/>
        <v>0</v>
      </c>
      <c r="J4" s="5">
        <f t="shared" si="0"/>
        <v>10</v>
      </c>
      <c r="K4" s="5">
        <f t="shared" si="0"/>
        <v>16</v>
      </c>
      <c r="L4" s="5">
        <f t="shared" si="0"/>
        <v>44</v>
      </c>
      <c r="M4" s="5">
        <f t="shared" si="0"/>
        <v>9.5</v>
      </c>
      <c r="N4" s="5">
        <f t="shared" si="0"/>
        <v>1</v>
      </c>
      <c r="O4" s="5">
        <f t="shared" si="0"/>
        <v>2</v>
      </c>
      <c r="P4" s="5">
        <f t="shared" si="0"/>
        <v>7</v>
      </c>
      <c r="Q4" s="5">
        <f t="shared" si="0"/>
        <v>0</v>
      </c>
      <c r="R4" s="5">
        <f t="shared" si="0"/>
        <v>0</v>
      </c>
    </row>
    <row r="5" spans="1:18" x14ac:dyDescent="0.3">
      <c r="A5" s="7">
        <v>43800</v>
      </c>
      <c r="L5" s="74"/>
    </row>
    <row r="6" spans="1:18" x14ac:dyDescent="0.3">
      <c r="A6" s="7">
        <v>43801</v>
      </c>
      <c r="B6" s="4">
        <v>1</v>
      </c>
      <c r="C6" s="4" t="s">
        <v>109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0</v>
      </c>
      <c r="J6" s="4">
        <v>1</v>
      </c>
      <c r="K6" s="4">
        <v>1</v>
      </c>
      <c r="L6" s="74">
        <v>2</v>
      </c>
      <c r="M6" s="4">
        <v>1</v>
      </c>
      <c r="N6" s="4">
        <v>0</v>
      </c>
      <c r="O6" s="4">
        <v>0</v>
      </c>
      <c r="P6" s="4">
        <v>0</v>
      </c>
      <c r="Q6" s="4" t="s">
        <v>107</v>
      </c>
      <c r="R6" s="4" t="s">
        <v>107</v>
      </c>
    </row>
    <row r="7" spans="1:18" x14ac:dyDescent="0.3">
      <c r="A7" s="7">
        <v>43802</v>
      </c>
      <c r="B7" s="4">
        <v>1</v>
      </c>
      <c r="C7" s="4" t="s">
        <v>109</v>
      </c>
      <c r="D7" s="4">
        <v>1</v>
      </c>
      <c r="E7" s="4">
        <v>1</v>
      </c>
      <c r="F7" s="4">
        <v>0</v>
      </c>
      <c r="G7" s="4">
        <v>1</v>
      </c>
      <c r="H7" s="4">
        <v>1</v>
      </c>
      <c r="I7" s="4">
        <v>0</v>
      </c>
      <c r="J7" s="4">
        <v>1</v>
      </c>
      <c r="K7" s="4">
        <v>1</v>
      </c>
      <c r="L7" s="74">
        <v>2</v>
      </c>
      <c r="M7" s="4">
        <v>1</v>
      </c>
      <c r="N7" s="4">
        <v>0</v>
      </c>
      <c r="O7" s="4">
        <v>0</v>
      </c>
      <c r="P7" s="4">
        <v>0</v>
      </c>
      <c r="Q7" s="4" t="s">
        <v>107</v>
      </c>
      <c r="R7" s="4" t="s">
        <v>107</v>
      </c>
    </row>
    <row r="8" spans="1:18" x14ac:dyDescent="0.3">
      <c r="A8" s="7">
        <v>43803</v>
      </c>
      <c r="B8" s="4">
        <v>1</v>
      </c>
      <c r="C8" s="4" t="s">
        <v>109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0</v>
      </c>
      <c r="J8" s="4">
        <v>1</v>
      </c>
      <c r="K8" s="4">
        <v>1</v>
      </c>
      <c r="L8" s="74">
        <v>2</v>
      </c>
      <c r="M8" s="4">
        <v>1</v>
      </c>
      <c r="N8" s="4">
        <v>0</v>
      </c>
      <c r="O8" s="4">
        <v>0</v>
      </c>
      <c r="P8" s="4">
        <v>0</v>
      </c>
      <c r="Q8" s="4" t="s">
        <v>107</v>
      </c>
      <c r="R8" s="4" t="s">
        <v>107</v>
      </c>
    </row>
    <row r="9" spans="1:18" x14ac:dyDescent="0.3">
      <c r="A9" s="7">
        <v>43804</v>
      </c>
      <c r="B9" s="4">
        <v>1</v>
      </c>
      <c r="C9" s="4" t="s">
        <v>109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s="4">
        <v>1</v>
      </c>
      <c r="K9" s="4">
        <v>1</v>
      </c>
      <c r="L9" s="74">
        <v>2</v>
      </c>
      <c r="M9" s="4">
        <v>0</v>
      </c>
      <c r="N9" s="4">
        <v>0</v>
      </c>
      <c r="O9" s="4">
        <v>0</v>
      </c>
      <c r="P9" s="4">
        <v>0</v>
      </c>
      <c r="Q9" s="4" t="s">
        <v>107</v>
      </c>
      <c r="R9" s="4" t="s">
        <v>107</v>
      </c>
    </row>
    <row r="10" spans="1:18" x14ac:dyDescent="0.3">
      <c r="A10" s="7">
        <v>43805</v>
      </c>
      <c r="B10" s="4">
        <v>1</v>
      </c>
      <c r="C10" s="4" t="s">
        <v>109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4">
        <v>1</v>
      </c>
      <c r="K10" s="4">
        <v>1</v>
      </c>
      <c r="L10" s="74">
        <v>2</v>
      </c>
      <c r="M10" s="4">
        <v>0</v>
      </c>
      <c r="N10" s="4">
        <v>0</v>
      </c>
      <c r="O10" s="4">
        <v>0</v>
      </c>
      <c r="P10" s="4">
        <v>0</v>
      </c>
      <c r="Q10" s="4" t="s">
        <v>107</v>
      </c>
      <c r="R10" s="4" t="s">
        <v>107</v>
      </c>
    </row>
    <row r="11" spans="1:18" x14ac:dyDescent="0.3">
      <c r="A11" s="7">
        <v>43806</v>
      </c>
      <c r="L11" s="74"/>
    </row>
    <row r="12" spans="1:18" x14ac:dyDescent="0.3">
      <c r="A12" s="7">
        <v>43807</v>
      </c>
      <c r="L12" s="74"/>
    </row>
    <row r="13" spans="1:18" x14ac:dyDescent="0.3">
      <c r="A13" s="7">
        <v>43808</v>
      </c>
      <c r="B13" s="4">
        <v>1</v>
      </c>
      <c r="C13" s="4">
        <v>1</v>
      </c>
      <c r="D13" s="4">
        <v>1</v>
      </c>
      <c r="E13" s="4">
        <v>1</v>
      </c>
      <c r="F13" s="4">
        <v>0</v>
      </c>
      <c r="G13" s="4">
        <v>1</v>
      </c>
      <c r="H13" s="4">
        <v>1</v>
      </c>
      <c r="I13" s="4">
        <v>0</v>
      </c>
      <c r="J13" s="4" t="s">
        <v>109</v>
      </c>
      <c r="K13" s="4">
        <v>1</v>
      </c>
      <c r="L13" s="74">
        <v>2</v>
      </c>
      <c r="M13" s="4">
        <v>1</v>
      </c>
      <c r="N13" s="4">
        <v>0</v>
      </c>
      <c r="O13" s="4">
        <v>0</v>
      </c>
      <c r="P13" s="4">
        <v>0</v>
      </c>
      <c r="Q13" s="4" t="s">
        <v>107</v>
      </c>
      <c r="R13" s="4" t="s">
        <v>107</v>
      </c>
    </row>
    <row r="14" spans="1:18" x14ac:dyDescent="0.3">
      <c r="A14" s="7">
        <v>43809</v>
      </c>
      <c r="B14" s="4">
        <v>1</v>
      </c>
      <c r="C14" s="4">
        <v>1</v>
      </c>
      <c r="D14" s="4">
        <v>1</v>
      </c>
      <c r="E14" s="4">
        <v>1</v>
      </c>
      <c r="F14" s="4">
        <v>0</v>
      </c>
      <c r="G14" s="4">
        <v>1</v>
      </c>
      <c r="H14" s="4">
        <v>1</v>
      </c>
      <c r="I14" s="4">
        <v>0</v>
      </c>
      <c r="J14" s="4" t="s">
        <v>109</v>
      </c>
      <c r="K14" s="4">
        <v>1</v>
      </c>
      <c r="L14" s="74">
        <v>2</v>
      </c>
      <c r="M14" s="4">
        <v>1</v>
      </c>
      <c r="N14" s="4">
        <v>0</v>
      </c>
      <c r="O14" s="4">
        <v>0</v>
      </c>
      <c r="P14" s="4">
        <v>0</v>
      </c>
      <c r="Q14" s="4" t="s">
        <v>107</v>
      </c>
      <c r="R14" s="4" t="s">
        <v>107</v>
      </c>
    </row>
    <row r="15" spans="1:18" x14ac:dyDescent="0.3">
      <c r="A15" s="7">
        <v>43810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0</v>
      </c>
      <c r="J15" s="4" t="s">
        <v>109</v>
      </c>
      <c r="K15" s="4">
        <v>1</v>
      </c>
      <c r="L15" s="74">
        <v>2</v>
      </c>
      <c r="M15" s="4">
        <v>1</v>
      </c>
      <c r="N15" s="4">
        <v>0</v>
      </c>
      <c r="O15" s="4">
        <v>0</v>
      </c>
      <c r="P15" s="4">
        <v>0</v>
      </c>
      <c r="Q15" s="4" t="s">
        <v>107</v>
      </c>
      <c r="R15" s="4" t="s">
        <v>107</v>
      </c>
    </row>
    <row r="16" spans="1:18" x14ac:dyDescent="0.3">
      <c r="A16" s="7">
        <v>43811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 t="s">
        <v>109</v>
      </c>
      <c r="K16" s="4">
        <v>1</v>
      </c>
      <c r="L16" s="74">
        <v>2</v>
      </c>
      <c r="M16" s="4">
        <v>0</v>
      </c>
      <c r="N16" s="4">
        <v>0</v>
      </c>
      <c r="O16" s="4">
        <v>0</v>
      </c>
      <c r="P16" s="4">
        <v>1</v>
      </c>
      <c r="Q16" s="4" t="s">
        <v>107</v>
      </c>
      <c r="R16" s="4" t="s">
        <v>107</v>
      </c>
    </row>
    <row r="17" spans="1:18" x14ac:dyDescent="0.3">
      <c r="A17" s="7">
        <v>43812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0</v>
      </c>
      <c r="J17" s="4" t="s">
        <v>109</v>
      </c>
      <c r="K17" s="4">
        <v>1</v>
      </c>
      <c r="L17" s="74">
        <v>2</v>
      </c>
      <c r="M17" s="4">
        <v>0</v>
      </c>
      <c r="N17" s="4">
        <v>0</v>
      </c>
      <c r="O17" s="4">
        <v>0</v>
      </c>
      <c r="P17" s="4">
        <v>1</v>
      </c>
      <c r="Q17" s="4" t="s">
        <v>107</v>
      </c>
      <c r="R17" s="4" t="s">
        <v>107</v>
      </c>
    </row>
    <row r="18" spans="1:18" x14ac:dyDescent="0.3">
      <c r="A18" s="7">
        <v>43813</v>
      </c>
      <c r="L18" s="74"/>
    </row>
    <row r="19" spans="1:18" x14ac:dyDescent="0.3">
      <c r="A19" s="7">
        <v>43814</v>
      </c>
      <c r="L19" s="74"/>
    </row>
    <row r="20" spans="1:18" x14ac:dyDescent="0.3">
      <c r="A20" s="7">
        <v>43815</v>
      </c>
      <c r="B20" s="4">
        <v>1</v>
      </c>
      <c r="C20" s="4">
        <v>1</v>
      </c>
      <c r="D20" s="4">
        <v>1</v>
      </c>
      <c r="E20" s="4">
        <v>1</v>
      </c>
      <c r="F20" s="4">
        <v>0</v>
      </c>
      <c r="G20" s="4">
        <v>1</v>
      </c>
      <c r="H20" s="4">
        <v>1</v>
      </c>
      <c r="I20" s="4">
        <v>0</v>
      </c>
      <c r="J20" s="4" t="s">
        <v>109</v>
      </c>
      <c r="K20" s="4">
        <v>1</v>
      </c>
      <c r="L20" s="74">
        <v>2</v>
      </c>
      <c r="M20" s="4">
        <v>1</v>
      </c>
      <c r="N20" s="4">
        <v>0</v>
      </c>
      <c r="O20" s="4">
        <v>0</v>
      </c>
      <c r="P20" s="4">
        <v>1</v>
      </c>
      <c r="Q20" s="4" t="s">
        <v>107</v>
      </c>
      <c r="R20" s="4" t="s">
        <v>107</v>
      </c>
    </row>
    <row r="21" spans="1:18" x14ac:dyDescent="0.3">
      <c r="A21" s="7">
        <v>43816</v>
      </c>
      <c r="B21" s="4">
        <v>1</v>
      </c>
      <c r="C21" s="4">
        <v>1</v>
      </c>
      <c r="D21" s="4">
        <v>1</v>
      </c>
      <c r="E21" s="4">
        <v>1</v>
      </c>
      <c r="F21" s="4">
        <v>0</v>
      </c>
      <c r="G21" s="4">
        <v>1</v>
      </c>
      <c r="H21" s="4">
        <v>1</v>
      </c>
      <c r="I21" s="4">
        <v>0</v>
      </c>
      <c r="J21" s="4" t="s">
        <v>109</v>
      </c>
      <c r="K21" s="4">
        <v>1</v>
      </c>
      <c r="L21" s="74">
        <v>2</v>
      </c>
      <c r="M21" s="4">
        <v>1</v>
      </c>
      <c r="N21" s="4">
        <v>0</v>
      </c>
      <c r="O21" s="4">
        <v>0</v>
      </c>
      <c r="P21" s="4">
        <v>1</v>
      </c>
      <c r="Q21" s="4" t="s">
        <v>107</v>
      </c>
      <c r="R21" s="4" t="s">
        <v>107</v>
      </c>
    </row>
    <row r="22" spans="1:18" x14ac:dyDescent="0.3">
      <c r="A22" s="7">
        <v>43817</v>
      </c>
      <c r="B22" s="4">
        <v>1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 t="s">
        <v>109</v>
      </c>
      <c r="K22" s="4">
        <v>1</v>
      </c>
      <c r="L22" s="74">
        <v>2</v>
      </c>
      <c r="M22" s="4">
        <v>1</v>
      </c>
      <c r="N22" s="4">
        <v>1</v>
      </c>
      <c r="O22" s="4">
        <v>1</v>
      </c>
      <c r="P22" s="4">
        <v>1</v>
      </c>
      <c r="Q22" s="4" t="s">
        <v>107</v>
      </c>
      <c r="R22" s="4" t="s">
        <v>107</v>
      </c>
    </row>
    <row r="23" spans="1:18" x14ac:dyDescent="0.3">
      <c r="A23" s="7">
        <v>43818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0</v>
      </c>
      <c r="J23" s="4" t="s">
        <v>109</v>
      </c>
      <c r="K23" s="4">
        <v>1</v>
      </c>
      <c r="L23" s="74">
        <v>2</v>
      </c>
      <c r="M23" s="4">
        <v>0</v>
      </c>
      <c r="N23" s="4">
        <v>0</v>
      </c>
      <c r="O23" s="4">
        <v>1</v>
      </c>
      <c r="P23" s="4">
        <v>1</v>
      </c>
      <c r="Q23" s="4" t="s">
        <v>107</v>
      </c>
      <c r="R23" s="4" t="s">
        <v>107</v>
      </c>
    </row>
    <row r="24" spans="1:18" x14ac:dyDescent="0.3">
      <c r="A24" s="7">
        <v>43819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0</v>
      </c>
      <c r="J24" s="4" t="s">
        <v>109</v>
      </c>
      <c r="K24" s="4">
        <v>1</v>
      </c>
      <c r="L24" s="74">
        <v>2</v>
      </c>
      <c r="M24" s="4">
        <v>0.5</v>
      </c>
      <c r="N24" s="4">
        <v>0</v>
      </c>
      <c r="O24" s="4">
        <v>0</v>
      </c>
      <c r="P24" s="4">
        <v>1</v>
      </c>
      <c r="Q24" s="4" t="s">
        <v>107</v>
      </c>
      <c r="R24" s="4" t="s">
        <v>107</v>
      </c>
    </row>
    <row r="25" spans="1:18" x14ac:dyDescent="0.3">
      <c r="A25" s="7">
        <v>43820</v>
      </c>
      <c r="L25" s="74"/>
    </row>
    <row r="26" spans="1:18" x14ac:dyDescent="0.3">
      <c r="A26" s="7">
        <v>43821</v>
      </c>
      <c r="L26" s="74"/>
    </row>
    <row r="27" spans="1:18" x14ac:dyDescent="0.3">
      <c r="A27" s="7">
        <v>43822</v>
      </c>
      <c r="B27" s="4" t="s">
        <v>109</v>
      </c>
      <c r="C27" s="4" t="s">
        <v>109</v>
      </c>
      <c r="D27" s="4" t="s">
        <v>109</v>
      </c>
      <c r="E27" s="4" t="s">
        <v>109</v>
      </c>
      <c r="F27" s="4" t="s">
        <v>109</v>
      </c>
      <c r="G27" s="4" t="s">
        <v>109</v>
      </c>
      <c r="H27" s="4" t="s">
        <v>109</v>
      </c>
      <c r="I27" s="4" t="s">
        <v>109</v>
      </c>
      <c r="J27" s="4">
        <v>1</v>
      </c>
      <c r="K27" s="4" t="s">
        <v>109</v>
      </c>
      <c r="L27" s="74">
        <v>2</v>
      </c>
      <c r="M27" s="4">
        <v>0</v>
      </c>
      <c r="N27" s="4" t="s">
        <v>109</v>
      </c>
      <c r="O27" s="4" t="s">
        <v>109</v>
      </c>
      <c r="P27" s="4" t="s">
        <v>109</v>
      </c>
      <c r="Q27" s="4" t="s">
        <v>107</v>
      </c>
      <c r="R27" s="4" t="s">
        <v>107</v>
      </c>
    </row>
    <row r="28" spans="1:18" x14ac:dyDescent="0.3">
      <c r="A28" s="7">
        <v>43823</v>
      </c>
      <c r="B28" s="4" t="s">
        <v>109</v>
      </c>
      <c r="C28" s="4" t="s">
        <v>109</v>
      </c>
      <c r="D28" s="4" t="s">
        <v>109</v>
      </c>
      <c r="E28" s="4" t="s">
        <v>109</v>
      </c>
      <c r="F28" s="4" t="s">
        <v>109</v>
      </c>
      <c r="G28" s="4" t="s">
        <v>109</v>
      </c>
      <c r="H28" s="4" t="s">
        <v>109</v>
      </c>
      <c r="I28" s="4" t="s">
        <v>109</v>
      </c>
      <c r="J28" s="4">
        <v>1</v>
      </c>
      <c r="K28" s="4" t="s">
        <v>109</v>
      </c>
      <c r="L28" s="74">
        <v>2</v>
      </c>
      <c r="M28" s="4">
        <v>0</v>
      </c>
      <c r="N28" s="4" t="s">
        <v>109</v>
      </c>
      <c r="O28" s="4" t="s">
        <v>109</v>
      </c>
      <c r="P28" s="4" t="s">
        <v>109</v>
      </c>
      <c r="Q28" s="4" t="s">
        <v>107</v>
      </c>
      <c r="R28" s="4" t="s">
        <v>107</v>
      </c>
    </row>
    <row r="29" spans="1:18" x14ac:dyDescent="0.3">
      <c r="A29" s="7">
        <v>43824</v>
      </c>
      <c r="L29" s="74">
        <v>2</v>
      </c>
    </row>
    <row r="30" spans="1:18" x14ac:dyDescent="0.3">
      <c r="A30" s="7">
        <v>43825</v>
      </c>
      <c r="B30" s="4" t="s">
        <v>109</v>
      </c>
      <c r="C30" s="4" t="s">
        <v>109</v>
      </c>
      <c r="D30" s="4" t="s">
        <v>109</v>
      </c>
      <c r="E30" s="4" t="s">
        <v>109</v>
      </c>
      <c r="F30" s="4" t="s">
        <v>109</v>
      </c>
      <c r="G30" s="4" t="s">
        <v>109</v>
      </c>
      <c r="H30" s="4" t="s">
        <v>109</v>
      </c>
      <c r="I30" s="4" t="s">
        <v>109</v>
      </c>
      <c r="J30" s="4">
        <v>1</v>
      </c>
      <c r="K30" s="4" t="s">
        <v>109</v>
      </c>
      <c r="L30" s="74">
        <v>2</v>
      </c>
      <c r="M30" s="4">
        <v>0</v>
      </c>
      <c r="N30" s="4" t="s">
        <v>109</v>
      </c>
      <c r="O30" s="4" t="s">
        <v>109</v>
      </c>
      <c r="P30" s="4" t="s">
        <v>109</v>
      </c>
      <c r="Q30" s="4" t="s">
        <v>107</v>
      </c>
      <c r="R30" s="4" t="s">
        <v>107</v>
      </c>
    </row>
    <row r="31" spans="1:18" x14ac:dyDescent="0.3">
      <c r="A31" s="7">
        <v>43826</v>
      </c>
      <c r="B31" s="4" t="s">
        <v>109</v>
      </c>
      <c r="C31" s="4" t="s">
        <v>109</v>
      </c>
      <c r="D31" s="4" t="s">
        <v>109</v>
      </c>
      <c r="E31" s="4" t="s">
        <v>109</v>
      </c>
      <c r="F31" s="4" t="s">
        <v>109</v>
      </c>
      <c r="G31" s="4" t="s">
        <v>109</v>
      </c>
      <c r="H31" s="4" t="s">
        <v>109</v>
      </c>
      <c r="I31" s="4" t="s">
        <v>109</v>
      </c>
      <c r="J31" s="4" t="s">
        <v>109</v>
      </c>
      <c r="K31" s="4" t="s">
        <v>109</v>
      </c>
      <c r="L31" s="74">
        <v>2</v>
      </c>
      <c r="M31" s="4">
        <v>0</v>
      </c>
      <c r="N31" s="4" t="s">
        <v>109</v>
      </c>
      <c r="O31" s="4" t="s">
        <v>109</v>
      </c>
      <c r="P31" s="4" t="s">
        <v>109</v>
      </c>
      <c r="Q31" s="4" t="s">
        <v>107</v>
      </c>
      <c r="R31" s="4" t="s">
        <v>107</v>
      </c>
    </row>
    <row r="32" spans="1:18" x14ac:dyDescent="0.3">
      <c r="A32" s="7">
        <v>43827</v>
      </c>
      <c r="L32" s="74"/>
    </row>
    <row r="33" spans="1:18" x14ac:dyDescent="0.3">
      <c r="A33" s="7">
        <v>43828</v>
      </c>
      <c r="L33" s="74"/>
    </row>
    <row r="34" spans="1:18" x14ac:dyDescent="0.3">
      <c r="A34" s="7">
        <v>43829</v>
      </c>
      <c r="B34" s="4">
        <v>0.5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0</v>
      </c>
      <c r="J34" s="4">
        <v>1</v>
      </c>
      <c r="K34" s="4">
        <v>1</v>
      </c>
      <c r="L34" s="74">
        <v>2</v>
      </c>
      <c r="M34" s="4">
        <v>0</v>
      </c>
      <c r="N34" s="4">
        <v>0</v>
      </c>
      <c r="O34" s="4">
        <v>0</v>
      </c>
      <c r="P34" s="4">
        <v>0</v>
      </c>
      <c r="Q34" s="4" t="s">
        <v>107</v>
      </c>
      <c r="R34" s="4" t="s">
        <v>107</v>
      </c>
    </row>
    <row r="35" spans="1:18" x14ac:dyDescent="0.3">
      <c r="A35" s="7">
        <v>43830</v>
      </c>
      <c r="B35" s="4">
        <v>0.5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0</v>
      </c>
      <c r="J35" s="4">
        <v>1</v>
      </c>
      <c r="L35" s="74">
        <v>2</v>
      </c>
      <c r="M35" s="4">
        <v>0</v>
      </c>
      <c r="N35" s="4">
        <v>0</v>
      </c>
      <c r="O35" s="4">
        <v>0</v>
      </c>
      <c r="P35" s="4">
        <v>0</v>
      </c>
      <c r="Q35" s="4" t="s">
        <v>107</v>
      </c>
      <c r="R35" s="4" t="s">
        <v>107</v>
      </c>
    </row>
    <row r="36" spans="1:18" x14ac:dyDescent="0.3">
      <c r="K36" s="4">
        <v>1</v>
      </c>
    </row>
    <row r="38" spans="1:18" x14ac:dyDescent="0.3">
      <c r="L38" s="4" t="s">
        <v>124</v>
      </c>
    </row>
  </sheetData>
  <mergeCells count="1">
    <mergeCell ref="A1:A3"/>
  </mergeCells>
  <conditionalFormatting sqref="A5:XFD5 A11:XFD12 S6:XFD10 A18:XFD19 S13:XFD17 A25:XFD26 S20:XFD24 A29:XFD29 A27:P28 S27:XFD28 A32:XFD33 A30:P31 S30:XFD31 S34:XFD35 A6:A10 A13:A17 A20:A24 A34:P35 C6:P10 C13:P17 C20:P24">
    <cfRule type="expression" dxfId="677" priority="46">
      <formula>OR(WEEKDAY($A5)=1,WEEKDAY($A5)=7)</formula>
    </cfRule>
  </conditionalFormatting>
  <conditionalFormatting sqref="Q6">
    <cfRule type="expression" dxfId="676" priority="38">
      <formula>OR(WEEKDAY($A6)=1,WEEKDAY($A6)=7)</formula>
    </cfRule>
  </conditionalFormatting>
  <conditionalFormatting sqref="Q7:Q10">
    <cfRule type="expression" dxfId="675" priority="36">
      <formula>OR(WEEKDAY($A7)=1,WEEKDAY($A7)=7)</formula>
    </cfRule>
  </conditionalFormatting>
  <conditionalFormatting sqref="Q13:Q17">
    <cfRule type="expression" dxfId="674" priority="34">
      <formula>OR(WEEKDAY($A13)=1,WEEKDAY($A13)=7)</formula>
    </cfRule>
  </conditionalFormatting>
  <conditionalFormatting sqref="Q20:Q24">
    <cfRule type="expression" dxfId="673" priority="32">
      <formula>OR(WEEKDAY($A20)=1,WEEKDAY($A20)=7)</formula>
    </cfRule>
  </conditionalFormatting>
  <conditionalFormatting sqref="Q27">
    <cfRule type="expression" dxfId="672" priority="30">
      <formula>OR(WEEKDAY($A27)=1,WEEKDAY($A27)=7)</formula>
    </cfRule>
  </conditionalFormatting>
  <conditionalFormatting sqref="Q28">
    <cfRule type="expression" dxfId="671" priority="28">
      <formula>OR(WEEKDAY($A28)=1,WEEKDAY($A28)=7)</formula>
    </cfRule>
  </conditionalFormatting>
  <conditionalFormatting sqref="Q30">
    <cfRule type="expression" dxfId="670" priority="26">
      <formula>OR(WEEKDAY($A30)=1,WEEKDAY($A30)=7)</formula>
    </cfRule>
  </conditionalFormatting>
  <conditionalFormatting sqref="Q31">
    <cfRule type="expression" dxfId="669" priority="24">
      <formula>OR(WEEKDAY($A31)=1,WEEKDAY($A31)=7)</formula>
    </cfRule>
  </conditionalFormatting>
  <conditionalFormatting sqref="Q34">
    <cfRule type="expression" dxfId="668" priority="22">
      <formula>OR(WEEKDAY($A34)=1,WEEKDAY($A34)=7)</formula>
    </cfRule>
  </conditionalFormatting>
  <conditionalFormatting sqref="Q35">
    <cfRule type="expression" dxfId="667" priority="20">
      <formula>OR(WEEKDAY($A35)=1,WEEKDAY($A35)=7)</formula>
    </cfRule>
  </conditionalFormatting>
  <conditionalFormatting sqref="R6:R10">
    <cfRule type="expression" dxfId="666" priority="18">
      <formula>OR(WEEKDAY($A6)=1,WEEKDAY($A6)=7)</formula>
    </cfRule>
  </conditionalFormatting>
  <conditionalFormatting sqref="R13:R17">
    <cfRule type="expression" dxfId="665" priority="16">
      <formula>OR(WEEKDAY($A13)=1,WEEKDAY($A13)=7)</formula>
    </cfRule>
  </conditionalFormatting>
  <conditionalFormatting sqref="R20:R24">
    <cfRule type="expression" dxfId="664" priority="14">
      <formula>OR(WEEKDAY($A20)=1,WEEKDAY($A20)=7)</formula>
    </cfRule>
  </conditionalFormatting>
  <conditionalFormatting sqref="R27:R28">
    <cfRule type="expression" dxfId="663" priority="12">
      <formula>OR(WEEKDAY($A27)=1,WEEKDAY($A27)=7)</formula>
    </cfRule>
  </conditionalFormatting>
  <conditionalFormatting sqref="R30:R31">
    <cfRule type="expression" dxfId="662" priority="10">
      <formula>OR(WEEKDAY($A30)=1,WEEKDAY($A30)=7)</formula>
    </cfRule>
  </conditionalFormatting>
  <conditionalFormatting sqref="R34:R35">
    <cfRule type="expression" dxfId="661" priority="8">
      <formula>OR(WEEKDAY($A34)=1,WEEKDAY($A34)=7)</formula>
    </cfRule>
  </conditionalFormatting>
  <conditionalFormatting sqref="B6:B10">
    <cfRule type="expression" dxfId="660" priority="6">
      <formula>OR(WEEKDAY($A6)=1,WEEKDAY($A6)=7)</formula>
    </cfRule>
  </conditionalFormatting>
  <conditionalFormatting sqref="B13:B17">
    <cfRule type="expression" dxfId="659" priority="4">
      <formula>OR(WEEKDAY($A13)=1,WEEKDAY($A13)=7)</formula>
    </cfRule>
  </conditionalFormatting>
  <conditionalFormatting sqref="B20:B24">
    <cfRule type="expression" dxfId="658" priority="2">
      <formula>OR(WEEKDAY($A20)=1,WEEKDAY($A20)=7)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F60AC2FE-8085-4451-92F3-81B16486E315}">
            <xm:f>COUNTIFS('JOUR FERIE'!$A:$A,$A5)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A5:XFD5 A11:XFD12 S6:XFD10 A18:XFD19 S13:XFD17 A25:XFD26 S20:XFD24 A29:XFD29 A27:P28 S27:XFD28 A32:XFD33 A30:P31 S30:XFD31 S34:XFD35 A6:A10 A13:A17 A20:A24 A34:P35 C6:P10 C13:P17 C20:P24</xm:sqref>
        </x14:conditionalFormatting>
        <x14:conditionalFormatting xmlns:xm="http://schemas.microsoft.com/office/excel/2006/main">
          <x14:cfRule type="expression" priority="37" id="{60FC5D9F-ABCA-45CA-891F-946806EA2E14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35" id="{81AA1C6F-BEC2-4908-B108-52DCEBCD96CF}">
            <xm:f>COUNTIFS('JOUR FERIE'!$A:$A,$A11)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Q7:Q10</xm:sqref>
        </x14:conditionalFormatting>
        <x14:conditionalFormatting xmlns:xm="http://schemas.microsoft.com/office/excel/2006/main">
          <x14:cfRule type="expression" priority="33" id="{BD1A11B3-8CB7-48F6-A7C4-4BCC26C80CE8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Q13:Q17</xm:sqref>
        </x14:conditionalFormatting>
        <x14:conditionalFormatting xmlns:xm="http://schemas.microsoft.com/office/excel/2006/main">
          <x14:cfRule type="expression" priority="31" id="{E67FE8FE-0D9D-4D39-A4E5-B150DFACD29B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Q20:Q24</xm:sqref>
        </x14:conditionalFormatting>
        <x14:conditionalFormatting xmlns:xm="http://schemas.microsoft.com/office/excel/2006/main">
          <x14:cfRule type="expression" priority="29" id="{F7102E6E-A1AE-4E6F-9ECB-295D3920A310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expression" priority="27" id="{5F6E750E-6CA9-491D-9D17-C03B57F82879}">
            <xm:f>COUNTIFS('JOUR FERIE'!$A:$A,$A32)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expression" priority="25" id="{5748ABED-62A8-4696-A1EE-1047BF14551B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expression" priority="23" id="{4185A8E3-E909-4CD0-8C56-91EEF112ECFF}">
            <xm:f>COUNTIFS('JOUR FERIE'!$A:$A,$A35)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expression" priority="21" id="{D0B46A91-FD59-47C8-B8A7-2B3FDBF1740D}">
            <xm:f>COUNTIFS('JOUR FERIE'!$A:$A,$A38)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Q34</xm:sqref>
        </x14:conditionalFormatting>
        <x14:conditionalFormatting xmlns:xm="http://schemas.microsoft.com/office/excel/2006/main">
          <x14:cfRule type="expression" priority="19" id="{5F3E7789-F9BF-4ABD-BF21-A95FCBDD6C96}">
            <xm:f>COUNTIFS('JOUR FERIE'!$A:$A,$A39)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Q35</xm:sqref>
        </x14:conditionalFormatting>
        <x14:conditionalFormatting xmlns:xm="http://schemas.microsoft.com/office/excel/2006/main">
          <x14:cfRule type="expression" priority="17" id="{7654A3D2-590D-4228-B237-2ED7D460CB96}">
            <xm:f>COUNTIFS('JOUR FERIE'!$A:$A,$A10)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R6:R10</xm:sqref>
        </x14:conditionalFormatting>
        <x14:conditionalFormatting xmlns:xm="http://schemas.microsoft.com/office/excel/2006/main">
          <x14:cfRule type="expression" priority="15" id="{4C745771-EBD0-4B28-9D0F-3546896875C9}">
            <xm:f>COUNTIFS('JOUR FERIE'!$A:$A,$A17)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R13:R17</xm:sqref>
        </x14:conditionalFormatting>
        <x14:conditionalFormatting xmlns:xm="http://schemas.microsoft.com/office/excel/2006/main">
          <x14:cfRule type="expression" priority="13" id="{7C01BABE-DD9F-44F4-9E61-8C7D9B90D438}">
            <xm:f>COUNTIFS('JOUR FERIE'!$A:$A,$A24)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R20:R24</xm:sqref>
        </x14:conditionalFormatting>
        <x14:conditionalFormatting xmlns:xm="http://schemas.microsoft.com/office/excel/2006/main">
          <x14:cfRule type="expression" priority="11" id="{00A674CB-AA10-4792-8564-9EB22A126EFF}">
            <xm:f>COUNTIFS('JOUR FERIE'!$A:$A,$A31)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R27:R28</xm:sqref>
        </x14:conditionalFormatting>
        <x14:conditionalFormatting xmlns:xm="http://schemas.microsoft.com/office/excel/2006/main">
          <x14:cfRule type="expression" priority="9" id="{C997C956-3853-4D27-8178-D896A923CB23}">
            <xm:f>COUNTIFS('JOUR FERIE'!$A:$A,$A34)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R30:R31</xm:sqref>
        </x14:conditionalFormatting>
        <x14:conditionalFormatting xmlns:xm="http://schemas.microsoft.com/office/excel/2006/main">
          <x14:cfRule type="expression" priority="7" id="{51763E57-AB5D-446C-B768-50FC16F42B02}">
            <xm:f>COUNTIFS('JOUR FERIE'!$A:$A,$A38)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R34:R35</xm:sqref>
        </x14:conditionalFormatting>
        <x14:conditionalFormatting xmlns:xm="http://schemas.microsoft.com/office/excel/2006/main">
          <x14:cfRule type="expression" priority="5" id="{189CE8DF-8753-4ECC-AAFC-02AE5E770256}">
            <xm:f>COUNTIFS('JOUR FERIE'!$A:$A,$A6)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B6:B10</xm:sqref>
        </x14:conditionalFormatting>
        <x14:conditionalFormatting xmlns:xm="http://schemas.microsoft.com/office/excel/2006/main">
          <x14:cfRule type="expression" priority="3" id="{61A21457-830A-4C97-B4E4-C9227FF42CCD}">
            <xm:f>COUNTIFS('JOUR FERIE'!$A:$A,$A13)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B13:B17</xm:sqref>
        </x14:conditionalFormatting>
        <x14:conditionalFormatting xmlns:xm="http://schemas.microsoft.com/office/excel/2006/main">
          <x14:cfRule type="expression" priority="1" id="{6479D5C3-12B2-4A9C-86FE-393D68EBF52F}">
            <xm:f>COUNTIFS('JOUR FERIE'!$A:$A,$A20)</xm:f>
            <x14:dxf>
              <fill>
                <patternFill patternType="lightUp">
                  <bgColor theme="0" tint="-0.14996795556505021"/>
                </patternFill>
              </fill>
            </x14:dxf>
          </x14:cfRule>
          <xm:sqref>B20:B24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FA43258E738042915737CE465CCA0F" ma:contentTypeVersion="4" ma:contentTypeDescription="Crée un document." ma:contentTypeScope="" ma:versionID="80f57754153c6a0641d06949a21541e6">
  <xsd:schema xmlns:xsd="http://www.w3.org/2001/XMLSchema" xmlns:xs="http://www.w3.org/2001/XMLSchema" xmlns:p="http://schemas.microsoft.com/office/2006/metadata/properties" xmlns:ns3="d2945599-6718-4e1f-b0ca-df6485d6088b" targetNamespace="http://schemas.microsoft.com/office/2006/metadata/properties" ma:root="true" ma:fieldsID="615a044064bed38d0c951f0300a65fcc" ns3:_="">
    <xsd:import namespace="d2945599-6718-4e1f-b0ca-df6485d608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45599-6718-4e1f-b0ca-df6485d60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1E1CE2-F4F4-4937-B575-3D263278B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945599-6718-4e1f-b0ca-df6485d60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509DC-F0A5-4008-9DF5-F1154B4CA9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0FD0B0-7459-4894-A1C2-ACC1D4C6D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SUIVI FINANCIER</vt:lpstr>
      <vt:lpstr>PLANNING FACTURATION - RECAP</vt:lpstr>
      <vt:lpstr>PLANNING FACTURATION - DETAIL</vt:lpstr>
      <vt:lpstr>PLAN DE CHARGE - RECAP</vt:lpstr>
      <vt:lpstr>PLAN DE CHARGE - PROFIL</vt:lpstr>
      <vt:lpstr>JOUR FERIE</vt:lpstr>
      <vt:lpstr>OCT 19</vt:lpstr>
      <vt:lpstr>NOV 19</vt:lpstr>
      <vt:lpstr>DEC 19</vt:lpstr>
      <vt:lpstr>JAN 20</vt:lpstr>
      <vt:lpstr>FEV 20</vt:lpstr>
      <vt:lpstr>MAR 20</vt:lpstr>
      <vt:lpstr>AVR 20</vt:lpstr>
      <vt:lpstr>MAI 20</vt:lpstr>
      <vt:lpstr>JUIN 20</vt:lpstr>
      <vt:lpstr>JUI 20</vt:lpstr>
      <vt:lpstr>AOU 20</vt:lpstr>
      <vt:lpstr>SEPT 20</vt:lpstr>
      <vt:lpstr>OCT 20</vt:lpstr>
      <vt:lpstr>NOV 20</vt:lpstr>
      <vt:lpstr>DEC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Rouillé</dc:creator>
  <cp:lastModifiedBy>Tonton David</cp:lastModifiedBy>
  <dcterms:created xsi:type="dcterms:W3CDTF">2019-11-15T09:10:51Z</dcterms:created>
  <dcterms:modified xsi:type="dcterms:W3CDTF">2023-05-16T04:43:05Z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0x01010059FA43258E738042915737CE465CCA0F</vt:lpwstr>
  </property>
</Properties>
</file>