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theme/themeOverride3.xml" ContentType="application/vnd.openxmlformats-officedocument.themeOverride+xml"/>
  <Override PartName="/xl/charts/chart23.xml" ContentType="application/vnd.openxmlformats-officedocument.drawingml.chart+xml"/>
  <Override PartName="/xl/theme/themeOverride4.xml" ContentType="application/vnd.openxmlformats-officedocument.themeOverrid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32.xml" ContentType="application/vnd.openxmlformats-officedocument.drawingml.chart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33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34.xml" ContentType="application/vnd.openxmlformats-officedocument.drawingml.chart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35.xml" ContentType="application/vnd.openxmlformats-officedocument.drawingml.chart+xml"/>
  <Override PartName="/xl/theme/themeOverride8.xml" ContentType="application/vnd.openxmlformats-officedocument.themeOverride+xml"/>
  <Override PartName="/xl/charts/chart36.xml" ContentType="application/vnd.openxmlformats-officedocument.drawingml.chart+xml"/>
  <Override PartName="/xl/theme/themeOverride9.xml" ContentType="application/vnd.openxmlformats-officedocument.themeOverride+xml"/>
  <Override PartName="/xl/charts/chart37.xml" ContentType="application/vnd.openxmlformats-officedocument.drawingml.chart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theme/themeOverride11.xml" ContentType="application/vnd.openxmlformats-officedocument.themeOverrid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zni\Documents\Honours Project Documents\"/>
    </mc:Choice>
  </mc:AlternateContent>
  <xr:revisionPtr revIDLastSave="0" documentId="13_ncr:1_{97FA4531-CB7E-4533-891D-688C752A3EF3}" xr6:coauthVersionLast="43" xr6:coauthVersionMax="43" xr10:uidLastSave="{00000000-0000-0000-0000-000000000000}"/>
  <bookViews>
    <workbookView xWindow="-108" yWindow="-108" windowWidth="23256" windowHeight="12576" activeTab="7" xr2:uid="{28B6044F-DD15-4D9C-8322-3A2BEEA1654A}"/>
  </bookViews>
  <sheets>
    <sheet name="SVM F1" sheetId="1" r:id="rId1"/>
    <sheet name="Graphs" sheetId="7" r:id="rId2"/>
    <sheet name="Demo Graphs" sheetId="8" r:id="rId3"/>
    <sheet name="SVM Gmean" sheetId="2" r:id="rId4"/>
    <sheet name="RF F1" sheetId="3" r:id="rId5"/>
    <sheet name="RF Gmean" sheetId="4" r:id="rId6"/>
    <sheet name="SVM SS" sheetId="5" r:id="rId7"/>
    <sheet name="RF 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B50" i="6"/>
  <c r="C32" i="6"/>
  <c r="D32" i="6"/>
  <c r="E32" i="6"/>
  <c r="F32" i="6"/>
  <c r="G32" i="6"/>
  <c r="H32" i="6"/>
  <c r="I32" i="6"/>
  <c r="J32" i="6"/>
  <c r="K32" i="6"/>
  <c r="L32" i="6"/>
  <c r="B32" i="6"/>
  <c r="D31" i="2"/>
  <c r="E31" i="2"/>
  <c r="F31" i="2"/>
  <c r="G31" i="2"/>
  <c r="H31" i="2"/>
  <c r="I31" i="2"/>
  <c r="J31" i="2"/>
  <c r="K31" i="2"/>
  <c r="L31" i="2"/>
  <c r="B31" i="2"/>
  <c r="C31" i="2"/>
  <c r="B264" i="1" l="1"/>
  <c r="C264" i="1"/>
  <c r="D264" i="1"/>
  <c r="E264" i="1"/>
  <c r="F264" i="1"/>
  <c r="G264" i="1"/>
  <c r="H264" i="1"/>
  <c r="I264" i="1"/>
  <c r="J264" i="1"/>
  <c r="K264" i="1"/>
  <c r="L264" i="1"/>
  <c r="B263" i="1"/>
  <c r="C263" i="1"/>
  <c r="D263" i="1"/>
  <c r="E263" i="1"/>
  <c r="F263" i="1"/>
  <c r="G263" i="1"/>
  <c r="H263" i="1"/>
  <c r="I263" i="1"/>
  <c r="J263" i="1"/>
  <c r="K263" i="1"/>
  <c r="L263" i="1"/>
  <c r="B262" i="1"/>
  <c r="C262" i="1"/>
  <c r="D262" i="1"/>
  <c r="E262" i="1"/>
  <c r="F262" i="1"/>
  <c r="G262" i="1"/>
  <c r="H262" i="1"/>
  <c r="I262" i="1"/>
  <c r="J262" i="1"/>
  <c r="K262" i="1"/>
  <c r="L262" i="1"/>
  <c r="B261" i="1"/>
  <c r="C261" i="1"/>
  <c r="D261" i="1"/>
  <c r="E261" i="1"/>
  <c r="F261" i="1"/>
  <c r="G261" i="1"/>
  <c r="H261" i="1"/>
  <c r="I261" i="1"/>
  <c r="J261" i="1"/>
  <c r="K261" i="1"/>
  <c r="L261" i="1"/>
  <c r="M212" i="1"/>
  <c r="M213" i="1"/>
  <c r="M209" i="1"/>
  <c r="M211" i="1"/>
  <c r="M210" i="1"/>
  <c r="M214" i="1"/>
  <c r="M215" i="1"/>
  <c r="M216" i="1"/>
  <c r="B132" i="1"/>
  <c r="C133" i="1"/>
  <c r="D133" i="1"/>
  <c r="E133" i="1"/>
  <c r="F133" i="1"/>
  <c r="G133" i="1"/>
  <c r="H133" i="1"/>
  <c r="I133" i="1"/>
  <c r="J133" i="1"/>
  <c r="K133" i="1"/>
  <c r="L133" i="1"/>
  <c r="B133" i="1"/>
  <c r="L132" i="1"/>
  <c r="C132" i="1"/>
  <c r="D132" i="1"/>
  <c r="E132" i="1"/>
  <c r="F132" i="1"/>
  <c r="G132" i="1"/>
  <c r="H132" i="1"/>
  <c r="I132" i="1"/>
  <c r="J132" i="1"/>
  <c r="K132" i="1"/>
  <c r="B131" i="1"/>
  <c r="C131" i="1"/>
  <c r="D131" i="1"/>
  <c r="E131" i="1"/>
  <c r="F131" i="1"/>
  <c r="G131" i="1"/>
  <c r="H131" i="1"/>
  <c r="I131" i="1"/>
  <c r="J131" i="1"/>
  <c r="K131" i="1"/>
  <c r="L131" i="1"/>
  <c r="B130" i="1"/>
  <c r="C130" i="1"/>
  <c r="D130" i="1"/>
  <c r="E130" i="1"/>
  <c r="F130" i="1"/>
  <c r="G130" i="1"/>
  <c r="H130" i="1"/>
  <c r="I130" i="1"/>
  <c r="J130" i="1"/>
  <c r="K130" i="1"/>
  <c r="L130" i="1"/>
  <c r="L129" i="1"/>
  <c r="C129" i="1"/>
  <c r="D129" i="1"/>
  <c r="E129" i="1"/>
  <c r="F129" i="1"/>
  <c r="G129" i="1"/>
  <c r="H129" i="1"/>
  <c r="I129" i="1"/>
  <c r="J129" i="1"/>
  <c r="K129" i="1"/>
  <c r="B129" i="1"/>
  <c r="B128" i="1"/>
  <c r="C128" i="1"/>
  <c r="D128" i="1"/>
  <c r="E128" i="1"/>
  <c r="F128" i="1"/>
  <c r="G128" i="1"/>
  <c r="H128" i="1"/>
  <c r="I128" i="1"/>
  <c r="J128" i="1"/>
  <c r="K128" i="1"/>
  <c r="L128" i="1"/>
  <c r="B127" i="1"/>
  <c r="L127" i="1"/>
  <c r="C127" i="1"/>
  <c r="D127" i="1"/>
  <c r="E127" i="1"/>
  <c r="F127" i="1"/>
  <c r="G127" i="1"/>
  <c r="H127" i="1"/>
  <c r="I127" i="1"/>
  <c r="J127" i="1"/>
  <c r="K127" i="1"/>
  <c r="B126" i="1"/>
  <c r="D126" i="1"/>
  <c r="E126" i="1"/>
  <c r="F126" i="1"/>
  <c r="G126" i="1"/>
  <c r="H126" i="1"/>
  <c r="I126" i="1"/>
  <c r="J126" i="1"/>
  <c r="K126" i="1"/>
  <c r="L126" i="1"/>
  <c r="C126" i="1"/>
  <c r="C100" i="5" l="1"/>
  <c r="D100" i="5"/>
  <c r="E100" i="5"/>
  <c r="F100" i="5"/>
  <c r="G100" i="5"/>
  <c r="H100" i="5"/>
  <c r="I100" i="5"/>
  <c r="J100" i="5"/>
  <c r="K100" i="5"/>
  <c r="L100" i="5"/>
  <c r="B100" i="5"/>
  <c r="C30" i="5"/>
  <c r="D30" i="5"/>
  <c r="E30" i="5"/>
  <c r="F30" i="5"/>
  <c r="G30" i="5"/>
  <c r="H30" i="5"/>
  <c r="I30" i="5"/>
  <c r="J30" i="5"/>
  <c r="K30" i="5"/>
  <c r="L30" i="5"/>
  <c r="B30" i="5"/>
  <c r="C30" i="4" l="1"/>
  <c r="D30" i="4"/>
  <c r="E30" i="4"/>
  <c r="F30" i="4"/>
  <c r="G30" i="4"/>
  <c r="H30" i="4"/>
  <c r="I30" i="4"/>
  <c r="J30" i="4"/>
  <c r="K30" i="4"/>
  <c r="L30" i="4"/>
  <c r="B30" i="4"/>
  <c r="L29" i="1"/>
  <c r="K29" i="1"/>
  <c r="J29" i="1"/>
  <c r="I29" i="1"/>
  <c r="H29" i="1"/>
  <c r="G29" i="1"/>
  <c r="F29" i="1"/>
  <c r="E29" i="1"/>
  <c r="D29" i="1"/>
  <c r="C29" i="1"/>
  <c r="B29" i="1"/>
  <c r="L31" i="3"/>
  <c r="K31" i="3"/>
  <c r="J31" i="3"/>
  <c r="I31" i="3"/>
  <c r="H31" i="3"/>
  <c r="G31" i="3"/>
  <c r="F31" i="3"/>
  <c r="E31" i="3"/>
  <c r="D31" i="3"/>
  <c r="C31" i="3"/>
  <c r="B31" i="3"/>
</calcChain>
</file>

<file path=xl/sharedStrings.xml><?xml version="1.0" encoding="utf-8"?>
<sst xmlns="http://schemas.openxmlformats.org/spreadsheetml/2006/main" count="639" uniqueCount="120">
  <si>
    <t>Dataset Name</t>
  </si>
  <si>
    <t>Number Of Features</t>
  </si>
  <si>
    <t>Imbalance Ratio</t>
  </si>
  <si>
    <t>Haberman</t>
  </si>
  <si>
    <t>Instances</t>
  </si>
  <si>
    <t>Yeast 1</t>
  </si>
  <si>
    <t xml:space="preserve">Segment 0 </t>
  </si>
  <si>
    <t>Ecoli 2</t>
  </si>
  <si>
    <t>Glass 2</t>
  </si>
  <si>
    <t xml:space="preserve">Yeast 1vs7 </t>
  </si>
  <si>
    <t>Glass 5</t>
  </si>
  <si>
    <t>White Wine 8-9</t>
  </si>
  <si>
    <t>Phoneme2</t>
  </si>
  <si>
    <t>Phoneme5</t>
  </si>
  <si>
    <t>Phoneme10</t>
  </si>
  <si>
    <t>Phoneme20</t>
  </si>
  <si>
    <t>Ori_F1</t>
  </si>
  <si>
    <t>Weighed_F1</t>
  </si>
  <si>
    <t>Over_F1</t>
  </si>
  <si>
    <t>Under_F1</t>
  </si>
  <si>
    <t>Both_F1</t>
  </si>
  <si>
    <t>Rose_F1</t>
  </si>
  <si>
    <t>Smote_F1</t>
  </si>
  <si>
    <t>BLS_F1</t>
  </si>
  <si>
    <t>SLS_F1</t>
  </si>
  <si>
    <t>Adasyn_F1</t>
  </si>
  <si>
    <t>DBS_F1</t>
  </si>
  <si>
    <t>TLS_F1</t>
  </si>
  <si>
    <t xml:space="preserve"> Features</t>
  </si>
  <si>
    <t>Ori_Gmean</t>
  </si>
  <si>
    <t>Over_Gmean</t>
  </si>
  <si>
    <t>Under_Gmean</t>
  </si>
  <si>
    <t>Both_Gmean</t>
  </si>
  <si>
    <t>Rose_Gmean</t>
  </si>
  <si>
    <t>Smote_Gmean</t>
  </si>
  <si>
    <t>BLS_Gmean</t>
  </si>
  <si>
    <t>SLS_Gmean</t>
  </si>
  <si>
    <t>Adasyn_Gmean</t>
  </si>
  <si>
    <t>DBS_Gmean</t>
  </si>
  <si>
    <t>TLS_Gmean</t>
  </si>
  <si>
    <t>Original</t>
  </si>
  <si>
    <t>Over_Sens</t>
  </si>
  <si>
    <t>Under_Sens</t>
  </si>
  <si>
    <t>Both_Sens</t>
  </si>
  <si>
    <t>Rose_Sens</t>
  </si>
  <si>
    <t>Smote_Sens</t>
  </si>
  <si>
    <t>BLS_Sens</t>
  </si>
  <si>
    <t>SLS_Sens</t>
  </si>
  <si>
    <t>Adasyn_Sens</t>
  </si>
  <si>
    <t>DBS_Sens</t>
  </si>
  <si>
    <t>TLS_Sens</t>
  </si>
  <si>
    <t>Weighed_Sens</t>
  </si>
  <si>
    <t>Ori_Sens</t>
  </si>
  <si>
    <t>Ori_Spec</t>
  </si>
  <si>
    <t>Over_Spec</t>
  </si>
  <si>
    <t>Under_Spec</t>
  </si>
  <si>
    <t>Both_Spec</t>
  </si>
  <si>
    <t>Rose_Spec</t>
  </si>
  <si>
    <t>Smote_Spec</t>
  </si>
  <si>
    <t>BLS_Spec</t>
  </si>
  <si>
    <t>SLS_Spec</t>
  </si>
  <si>
    <t>Adasyn_Spec</t>
  </si>
  <si>
    <t>DBS_Spec</t>
  </si>
  <si>
    <t>TLS_Spec</t>
  </si>
  <si>
    <t>Weighed_Spec</t>
  </si>
  <si>
    <t>Over</t>
  </si>
  <si>
    <t>Under</t>
  </si>
  <si>
    <t>Both</t>
  </si>
  <si>
    <t>Rose</t>
  </si>
  <si>
    <t>Smote</t>
  </si>
  <si>
    <t>BLS</t>
  </si>
  <si>
    <t>SLS</t>
  </si>
  <si>
    <t>Adasyn</t>
  </si>
  <si>
    <t>DBS</t>
  </si>
  <si>
    <t>TLS</t>
  </si>
  <si>
    <t>SVM</t>
  </si>
  <si>
    <t>RF</t>
  </si>
  <si>
    <t xml:space="preserve">Average F1 Score all datasets </t>
  </si>
  <si>
    <t>Column1</t>
  </si>
  <si>
    <t xml:space="preserve"> </t>
  </si>
  <si>
    <t>SVM Sensitivity</t>
  </si>
  <si>
    <t>SVM Specificity</t>
  </si>
  <si>
    <t>Sensitivity</t>
  </si>
  <si>
    <t>Specificity</t>
  </si>
  <si>
    <t xml:space="preserve">Average Sensitivity/Specificity </t>
  </si>
  <si>
    <t xml:space="preserve">Best </t>
  </si>
  <si>
    <t>Top 3</t>
  </si>
  <si>
    <t>Bottom 3</t>
  </si>
  <si>
    <t>Worst</t>
  </si>
  <si>
    <t>Average</t>
  </si>
  <si>
    <t>Yeast 1 (2.46)</t>
  </si>
  <si>
    <t>Haberman (2.78)</t>
  </si>
  <si>
    <t>Ecoli 2 (5.46)</t>
  </si>
  <si>
    <t>Segment 0 (6.02)</t>
  </si>
  <si>
    <t>Glass 2 (11.59)</t>
  </si>
  <si>
    <t>Yeast 1vs7 (14.3)</t>
  </si>
  <si>
    <t>Glass 5 (22.78)</t>
  </si>
  <si>
    <t>White Wine 8-9 (26.21)</t>
  </si>
  <si>
    <t>Segment 0 (0.954)</t>
  </si>
  <si>
    <t>Ecoli 2 (0.898)</t>
  </si>
  <si>
    <t>Yeast 1 (0.539)</t>
  </si>
  <si>
    <t>Glass 2 (0.439)</t>
  </si>
  <si>
    <t>Glass 5 (0.432)</t>
  </si>
  <si>
    <t>White Wine 8-9 (0.416)</t>
  </si>
  <si>
    <t>Haberman (0.387)</t>
  </si>
  <si>
    <t>Yeast 1vs7 (0.173)</t>
  </si>
  <si>
    <t>F1</t>
  </si>
  <si>
    <t>SVM Average Both Metrics all datasets</t>
  </si>
  <si>
    <t>G-Means</t>
  </si>
  <si>
    <t>Average Gmeans All datasets</t>
  </si>
  <si>
    <t>Average G Means (All datasets)</t>
  </si>
  <si>
    <t>Average F1 (All datasets)</t>
  </si>
  <si>
    <t>Average Sensitivity/Specificty</t>
  </si>
  <si>
    <t>RF Sensitivity</t>
  </si>
  <si>
    <t>RF Specificity</t>
  </si>
  <si>
    <t>Dataset Name (IR)</t>
  </si>
  <si>
    <t>Segment 0</t>
  </si>
  <si>
    <t>Yeast 1vs7</t>
  </si>
  <si>
    <t>Weighed</t>
  </si>
  <si>
    <t>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</si>
</sst>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1" fillId="0" borderId="2" xfId="0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3" fillId="6" borderId="3" xfId="0" applyFont="1" applyFill="1" applyBorder="1"/>
    <xf numFmtId="0" fontId="0" fillId="4" borderId="5" xfId="0" applyFill="1" applyBorder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2" borderId="6" xfId="0" applyNumberFormat="1" applyFill="1" applyBorder="1"/>
    <xf numFmtId="0" fontId="0" fillId="0" borderId="7" xfId="0" applyBorder="1"/>
    <xf numFmtId="164" fontId="0" fillId="4" borderId="8" xfId="0" applyNumberFormat="1" applyFill="1" applyBorder="1"/>
    <xf numFmtId="164" fontId="0" fillId="2" borderId="8" xfId="0" applyNumberFormat="1" applyFill="1" applyBorder="1"/>
    <xf numFmtId="0" fontId="0" fillId="0" borderId="1" xfId="0" applyBorder="1"/>
    <xf numFmtId="0" fontId="0" fillId="7" borderId="1" xfId="0" applyFill="1" applyBorder="1"/>
    <xf numFmtId="164" fontId="1" fillId="7" borderId="1" xfId="0" applyNumberFormat="1" applyFont="1" applyFill="1" applyBorder="1"/>
    <xf numFmtId="164" fontId="1" fillId="7" borderId="6" xfId="0" applyNumberFormat="1" applyFont="1" applyFill="1" applyBorder="1"/>
    <xf numFmtId="0" fontId="0" fillId="7" borderId="1" xfId="0" applyFont="1" applyFill="1" applyBorder="1"/>
    <xf numFmtId="0" fontId="0" fillId="5" borderId="0" xfId="0" applyFont="1" applyFill="1"/>
    <xf numFmtId="0" fontId="0" fillId="0" borderId="0" xfId="0" applyFont="1"/>
    <xf numFmtId="0" fontId="0" fillId="0" borderId="2" xfId="0" applyFont="1" applyBorder="1"/>
    <xf numFmtId="0" fontId="1" fillId="0" borderId="0" xfId="0" applyFont="1" applyFill="1" applyBorder="1"/>
    <xf numFmtId="164" fontId="0" fillId="5" borderId="0" xfId="0" applyNumberFormat="1" applyFont="1" applyFill="1"/>
    <xf numFmtId="0" fontId="0" fillId="8" borderId="9" xfId="0" applyFont="1" applyFill="1" applyBorder="1"/>
    <xf numFmtId="164" fontId="1" fillId="8" borderId="3" xfId="0" applyNumberFormat="1" applyFont="1" applyFill="1" applyBorder="1"/>
    <xf numFmtId="164" fontId="1" fillId="8" borderId="4" xfId="0" applyNumberFormat="1" applyFont="1" applyFill="1" applyBorder="1"/>
    <xf numFmtId="0" fontId="3" fillId="6" borderId="9" xfId="0" applyFont="1" applyFill="1" applyBorder="1"/>
    <xf numFmtId="0" fontId="3" fillId="6" borderId="0" xfId="0" applyFont="1" applyFill="1"/>
    <xf numFmtId="0" fontId="0" fillId="5" borderId="0" xfId="0" applyFont="1" applyFill="1" applyBorder="1"/>
    <xf numFmtId="0" fontId="0" fillId="0" borderId="0" xfId="0" applyFont="1" applyBorder="1"/>
    <xf numFmtId="0" fontId="0" fillId="0" borderId="0" xfId="0" applyBorder="1"/>
    <xf numFmtId="0" fontId="3" fillId="9" borderId="1" xfId="0" applyFont="1" applyFill="1" applyBorder="1"/>
    <xf numFmtId="164" fontId="0" fillId="7" borderId="1" xfId="0" applyNumberFormat="1" applyFill="1" applyBorder="1"/>
    <xf numFmtId="164" fontId="4" fillId="7" borderId="1" xfId="0" applyNumberFormat="1" applyFont="1" applyFill="1" applyBorder="1"/>
    <xf numFmtId="0" fontId="1" fillId="7" borderId="10" xfId="0" applyFont="1" applyFill="1" applyBorder="1"/>
    <xf numFmtId="0" fontId="3" fillId="6" borderId="2" xfId="0" applyFont="1" applyFill="1" applyBorder="1"/>
    <xf numFmtId="0" fontId="3" fillId="6" borderId="10" xfId="0" applyFont="1" applyFill="1" applyBorder="1"/>
    <xf numFmtId="0" fontId="0" fillId="0" borderId="11" xfId="0" applyFont="1" applyBorder="1"/>
    <xf numFmtId="164" fontId="0" fillId="0" borderId="12" xfId="0" applyNumberFormat="1" applyFont="1" applyBorder="1"/>
    <xf numFmtId="164" fontId="0" fillId="5" borderId="2" xfId="0" applyNumberFormat="1" applyFont="1" applyFill="1" applyBorder="1"/>
    <xf numFmtId="0" fontId="0" fillId="3" borderId="6" xfId="0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0" borderId="0" xfId="0" applyNumberFormat="1" applyFont="1"/>
    <xf numFmtId="164" fontId="0" fillId="0" borderId="0" xfId="0" applyNumberFormat="1" applyFont="1" applyBorder="1"/>
  </cellXfs>
  <cellStyles count="1">
    <cellStyle name="Normal" xfId="0" builtinId="0"/>
  </cellStyles>
  <dxfs count="27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D09"/>
      <color rgb="FFFC3904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F1</a:t>
            </a:r>
            <a:r>
              <a:rPr lang="en-GB" baseline="0"/>
              <a:t> </a:t>
            </a:r>
            <a:r>
              <a:rPr lang="en-GB"/>
              <a:t>Score of Data level methods on</a:t>
            </a:r>
            <a:r>
              <a:rPr lang="en-GB" baseline="0"/>
              <a:t> 12 datasets</a:t>
            </a:r>
            <a:r>
              <a:rPr lang="en-GB"/>
              <a:t> 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32234410846949213"/>
          <c:y val="1.26502213788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F1'!$B$16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F1'!$B$17:$B$28</c:f>
              <c:numCache>
                <c:formatCode>General</c:formatCode>
                <c:ptCount val="12"/>
                <c:pt idx="0">
                  <c:v>0.50700000000000001</c:v>
                </c:pt>
                <c:pt idx="1">
                  <c:v>0.36899999999999999</c:v>
                </c:pt>
                <c:pt idx="2">
                  <c:v>0.88900000000000001</c:v>
                </c:pt>
                <c:pt idx="3">
                  <c:v>0.97899999999999998</c:v>
                </c:pt>
                <c:pt idx="4">
                  <c:v>0.28599999999999998</c:v>
                </c:pt>
                <c:pt idx="5">
                  <c:v>0.36399999999999999</c:v>
                </c:pt>
                <c:pt idx="6">
                  <c:v>0.32400000000000001</c:v>
                </c:pt>
                <c:pt idx="7">
                  <c:v>0.51400000000000001</c:v>
                </c:pt>
                <c:pt idx="8">
                  <c:v>0.78300000000000003</c:v>
                </c:pt>
                <c:pt idx="9">
                  <c:v>0.66700000000000004</c:v>
                </c:pt>
                <c:pt idx="10">
                  <c:v>0.56499999999999995</c:v>
                </c:pt>
                <c:pt idx="11" formatCode="0.000">
                  <c:v>0.3333333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F1'!$C$16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F1'!$C$17:$C$28</c:f>
              <c:numCache>
                <c:formatCode>General</c:formatCode>
                <c:ptCount val="12"/>
                <c:pt idx="0">
                  <c:v>0.496</c:v>
                </c:pt>
                <c:pt idx="1">
                  <c:v>0.34200000000000003</c:v>
                </c:pt>
                <c:pt idx="2">
                  <c:v>0.93300000000000005</c:v>
                </c:pt>
                <c:pt idx="3">
                  <c:v>0.97899999999999998</c:v>
                </c:pt>
                <c:pt idx="4">
                  <c:v>0.63900000000000001</c:v>
                </c:pt>
                <c:pt idx="5">
                  <c:v>0.125</c:v>
                </c:pt>
                <c:pt idx="6">
                  <c:v>0.5</c:v>
                </c:pt>
                <c:pt idx="7">
                  <c:v>0.51400000000000001</c:v>
                </c:pt>
                <c:pt idx="8">
                  <c:v>0.78700000000000003</c:v>
                </c:pt>
                <c:pt idx="9">
                  <c:v>0.68100000000000005</c:v>
                </c:pt>
                <c:pt idx="10">
                  <c:v>0.51300000000000001</c:v>
                </c:pt>
                <c:pt idx="11" formatCode="0.000">
                  <c:v>0.35758580000000001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F1'!$D$16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F1'!$D$17:$D$28</c:f>
              <c:numCache>
                <c:formatCode>General</c:formatCode>
                <c:ptCount val="12"/>
                <c:pt idx="0">
                  <c:v>0.61099999999999999</c:v>
                </c:pt>
                <c:pt idx="1">
                  <c:v>0.50700000000000001</c:v>
                </c:pt>
                <c:pt idx="2">
                  <c:v>0.82699999999999996</c:v>
                </c:pt>
                <c:pt idx="3">
                  <c:v>0.97799999999999998</c:v>
                </c:pt>
                <c:pt idx="4">
                  <c:v>0.28299999999999997</c:v>
                </c:pt>
                <c:pt idx="5">
                  <c:v>0.40600000000000003</c:v>
                </c:pt>
                <c:pt idx="6">
                  <c:v>0.192</c:v>
                </c:pt>
                <c:pt idx="7">
                  <c:v>0.14499999999999999</c:v>
                </c:pt>
                <c:pt idx="8">
                  <c:v>0.76700000000000002</c:v>
                </c:pt>
                <c:pt idx="9">
                  <c:v>0.61799999999999999</c:v>
                </c:pt>
                <c:pt idx="10">
                  <c:v>0.41599999999999998</c:v>
                </c:pt>
                <c:pt idx="11" formatCode="0.000">
                  <c:v>0.264569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F1'!$E$16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F1'!$E$17:$E$28</c:f>
              <c:numCache>
                <c:formatCode>General</c:formatCode>
                <c:ptCount val="12"/>
                <c:pt idx="0">
                  <c:v>0.51400000000000001</c:v>
                </c:pt>
                <c:pt idx="1">
                  <c:v>0.41299999999999998</c:v>
                </c:pt>
                <c:pt idx="2">
                  <c:v>0.88800000000000001</c:v>
                </c:pt>
                <c:pt idx="3">
                  <c:v>0.98499999999999999</c:v>
                </c:pt>
                <c:pt idx="4">
                  <c:v>0.53100000000000003</c:v>
                </c:pt>
                <c:pt idx="5">
                  <c:v>0.114</c:v>
                </c:pt>
                <c:pt idx="6">
                  <c:v>0.48099999999999998</c:v>
                </c:pt>
                <c:pt idx="7">
                  <c:v>0.47</c:v>
                </c:pt>
                <c:pt idx="8">
                  <c:v>0.77200000000000002</c:v>
                </c:pt>
                <c:pt idx="9">
                  <c:v>0.67800000000000005</c:v>
                </c:pt>
                <c:pt idx="10">
                  <c:v>0.49099999999999999</c:v>
                </c:pt>
                <c:pt idx="11" formatCode="0.000">
                  <c:v>0.3648014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F1'!$F$16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F1'!$F$17:$F$28</c:f>
              <c:numCache>
                <c:formatCode>General</c:formatCode>
                <c:ptCount val="12"/>
                <c:pt idx="0">
                  <c:v>0.58699999999999997</c:v>
                </c:pt>
                <c:pt idx="1">
                  <c:v>0.48899999999999999</c:v>
                </c:pt>
                <c:pt idx="2">
                  <c:v>0.79400000000000004</c:v>
                </c:pt>
                <c:pt idx="3">
                  <c:v>0.7</c:v>
                </c:pt>
                <c:pt idx="4">
                  <c:v>0.20399999999999999</c:v>
                </c:pt>
                <c:pt idx="5">
                  <c:v>0.29499999999999998</c:v>
                </c:pt>
                <c:pt idx="6">
                  <c:v>0.17399999999999999</c:v>
                </c:pt>
                <c:pt idx="7">
                  <c:v>0.16600000000000001</c:v>
                </c:pt>
                <c:pt idx="8">
                  <c:v>0.71</c:v>
                </c:pt>
                <c:pt idx="9">
                  <c:v>0.56999999999999995</c:v>
                </c:pt>
                <c:pt idx="10">
                  <c:v>0.41</c:v>
                </c:pt>
                <c:pt idx="11" formatCode="0.000">
                  <c:v>0.24683279999999999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F1'!$G$16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F1'!$G$17:$G$28</c:f>
              <c:numCache>
                <c:formatCode>General</c:formatCode>
                <c:ptCount val="12"/>
                <c:pt idx="0">
                  <c:v>0.52400000000000002</c:v>
                </c:pt>
                <c:pt idx="1">
                  <c:v>0.33300000000000002</c:v>
                </c:pt>
                <c:pt idx="2">
                  <c:v>0.93300000000000005</c:v>
                </c:pt>
                <c:pt idx="3">
                  <c:v>0.97599999999999998</c:v>
                </c:pt>
                <c:pt idx="4">
                  <c:v>0.66700000000000004</c:v>
                </c:pt>
                <c:pt idx="5">
                  <c:v>9.7000000000000003E-2</c:v>
                </c:pt>
                <c:pt idx="6">
                  <c:v>0.72</c:v>
                </c:pt>
                <c:pt idx="7">
                  <c:v>0.47699999999999998</c:v>
                </c:pt>
                <c:pt idx="8">
                  <c:v>0.79100000000000004</c:v>
                </c:pt>
                <c:pt idx="9">
                  <c:v>0.68200000000000005</c:v>
                </c:pt>
                <c:pt idx="10">
                  <c:v>0.51100000000000001</c:v>
                </c:pt>
                <c:pt idx="11" formatCode="0.000">
                  <c:v>0.38331389999999999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F1'!$H$16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F1'!$H$17:$H$28</c:f>
              <c:numCache>
                <c:formatCode>General</c:formatCode>
                <c:ptCount val="12"/>
                <c:pt idx="0">
                  <c:v>0.55600000000000005</c:v>
                </c:pt>
                <c:pt idx="1">
                  <c:v>0.39300000000000002</c:v>
                </c:pt>
                <c:pt idx="2">
                  <c:v>0.95799999999999996</c:v>
                </c:pt>
                <c:pt idx="3">
                  <c:v>0.97899999999999998</c:v>
                </c:pt>
                <c:pt idx="4">
                  <c:v>0.222</c:v>
                </c:pt>
                <c:pt idx="5">
                  <c:v>0.186</c:v>
                </c:pt>
                <c:pt idx="6">
                  <c:v>0.32400000000000001</c:v>
                </c:pt>
                <c:pt idx="7">
                  <c:v>0.39300000000000002</c:v>
                </c:pt>
                <c:pt idx="8">
                  <c:v>0.77100000000000002</c:v>
                </c:pt>
                <c:pt idx="9">
                  <c:v>0.65900000000000003</c:v>
                </c:pt>
                <c:pt idx="10">
                  <c:v>0.51400000000000001</c:v>
                </c:pt>
                <c:pt idx="11" formatCode="0.000">
                  <c:v>0.4560748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F1'!$I$16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F1'!$I$17:$I$28</c:f>
              <c:numCache>
                <c:formatCode>General</c:formatCode>
                <c:ptCount val="12"/>
                <c:pt idx="0">
                  <c:v>0.53200000000000003</c:v>
                </c:pt>
                <c:pt idx="1">
                  <c:v>0.36499999999999999</c:v>
                </c:pt>
                <c:pt idx="2">
                  <c:v>0.93300000000000005</c:v>
                </c:pt>
                <c:pt idx="3">
                  <c:v>0.97799999999999998</c:v>
                </c:pt>
                <c:pt idx="4">
                  <c:v>0.38600000000000001</c:v>
                </c:pt>
                <c:pt idx="5">
                  <c:v>0</c:v>
                </c:pt>
                <c:pt idx="6">
                  <c:v>0.33700000000000002</c:v>
                </c:pt>
                <c:pt idx="7">
                  <c:v>0.44400000000000001</c:v>
                </c:pt>
                <c:pt idx="8">
                  <c:v>0.79100000000000004</c:v>
                </c:pt>
                <c:pt idx="9">
                  <c:v>0.70799999999999996</c:v>
                </c:pt>
                <c:pt idx="10">
                  <c:v>0.502</c:v>
                </c:pt>
                <c:pt idx="11" formatCode="0.000">
                  <c:v>0.45320909999999998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F1'!$J$16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F1'!$J$17:$J$28</c:f>
              <c:numCache>
                <c:formatCode>General</c:formatCode>
                <c:ptCount val="12"/>
                <c:pt idx="0">
                  <c:v>0.52100000000000002</c:v>
                </c:pt>
                <c:pt idx="1">
                  <c:v>0.32100000000000001</c:v>
                </c:pt>
                <c:pt idx="2">
                  <c:v>0.82399999999999995</c:v>
                </c:pt>
                <c:pt idx="3">
                  <c:v>0.98199999999999998</c:v>
                </c:pt>
                <c:pt idx="4">
                  <c:v>0.54800000000000004</c:v>
                </c:pt>
                <c:pt idx="5">
                  <c:v>9.4E-2</c:v>
                </c:pt>
                <c:pt idx="6">
                  <c:v>0.72199999999999998</c:v>
                </c:pt>
                <c:pt idx="7">
                  <c:v>0.46800000000000003</c:v>
                </c:pt>
                <c:pt idx="8">
                  <c:v>0.76400000000000001</c:v>
                </c:pt>
                <c:pt idx="9">
                  <c:v>0.66300000000000003</c:v>
                </c:pt>
                <c:pt idx="10">
                  <c:v>0.51</c:v>
                </c:pt>
                <c:pt idx="11" formatCode="0.000">
                  <c:v>0.37486950000000002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F1'!$K$16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F1'!$K$17:$K$28</c:f>
              <c:numCache>
                <c:formatCode>General</c:formatCode>
                <c:ptCount val="12"/>
                <c:pt idx="0">
                  <c:v>0.55600000000000005</c:v>
                </c:pt>
                <c:pt idx="1">
                  <c:v>0.32700000000000001</c:v>
                </c:pt>
                <c:pt idx="2">
                  <c:v>0.96599999999999997</c:v>
                </c:pt>
                <c:pt idx="3">
                  <c:v>0.97899999999999998</c:v>
                </c:pt>
                <c:pt idx="4">
                  <c:v>0.52900000000000003</c:v>
                </c:pt>
                <c:pt idx="5">
                  <c:v>0.112</c:v>
                </c:pt>
                <c:pt idx="6">
                  <c:v>0.51800000000000002</c:v>
                </c:pt>
                <c:pt idx="7">
                  <c:v>0.51400000000000001</c:v>
                </c:pt>
                <c:pt idx="8">
                  <c:v>0.78500000000000003</c:v>
                </c:pt>
                <c:pt idx="9">
                  <c:v>0.68799999999999994</c:v>
                </c:pt>
                <c:pt idx="10">
                  <c:v>0.51500000000000001</c:v>
                </c:pt>
                <c:pt idx="11" formatCode="0.000">
                  <c:v>0.36948769999999997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F1'!$L$16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F1'!$A$17:$A$28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F1'!$L$17:$L$28</c:f>
              <c:numCache>
                <c:formatCode>General</c:formatCode>
                <c:ptCount val="12"/>
                <c:pt idx="0">
                  <c:v>0.52300000000000002</c:v>
                </c:pt>
                <c:pt idx="1">
                  <c:v>0.39400000000000002</c:v>
                </c:pt>
                <c:pt idx="2">
                  <c:v>0.93300000000000005</c:v>
                </c:pt>
                <c:pt idx="3">
                  <c:v>0.98199999999999998</c:v>
                </c:pt>
                <c:pt idx="4">
                  <c:v>0.53300000000000003</c:v>
                </c:pt>
                <c:pt idx="5">
                  <c:v>0.105</c:v>
                </c:pt>
                <c:pt idx="6">
                  <c:v>0.46</c:v>
                </c:pt>
                <c:pt idx="7">
                  <c:v>0.47199999999999998</c:v>
                </c:pt>
                <c:pt idx="8">
                  <c:v>0.79</c:v>
                </c:pt>
                <c:pt idx="9">
                  <c:v>0.69</c:v>
                </c:pt>
                <c:pt idx="10">
                  <c:v>0.51800000000000002</c:v>
                </c:pt>
                <c:pt idx="11" formatCode="0.000">
                  <c:v>0.3863106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SMOTE-Based</a:t>
            </a:r>
            <a:r>
              <a:rPr lang="en-US" baseline="0"/>
              <a:t> Methods comparasion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'SVM F1'!$G$219</c:f>
              <c:strCache>
                <c:ptCount val="1"/>
                <c:pt idx="0">
                  <c:v>Smote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F1'!$G$220:$G$227</c15:sqref>
                  </c15:fullRef>
                </c:ext>
              </c:extLst>
              <c:f>'SVM F1'!$G$221:$G$227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7-4B7F-B645-5AC5282914E0}"/>
            </c:ext>
          </c:extLst>
        </c:ser>
        <c:ser>
          <c:idx val="6"/>
          <c:order val="6"/>
          <c:tx>
            <c:strRef>
              <c:f>'SVM F1'!$H$219</c:f>
              <c:strCache>
                <c:ptCount val="1"/>
                <c:pt idx="0">
                  <c:v>BLS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F1'!$H$220:$H$227</c15:sqref>
                  </c15:fullRef>
                </c:ext>
              </c:extLst>
              <c:f>'SVM F1'!$H$221:$H$227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7-4B7F-B645-5AC5282914E0}"/>
            </c:ext>
          </c:extLst>
        </c:ser>
        <c:ser>
          <c:idx val="7"/>
          <c:order val="7"/>
          <c:tx>
            <c:strRef>
              <c:f>'SVM F1'!$I$219</c:f>
              <c:strCache>
                <c:ptCount val="1"/>
                <c:pt idx="0">
                  <c:v>SLS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F1'!$I$220:$I$227</c15:sqref>
                  </c15:fullRef>
                </c:ext>
              </c:extLst>
              <c:f>'SVM F1'!$I$221:$I$227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97-4B7F-B645-5AC5282914E0}"/>
            </c:ext>
          </c:extLst>
        </c:ser>
        <c:ser>
          <c:idx val="9"/>
          <c:order val="9"/>
          <c:tx>
            <c:strRef>
              <c:f>'SVM F1'!$K$219</c:f>
              <c:strCache>
                <c:ptCount val="1"/>
                <c:pt idx="0">
                  <c:v>DBS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F1'!$K$220:$K$227</c15:sqref>
                  </c15:fullRef>
                </c:ext>
              </c:extLst>
              <c:f>'SVM F1'!$K$221:$K$227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97-4B7F-B645-5AC5282914E0}"/>
            </c:ext>
          </c:extLst>
        </c:ser>
        <c:ser>
          <c:idx val="10"/>
          <c:order val="10"/>
          <c:tx>
            <c:strRef>
              <c:f>'SVM F1'!$L$219</c:f>
              <c:strCache>
                <c:ptCount val="1"/>
                <c:pt idx="0">
                  <c:v>TLS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F1'!$L$220:$L$227</c15:sqref>
                  </c15:fullRef>
                </c:ext>
              </c:extLst>
              <c:f>'SVM F1'!$L$221:$L$227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97-4B7F-B645-5AC528291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12216"/>
        <c:axId val="538809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F1'!$B$219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'SVM F1'!$B$220:$B$227</c15:sqref>
                        </c15:fullRef>
                        <c15:formulaRef>
                          <c15:sqref>'SVM F1'!$B$221:$B$227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97-4B7F-B645-5AC5282914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F1'!$C$219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F1'!$C$220:$C$227</c15:sqref>
                        </c15:fullRef>
                        <c15:formulaRef>
                          <c15:sqref>'SVM F1'!$C$221:$C$227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97-4B7F-B645-5AC5282914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F1'!$D$219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F1'!$D$220:$D$227</c15:sqref>
                        </c15:fullRef>
                        <c15:formulaRef>
                          <c15:sqref>'SVM F1'!$D$221:$D$227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97-4B7F-B645-5AC5282914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F1'!$E$219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F1'!$E$220:$E$227</c15:sqref>
                        </c15:fullRef>
                        <c15:formulaRef>
                          <c15:sqref>'SVM F1'!$E$221:$E$227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97-4B7F-B645-5AC5282914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F1'!$F$219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F1'!$F$220:$F$227</c15:sqref>
                        </c15:fullRef>
                        <c15:formulaRef>
                          <c15:sqref>'SVM F1'!$F$221:$F$227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97-4B7F-B645-5AC5282914E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F1'!$J$219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F1'!$J$220:$J$227</c15:sqref>
                        </c15:fullRef>
                        <c15:formulaRef>
                          <c15:sqref>'SVM F1'!$J$221:$J$227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97-4B7F-B645-5AC5282914E0}"/>
                  </c:ext>
                </c:extLst>
              </c15:ser>
            </c15:filteredLineSeries>
          </c:ext>
        </c:extLst>
      </c:lineChart>
      <c:catAx>
        <c:axId val="5388122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9336"/>
        <c:crosses val="autoZero"/>
        <c:auto val="1"/>
        <c:lblAlgn val="ctr"/>
        <c:lblOffset val="100"/>
        <c:noMultiLvlLbl val="0"/>
      </c:catAx>
      <c:valAx>
        <c:axId val="538809336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8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SMOTE</a:t>
            </a:r>
            <a:r>
              <a:rPr lang="en-GB" baseline="0"/>
              <a:t> vs Tomek Links SMOTE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58849077090119E-2"/>
          <c:y val="0.16702110517481936"/>
          <c:w val="0.94028230184581973"/>
          <c:h val="0.71262468418565195"/>
        </c:manualLayout>
      </c:layout>
      <c:lineChart>
        <c:grouping val="standard"/>
        <c:varyColors val="0"/>
        <c:ser>
          <c:idx val="5"/>
          <c:order val="5"/>
          <c:tx>
            <c:strRef>
              <c:f>'SVM F1'!$G$260</c:f>
              <c:strCache>
                <c:ptCount val="1"/>
                <c:pt idx="0">
                  <c:v>Smote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F1'!$G$261:$G$264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572-45F4-B9FE-A8A43120BD7B}"/>
            </c:ext>
          </c:extLst>
        </c:ser>
        <c:ser>
          <c:idx val="10"/>
          <c:order val="10"/>
          <c:tx>
            <c:strRef>
              <c:f>'SVM F1'!$L$260</c:f>
              <c:strCache>
                <c:ptCount val="1"/>
                <c:pt idx="0">
                  <c:v>TLS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F1'!$L$261:$L$264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572-45F4-B9FE-A8A43120BD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32080"/>
        <c:axId val="55343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F1'!$B$260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F1'!$B$261:$B$264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72-45F4-B9FE-A8A43120BD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F1'!$C$260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F1'!$C$261:$C$264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72-45F4-B9FE-A8A43120BD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F1'!$D$260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F1'!$D$261:$D$264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72-45F4-B9FE-A8A43120BD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F1'!$E$260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F1'!$E$261:$E$264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72-45F4-B9FE-A8A43120BD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F1'!$F$260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F1'!$F$261:$F$264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72-45F4-B9FE-A8A43120BD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F1'!$H$260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F1'!$H$261:$H$264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72-45F4-B9FE-A8A43120BD7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F1'!$I$260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F1'!$I$261:$I$264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72-45F4-B9FE-A8A43120BD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F1'!$J$260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F1'!$J$261:$J$264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72-45F4-B9FE-A8A43120BD7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F1'!$K$260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F1'!$K$261:$K$264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72-45F4-B9FE-A8A43120BD7B}"/>
                  </c:ext>
                </c:extLst>
              </c15:ser>
            </c15:filteredLineSeries>
          </c:ext>
        </c:extLst>
      </c:lineChart>
      <c:catAx>
        <c:axId val="553432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7840"/>
        <c:crosses val="autoZero"/>
        <c:auto val="1"/>
        <c:lblAlgn val="ctr"/>
        <c:lblOffset val="100"/>
        <c:noMultiLvlLbl val="0"/>
      </c:catAx>
      <c:valAx>
        <c:axId val="55343784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34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F1 Score (All datasets)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Graphs!$B$4:$L$4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Graphs!$B$5:$L$5</c:f>
              <c:numCache>
                <c:formatCode>0.000</c:formatCode>
                <c:ptCount val="11"/>
                <c:pt idx="0">
                  <c:v>0.54836110833333329</c:v>
                </c:pt>
                <c:pt idx="1">
                  <c:v>0.57221548333333339</c:v>
                </c:pt>
                <c:pt idx="2">
                  <c:v>0.50121408333333339</c:v>
                </c:pt>
                <c:pt idx="3">
                  <c:v>0.55848344999999999</c:v>
                </c:pt>
                <c:pt idx="4">
                  <c:v>0.44548606666666668</c:v>
                </c:pt>
                <c:pt idx="5">
                  <c:v>0.59119282500000014</c:v>
                </c:pt>
                <c:pt idx="6">
                  <c:v>0.53425623333333327</c:v>
                </c:pt>
                <c:pt idx="7">
                  <c:v>0.53576742499999996</c:v>
                </c:pt>
                <c:pt idx="8">
                  <c:v>0.56598912499999998</c:v>
                </c:pt>
                <c:pt idx="9">
                  <c:v>0.57154064166666663</c:v>
                </c:pt>
                <c:pt idx="10">
                  <c:v>0.56552588333333331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B-4372-BEEB-121DB505768A}"/>
            </c:ext>
          </c:extLst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Graphs!$B$4:$L$4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Graphs!$B$6:$L$6</c:f>
              <c:numCache>
                <c:formatCode>0.000</c:formatCode>
                <c:ptCount val="11"/>
                <c:pt idx="0">
                  <c:v>0.51924821666666676</c:v>
                </c:pt>
                <c:pt idx="1">
                  <c:v>0.5776157666666667</c:v>
                </c:pt>
                <c:pt idx="2">
                  <c:v>0.50267853083333336</c:v>
                </c:pt>
                <c:pt idx="3">
                  <c:v>0.59934763583333328</c:v>
                </c:pt>
                <c:pt idx="4">
                  <c:v>0.37549091916666666</c:v>
                </c:pt>
                <c:pt idx="5">
                  <c:v>0.56949741166666656</c:v>
                </c:pt>
                <c:pt idx="6">
                  <c:v>0.55270732499999997</c:v>
                </c:pt>
                <c:pt idx="7">
                  <c:v>0.56295287500000013</c:v>
                </c:pt>
                <c:pt idx="8">
                  <c:v>0.55375923666666671</c:v>
                </c:pt>
                <c:pt idx="9">
                  <c:v>0.58696265499999989</c:v>
                </c:pt>
                <c:pt idx="10">
                  <c:v>0.58105556250000001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B-4372-BEEB-121DB50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393168"/>
        <c:axId val="572394448"/>
      </c:barChart>
      <c:catAx>
        <c:axId val="5723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4448"/>
        <c:crosses val="autoZero"/>
        <c:auto val="1"/>
        <c:lblAlgn val="ctr"/>
        <c:lblOffset val="100"/>
        <c:noMultiLvlLbl val="0"/>
      </c:catAx>
      <c:valAx>
        <c:axId val="572394448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Sensitivity/Specificity</a:t>
            </a:r>
            <a:r>
              <a:rPr lang="en-GB" baseline="0"/>
              <a:t> (All Datasets, SVM)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0.17171296296296298"/>
          <c:w val="0.87122462817147861"/>
          <c:h val="0.53635170603674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Graphs!$A$46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Graphs!$B$45:$L$45</c:f>
              <c:strCache>
                <c:ptCount val="11"/>
                <c:pt idx="0">
                  <c:v>Original</c:v>
                </c:pt>
                <c:pt idx="1">
                  <c:v>BLS</c:v>
                </c:pt>
                <c:pt idx="2">
                  <c:v>SLS</c:v>
                </c:pt>
                <c:pt idx="3">
                  <c:v>DBS</c:v>
                </c:pt>
                <c:pt idx="4">
                  <c:v>TLS</c:v>
                </c:pt>
                <c:pt idx="5">
                  <c:v>Over</c:v>
                </c:pt>
                <c:pt idx="6">
                  <c:v>Adasyn</c:v>
                </c:pt>
                <c:pt idx="7">
                  <c:v>Smote</c:v>
                </c:pt>
                <c:pt idx="8">
                  <c:v>Both</c:v>
                </c:pt>
                <c:pt idx="9">
                  <c:v>Rose</c:v>
                </c:pt>
                <c:pt idx="10">
                  <c:v>Under</c:v>
                </c:pt>
              </c:strCache>
            </c:strRef>
          </c:cat>
          <c:val>
            <c:numRef>
              <c:f>Graphs!$B$46:$L$46</c:f>
              <c:numCache>
                <c:formatCode>0.000</c:formatCode>
                <c:ptCount val="11"/>
                <c:pt idx="0">
                  <c:v>0.46304762500000002</c:v>
                </c:pt>
                <c:pt idx="1">
                  <c:v>0.52101992500000005</c:v>
                </c:pt>
                <c:pt idx="2">
                  <c:v>0.53135073333333338</c:v>
                </c:pt>
                <c:pt idx="3">
                  <c:v>0.56584613333333333</c:v>
                </c:pt>
                <c:pt idx="4">
                  <c:v>0.59636958333333323</c:v>
                </c:pt>
                <c:pt idx="5">
                  <c:v>0.60773576666666662</c:v>
                </c:pt>
                <c:pt idx="6">
                  <c:v>0.62281482499999996</c:v>
                </c:pt>
                <c:pt idx="7">
                  <c:v>0.62365515000000005</c:v>
                </c:pt>
                <c:pt idx="8">
                  <c:v>0.65292229166666671</c:v>
                </c:pt>
                <c:pt idx="9">
                  <c:v>0.83169720000000014</c:v>
                </c:pt>
                <c:pt idx="10">
                  <c:v>0.83485236666666662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B09-8E6A-C57A2E55BCB9}"/>
            </c:ext>
          </c:extLst>
        </c:ser>
        <c:ser>
          <c:idx val="1"/>
          <c:order val="1"/>
          <c:tx>
            <c:strRef>
              <c:f>Graphs!$A$47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Graphs!$B$45:$L$45</c:f>
              <c:strCache>
                <c:ptCount val="11"/>
                <c:pt idx="0">
                  <c:v>Original</c:v>
                </c:pt>
                <c:pt idx="1">
                  <c:v>BLS</c:v>
                </c:pt>
                <c:pt idx="2">
                  <c:v>SLS</c:v>
                </c:pt>
                <c:pt idx="3">
                  <c:v>DBS</c:v>
                </c:pt>
                <c:pt idx="4">
                  <c:v>TLS</c:v>
                </c:pt>
                <c:pt idx="5">
                  <c:v>Over</c:v>
                </c:pt>
                <c:pt idx="6">
                  <c:v>Adasyn</c:v>
                </c:pt>
                <c:pt idx="7">
                  <c:v>Smote</c:v>
                </c:pt>
                <c:pt idx="8">
                  <c:v>Both</c:v>
                </c:pt>
                <c:pt idx="9">
                  <c:v>Rose</c:v>
                </c:pt>
                <c:pt idx="10">
                  <c:v>Under</c:v>
                </c:pt>
              </c:strCache>
            </c:strRef>
          </c:cat>
          <c:val>
            <c:numRef>
              <c:f>Graphs!$B$47:$L$47</c:f>
              <c:numCache>
                <c:formatCode>0.000</c:formatCode>
                <c:ptCount val="11"/>
                <c:pt idx="0">
                  <c:v>0.96522279166666669</c:v>
                </c:pt>
                <c:pt idx="1">
                  <c:v>0.92503823333333335</c:v>
                </c:pt>
                <c:pt idx="2">
                  <c:v>0.92617851666666662</c:v>
                </c:pt>
                <c:pt idx="3">
                  <c:v>0.93071234166666672</c:v>
                </c:pt>
                <c:pt idx="4">
                  <c:v>0.90725014166666662</c:v>
                </c:pt>
                <c:pt idx="5">
                  <c:v>0.9063497583333332</c:v>
                </c:pt>
                <c:pt idx="6">
                  <c:v>0.89241391666666681</c:v>
                </c:pt>
                <c:pt idx="7">
                  <c:v>0.90467521666666684</c:v>
                </c:pt>
                <c:pt idx="8">
                  <c:v>0.88259921666666663</c:v>
                </c:pt>
                <c:pt idx="9">
                  <c:v>0.69604059166666665</c:v>
                </c:pt>
                <c:pt idx="10">
                  <c:v>0.75414429166666663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A-4B09-8E6A-C57A2E55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64536"/>
        <c:axId val="600561336"/>
      </c:barChart>
      <c:catAx>
        <c:axId val="6005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1336"/>
        <c:crosses val="autoZero"/>
        <c:auto val="1"/>
        <c:lblAlgn val="ctr"/>
        <c:lblOffset val="100"/>
        <c:noMultiLvlLbl val="0"/>
      </c:catAx>
      <c:valAx>
        <c:axId val="60056133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5782407407407409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Graphs!$C$108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Graphs!$C$109:$C$111</c:f>
              <c:numCache>
                <c:formatCode>General</c:formatCode>
                <c:ptCount val="3"/>
                <c:pt idx="0">
                  <c:v>0.36899999999999999</c:v>
                </c:pt>
                <c:pt idx="1">
                  <c:v>0.88900000000000001</c:v>
                </c:pt>
                <c:pt idx="2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76-A2B8-1D7A4FD86F99}"/>
            </c:ext>
          </c:extLst>
        </c:ser>
        <c:ser>
          <c:idx val="1"/>
          <c:order val="1"/>
          <c:tx>
            <c:strRef>
              <c:f>Graphs!$D$108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Graphs!$D$109:$D$111</c:f>
              <c:numCache>
                <c:formatCode>General</c:formatCode>
                <c:ptCount val="3"/>
                <c:pt idx="0">
                  <c:v>0.34200000000000003</c:v>
                </c:pt>
                <c:pt idx="1">
                  <c:v>0.93300000000000005</c:v>
                </c:pt>
                <c:pt idx="2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76-A2B8-1D7A4FD86F99}"/>
            </c:ext>
          </c:extLst>
        </c:ser>
        <c:ser>
          <c:idx val="2"/>
          <c:order val="2"/>
          <c:tx>
            <c:strRef>
              <c:f>Graphs!$E$108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Graphs!$E$109:$E$111</c:f>
              <c:numCache>
                <c:formatCode>General</c:formatCode>
                <c:ptCount val="3"/>
                <c:pt idx="0">
                  <c:v>0.50700000000000001</c:v>
                </c:pt>
                <c:pt idx="1">
                  <c:v>0.82699999999999996</c:v>
                </c:pt>
                <c:pt idx="2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76-A2B8-1D7A4FD86F99}"/>
            </c:ext>
          </c:extLst>
        </c:ser>
        <c:ser>
          <c:idx val="3"/>
          <c:order val="3"/>
          <c:tx>
            <c:strRef>
              <c:f>Graphs!$F$108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Graphs!$F$109:$F$111</c:f>
              <c:numCache>
                <c:formatCode>General</c:formatCode>
                <c:ptCount val="3"/>
                <c:pt idx="0">
                  <c:v>0.41299999999999998</c:v>
                </c:pt>
                <c:pt idx="1">
                  <c:v>0.88800000000000001</c:v>
                </c:pt>
                <c:pt idx="2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76-A2B8-1D7A4FD86F99}"/>
            </c:ext>
          </c:extLst>
        </c:ser>
        <c:ser>
          <c:idx val="4"/>
          <c:order val="4"/>
          <c:tx>
            <c:strRef>
              <c:f>Graphs!$G$108</c:f>
              <c:strCache>
                <c:ptCount val="1"/>
                <c:pt idx="0">
                  <c:v>Rose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Graphs!$G$109:$G$111</c:f>
              <c:numCache>
                <c:formatCode>General</c:formatCode>
                <c:ptCount val="3"/>
                <c:pt idx="0">
                  <c:v>0.48899999999999999</c:v>
                </c:pt>
                <c:pt idx="1">
                  <c:v>0.79400000000000004</c:v>
                </c:pt>
                <c:pt idx="2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76-A2B8-1D7A4FD86F99}"/>
            </c:ext>
          </c:extLst>
        </c:ser>
        <c:ser>
          <c:idx val="5"/>
          <c:order val="5"/>
          <c:tx>
            <c:strRef>
              <c:f>Graphs!$H$108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Graphs!$H$109:$H$111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0.93300000000000005</c:v>
                </c:pt>
                <c:pt idx="2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0-4376-A2B8-1D7A4FD86F99}"/>
            </c:ext>
          </c:extLst>
        </c:ser>
        <c:ser>
          <c:idx val="6"/>
          <c:order val="6"/>
          <c:tx>
            <c:strRef>
              <c:f>Graphs!$I$108</c:f>
              <c:strCache>
                <c:ptCount val="1"/>
                <c:pt idx="0">
                  <c:v>BLS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Graphs!$I$109:$I$111</c:f>
              <c:numCache>
                <c:formatCode>General</c:formatCode>
                <c:ptCount val="3"/>
                <c:pt idx="0">
                  <c:v>0.39300000000000002</c:v>
                </c:pt>
                <c:pt idx="1">
                  <c:v>0.95799999999999996</c:v>
                </c:pt>
                <c:pt idx="2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0-4376-A2B8-1D7A4FD86F99}"/>
            </c:ext>
          </c:extLst>
        </c:ser>
        <c:ser>
          <c:idx val="7"/>
          <c:order val="7"/>
          <c:tx>
            <c:strRef>
              <c:f>Graphs!$J$108</c:f>
              <c:strCache>
                <c:ptCount val="1"/>
                <c:pt idx="0">
                  <c:v>SLS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Graphs!$J$109:$J$111</c:f>
              <c:numCache>
                <c:formatCode>General</c:formatCode>
                <c:ptCount val="3"/>
                <c:pt idx="0">
                  <c:v>0.36499999999999999</c:v>
                </c:pt>
                <c:pt idx="1">
                  <c:v>0.93300000000000005</c:v>
                </c:pt>
                <c:pt idx="2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A0-4376-A2B8-1D7A4FD86F99}"/>
            </c:ext>
          </c:extLst>
        </c:ser>
        <c:ser>
          <c:idx val="8"/>
          <c:order val="8"/>
          <c:tx>
            <c:strRef>
              <c:f>Graphs!$K$108</c:f>
              <c:strCache>
                <c:ptCount val="1"/>
                <c:pt idx="0">
                  <c:v>Adasyn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Graphs!$K$109:$K$111</c:f>
              <c:numCache>
                <c:formatCode>General</c:formatCode>
                <c:ptCount val="3"/>
                <c:pt idx="0">
                  <c:v>0.32100000000000001</c:v>
                </c:pt>
                <c:pt idx="1">
                  <c:v>0.82399999999999995</c:v>
                </c:pt>
                <c:pt idx="2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A0-4376-A2B8-1D7A4FD86F99}"/>
            </c:ext>
          </c:extLst>
        </c:ser>
        <c:ser>
          <c:idx val="9"/>
          <c:order val="9"/>
          <c:tx>
            <c:strRef>
              <c:f>Graphs!$L$108</c:f>
              <c:strCache>
                <c:ptCount val="1"/>
                <c:pt idx="0">
                  <c:v>DBS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Graphs!$L$109:$L$111</c:f>
              <c:numCache>
                <c:formatCode>General</c:formatCode>
                <c:ptCount val="3"/>
                <c:pt idx="0">
                  <c:v>0.32700000000000001</c:v>
                </c:pt>
                <c:pt idx="1">
                  <c:v>0.96599999999999997</c:v>
                </c:pt>
                <c:pt idx="2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A0-4376-A2B8-1D7A4FD86F99}"/>
            </c:ext>
          </c:extLst>
        </c:ser>
        <c:ser>
          <c:idx val="10"/>
          <c:order val="10"/>
          <c:tx>
            <c:strRef>
              <c:f>Graphs!$M$108</c:f>
              <c:strCache>
                <c:ptCount val="1"/>
                <c:pt idx="0">
                  <c:v>TLS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Graphs!$B$109:$B$111</c:f>
              <c:strCache>
                <c:ptCount val="3"/>
                <c:pt idx="0">
                  <c:v>Haberman</c:v>
                </c:pt>
                <c:pt idx="1">
                  <c:v>Ecoli 2</c:v>
                </c:pt>
                <c:pt idx="2">
                  <c:v>Glass 2</c:v>
                </c:pt>
              </c:strCache>
            </c:strRef>
          </c:cat>
          <c:val>
            <c:numRef>
              <c:f>Graphs!$M$109:$M$111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0.93300000000000005</c:v>
                </c:pt>
                <c:pt idx="2">
                  <c:v>0.53300000000000003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A0-4376-A2B8-1D7A4FD8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22296"/>
        <c:axId val="534923576"/>
      </c:barChart>
      <c:catAx>
        <c:axId val="53492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576"/>
        <c:crosses val="autoZero"/>
        <c:auto val="1"/>
        <c:lblAlgn val="ctr"/>
        <c:lblOffset val="100"/>
        <c:noMultiLvlLbl val="0"/>
      </c:catAx>
      <c:valAx>
        <c:axId val="534923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GMean</a:t>
            </a:r>
            <a:r>
              <a:rPr lang="en-GB" baseline="0"/>
              <a:t>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Graphs!$B$14:$L$14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Graphs!$B$15:$L$15</c:f>
              <c:numCache>
                <c:formatCode>0.000</c:formatCode>
                <c:ptCount val="11"/>
                <c:pt idx="0">
                  <c:v>0.64338427500000006</c:v>
                </c:pt>
                <c:pt idx="1">
                  <c:v>0.72316948333333342</c:v>
                </c:pt>
                <c:pt idx="2">
                  <c:v>0.78919070833333338</c:v>
                </c:pt>
                <c:pt idx="3">
                  <c:v>0.74003459999999999</c:v>
                </c:pt>
                <c:pt idx="4">
                  <c:v>0.74727083333333322</c:v>
                </c:pt>
                <c:pt idx="5">
                  <c:v>0.73439260833333331</c:v>
                </c:pt>
                <c:pt idx="6">
                  <c:v>0.66086029166666671</c:v>
                </c:pt>
                <c:pt idx="7">
                  <c:v>0.65466550000000001</c:v>
                </c:pt>
                <c:pt idx="8">
                  <c:v>0.72546804166666679</c:v>
                </c:pt>
                <c:pt idx="9">
                  <c:v>0.70663939166666678</c:v>
                </c:pt>
                <c:pt idx="10">
                  <c:v>0.71576206666666664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41F3-9CB5-2BF22D97CB0C}"/>
            </c:ext>
          </c:extLst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Graphs!$B$14:$L$14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Graphs!$B$16:$L$16</c:f>
              <c:numCache>
                <c:formatCode>0.000</c:formatCode>
                <c:ptCount val="11"/>
                <c:pt idx="0">
                  <c:v>0.58074337500000006</c:v>
                </c:pt>
                <c:pt idx="1">
                  <c:v>0.66838371166666677</c:v>
                </c:pt>
                <c:pt idx="2">
                  <c:v>0.78862956500000003</c:v>
                </c:pt>
                <c:pt idx="3">
                  <c:v>0.7510054816666667</c:v>
                </c:pt>
                <c:pt idx="4">
                  <c:v>0.5806743516666667</c:v>
                </c:pt>
                <c:pt idx="5">
                  <c:v>0.70386906500000002</c:v>
                </c:pt>
                <c:pt idx="6">
                  <c:v>0.65348197499999994</c:v>
                </c:pt>
                <c:pt idx="7">
                  <c:v>0.65567990000000009</c:v>
                </c:pt>
                <c:pt idx="8">
                  <c:v>0.70126362833333333</c:v>
                </c:pt>
                <c:pt idx="9">
                  <c:v>0.70236598333333333</c:v>
                </c:pt>
                <c:pt idx="10">
                  <c:v>0.72934273250000003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3-41F3-9CB5-2BF22D97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84600"/>
        <c:axId val="536085560"/>
      </c:barChart>
      <c:catAx>
        <c:axId val="5360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5560"/>
        <c:crosses val="autoZero"/>
        <c:auto val="1"/>
        <c:lblAlgn val="ctr"/>
        <c:lblOffset val="100"/>
        <c:noMultiLvlLbl val="0"/>
      </c:catAx>
      <c:valAx>
        <c:axId val="536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F1 and G-Means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Graphs!$B$19:$L$19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Graphs!$B$20:$L$20</c:f>
              <c:numCache>
                <c:formatCode>0.000</c:formatCode>
                <c:ptCount val="11"/>
                <c:pt idx="0">
                  <c:v>0.54836110833333329</c:v>
                </c:pt>
                <c:pt idx="1">
                  <c:v>0.57221548333333339</c:v>
                </c:pt>
                <c:pt idx="2">
                  <c:v>0.50121408333333339</c:v>
                </c:pt>
                <c:pt idx="3">
                  <c:v>0.55848344999999999</c:v>
                </c:pt>
                <c:pt idx="4">
                  <c:v>0.44548606666666668</c:v>
                </c:pt>
                <c:pt idx="5">
                  <c:v>0.59119282500000014</c:v>
                </c:pt>
                <c:pt idx="6">
                  <c:v>0.53425623333333327</c:v>
                </c:pt>
                <c:pt idx="7">
                  <c:v>0.53576742499999996</c:v>
                </c:pt>
                <c:pt idx="8">
                  <c:v>0.56598912499999998</c:v>
                </c:pt>
                <c:pt idx="9">
                  <c:v>0.57154064166666663</c:v>
                </c:pt>
                <c:pt idx="10">
                  <c:v>0.56552588333333331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74E-AD89-32BBF9DA1D42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G-Means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Graphs!$B$19:$L$19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Graphs!$B$21:$L$21</c:f>
              <c:numCache>
                <c:formatCode>0.000</c:formatCode>
                <c:ptCount val="11"/>
                <c:pt idx="0">
                  <c:v>0.64338427500000006</c:v>
                </c:pt>
                <c:pt idx="1">
                  <c:v>0.72316948333333342</c:v>
                </c:pt>
                <c:pt idx="2">
                  <c:v>0.78919070833333338</c:v>
                </c:pt>
                <c:pt idx="3">
                  <c:v>0.74003459999999999</c:v>
                </c:pt>
                <c:pt idx="4">
                  <c:v>0.74727083333333322</c:v>
                </c:pt>
                <c:pt idx="5">
                  <c:v>0.73439260833333331</c:v>
                </c:pt>
                <c:pt idx="6">
                  <c:v>0.66086029166666671</c:v>
                </c:pt>
                <c:pt idx="7">
                  <c:v>0.65466550000000001</c:v>
                </c:pt>
                <c:pt idx="8">
                  <c:v>0.72546804166666679</c:v>
                </c:pt>
                <c:pt idx="9">
                  <c:v>0.70663939166666678</c:v>
                </c:pt>
                <c:pt idx="10">
                  <c:v>0.71576206666666664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74E-AD89-32BBF9DA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88440"/>
        <c:axId val="536092280"/>
      </c:barChart>
      <c:catAx>
        <c:axId val="5360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2280"/>
        <c:crosses val="autoZero"/>
        <c:auto val="1"/>
        <c:lblAlgn val="ctr"/>
        <c:lblOffset val="100"/>
        <c:noMultiLvlLbl val="0"/>
      </c:catAx>
      <c:valAx>
        <c:axId val="5360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Average Sensitivity/Specificity (All Datasets, RF) 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Graphs!$A$40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Graphs!$B$39:$L$39</c:f>
              <c:strCache>
                <c:ptCount val="11"/>
                <c:pt idx="0">
                  <c:v>Original</c:v>
                </c:pt>
                <c:pt idx="1">
                  <c:v>SLS</c:v>
                </c:pt>
                <c:pt idx="2">
                  <c:v>Over</c:v>
                </c:pt>
                <c:pt idx="3">
                  <c:v>BLS</c:v>
                </c:pt>
                <c:pt idx="4">
                  <c:v>DBS</c:v>
                </c:pt>
                <c:pt idx="5">
                  <c:v>Adasyn</c:v>
                </c:pt>
                <c:pt idx="6">
                  <c:v>Smote</c:v>
                </c:pt>
                <c:pt idx="7">
                  <c:v>TLS</c:v>
                </c:pt>
                <c:pt idx="8">
                  <c:v>Both</c:v>
                </c:pt>
                <c:pt idx="9">
                  <c:v>Under</c:v>
                </c:pt>
                <c:pt idx="10">
                  <c:v>Rose</c:v>
                </c:pt>
              </c:strCache>
            </c:strRef>
          </c:cat>
          <c:val>
            <c:numRef>
              <c:f>Graphs!$B$40:$L$40</c:f>
              <c:numCache>
                <c:formatCode>0.000</c:formatCode>
                <c:ptCount val="11"/>
                <c:pt idx="0">
                  <c:v>0.44788250833333326</c:v>
                </c:pt>
                <c:pt idx="1">
                  <c:v>0.52154668333333343</c:v>
                </c:pt>
                <c:pt idx="2">
                  <c:v>0.52330776666666667</c:v>
                </c:pt>
                <c:pt idx="3">
                  <c:v>0.52431857500000001</c:v>
                </c:pt>
                <c:pt idx="4">
                  <c:v>0.55409604999999995</c:v>
                </c:pt>
                <c:pt idx="5">
                  <c:v>0.58479179166666662</c:v>
                </c:pt>
                <c:pt idx="6">
                  <c:v>0.58836287500000006</c:v>
                </c:pt>
                <c:pt idx="7">
                  <c:v>0.5982656666666667</c:v>
                </c:pt>
                <c:pt idx="8">
                  <c:v>0.64468980833333334</c:v>
                </c:pt>
                <c:pt idx="9">
                  <c:v>0.82262256666666678</c:v>
                </c:pt>
                <c:pt idx="10">
                  <c:v>0.87593467499999988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616-A6FC-EE437F1E1D32}"/>
            </c:ext>
          </c:extLst>
        </c:ser>
        <c:ser>
          <c:idx val="1"/>
          <c:order val="1"/>
          <c:tx>
            <c:strRef>
              <c:f>Graphs!$A$41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Graphs!$B$39:$L$39</c:f>
              <c:strCache>
                <c:ptCount val="11"/>
                <c:pt idx="0">
                  <c:v>Original</c:v>
                </c:pt>
                <c:pt idx="1">
                  <c:v>SLS</c:v>
                </c:pt>
                <c:pt idx="2">
                  <c:v>Over</c:v>
                </c:pt>
                <c:pt idx="3">
                  <c:v>BLS</c:v>
                </c:pt>
                <c:pt idx="4">
                  <c:v>DBS</c:v>
                </c:pt>
                <c:pt idx="5">
                  <c:v>Adasyn</c:v>
                </c:pt>
                <c:pt idx="6">
                  <c:v>Smote</c:v>
                </c:pt>
                <c:pt idx="7">
                  <c:v>TLS</c:v>
                </c:pt>
                <c:pt idx="8">
                  <c:v>Both</c:v>
                </c:pt>
                <c:pt idx="9">
                  <c:v>Under</c:v>
                </c:pt>
                <c:pt idx="10">
                  <c:v>Rose</c:v>
                </c:pt>
              </c:strCache>
            </c:strRef>
          </c:cat>
          <c:val>
            <c:numRef>
              <c:f>Graphs!$B$41:$L$41</c:f>
              <c:numCache>
                <c:formatCode>0.000</c:formatCode>
                <c:ptCount val="11"/>
                <c:pt idx="0">
                  <c:v>0.96960770749999992</c:v>
                </c:pt>
                <c:pt idx="1">
                  <c:v>0.94220150749999998</c:v>
                </c:pt>
                <c:pt idx="2">
                  <c:v>0.94160033499999995</c:v>
                </c:pt>
                <c:pt idx="3">
                  <c:v>0.93959925666666677</c:v>
                </c:pt>
                <c:pt idx="4">
                  <c:v>0.94536660333333333</c:v>
                </c:pt>
                <c:pt idx="5">
                  <c:v>0.9141210683333334</c:v>
                </c:pt>
                <c:pt idx="6">
                  <c:v>0.91920375333333348</c:v>
                </c:pt>
                <c:pt idx="7">
                  <c:v>0.91923348750000011</c:v>
                </c:pt>
                <c:pt idx="8">
                  <c:v>0.89972745750000005</c:v>
                </c:pt>
                <c:pt idx="9">
                  <c:v>0.75980132916666676</c:v>
                </c:pt>
                <c:pt idx="10">
                  <c:v>0.5113261916666666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616-A6FC-EE437F1E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89320"/>
        <c:axId val="1320788040"/>
      </c:barChart>
      <c:catAx>
        <c:axId val="13207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88040"/>
        <c:crosses val="autoZero"/>
        <c:auto val="1"/>
        <c:lblAlgn val="ctr"/>
        <c:lblOffset val="100"/>
        <c:noMultiLvlLbl val="0"/>
      </c:catAx>
      <c:valAx>
        <c:axId val="132078804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GMean</a:t>
            </a:r>
            <a:r>
              <a:rPr lang="en-GB" baseline="0"/>
              <a:t>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Graphs!$B$14:$L$14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Graphs!$B$15:$L$15</c:f>
              <c:numCache>
                <c:formatCode>0.000</c:formatCode>
                <c:ptCount val="11"/>
                <c:pt idx="0">
                  <c:v>0.64338427500000006</c:v>
                </c:pt>
                <c:pt idx="1">
                  <c:v>0.72316948333333342</c:v>
                </c:pt>
                <c:pt idx="2">
                  <c:v>0.78919070833333338</c:v>
                </c:pt>
                <c:pt idx="3">
                  <c:v>0.74003459999999999</c:v>
                </c:pt>
                <c:pt idx="4">
                  <c:v>0.74727083333333322</c:v>
                </c:pt>
                <c:pt idx="5">
                  <c:v>0.73439260833333331</c:v>
                </c:pt>
                <c:pt idx="6">
                  <c:v>0.66086029166666671</c:v>
                </c:pt>
                <c:pt idx="7">
                  <c:v>0.65466550000000001</c:v>
                </c:pt>
                <c:pt idx="8">
                  <c:v>0.72546804166666679</c:v>
                </c:pt>
                <c:pt idx="9">
                  <c:v>0.70663939166666678</c:v>
                </c:pt>
                <c:pt idx="10">
                  <c:v>0.71576206666666664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4-4B70-AEFA-36319AD1FF99}"/>
            </c:ext>
          </c:extLst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Graphs!$B$14:$L$14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Graphs!$B$16:$L$16</c:f>
              <c:numCache>
                <c:formatCode>0.000</c:formatCode>
                <c:ptCount val="11"/>
                <c:pt idx="0">
                  <c:v>0.58074337500000006</c:v>
                </c:pt>
                <c:pt idx="1">
                  <c:v>0.66838371166666677</c:v>
                </c:pt>
                <c:pt idx="2">
                  <c:v>0.78862956500000003</c:v>
                </c:pt>
                <c:pt idx="3">
                  <c:v>0.7510054816666667</c:v>
                </c:pt>
                <c:pt idx="4">
                  <c:v>0.5806743516666667</c:v>
                </c:pt>
                <c:pt idx="5">
                  <c:v>0.70386906500000002</c:v>
                </c:pt>
                <c:pt idx="6">
                  <c:v>0.65348197499999994</c:v>
                </c:pt>
                <c:pt idx="7">
                  <c:v>0.65567990000000009</c:v>
                </c:pt>
                <c:pt idx="8">
                  <c:v>0.70126362833333333</c:v>
                </c:pt>
                <c:pt idx="9">
                  <c:v>0.70236598333333333</c:v>
                </c:pt>
                <c:pt idx="10">
                  <c:v>0.72934273250000003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4-4B70-AEFA-36319AD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84600"/>
        <c:axId val="536085560"/>
      </c:barChart>
      <c:catAx>
        <c:axId val="5360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5560"/>
        <c:crosses val="autoZero"/>
        <c:auto val="1"/>
        <c:lblAlgn val="ctr"/>
        <c:lblOffset val="100"/>
        <c:noMultiLvlLbl val="0"/>
      </c:catAx>
      <c:valAx>
        <c:axId val="536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F1 Score (All datasets)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Graphs!$B$4:$L$4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Graphs!$B$5:$L$5</c:f>
              <c:numCache>
                <c:formatCode>0.000</c:formatCode>
                <c:ptCount val="11"/>
                <c:pt idx="0">
                  <c:v>0.54836110833333329</c:v>
                </c:pt>
                <c:pt idx="1">
                  <c:v>0.57221548333333339</c:v>
                </c:pt>
                <c:pt idx="2">
                  <c:v>0.50121408333333339</c:v>
                </c:pt>
                <c:pt idx="3">
                  <c:v>0.55848344999999999</c:v>
                </c:pt>
                <c:pt idx="4">
                  <c:v>0.44548606666666668</c:v>
                </c:pt>
                <c:pt idx="5">
                  <c:v>0.59119282500000014</c:v>
                </c:pt>
                <c:pt idx="6">
                  <c:v>0.53425623333333327</c:v>
                </c:pt>
                <c:pt idx="7">
                  <c:v>0.53576742499999996</c:v>
                </c:pt>
                <c:pt idx="8">
                  <c:v>0.56598912499999998</c:v>
                </c:pt>
                <c:pt idx="9">
                  <c:v>0.57154064166666663</c:v>
                </c:pt>
                <c:pt idx="10">
                  <c:v>0.56552588333333331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A-4E31-817F-27E4A424AC73}"/>
            </c:ext>
          </c:extLst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Graphs!$B$4:$L$4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Graphs!$B$6:$L$6</c:f>
              <c:numCache>
                <c:formatCode>0.000</c:formatCode>
                <c:ptCount val="11"/>
                <c:pt idx="0">
                  <c:v>0.51924821666666676</c:v>
                </c:pt>
                <c:pt idx="1">
                  <c:v>0.5776157666666667</c:v>
                </c:pt>
                <c:pt idx="2">
                  <c:v>0.50267853083333336</c:v>
                </c:pt>
                <c:pt idx="3">
                  <c:v>0.59934763583333328</c:v>
                </c:pt>
                <c:pt idx="4">
                  <c:v>0.37549091916666666</c:v>
                </c:pt>
                <c:pt idx="5">
                  <c:v>0.56949741166666656</c:v>
                </c:pt>
                <c:pt idx="6">
                  <c:v>0.55270732499999997</c:v>
                </c:pt>
                <c:pt idx="7">
                  <c:v>0.56295287500000013</c:v>
                </c:pt>
                <c:pt idx="8">
                  <c:v>0.55375923666666671</c:v>
                </c:pt>
                <c:pt idx="9">
                  <c:v>0.58696265499999989</c:v>
                </c:pt>
                <c:pt idx="10">
                  <c:v>0.58105556250000001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A-4E31-817F-27E4A424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393168"/>
        <c:axId val="572394448"/>
      </c:barChart>
      <c:catAx>
        <c:axId val="5723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4448"/>
        <c:crosses val="autoZero"/>
        <c:auto val="1"/>
        <c:lblAlgn val="ctr"/>
        <c:lblOffset val="100"/>
        <c:noMultiLvlLbl val="0"/>
      </c:catAx>
      <c:valAx>
        <c:axId val="572394448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F1 Score</a:t>
            </a:r>
            <a:endParaRPr lang="en-GB"/>
          </a:p>
        </c:rich>
      </c:tx>
      <c:layout>
        <c:manualLayout>
          <c:xMode val="edge"/>
          <c:yMode val="edge"/>
          <c:x val="0.41749634060165558"/>
          <c:y val="3.21739954919428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8497989475453502"/>
          <c:w val="0.9403619018776499"/>
          <c:h val="0.66614798150231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F1'!$B$16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F1'!$B$17:$B$24</c:f>
              <c:numCache>
                <c:formatCode>General</c:formatCode>
                <c:ptCount val="8"/>
                <c:pt idx="0">
                  <c:v>0.50700000000000001</c:v>
                </c:pt>
                <c:pt idx="1">
                  <c:v>0.36899999999999999</c:v>
                </c:pt>
                <c:pt idx="2">
                  <c:v>0.88900000000000001</c:v>
                </c:pt>
                <c:pt idx="3">
                  <c:v>0.97899999999999998</c:v>
                </c:pt>
                <c:pt idx="4">
                  <c:v>0.28599999999999998</c:v>
                </c:pt>
                <c:pt idx="5">
                  <c:v>0.36399999999999999</c:v>
                </c:pt>
                <c:pt idx="6">
                  <c:v>0.32400000000000001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F1'!$C$16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F1'!$C$17:$C$24</c:f>
              <c:numCache>
                <c:formatCode>General</c:formatCode>
                <c:ptCount val="8"/>
                <c:pt idx="0">
                  <c:v>0.496</c:v>
                </c:pt>
                <c:pt idx="1">
                  <c:v>0.34200000000000003</c:v>
                </c:pt>
                <c:pt idx="2">
                  <c:v>0.93300000000000005</c:v>
                </c:pt>
                <c:pt idx="3">
                  <c:v>0.97899999999999998</c:v>
                </c:pt>
                <c:pt idx="4">
                  <c:v>0.63900000000000001</c:v>
                </c:pt>
                <c:pt idx="5">
                  <c:v>0.125</c:v>
                </c:pt>
                <c:pt idx="6">
                  <c:v>0.5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F1'!$D$16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F1'!$D$17:$D$24</c:f>
              <c:numCache>
                <c:formatCode>General</c:formatCode>
                <c:ptCount val="8"/>
                <c:pt idx="0">
                  <c:v>0.61099999999999999</c:v>
                </c:pt>
                <c:pt idx="1">
                  <c:v>0.50700000000000001</c:v>
                </c:pt>
                <c:pt idx="2">
                  <c:v>0.82699999999999996</c:v>
                </c:pt>
                <c:pt idx="3">
                  <c:v>0.97799999999999998</c:v>
                </c:pt>
                <c:pt idx="4">
                  <c:v>0.28299999999999997</c:v>
                </c:pt>
                <c:pt idx="5">
                  <c:v>0.40600000000000003</c:v>
                </c:pt>
                <c:pt idx="6">
                  <c:v>0.192</c:v>
                </c:pt>
                <c:pt idx="7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F1'!$E$16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F1'!$E$17:$E$24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0.41299999999999998</c:v>
                </c:pt>
                <c:pt idx="2">
                  <c:v>0.88800000000000001</c:v>
                </c:pt>
                <c:pt idx="3">
                  <c:v>0.98499999999999999</c:v>
                </c:pt>
                <c:pt idx="4">
                  <c:v>0.53100000000000003</c:v>
                </c:pt>
                <c:pt idx="5">
                  <c:v>0.114</c:v>
                </c:pt>
                <c:pt idx="6">
                  <c:v>0.48099999999999998</c:v>
                </c:pt>
                <c:pt idx="7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F1'!$F$16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F1'!$F$17:$F$24</c:f>
              <c:numCache>
                <c:formatCode>General</c:formatCode>
                <c:ptCount val="8"/>
                <c:pt idx="0">
                  <c:v>0.58699999999999997</c:v>
                </c:pt>
                <c:pt idx="1">
                  <c:v>0.48899999999999999</c:v>
                </c:pt>
                <c:pt idx="2">
                  <c:v>0.79400000000000004</c:v>
                </c:pt>
                <c:pt idx="3">
                  <c:v>0.7</c:v>
                </c:pt>
                <c:pt idx="4">
                  <c:v>0.20399999999999999</c:v>
                </c:pt>
                <c:pt idx="5">
                  <c:v>0.29499999999999998</c:v>
                </c:pt>
                <c:pt idx="6">
                  <c:v>0.17399999999999999</c:v>
                </c:pt>
                <c:pt idx="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F1'!$G$16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F1'!$G$17:$G$24</c:f>
              <c:numCache>
                <c:formatCode>General</c:formatCode>
                <c:ptCount val="8"/>
                <c:pt idx="0">
                  <c:v>0.52400000000000002</c:v>
                </c:pt>
                <c:pt idx="1">
                  <c:v>0.33300000000000002</c:v>
                </c:pt>
                <c:pt idx="2">
                  <c:v>0.93300000000000005</c:v>
                </c:pt>
                <c:pt idx="3">
                  <c:v>0.97599999999999998</c:v>
                </c:pt>
                <c:pt idx="4">
                  <c:v>0.66700000000000004</c:v>
                </c:pt>
                <c:pt idx="5">
                  <c:v>9.7000000000000003E-2</c:v>
                </c:pt>
                <c:pt idx="6">
                  <c:v>0.72</c:v>
                </c:pt>
                <c:pt idx="7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F1'!$H$16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F1'!$H$17:$H$24</c:f>
              <c:numCache>
                <c:formatCode>General</c:formatCode>
                <c:ptCount val="8"/>
                <c:pt idx="0">
                  <c:v>0.55600000000000005</c:v>
                </c:pt>
                <c:pt idx="1">
                  <c:v>0.39300000000000002</c:v>
                </c:pt>
                <c:pt idx="2">
                  <c:v>0.95799999999999996</c:v>
                </c:pt>
                <c:pt idx="3">
                  <c:v>0.97899999999999998</c:v>
                </c:pt>
                <c:pt idx="4">
                  <c:v>0.222</c:v>
                </c:pt>
                <c:pt idx="5">
                  <c:v>0.186</c:v>
                </c:pt>
                <c:pt idx="6">
                  <c:v>0.32400000000000001</c:v>
                </c:pt>
                <c:pt idx="7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F1'!$I$16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F1'!$I$17:$I$24</c:f>
              <c:numCache>
                <c:formatCode>General</c:formatCode>
                <c:ptCount val="8"/>
                <c:pt idx="0">
                  <c:v>0.53200000000000003</c:v>
                </c:pt>
                <c:pt idx="1">
                  <c:v>0.36499999999999999</c:v>
                </c:pt>
                <c:pt idx="2">
                  <c:v>0.93300000000000005</c:v>
                </c:pt>
                <c:pt idx="3">
                  <c:v>0.97799999999999998</c:v>
                </c:pt>
                <c:pt idx="4">
                  <c:v>0.38600000000000001</c:v>
                </c:pt>
                <c:pt idx="5">
                  <c:v>0</c:v>
                </c:pt>
                <c:pt idx="6">
                  <c:v>0.33700000000000002</c:v>
                </c:pt>
                <c:pt idx="7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F1'!$J$16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F1'!$J$17:$J$24</c:f>
              <c:numCache>
                <c:formatCode>General</c:formatCode>
                <c:ptCount val="8"/>
                <c:pt idx="0">
                  <c:v>0.52100000000000002</c:v>
                </c:pt>
                <c:pt idx="1">
                  <c:v>0.32100000000000001</c:v>
                </c:pt>
                <c:pt idx="2">
                  <c:v>0.82399999999999995</c:v>
                </c:pt>
                <c:pt idx="3">
                  <c:v>0.98199999999999998</c:v>
                </c:pt>
                <c:pt idx="4">
                  <c:v>0.54800000000000004</c:v>
                </c:pt>
                <c:pt idx="5">
                  <c:v>9.4E-2</c:v>
                </c:pt>
                <c:pt idx="6">
                  <c:v>0.72199999999999998</c:v>
                </c:pt>
                <c:pt idx="7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F1'!$K$16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F1'!$K$17:$K$24</c:f>
              <c:numCache>
                <c:formatCode>General</c:formatCode>
                <c:ptCount val="8"/>
                <c:pt idx="0">
                  <c:v>0.55600000000000005</c:v>
                </c:pt>
                <c:pt idx="1">
                  <c:v>0.32700000000000001</c:v>
                </c:pt>
                <c:pt idx="2">
                  <c:v>0.96599999999999997</c:v>
                </c:pt>
                <c:pt idx="3">
                  <c:v>0.97899999999999998</c:v>
                </c:pt>
                <c:pt idx="4">
                  <c:v>0.52900000000000003</c:v>
                </c:pt>
                <c:pt idx="5">
                  <c:v>0.112</c:v>
                </c:pt>
                <c:pt idx="6">
                  <c:v>0.51800000000000002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F1'!$L$16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F1'!$L$17:$L$24</c:f>
              <c:numCache>
                <c:formatCode>General</c:formatCode>
                <c:ptCount val="8"/>
                <c:pt idx="0">
                  <c:v>0.52300000000000002</c:v>
                </c:pt>
                <c:pt idx="1">
                  <c:v>0.39400000000000002</c:v>
                </c:pt>
                <c:pt idx="2">
                  <c:v>0.93300000000000005</c:v>
                </c:pt>
                <c:pt idx="3">
                  <c:v>0.98199999999999998</c:v>
                </c:pt>
                <c:pt idx="4">
                  <c:v>0.53300000000000003</c:v>
                </c:pt>
                <c:pt idx="5">
                  <c:v>0.105</c:v>
                </c:pt>
                <c:pt idx="6">
                  <c:v>0.46</c:v>
                </c:pt>
                <c:pt idx="7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Sensitivity/Specificity</a:t>
            </a:r>
            <a:r>
              <a:rPr lang="en-GB" baseline="0"/>
              <a:t> (All Datasets, SVM)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0.17171296296296298"/>
          <c:w val="0.87122462817147861"/>
          <c:h val="0.53635170603674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Graphs!$A$46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Graphs!$B$45:$L$45</c:f>
              <c:strCache>
                <c:ptCount val="11"/>
                <c:pt idx="0">
                  <c:v>Original</c:v>
                </c:pt>
                <c:pt idx="1">
                  <c:v>BLS</c:v>
                </c:pt>
                <c:pt idx="2">
                  <c:v>SLS</c:v>
                </c:pt>
                <c:pt idx="3">
                  <c:v>DBS</c:v>
                </c:pt>
                <c:pt idx="4">
                  <c:v>TLS</c:v>
                </c:pt>
                <c:pt idx="5">
                  <c:v>Over</c:v>
                </c:pt>
                <c:pt idx="6">
                  <c:v>Adasyn</c:v>
                </c:pt>
                <c:pt idx="7">
                  <c:v>Smote</c:v>
                </c:pt>
                <c:pt idx="8">
                  <c:v>Both</c:v>
                </c:pt>
                <c:pt idx="9">
                  <c:v>Rose</c:v>
                </c:pt>
                <c:pt idx="10">
                  <c:v>Under</c:v>
                </c:pt>
              </c:strCache>
            </c:strRef>
          </c:cat>
          <c:val>
            <c:numRef>
              <c:f>Graphs!$B$46:$L$46</c:f>
              <c:numCache>
                <c:formatCode>0.000</c:formatCode>
                <c:ptCount val="11"/>
                <c:pt idx="0">
                  <c:v>0.46304762500000002</c:v>
                </c:pt>
                <c:pt idx="1">
                  <c:v>0.52101992500000005</c:v>
                </c:pt>
                <c:pt idx="2">
                  <c:v>0.53135073333333338</c:v>
                </c:pt>
                <c:pt idx="3">
                  <c:v>0.56584613333333333</c:v>
                </c:pt>
                <c:pt idx="4">
                  <c:v>0.59636958333333323</c:v>
                </c:pt>
                <c:pt idx="5">
                  <c:v>0.60773576666666662</c:v>
                </c:pt>
                <c:pt idx="6">
                  <c:v>0.62281482499999996</c:v>
                </c:pt>
                <c:pt idx="7">
                  <c:v>0.62365515000000005</c:v>
                </c:pt>
                <c:pt idx="8">
                  <c:v>0.65292229166666671</c:v>
                </c:pt>
                <c:pt idx="9">
                  <c:v>0.83169720000000014</c:v>
                </c:pt>
                <c:pt idx="10">
                  <c:v>0.83485236666666662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D-47B0-9CAE-5CB9168621D3}"/>
            </c:ext>
          </c:extLst>
        </c:ser>
        <c:ser>
          <c:idx val="1"/>
          <c:order val="1"/>
          <c:tx>
            <c:strRef>
              <c:f>Graphs!$A$47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Graphs!$B$45:$L$45</c:f>
              <c:strCache>
                <c:ptCount val="11"/>
                <c:pt idx="0">
                  <c:v>Original</c:v>
                </c:pt>
                <c:pt idx="1">
                  <c:v>BLS</c:v>
                </c:pt>
                <c:pt idx="2">
                  <c:v>SLS</c:v>
                </c:pt>
                <c:pt idx="3">
                  <c:v>DBS</c:v>
                </c:pt>
                <c:pt idx="4">
                  <c:v>TLS</c:v>
                </c:pt>
                <c:pt idx="5">
                  <c:v>Over</c:v>
                </c:pt>
                <c:pt idx="6">
                  <c:v>Adasyn</c:v>
                </c:pt>
                <c:pt idx="7">
                  <c:v>Smote</c:v>
                </c:pt>
                <c:pt idx="8">
                  <c:v>Both</c:v>
                </c:pt>
                <c:pt idx="9">
                  <c:v>Rose</c:v>
                </c:pt>
                <c:pt idx="10">
                  <c:v>Under</c:v>
                </c:pt>
              </c:strCache>
            </c:strRef>
          </c:cat>
          <c:val>
            <c:numRef>
              <c:f>Graphs!$B$47:$L$47</c:f>
              <c:numCache>
                <c:formatCode>0.000</c:formatCode>
                <c:ptCount val="11"/>
                <c:pt idx="0">
                  <c:v>0.96522279166666669</c:v>
                </c:pt>
                <c:pt idx="1">
                  <c:v>0.92503823333333335</c:v>
                </c:pt>
                <c:pt idx="2">
                  <c:v>0.92617851666666662</c:v>
                </c:pt>
                <c:pt idx="3">
                  <c:v>0.93071234166666672</c:v>
                </c:pt>
                <c:pt idx="4">
                  <c:v>0.90725014166666662</c:v>
                </c:pt>
                <c:pt idx="5">
                  <c:v>0.9063497583333332</c:v>
                </c:pt>
                <c:pt idx="6">
                  <c:v>0.89241391666666681</c:v>
                </c:pt>
                <c:pt idx="7">
                  <c:v>0.90467521666666684</c:v>
                </c:pt>
                <c:pt idx="8">
                  <c:v>0.88259921666666663</c:v>
                </c:pt>
                <c:pt idx="9">
                  <c:v>0.69604059166666665</c:v>
                </c:pt>
                <c:pt idx="10">
                  <c:v>0.75414429166666663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0D-47B0-9CAE-5CB91686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64536"/>
        <c:axId val="600561336"/>
      </c:barChart>
      <c:catAx>
        <c:axId val="6005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1336"/>
        <c:crosses val="autoZero"/>
        <c:auto val="1"/>
        <c:lblAlgn val="ctr"/>
        <c:lblOffset val="100"/>
        <c:noMultiLvlLbl val="0"/>
      </c:catAx>
      <c:valAx>
        <c:axId val="60056133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F1 and G-Means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Graphs!$B$19:$L$19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Graphs!$B$20:$L$20</c:f>
              <c:numCache>
                <c:formatCode>0.000</c:formatCode>
                <c:ptCount val="11"/>
                <c:pt idx="0">
                  <c:v>0.54836110833333329</c:v>
                </c:pt>
                <c:pt idx="1">
                  <c:v>0.57221548333333339</c:v>
                </c:pt>
                <c:pt idx="2">
                  <c:v>0.50121408333333339</c:v>
                </c:pt>
                <c:pt idx="3">
                  <c:v>0.55848344999999999</c:v>
                </c:pt>
                <c:pt idx="4">
                  <c:v>0.44548606666666668</c:v>
                </c:pt>
                <c:pt idx="5">
                  <c:v>0.59119282500000014</c:v>
                </c:pt>
                <c:pt idx="6">
                  <c:v>0.53425623333333327</c:v>
                </c:pt>
                <c:pt idx="7">
                  <c:v>0.53576742499999996</c:v>
                </c:pt>
                <c:pt idx="8">
                  <c:v>0.56598912499999998</c:v>
                </c:pt>
                <c:pt idx="9">
                  <c:v>0.57154064166666663</c:v>
                </c:pt>
                <c:pt idx="10">
                  <c:v>0.56552588333333331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4745-8404-D3E1F2B2A8CE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G-Means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Graphs!$B$19:$L$19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Graphs!$B$21:$L$21</c:f>
              <c:numCache>
                <c:formatCode>0.000</c:formatCode>
                <c:ptCount val="11"/>
                <c:pt idx="0">
                  <c:v>0.64338427500000006</c:v>
                </c:pt>
                <c:pt idx="1">
                  <c:v>0.72316948333333342</c:v>
                </c:pt>
                <c:pt idx="2">
                  <c:v>0.78919070833333338</c:v>
                </c:pt>
                <c:pt idx="3">
                  <c:v>0.74003459999999999</c:v>
                </c:pt>
                <c:pt idx="4">
                  <c:v>0.74727083333333322</c:v>
                </c:pt>
                <c:pt idx="5">
                  <c:v>0.73439260833333331</c:v>
                </c:pt>
                <c:pt idx="6">
                  <c:v>0.66086029166666671</c:v>
                </c:pt>
                <c:pt idx="7">
                  <c:v>0.65466550000000001</c:v>
                </c:pt>
                <c:pt idx="8">
                  <c:v>0.72546804166666679</c:v>
                </c:pt>
                <c:pt idx="9">
                  <c:v>0.70663939166666678</c:v>
                </c:pt>
                <c:pt idx="10">
                  <c:v>0.71576206666666664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4745-8404-D3E1F2B2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88440"/>
        <c:axId val="536092280"/>
      </c:barChart>
      <c:catAx>
        <c:axId val="5360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2280"/>
        <c:crosses val="autoZero"/>
        <c:auto val="1"/>
        <c:lblAlgn val="ctr"/>
        <c:lblOffset val="100"/>
        <c:noMultiLvlLbl val="0"/>
      </c:catAx>
      <c:valAx>
        <c:axId val="5360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F1 Score</a:t>
            </a:r>
            <a:endParaRPr lang="en-GB"/>
          </a:p>
        </c:rich>
      </c:tx>
      <c:layout>
        <c:manualLayout>
          <c:xMode val="edge"/>
          <c:yMode val="edge"/>
          <c:x val="0.41749634060165558"/>
          <c:y val="3.21739954919428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8497989475453502"/>
          <c:w val="0.9403619018776499"/>
          <c:h val="0.66614798150231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F1'!$B$16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F1'!$B$17:$B$24</c:f>
              <c:numCache>
                <c:formatCode>General</c:formatCode>
                <c:ptCount val="8"/>
                <c:pt idx="0">
                  <c:v>0.50700000000000001</c:v>
                </c:pt>
                <c:pt idx="1">
                  <c:v>0.36899999999999999</c:v>
                </c:pt>
                <c:pt idx="2">
                  <c:v>0.88900000000000001</c:v>
                </c:pt>
                <c:pt idx="3">
                  <c:v>0.97899999999999998</c:v>
                </c:pt>
                <c:pt idx="4">
                  <c:v>0.28599999999999998</c:v>
                </c:pt>
                <c:pt idx="5">
                  <c:v>0.36399999999999999</c:v>
                </c:pt>
                <c:pt idx="6">
                  <c:v>0.32400000000000001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73B-8325-71238B54EB61}"/>
            </c:ext>
          </c:extLst>
        </c:ser>
        <c:ser>
          <c:idx val="1"/>
          <c:order val="1"/>
          <c:tx>
            <c:strRef>
              <c:f>'SVM F1'!$C$16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F1'!$C$17:$C$24</c:f>
              <c:numCache>
                <c:formatCode>General</c:formatCode>
                <c:ptCount val="8"/>
                <c:pt idx="0">
                  <c:v>0.496</c:v>
                </c:pt>
                <c:pt idx="1">
                  <c:v>0.34200000000000003</c:v>
                </c:pt>
                <c:pt idx="2">
                  <c:v>0.93300000000000005</c:v>
                </c:pt>
                <c:pt idx="3">
                  <c:v>0.97899999999999998</c:v>
                </c:pt>
                <c:pt idx="4">
                  <c:v>0.63900000000000001</c:v>
                </c:pt>
                <c:pt idx="5">
                  <c:v>0.125</c:v>
                </c:pt>
                <c:pt idx="6">
                  <c:v>0.5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A-473B-8325-71238B54EB61}"/>
            </c:ext>
          </c:extLst>
        </c:ser>
        <c:ser>
          <c:idx val="2"/>
          <c:order val="2"/>
          <c:tx>
            <c:strRef>
              <c:f>'SVM F1'!$D$16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F1'!$D$17:$D$24</c:f>
              <c:numCache>
                <c:formatCode>General</c:formatCode>
                <c:ptCount val="8"/>
                <c:pt idx="0">
                  <c:v>0.61099999999999999</c:v>
                </c:pt>
                <c:pt idx="1">
                  <c:v>0.50700000000000001</c:v>
                </c:pt>
                <c:pt idx="2">
                  <c:v>0.82699999999999996</c:v>
                </c:pt>
                <c:pt idx="3">
                  <c:v>0.97799999999999998</c:v>
                </c:pt>
                <c:pt idx="4">
                  <c:v>0.28299999999999997</c:v>
                </c:pt>
                <c:pt idx="5">
                  <c:v>0.40600000000000003</c:v>
                </c:pt>
                <c:pt idx="6">
                  <c:v>0.192</c:v>
                </c:pt>
                <c:pt idx="7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A-473B-8325-71238B54EB61}"/>
            </c:ext>
          </c:extLst>
        </c:ser>
        <c:ser>
          <c:idx val="3"/>
          <c:order val="3"/>
          <c:tx>
            <c:strRef>
              <c:f>'SVM F1'!$E$16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F1'!$E$17:$E$24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0.41299999999999998</c:v>
                </c:pt>
                <c:pt idx="2">
                  <c:v>0.88800000000000001</c:v>
                </c:pt>
                <c:pt idx="3">
                  <c:v>0.98499999999999999</c:v>
                </c:pt>
                <c:pt idx="4">
                  <c:v>0.53100000000000003</c:v>
                </c:pt>
                <c:pt idx="5">
                  <c:v>0.114</c:v>
                </c:pt>
                <c:pt idx="6">
                  <c:v>0.48099999999999998</c:v>
                </c:pt>
                <c:pt idx="7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A-473B-8325-71238B54EB61}"/>
            </c:ext>
          </c:extLst>
        </c:ser>
        <c:ser>
          <c:idx val="4"/>
          <c:order val="4"/>
          <c:tx>
            <c:strRef>
              <c:f>'SVM F1'!$F$16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F1'!$F$17:$F$24</c:f>
              <c:numCache>
                <c:formatCode>General</c:formatCode>
                <c:ptCount val="8"/>
                <c:pt idx="0">
                  <c:v>0.58699999999999997</c:v>
                </c:pt>
                <c:pt idx="1">
                  <c:v>0.48899999999999999</c:v>
                </c:pt>
                <c:pt idx="2">
                  <c:v>0.79400000000000004</c:v>
                </c:pt>
                <c:pt idx="3">
                  <c:v>0.7</c:v>
                </c:pt>
                <c:pt idx="4">
                  <c:v>0.20399999999999999</c:v>
                </c:pt>
                <c:pt idx="5">
                  <c:v>0.29499999999999998</c:v>
                </c:pt>
                <c:pt idx="6">
                  <c:v>0.17399999999999999</c:v>
                </c:pt>
                <c:pt idx="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A-473B-8325-71238B54EB61}"/>
            </c:ext>
          </c:extLst>
        </c:ser>
        <c:ser>
          <c:idx val="5"/>
          <c:order val="5"/>
          <c:tx>
            <c:strRef>
              <c:f>'SVM F1'!$G$16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F1'!$G$17:$G$24</c:f>
              <c:numCache>
                <c:formatCode>General</c:formatCode>
                <c:ptCount val="8"/>
                <c:pt idx="0">
                  <c:v>0.52400000000000002</c:v>
                </c:pt>
                <c:pt idx="1">
                  <c:v>0.33300000000000002</c:v>
                </c:pt>
                <c:pt idx="2">
                  <c:v>0.93300000000000005</c:v>
                </c:pt>
                <c:pt idx="3">
                  <c:v>0.97599999999999998</c:v>
                </c:pt>
                <c:pt idx="4">
                  <c:v>0.66700000000000004</c:v>
                </c:pt>
                <c:pt idx="5">
                  <c:v>9.7000000000000003E-2</c:v>
                </c:pt>
                <c:pt idx="6">
                  <c:v>0.72</c:v>
                </c:pt>
                <c:pt idx="7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A-473B-8325-71238B54EB61}"/>
            </c:ext>
          </c:extLst>
        </c:ser>
        <c:ser>
          <c:idx val="6"/>
          <c:order val="6"/>
          <c:tx>
            <c:strRef>
              <c:f>'SVM F1'!$H$16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F1'!$H$17:$H$24</c:f>
              <c:numCache>
                <c:formatCode>General</c:formatCode>
                <c:ptCount val="8"/>
                <c:pt idx="0">
                  <c:v>0.55600000000000005</c:v>
                </c:pt>
                <c:pt idx="1">
                  <c:v>0.39300000000000002</c:v>
                </c:pt>
                <c:pt idx="2">
                  <c:v>0.95799999999999996</c:v>
                </c:pt>
                <c:pt idx="3">
                  <c:v>0.97899999999999998</c:v>
                </c:pt>
                <c:pt idx="4">
                  <c:v>0.222</c:v>
                </c:pt>
                <c:pt idx="5">
                  <c:v>0.186</c:v>
                </c:pt>
                <c:pt idx="6">
                  <c:v>0.32400000000000001</c:v>
                </c:pt>
                <c:pt idx="7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A-473B-8325-71238B54EB61}"/>
            </c:ext>
          </c:extLst>
        </c:ser>
        <c:ser>
          <c:idx val="7"/>
          <c:order val="7"/>
          <c:tx>
            <c:strRef>
              <c:f>'SVM F1'!$I$16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F1'!$I$17:$I$24</c:f>
              <c:numCache>
                <c:formatCode>General</c:formatCode>
                <c:ptCount val="8"/>
                <c:pt idx="0">
                  <c:v>0.53200000000000003</c:v>
                </c:pt>
                <c:pt idx="1">
                  <c:v>0.36499999999999999</c:v>
                </c:pt>
                <c:pt idx="2">
                  <c:v>0.93300000000000005</c:v>
                </c:pt>
                <c:pt idx="3">
                  <c:v>0.97799999999999998</c:v>
                </c:pt>
                <c:pt idx="4">
                  <c:v>0.38600000000000001</c:v>
                </c:pt>
                <c:pt idx="5">
                  <c:v>0</c:v>
                </c:pt>
                <c:pt idx="6">
                  <c:v>0.33700000000000002</c:v>
                </c:pt>
                <c:pt idx="7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A-473B-8325-71238B54EB61}"/>
            </c:ext>
          </c:extLst>
        </c:ser>
        <c:ser>
          <c:idx val="8"/>
          <c:order val="8"/>
          <c:tx>
            <c:strRef>
              <c:f>'SVM F1'!$J$16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F1'!$J$17:$J$24</c:f>
              <c:numCache>
                <c:formatCode>General</c:formatCode>
                <c:ptCount val="8"/>
                <c:pt idx="0">
                  <c:v>0.52100000000000002</c:v>
                </c:pt>
                <c:pt idx="1">
                  <c:v>0.32100000000000001</c:v>
                </c:pt>
                <c:pt idx="2">
                  <c:v>0.82399999999999995</c:v>
                </c:pt>
                <c:pt idx="3">
                  <c:v>0.98199999999999998</c:v>
                </c:pt>
                <c:pt idx="4">
                  <c:v>0.54800000000000004</c:v>
                </c:pt>
                <c:pt idx="5">
                  <c:v>9.4E-2</c:v>
                </c:pt>
                <c:pt idx="6">
                  <c:v>0.72199999999999998</c:v>
                </c:pt>
                <c:pt idx="7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A-473B-8325-71238B54EB61}"/>
            </c:ext>
          </c:extLst>
        </c:ser>
        <c:ser>
          <c:idx val="9"/>
          <c:order val="9"/>
          <c:tx>
            <c:strRef>
              <c:f>'SVM F1'!$K$16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F1'!$K$17:$K$24</c:f>
              <c:numCache>
                <c:formatCode>General</c:formatCode>
                <c:ptCount val="8"/>
                <c:pt idx="0">
                  <c:v>0.55600000000000005</c:v>
                </c:pt>
                <c:pt idx="1">
                  <c:v>0.32700000000000001</c:v>
                </c:pt>
                <c:pt idx="2">
                  <c:v>0.96599999999999997</c:v>
                </c:pt>
                <c:pt idx="3">
                  <c:v>0.97899999999999998</c:v>
                </c:pt>
                <c:pt idx="4">
                  <c:v>0.52900000000000003</c:v>
                </c:pt>
                <c:pt idx="5">
                  <c:v>0.112</c:v>
                </c:pt>
                <c:pt idx="6">
                  <c:v>0.51800000000000002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A-473B-8325-71238B54EB61}"/>
            </c:ext>
          </c:extLst>
        </c:ser>
        <c:ser>
          <c:idx val="10"/>
          <c:order val="10"/>
          <c:tx>
            <c:strRef>
              <c:f>'SVM F1'!$L$16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F1'!$A$17:$A$24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F1'!$L$17:$L$24</c:f>
              <c:numCache>
                <c:formatCode>General</c:formatCode>
                <c:ptCount val="8"/>
                <c:pt idx="0">
                  <c:v>0.52300000000000002</c:v>
                </c:pt>
                <c:pt idx="1">
                  <c:v>0.39400000000000002</c:v>
                </c:pt>
                <c:pt idx="2">
                  <c:v>0.93300000000000005</c:v>
                </c:pt>
                <c:pt idx="3">
                  <c:v>0.98199999999999998</c:v>
                </c:pt>
                <c:pt idx="4">
                  <c:v>0.53300000000000003</c:v>
                </c:pt>
                <c:pt idx="5">
                  <c:v>0.105</c:v>
                </c:pt>
                <c:pt idx="6">
                  <c:v>0.46</c:v>
                </c:pt>
                <c:pt idx="7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A-473B-8325-71238B54E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F1 Score (Phoneme)</a:t>
            </a:r>
          </a:p>
        </c:rich>
      </c:tx>
      <c:layout>
        <c:manualLayout>
          <c:xMode val="edge"/>
          <c:yMode val="edge"/>
          <c:x val="0.32234410846949213"/>
          <c:y val="1.26502213788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F1'!$B$16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F1'!$B$25:$B$28</c:f>
              <c:numCache>
                <c:formatCode>General</c:formatCode>
                <c:ptCount val="4"/>
                <c:pt idx="0">
                  <c:v>0.78300000000000003</c:v>
                </c:pt>
                <c:pt idx="1">
                  <c:v>0.66700000000000004</c:v>
                </c:pt>
                <c:pt idx="2">
                  <c:v>0.56499999999999995</c:v>
                </c:pt>
                <c:pt idx="3" formatCode="0.000">
                  <c:v>0.3333333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D-4034-93A2-19D356947065}"/>
            </c:ext>
          </c:extLst>
        </c:ser>
        <c:ser>
          <c:idx val="1"/>
          <c:order val="1"/>
          <c:tx>
            <c:strRef>
              <c:f>'SVM F1'!$C$16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F1'!$C$25:$C$28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0.68100000000000005</c:v>
                </c:pt>
                <c:pt idx="2">
                  <c:v>0.51300000000000001</c:v>
                </c:pt>
                <c:pt idx="3" formatCode="0.000">
                  <c:v>0.35758580000000001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D-4034-93A2-19D356947065}"/>
            </c:ext>
          </c:extLst>
        </c:ser>
        <c:ser>
          <c:idx val="2"/>
          <c:order val="2"/>
          <c:tx>
            <c:strRef>
              <c:f>'SVM F1'!$D$16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F1'!$D$25:$D$28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0.61799999999999999</c:v>
                </c:pt>
                <c:pt idx="2">
                  <c:v>0.41599999999999998</c:v>
                </c:pt>
                <c:pt idx="3" formatCode="0.000">
                  <c:v>0.264569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D-4034-93A2-19D356947065}"/>
            </c:ext>
          </c:extLst>
        </c:ser>
        <c:ser>
          <c:idx val="3"/>
          <c:order val="3"/>
          <c:tx>
            <c:strRef>
              <c:f>'SVM F1'!$E$16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F1'!$E$25:$E$28</c:f>
              <c:numCache>
                <c:formatCode>General</c:formatCode>
                <c:ptCount val="4"/>
                <c:pt idx="0">
                  <c:v>0.77200000000000002</c:v>
                </c:pt>
                <c:pt idx="1">
                  <c:v>0.67800000000000005</c:v>
                </c:pt>
                <c:pt idx="2">
                  <c:v>0.49099999999999999</c:v>
                </c:pt>
                <c:pt idx="3" formatCode="0.000">
                  <c:v>0.3648014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D-4034-93A2-19D356947065}"/>
            </c:ext>
          </c:extLst>
        </c:ser>
        <c:ser>
          <c:idx val="4"/>
          <c:order val="4"/>
          <c:tx>
            <c:strRef>
              <c:f>'SVM F1'!$F$16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F1'!$F$25:$F$28</c:f>
              <c:numCache>
                <c:formatCode>General</c:formatCode>
                <c:ptCount val="4"/>
                <c:pt idx="0">
                  <c:v>0.71</c:v>
                </c:pt>
                <c:pt idx="1">
                  <c:v>0.56999999999999995</c:v>
                </c:pt>
                <c:pt idx="2">
                  <c:v>0.41</c:v>
                </c:pt>
                <c:pt idx="3" formatCode="0.000">
                  <c:v>0.24683279999999999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034-93A2-19D356947065}"/>
            </c:ext>
          </c:extLst>
        </c:ser>
        <c:ser>
          <c:idx val="5"/>
          <c:order val="5"/>
          <c:tx>
            <c:strRef>
              <c:f>'SVM F1'!$G$16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F1'!$G$25:$G$28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0.68200000000000005</c:v>
                </c:pt>
                <c:pt idx="2">
                  <c:v>0.51100000000000001</c:v>
                </c:pt>
                <c:pt idx="3" formatCode="0.000">
                  <c:v>0.38331389999999999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D-4034-93A2-19D356947065}"/>
            </c:ext>
          </c:extLst>
        </c:ser>
        <c:ser>
          <c:idx val="6"/>
          <c:order val="6"/>
          <c:tx>
            <c:strRef>
              <c:f>'SVM F1'!$H$16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F1'!$H$25:$H$28</c:f>
              <c:numCache>
                <c:formatCode>General</c:formatCode>
                <c:ptCount val="4"/>
                <c:pt idx="0">
                  <c:v>0.77100000000000002</c:v>
                </c:pt>
                <c:pt idx="1">
                  <c:v>0.65900000000000003</c:v>
                </c:pt>
                <c:pt idx="2">
                  <c:v>0.51400000000000001</c:v>
                </c:pt>
                <c:pt idx="3" formatCode="0.000">
                  <c:v>0.4560748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D-4034-93A2-19D356947065}"/>
            </c:ext>
          </c:extLst>
        </c:ser>
        <c:ser>
          <c:idx val="7"/>
          <c:order val="7"/>
          <c:tx>
            <c:strRef>
              <c:f>'SVM F1'!$I$16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F1'!$I$25:$I$28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0.70799999999999996</c:v>
                </c:pt>
                <c:pt idx="2">
                  <c:v>0.502</c:v>
                </c:pt>
                <c:pt idx="3" formatCode="0.000">
                  <c:v>0.45320909999999998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D-4034-93A2-19D356947065}"/>
            </c:ext>
          </c:extLst>
        </c:ser>
        <c:ser>
          <c:idx val="8"/>
          <c:order val="8"/>
          <c:tx>
            <c:strRef>
              <c:f>'SVM F1'!$J$16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F1'!$J$25:$J$28</c:f>
              <c:numCache>
                <c:formatCode>General</c:formatCode>
                <c:ptCount val="4"/>
                <c:pt idx="0">
                  <c:v>0.76400000000000001</c:v>
                </c:pt>
                <c:pt idx="1">
                  <c:v>0.66300000000000003</c:v>
                </c:pt>
                <c:pt idx="2">
                  <c:v>0.51</c:v>
                </c:pt>
                <c:pt idx="3" formatCode="0.000">
                  <c:v>0.37486950000000002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D-4034-93A2-19D356947065}"/>
            </c:ext>
          </c:extLst>
        </c:ser>
        <c:ser>
          <c:idx val="9"/>
          <c:order val="9"/>
          <c:tx>
            <c:strRef>
              <c:f>'SVM F1'!$K$16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F1'!$K$25:$K$28</c:f>
              <c:numCache>
                <c:formatCode>General</c:formatCode>
                <c:ptCount val="4"/>
                <c:pt idx="0">
                  <c:v>0.78500000000000003</c:v>
                </c:pt>
                <c:pt idx="1">
                  <c:v>0.68799999999999994</c:v>
                </c:pt>
                <c:pt idx="2">
                  <c:v>0.51500000000000001</c:v>
                </c:pt>
                <c:pt idx="3" formatCode="0.000">
                  <c:v>0.36948769999999997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2D-4034-93A2-19D356947065}"/>
            </c:ext>
          </c:extLst>
        </c:ser>
        <c:ser>
          <c:idx val="10"/>
          <c:order val="10"/>
          <c:tx>
            <c:strRef>
              <c:f>'SVM F1'!$L$16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F1'!$L$25:$L$28</c:f>
              <c:numCache>
                <c:formatCode>General</c:formatCode>
                <c:ptCount val="4"/>
                <c:pt idx="0">
                  <c:v>0.79</c:v>
                </c:pt>
                <c:pt idx="1">
                  <c:v>0.69</c:v>
                </c:pt>
                <c:pt idx="2">
                  <c:v>0.51800000000000002</c:v>
                </c:pt>
                <c:pt idx="3" formatCode="0.000">
                  <c:v>0.3863106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D-4034-93A2-19D356947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Rank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 F1'!$B$136</c:f>
              <c:strCache>
                <c:ptCount val="1"/>
                <c:pt idx="0">
                  <c:v>Best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F1'!$B$137:$B$147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A-4DA1-A0BD-C7EBDBC9FEC9}"/>
            </c:ext>
          </c:extLst>
        </c:ser>
        <c:ser>
          <c:idx val="1"/>
          <c:order val="1"/>
          <c:tx>
            <c:strRef>
              <c:f>'SVM F1'!$C$136</c:f>
              <c:strCache>
                <c:ptCount val="1"/>
                <c:pt idx="0">
                  <c:v>Top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F1'!$C$137:$C$147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A-4DA1-A0BD-C7EBDBC9FEC9}"/>
            </c:ext>
          </c:extLst>
        </c:ser>
        <c:ser>
          <c:idx val="2"/>
          <c:order val="2"/>
          <c:tx>
            <c:strRef>
              <c:f>'SVM F1'!$D$136</c:f>
              <c:strCache>
                <c:ptCount val="1"/>
                <c:pt idx="0">
                  <c:v>Bottom 3</c:v>
                </c:pt>
              </c:strCache>
            </c:strRef>
          </c:tx>
          <c:spPr>
            <a:solidFill>
              <a:srgbClr val="FF6D09"/>
            </a:solidFill>
            <a:ln>
              <a:solidFill>
                <a:srgbClr val="FF6D09"/>
              </a:solidFill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F1'!$D$137:$D$147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DA1-A0BD-C7EBDBC9FEC9}"/>
            </c:ext>
          </c:extLst>
        </c:ser>
        <c:ser>
          <c:idx val="3"/>
          <c:order val="3"/>
          <c:tx>
            <c:strRef>
              <c:f>'SVM F1'!$E$136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F1'!$E$137:$E$147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A-4DA1-A0BD-C7EBDBC9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1904"/>
        <c:axId val="551903504"/>
      </c:barChart>
      <c:catAx>
        <c:axId val="5519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3504"/>
        <c:crosses val="autoZero"/>
        <c:auto val="1"/>
        <c:lblAlgn val="ctr"/>
        <c:lblOffset val="100"/>
        <c:noMultiLvlLbl val="0"/>
      </c:catAx>
      <c:valAx>
        <c:axId val="551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between Undersampling and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834249530481463E-2"/>
          <c:y val="0.27378888924539518"/>
          <c:w val="0.9715112700253391"/>
          <c:h val="0.57069372413101016"/>
        </c:manualLayout>
      </c:layout>
      <c:lineChart>
        <c:grouping val="standard"/>
        <c:varyColors val="0"/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solidFill>
                  <a:srgbClr val="FF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F1'!$D$126:$D$134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6-4F59-A2B1-7C88CC22D5CD}"/>
            </c:ext>
          </c:extLst>
        </c:ser>
        <c:ser>
          <c:idx val="4"/>
          <c:order val="4"/>
          <c:tx>
            <c:strRef>
              <c:f>'SVM F1'!$F$125</c:f>
              <c:strCache>
                <c:ptCount val="1"/>
                <c:pt idx="0">
                  <c:v>Rose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F1'!$F$126:$F$134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6-4F59-A2B1-7C88CC22D5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F1'!$B$125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F1'!$B$126:$B$134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96-4F59-A2B1-7C88CC22D5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F1'!$C$125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F1'!$C$126:$C$134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96-4F59-A2B1-7C88CC22D5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F1'!$E$126:$E$134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96-4F59-A2B1-7C88CC22D5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F1'!$G$126:$G$134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96-4F59-A2B1-7C88CC22D5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F1'!$H$126:$H$134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96-4F59-A2B1-7C88CC22D5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F1'!$I$126:$I$134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96-4F59-A2B1-7C88CC22D5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F1'!$J$125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F1'!$J$126:$J$134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96-4F59-A2B1-7C88CC22D5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F1'!$K$126:$K$134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96-4F59-A2B1-7C88CC22D5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F1'!$L$125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F1'!$L$126:$L$134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796-4F59-A2B1-7C88CC22D5CD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Oversampling vs</a:t>
            </a:r>
            <a:r>
              <a:rPr lang="en-GB" baseline="0"/>
              <a:t> Undersampling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74439137259434E-2"/>
          <c:y val="0.26105075206945283"/>
          <c:w val="0.93401253964753905"/>
          <c:h val="0.60323162729658797"/>
        </c:manualLayout>
      </c:layout>
      <c:lineChart>
        <c:grouping val="standard"/>
        <c:varyColors val="0"/>
        <c:ser>
          <c:idx val="1"/>
          <c:order val="1"/>
          <c:tx>
            <c:strRef>
              <c:f>'SVM F1'!$C$125</c:f>
              <c:strCache>
                <c:ptCount val="1"/>
                <c:pt idx="0">
                  <c:v>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F1'!$C$126:$C$134</c:f>
              <c:numCache>
                <c:formatCode>General</c:formatCode>
                <c:ptCount val="9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4D47-A939-662CF99D0B74}"/>
            </c:ext>
          </c:extLst>
        </c:ser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F1'!$D$126:$D$134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2DB-4D47-A939-662CF99D0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F1'!$B$125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F1'!$B$126:$B$134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DB-4D47-A939-662CF99D0B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F1'!$E$126:$E$134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DB-4D47-A939-662CF99D0B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F1'!$F$125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F1'!$F$126:$F$134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DB-4D47-A939-662CF99D0B7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F1'!$G$126:$G$134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DB-4D47-A939-662CF99D0B7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F1'!$H$126:$H$134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DB-4D47-A939-662CF99D0B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F1'!$I$126:$I$134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DB-4D47-A939-662CF99D0B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F1'!$J$125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F1'!$J$126:$J$134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DB-4D47-A939-662CF99D0B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F1'!$K$126:$K$134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DB-4D47-A939-662CF99D0B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F1'!$L$125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F1'!$L$126:$L$134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DB-4D47-A939-662CF99D0B74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TL-SMOTE,</a:t>
            </a:r>
            <a:r>
              <a:rPr lang="en-GB" baseline="0"/>
              <a:t> Undersampling and Adasyn.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75573340217721E-2"/>
          <c:y val="0.18834261157476187"/>
          <c:w val="0.90834011015016569"/>
          <c:h val="0.69943309142976484"/>
        </c:manualLayout>
      </c:layout>
      <c:lineChart>
        <c:grouping val="standard"/>
        <c:varyColors val="0"/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F1'!$D$126:$D$134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67-435B-8AB3-39A9080A51D5}"/>
            </c:ext>
          </c:extLst>
        </c:ser>
        <c:ser>
          <c:idx val="8"/>
          <c:order val="8"/>
          <c:tx>
            <c:strRef>
              <c:f>'SVM F1'!$J$125</c:f>
              <c:strCache>
                <c:ptCount val="1"/>
                <c:pt idx="0">
                  <c:v>Adasyn</c:v>
                </c:pt>
              </c:strCache>
            </c:strRef>
          </c:tx>
          <c:spPr>
            <a:ln w="31750" cap="rnd">
              <a:solidFill>
                <a:srgbClr val="FF6D09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6D09"/>
              </a:solidFill>
              <a:ln>
                <a:solidFill>
                  <a:srgbClr val="FF6D0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F1'!$J$126:$J$134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467-435B-8AB3-39A9080A51D5}"/>
            </c:ext>
          </c:extLst>
        </c:ser>
        <c:ser>
          <c:idx val="10"/>
          <c:order val="10"/>
          <c:tx>
            <c:strRef>
              <c:f>'SVM F1'!$L$125</c:f>
              <c:strCache>
                <c:ptCount val="1"/>
                <c:pt idx="0">
                  <c:v>TLS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F1'!$L$126:$L$134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467-435B-8AB3-39A9080A51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F1'!$B$125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F1'!$B$126:$B$134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67-435B-8AB3-39A9080A51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F1'!$C$125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F1'!$C$126:$C$134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67-435B-8AB3-39A9080A51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F1'!$E$126:$E$134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67-435B-8AB3-39A9080A51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F1'!$F$125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F1'!$F$126:$F$134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67-435B-8AB3-39A9080A51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F1'!$G$126:$G$134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67-435B-8AB3-39A9080A51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F1'!$H$126:$H$134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67-435B-8AB3-39A9080A51D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F1'!$I$126:$I$134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7-435B-8AB3-39A9080A51D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F1'!$K$126:$K$134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7-435B-8AB3-39A9080A51D5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Border-Line vs Safe-Level SMOTE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'SVM F1'!$H$260</c:f>
              <c:strCache>
                <c:ptCount val="1"/>
                <c:pt idx="0">
                  <c:v>BLS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F1'!$H$261:$H$264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D-4A50-863F-14594C519005}"/>
            </c:ext>
          </c:extLst>
        </c:ser>
        <c:ser>
          <c:idx val="7"/>
          <c:order val="7"/>
          <c:tx>
            <c:strRef>
              <c:f>'SVM F1'!$I$260</c:f>
              <c:strCache>
                <c:ptCount val="1"/>
                <c:pt idx="0">
                  <c:v>SLS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F1'!$I$261:$I$264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D-4A50-863F-14594C5190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32080"/>
        <c:axId val="55343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F1'!$B$260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F1'!$B$261:$B$264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5D-4A50-863F-14594C5190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F1'!$C$260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F1'!$C$261:$C$264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5D-4A50-863F-14594C5190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F1'!$D$260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F1'!$D$261:$D$264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5D-4A50-863F-14594C5190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F1'!$E$260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F1'!$E$261:$E$264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5D-4A50-863F-14594C5190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F1'!$F$260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F1'!$F$261:$F$264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5D-4A50-863F-14594C5190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F1'!$G$260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F1'!$G$261:$G$264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D-4A50-863F-14594C51900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F1'!$J$260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F1'!$J$261:$J$264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5D-4A50-863F-14594C5190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F1'!$K$260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F1'!$K$261:$K$264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5D-4A50-863F-14594C5190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F1'!$L$260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F1'!$L$261:$L$264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5D-4A50-863F-14594C519005}"/>
                  </c:ext>
                </c:extLst>
              </c15:ser>
            </c15:filteredLineSeries>
          </c:ext>
        </c:extLst>
      </c:lineChart>
      <c:catAx>
        <c:axId val="553432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7840"/>
        <c:crosses val="autoZero"/>
        <c:auto val="1"/>
        <c:lblAlgn val="ctr"/>
        <c:lblOffset val="100"/>
        <c:noMultiLvlLbl val="0"/>
      </c:catAx>
      <c:valAx>
        <c:axId val="55343784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34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Rank Dependant on Dataset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F1'!$B$219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F1'!$B$220:$B$227</c15:sqref>
                  </c15:fullRef>
                </c:ext>
              </c:extLst>
              <c:f>'SVM F1'!$B$221:$B$227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57E-8322-B4A03485CD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12216"/>
        <c:axId val="538809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'SVM F1'!$C$219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'SVM F1'!$C$220:$C$227</c15:sqref>
                        </c15:fullRef>
                        <c15:formulaRef>
                          <c15:sqref>'SVM F1'!$C$221:$C$227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8F-457E-8322-B4A03485CD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F1'!$D$219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F1'!$D$220:$D$227</c15:sqref>
                        </c15:fullRef>
                        <c15:formulaRef>
                          <c15:sqref>'SVM F1'!$D$221:$D$227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8F-457E-8322-B4A03485CD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F1'!$E$219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F1'!$E$220:$E$227</c15:sqref>
                        </c15:fullRef>
                        <c15:formulaRef>
                          <c15:sqref>'SVM F1'!$E$221:$E$227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8F-457E-8322-B4A03485CD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F1'!$F$219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F1'!$F$220:$F$227</c15:sqref>
                        </c15:fullRef>
                        <c15:formulaRef>
                          <c15:sqref>'SVM F1'!$F$221:$F$227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8F-457E-8322-B4A03485CD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F1'!$G$219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F1'!$G$220:$G$227</c15:sqref>
                        </c15:fullRef>
                        <c15:formulaRef>
                          <c15:sqref>'SVM F1'!$G$221:$G$227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8F-457E-8322-B4A03485CD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F1'!$H$219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F1'!$H$220:$H$227</c15:sqref>
                        </c15:fullRef>
                        <c15:formulaRef>
                          <c15:sqref>'SVM F1'!$H$221:$H$227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8F-457E-8322-B4A03485CD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F1'!$I$219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F1'!$I$220:$I$227</c15:sqref>
                        </c15:fullRef>
                        <c15:formulaRef>
                          <c15:sqref>'SVM F1'!$I$221:$I$227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8F-457E-8322-B4A03485CD1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F1'!$J$219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F1'!$J$220:$J$227</c15:sqref>
                        </c15:fullRef>
                        <c15:formulaRef>
                          <c15:sqref>'SVM F1'!$J$221:$J$227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8F-457E-8322-B4A03485CD1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F1'!$K$219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F1'!$K$220:$K$227</c15:sqref>
                        </c15:fullRef>
                        <c15:formulaRef>
                          <c15:sqref>'SVM F1'!$K$221:$K$227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8F-457E-8322-B4A03485CD1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F1'!$L$219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F1'!$L$220:$L$227</c15:sqref>
                        </c15:fullRef>
                        <c15:formulaRef>
                          <c15:sqref>'SVM F1'!$L$221:$L$227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8F-457E-8322-B4A03485CD1F}"/>
                  </c:ext>
                </c:extLst>
              </c15:ser>
            </c15:filteredLineSeries>
          </c:ext>
        </c:extLst>
      </c:lineChart>
      <c:catAx>
        <c:axId val="5388122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9336"/>
        <c:crosses val="autoZero"/>
        <c:auto val="1"/>
        <c:lblAlgn val="ctr"/>
        <c:lblOffset val="100"/>
        <c:noMultiLvlLbl val="0"/>
      </c:catAx>
      <c:valAx>
        <c:axId val="538809336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8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F1 Score (Phoneme)</a:t>
            </a:r>
          </a:p>
        </c:rich>
      </c:tx>
      <c:layout>
        <c:manualLayout>
          <c:xMode val="edge"/>
          <c:yMode val="edge"/>
          <c:x val="0.32234410846949213"/>
          <c:y val="1.26502213788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F1'!$B$16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F1'!$B$25:$B$28</c:f>
              <c:numCache>
                <c:formatCode>General</c:formatCode>
                <c:ptCount val="4"/>
                <c:pt idx="0">
                  <c:v>0.78300000000000003</c:v>
                </c:pt>
                <c:pt idx="1">
                  <c:v>0.66700000000000004</c:v>
                </c:pt>
                <c:pt idx="2">
                  <c:v>0.56499999999999995</c:v>
                </c:pt>
                <c:pt idx="3" formatCode="0.000">
                  <c:v>0.3333333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F1'!$C$16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F1'!$C$25:$C$28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0.68100000000000005</c:v>
                </c:pt>
                <c:pt idx="2">
                  <c:v>0.51300000000000001</c:v>
                </c:pt>
                <c:pt idx="3" formatCode="0.000">
                  <c:v>0.35758580000000001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F1'!$D$16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F1'!$D$25:$D$28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0.61799999999999999</c:v>
                </c:pt>
                <c:pt idx="2">
                  <c:v>0.41599999999999998</c:v>
                </c:pt>
                <c:pt idx="3" formatCode="0.000">
                  <c:v>0.264569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F1'!$E$16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F1'!$E$25:$E$28</c:f>
              <c:numCache>
                <c:formatCode>General</c:formatCode>
                <c:ptCount val="4"/>
                <c:pt idx="0">
                  <c:v>0.77200000000000002</c:v>
                </c:pt>
                <c:pt idx="1">
                  <c:v>0.67800000000000005</c:v>
                </c:pt>
                <c:pt idx="2">
                  <c:v>0.49099999999999999</c:v>
                </c:pt>
                <c:pt idx="3" formatCode="0.000">
                  <c:v>0.3648014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F1'!$F$16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F1'!$F$25:$F$28</c:f>
              <c:numCache>
                <c:formatCode>General</c:formatCode>
                <c:ptCount val="4"/>
                <c:pt idx="0">
                  <c:v>0.71</c:v>
                </c:pt>
                <c:pt idx="1">
                  <c:v>0.56999999999999995</c:v>
                </c:pt>
                <c:pt idx="2">
                  <c:v>0.41</c:v>
                </c:pt>
                <c:pt idx="3" formatCode="0.000">
                  <c:v>0.24683279999999999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F1'!$G$16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F1'!$G$25:$G$28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0.68200000000000005</c:v>
                </c:pt>
                <c:pt idx="2">
                  <c:v>0.51100000000000001</c:v>
                </c:pt>
                <c:pt idx="3" formatCode="0.000">
                  <c:v>0.38331389999999999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F1'!$H$16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F1'!$H$25:$H$28</c:f>
              <c:numCache>
                <c:formatCode>General</c:formatCode>
                <c:ptCount val="4"/>
                <c:pt idx="0">
                  <c:v>0.77100000000000002</c:v>
                </c:pt>
                <c:pt idx="1">
                  <c:v>0.65900000000000003</c:v>
                </c:pt>
                <c:pt idx="2">
                  <c:v>0.51400000000000001</c:v>
                </c:pt>
                <c:pt idx="3" formatCode="0.000">
                  <c:v>0.4560748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F1'!$I$16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F1'!$I$25:$I$28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0.70799999999999996</c:v>
                </c:pt>
                <c:pt idx="2">
                  <c:v>0.502</c:v>
                </c:pt>
                <c:pt idx="3" formatCode="0.000">
                  <c:v>0.45320909999999998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F1'!$J$16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F1'!$J$25:$J$28</c:f>
              <c:numCache>
                <c:formatCode>General</c:formatCode>
                <c:ptCount val="4"/>
                <c:pt idx="0">
                  <c:v>0.76400000000000001</c:v>
                </c:pt>
                <c:pt idx="1">
                  <c:v>0.66300000000000003</c:v>
                </c:pt>
                <c:pt idx="2">
                  <c:v>0.51</c:v>
                </c:pt>
                <c:pt idx="3" formatCode="0.000">
                  <c:v>0.37486950000000002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F1'!$K$16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F1'!$K$25:$K$28</c:f>
              <c:numCache>
                <c:formatCode>General</c:formatCode>
                <c:ptCount val="4"/>
                <c:pt idx="0">
                  <c:v>0.78500000000000003</c:v>
                </c:pt>
                <c:pt idx="1">
                  <c:v>0.68799999999999994</c:v>
                </c:pt>
                <c:pt idx="2">
                  <c:v>0.51500000000000001</c:v>
                </c:pt>
                <c:pt idx="3" formatCode="0.000">
                  <c:v>0.36948769999999997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F1'!$L$16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F1'!$A$25:$A$28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F1'!$L$25:$L$28</c:f>
              <c:numCache>
                <c:formatCode>General</c:formatCode>
                <c:ptCount val="4"/>
                <c:pt idx="0">
                  <c:v>0.79</c:v>
                </c:pt>
                <c:pt idx="1">
                  <c:v>0.69</c:v>
                </c:pt>
                <c:pt idx="2">
                  <c:v>0.51800000000000002</c:v>
                </c:pt>
                <c:pt idx="3" formatCode="0.000">
                  <c:v>0.3863106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SMOTE-Based</a:t>
            </a:r>
            <a:r>
              <a:rPr lang="en-US" baseline="0"/>
              <a:t> Methods Comparasion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'SVM F1'!$G$219</c:f>
              <c:strCache>
                <c:ptCount val="1"/>
                <c:pt idx="0">
                  <c:v>Smote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F1'!$G$220:$G$227</c15:sqref>
                  </c15:fullRef>
                </c:ext>
              </c:extLst>
              <c:f>'SVM F1'!$G$221:$G$227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1AF-8290-C8B043A64858}"/>
            </c:ext>
          </c:extLst>
        </c:ser>
        <c:ser>
          <c:idx val="6"/>
          <c:order val="6"/>
          <c:tx>
            <c:strRef>
              <c:f>'SVM F1'!$H$219</c:f>
              <c:strCache>
                <c:ptCount val="1"/>
                <c:pt idx="0">
                  <c:v>BLS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F1'!$H$220:$H$227</c15:sqref>
                  </c15:fullRef>
                </c:ext>
              </c:extLst>
              <c:f>'SVM F1'!$H$221:$H$227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1AF-8290-C8B043A64858}"/>
            </c:ext>
          </c:extLst>
        </c:ser>
        <c:ser>
          <c:idx val="7"/>
          <c:order val="7"/>
          <c:tx>
            <c:strRef>
              <c:f>'SVM F1'!$I$219</c:f>
              <c:strCache>
                <c:ptCount val="1"/>
                <c:pt idx="0">
                  <c:v>SLS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F1'!$I$220:$I$227</c15:sqref>
                  </c15:fullRef>
                </c:ext>
              </c:extLst>
              <c:f>'SVM F1'!$I$221:$I$227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C-41AF-8290-C8B043A64858}"/>
            </c:ext>
          </c:extLst>
        </c:ser>
        <c:ser>
          <c:idx val="9"/>
          <c:order val="9"/>
          <c:tx>
            <c:strRef>
              <c:f>'SVM F1'!$K$219</c:f>
              <c:strCache>
                <c:ptCount val="1"/>
                <c:pt idx="0">
                  <c:v>DBS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F1'!$K$220:$K$227</c15:sqref>
                  </c15:fullRef>
                </c:ext>
              </c:extLst>
              <c:f>'SVM F1'!$K$221:$K$227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C-41AF-8290-C8B043A64858}"/>
            </c:ext>
          </c:extLst>
        </c:ser>
        <c:ser>
          <c:idx val="10"/>
          <c:order val="10"/>
          <c:tx>
            <c:strRef>
              <c:f>'SVM F1'!$L$219</c:f>
              <c:strCache>
                <c:ptCount val="1"/>
                <c:pt idx="0">
                  <c:v>TLS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F1'!$L$220:$L$227</c15:sqref>
                  </c15:fullRef>
                </c:ext>
              </c:extLst>
              <c:f>'SVM F1'!$L$221:$L$227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C-41AF-8290-C8B043A648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12216"/>
        <c:axId val="538809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F1'!$B$219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'SVM F1'!$B$220:$B$227</c15:sqref>
                        </c15:fullRef>
                        <c15:formulaRef>
                          <c15:sqref>'SVM F1'!$B$221:$B$227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24C-41AF-8290-C8B043A648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F1'!$C$219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F1'!$C$220:$C$227</c15:sqref>
                        </c15:fullRef>
                        <c15:formulaRef>
                          <c15:sqref>'SVM F1'!$C$221:$C$227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4C-41AF-8290-C8B043A648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F1'!$D$219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F1'!$D$220:$D$227</c15:sqref>
                        </c15:fullRef>
                        <c15:formulaRef>
                          <c15:sqref>'SVM F1'!$D$221:$D$227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4C-41AF-8290-C8B043A648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F1'!$E$219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F1'!$E$220:$E$227</c15:sqref>
                        </c15:fullRef>
                        <c15:formulaRef>
                          <c15:sqref>'SVM F1'!$E$221:$E$227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4C-41AF-8290-C8B043A648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F1'!$F$219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F1'!$F$220:$F$227</c15:sqref>
                        </c15:fullRef>
                        <c15:formulaRef>
                          <c15:sqref>'SVM F1'!$F$221:$F$227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4C-41AF-8290-C8B043A648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F1'!$J$219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F1'!$J$220:$J$227</c15:sqref>
                        </c15:fullRef>
                        <c15:formulaRef>
                          <c15:sqref>'SVM F1'!$J$221:$J$227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4C-41AF-8290-C8B043A64858}"/>
                  </c:ext>
                </c:extLst>
              </c15:ser>
            </c15:filteredLineSeries>
          </c:ext>
        </c:extLst>
      </c:lineChart>
      <c:catAx>
        <c:axId val="5388122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9336"/>
        <c:crosses val="autoZero"/>
        <c:auto val="1"/>
        <c:lblAlgn val="ctr"/>
        <c:lblOffset val="100"/>
        <c:noMultiLvlLbl val="0"/>
      </c:catAx>
      <c:valAx>
        <c:axId val="538809336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8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SMOTE</a:t>
            </a:r>
            <a:r>
              <a:rPr lang="en-GB" baseline="0"/>
              <a:t> vs Tomek Links SMOTE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'SVM F1'!$G$260</c:f>
              <c:strCache>
                <c:ptCount val="1"/>
                <c:pt idx="0">
                  <c:v>Smote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F1'!$G$261:$G$264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ABA-478A-B62F-4E959F2A2BCB}"/>
            </c:ext>
          </c:extLst>
        </c:ser>
        <c:ser>
          <c:idx val="10"/>
          <c:order val="10"/>
          <c:tx>
            <c:strRef>
              <c:f>'SVM F1'!$L$260</c:f>
              <c:strCache>
                <c:ptCount val="1"/>
                <c:pt idx="0">
                  <c:v>TLS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F1'!$L$261:$L$264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ABA-478A-B62F-4E959F2A2B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32080"/>
        <c:axId val="55343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F1'!$B$260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F1'!$B$261:$B$264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BA-478A-B62F-4E959F2A2B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F1'!$C$260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F1'!$C$261:$C$264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BA-478A-B62F-4E959F2A2B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F1'!$D$260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F1'!$D$261:$D$264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BA-478A-B62F-4E959F2A2B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F1'!$E$260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F1'!$E$261:$E$264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BA-478A-B62F-4E959F2A2B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F1'!$F$260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F1'!$F$261:$F$264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ABA-478A-B62F-4E959F2A2B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F1'!$H$260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F1'!$H$261:$H$264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BA-478A-B62F-4E959F2A2B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F1'!$I$260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F1'!$I$261:$I$264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BA-478A-B62F-4E959F2A2BC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F1'!$J$260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F1'!$J$261:$J$264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BA-478A-B62F-4E959F2A2BC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F1'!$K$260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F1'!$K$261:$K$264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BA-478A-B62F-4E959F2A2BCB}"/>
                  </c:ext>
                </c:extLst>
              </c15:ser>
            </c15:filteredLineSeries>
          </c:ext>
        </c:extLst>
      </c:lineChart>
      <c:catAx>
        <c:axId val="553432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7840"/>
        <c:crosses val="autoZero"/>
        <c:auto val="1"/>
        <c:lblAlgn val="ctr"/>
        <c:lblOffset val="100"/>
        <c:noMultiLvlLbl val="0"/>
      </c:catAx>
      <c:valAx>
        <c:axId val="55343784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34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SVM G mean of Data level methods on 12 datasets 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901260623091258"/>
          <c:y val="1.59246425238102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0287802566345873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Gmean'!$B$18</c:f>
              <c:strCache>
                <c:ptCount val="1"/>
                <c:pt idx="0">
                  <c:v>Ori_Gmean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Gmean'!$B$19:$B$30</c:f>
              <c:numCache>
                <c:formatCode>0.000</c:formatCode>
                <c:ptCount val="12"/>
                <c:pt idx="0" formatCode="General">
                  <c:v>0.61099999999999999</c:v>
                </c:pt>
                <c:pt idx="1">
                  <c:v>0.50427440000000001</c:v>
                </c:pt>
                <c:pt idx="2">
                  <c:v>0.89442719999999998</c:v>
                </c:pt>
                <c:pt idx="3">
                  <c:v>0.98374439999999996</c:v>
                </c:pt>
                <c:pt idx="4">
                  <c:v>0.44340750000000001</c:v>
                </c:pt>
                <c:pt idx="5">
                  <c:v>0.4714045</c:v>
                </c:pt>
                <c:pt idx="6">
                  <c:v>0.44645240000000003</c:v>
                </c:pt>
                <c:pt idx="7">
                  <c:v>0.63089799999999996</c:v>
                </c:pt>
                <c:pt idx="8">
                  <c:v>0.84315899999999999</c:v>
                </c:pt>
                <c:pt idx="9">
                  <c:v>0.76356199999999996</c:v>
                </c:pt>
                <c:pt idx="10">
                  <c:v>0.67005190000000003</c:v>
                </c:pt>
                <c:pt idx="11">
                  <c:v>0.45823000000000003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Gmean'!$C$18</c:f>
              <c:strCache>
                <c:ptCount val="1"/>
                <c:pt idx="0">
                  <c:v>Over_Gmean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Gmean'!$C$19:$C$30</c:f>
              <c:numCache>
                <c:formatCode>0.000</c:formatCode>
                <c:ptCount val="12"/>
                <c:pt idx="0">
                  <c:v>0.62393129999999997</c:v>
                </c:pt>
                <c:pt idx="1">
                  <c:v>0.48008129999999999</c:v>
                </c:pt>
                <c:pt idx="2">
                  <c:v>0.96039209999999997</c:v>
                </c:pt>
                <c:pt idx="3">
                  <c:v>0.97936250000000002</c:v>
                </c:pt>
                <c:pt idx="4">
                  <c:v>0.73892060000000004</c:v>
                </c:pt>
                <c:pt idx="5">
                  <c:v>0.32542710000000002</c:v>
                </c:pt>
                <c:pt idx="6">
                  <c:v>0.74787840000000005</c:v>
                </c:pt>
                <c:pt idx="7">
                  <c:v>0.63089799999999996</c:v>
                </c:pt>
                <c:pt idx="8">
                  <c:v>0.8638806</c:v>
                </c:pt>
                <c:pt idx="9">
                  <c:v>0.85753239999999997</c:v>
                </c:pt>
                <c:pt idx="10">
                  <c:v>0.77031919999999998</c:v>
                </c:pt>
                <c:pt idx="11">
                  <c:v>0.69941030000000004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Gmean'!$D$18</c:f>
              <c:strCache>
                <c:ptCount val="1"/>
                <c:pt idx="0">
                  <c:v>Under_Gmean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Gmean'!$D$19:$D$30</c:f>
              <c:numCache>
                <c:formatCode>0.000</c:formatCode>
                <c:ptCount val="12"/>
                <c:pt idx="0">
                  <c:v>0.73156659999999996</c:v>
                </c:pt>
                <c:pt idx="1">
                  <c:v>0.61069499999999999</c:v>
                </c:pt>
                <c:pt idx="2">
                  <c:v>0.93275660000000005</c:v>
                </c:pt>
                <c:pt idx="3">
                  <c:v>0.98357819999999996</c:v>
                </c:pt>
                <c:pt idx="4">
                  <c:v>0.72555309999999995</c:v>
                </c:pt>
                <c:pt idx="5">
                  <c:v>0.86146020000000001</c:v>
                </c:pt>
                <c:pt idx="6">
                  <c:v>0.55132930000000002</c:v>
                </c:pt>
                <c:pt idx="7">
                  <c:v>0.74834800000000001</c:v>
                </c:pt>
                <c:pt idx="8">
                  <c:v>0.85552289999999998</c:v>
                </c:pt>
                <c:pt idx="9">
                  <c:v>0.8463174</c:v>
                </c:pt>
                <c:pt idx="10">
                  <c:v>0.81367929999999999</c:v>
                </c:pt>
                <c:pt idx="11">
                  <c:v>0.80948189999999998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Gmean'!$E$18</c:f>
              <c:strCache>
                <c:ptCount val="1"/>
                <c:pt idx="0">
                  <c:v>Both_Gmean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Gmean'!$E$19:$E$30</c:f>
              <c:numCache>
                <c:formatCode>0.000</c:formatCode>
                <c:ptCount val="12"/>
                <c:pt idx="0">
                  <c:v>0.64476440000000002</c:v>
                </c:pt>
                <c:pt idx="1">
                  <c:v>0.53433839999999999</c:v>
                </c:pt>
                <c:pt idx="2">
                  <c:v>0.95115510000000003</c:v>
                </c:pt>
                <c:pt idx="3">
                  <c:v>0.98627670000000001</c:v>
                </c:pt>
                <c:pt idx="4">
                  <c:v>0.79142520000000005</c:v>
                </c:pt>
                <c:pt idx="5">
                  <c:v>0.32328430000000002</c:v>
                </c:pt>
                <c:pt idx="6">
                  <c:v>0.75733090000000003</c:v>
                </c:pt>
                <c:pt idx="7">
                  <c:v>0.62942589999999998</c:v>
                </c:pt>
                <c:pt idx="8">
                  <c:v>0.85636880000000004</c:v>
                </c:pt>
                <c:pt idx="9">
                  <c:v>0.86302650000000003</c:v>
                </c:pt>
                <c:pt idx="10">
                  <c:v>0.78398760000000001</c:v>
                </c:pt>
                <c:pt idx="11">
                  <c:v>0.75903140000000002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Gmean'!$F$18</c:f>
              <c:strCache>
                <c:ptCount val="1"/>
                <c:pt idx="0">
                  <c:v>Rose_Gmean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Gmean'!$F$19:$F$30</c:f>
              <c:numCache>
                <c:formatCode>0.000</c:formatCode>
                <c:ptCount val="12"/>
                <c:pt idx="0">
                  <c:v>0.69167000000000001</c:v>
                </c:pt>
                <c:pt idx="1">
                  <c:v>0.60539989999999999</c:v>
                </c:pt>
                <c:pt idx="2">
                  <c:v>0.92759080000000005</c:v>
                </c:pt>
                <c:pt idx="3">
                  <c:v>0.92546010000000001</c:v>
                </c:pt>
                <c:pt idx="4">
                  <c:v>0.59326369999999995</c:v>
                </c:pt>
                <c:pt idx="5">
                  <c:v>0.74377579999999999</c:v>
                </c:pt>
                <c:pt idx="6">
                  <c:v>0.51557260000000005</c:v>
                </c:pt>
                <c:pt idx="7">
                  <c:v>0.75024789999999997</c:v>
                </c:pt>
                <c:pt idx="8">
                  <c:v>0.81258039999999998</c:v>
                </c:pt>
                <c:pt idx="9">
                  <c:v>0.81243719999999997</c:v>
                </c:pt>
                <c:pt idx="10">
                  <c:v>0.80424039999999997</c:v>
                </c:pt>
                <c:pt idx="11">
                  <c:v>0.78501120000000002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Gmean'!$G$18</c:f>
              <c:strCache>
                <c:ptCount val="1"/>
                <c:pt idx="0">
                  <c:v>Smote_Gmean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Gmean'!$G$19:$G$30</c:f>
              <c:numCache>
                <c:formatCode>0.000</c:formatCode>
                <c:ptCount val="12"/>
                <c:pt idx="0">
                  <c:v>0.64883349999999995</c:v>
                </c:pt>
                <c:pt idx="1">
                  <c:v>0.46930240000000001</c:v>
                </c:pt>
                <c:pt idx="2">
                  <c:v>0.96039209999999997</c:v>
                </c:pt>
                <c:pt idx="3">
                  <c:v>0.97711910000000002</c:v>
                </c:pt>
                <c:pt idx="4">
                  <c:v>0.76800420000000003</c:v>
                </c:pt>
                <c:pt idx="5">
                  <c:v>0.31923119999999999</c:v>
                </c:pt>
                <c:pt idx="6">
                  <c:v>0.81552849999999999</c:v>
                </c:pt>
                <c:pt idx="7">
                  <c:v>0.64621470000000003</c:v>
                </c:pt>
                <c:pt idx="8">
                  <c:v>0.86373259999999996</c:v>
                </c:pt>
                <c:pt idx="9">
                  <c:v>0.85315459999999999</c:v>
                </c:pt>
                <c:pt idx="10">
                  <c:v>0.75813350000000002</c:v>
                </c:pt>
                <c:pt idx="11">
                  <c:v>0.73306490000000002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Gmean'!$H$18</c:f>
              <c:strCache>
                <c:ptCount val="1"/>
                <c:pt idx="0">
                  <c:v>BLS_Gmean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Gmean'!$H$19:$H$30</c:f>
              <c:numCache>
                <c:formatCode>0.000</c:formatCode>
                <c:ptCount val="12"/>
                <c:pt idx="0">
                  <c:v>0.67501140000000004</c:v>
                </c:pt>
                <c:pt idx="1">
                  <c:v>0.52993270000000003</c:v>
                </c:pt>
                <c:pt idx="2">
                  <c:v>0.95906329999999995</c:v>
                </c:pt>
                <c:pt idx="3">
                  <c:v>0.98374439999999996</c:v>
                </c:pt>
                <c:pt idx="4">
                  <c:v>0.43569540000000001</c:v>
                </c:pt>
                <c:pt idx="5">
                  <c:v>0.33228859999999999</c:v>
                </c:pt>
                <c:pt idx="6">
                  <c:v>0.44645240000000003</c:v>
                </c:pt>
                <c:pt idx="7">
                  <c:v>0.51567149999999995</c:v>
                </c:pt>
                <c:pt idx="8">
                  <c:v>0.85451849999999996</c:v>
                </c:pt>
                <c:pt idx="9">
                  <c:v>0.82843480000000003</c:v>
                </c:pt>
                <c:pt idx="10">
                  <c:v>0.72279000000000004</c:v>
                </c:pt>
                <c:pt idx="11">
                  <c:v>0.64672050000000003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Gmean'!$I$18</c:f>
              <c:strCache>
                <c:ptCount val="1"/>
                <c:pt idx="0">
                  <c:v>SLS_Gmean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Gmean'!$I$19:$I$30</c:f>
              <c:numCache>
                <c:formatCode>0.000</c:formatCode>
                <c:ptCount val="12"/>
                <c:pt idx="0">
                  <c:v>0.65271939999999995</c:v>
                </c:pt>
                <c:pt idx="1">
                  <c:v>0.50548029999999999</c:v>
                </c:pt>
                <c:pt idx="2">
                  <c:v>0.96039209999999997</c:v>
                </c:pt>
                <c:pt idx="3">
                  <c:v>0.98183399999999998</c:v>
                </c:pt>
                <c:pt idx="4">
                  <c:v>0.6139559</c:v>
                </c:pt>
                <c:pt idx="5">
                  <c:v>0</c:v>
                </c:pt>
                <c:pt idx="6">
                  <c:v>0.51315949999999999</c:v>
                </c:pt>
                <c:pt idx="7">
                  <c:v>0.55698890000000001</c:v>
                </c:pt>
                <c:pt idx="8">
                  <c:v>0.86077429999999999</c:v>
                </c:pt>
                <c:pt idx="9">
                  <c:v>0.84350309999999995</c:v>
                </c:pt>
                <c:pt idx="10">
                  <c:v>0.7180588</c:v>
                </c:pt>
                <c:pt idx="11">
                  <c:v>0.64911969999999997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Gmean'!$J$18</c:f>
              <c:strCache>
                <c:ptCount val="1"/>
                <c:pt idx="0">
                  <c:v>Adasyn_Gmean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Gmean'!$J$19:$J$30</c:f>
              <c:numCache>
                <c:formatCode>0.000</c:formatCode>
                <c:ptCount val="12"/>
                <c:pt idx="0">
                  <c:v>0.64678570000000002</c:v>
                </c:pt>
                <c:pt idx="1">
                  <c:v>0.46155429999999997</c:v>
                </c:pt>
                <c:pt idx="2">
                  <c:v>0.93723939999999994</c:v>
                </c:pt>
                <c:pt idx="3">
                  <c:v>0.98249109999999995</c:v>
                </c:pt>
                <c:pt idx="4">
                  <c:v>0.65633569999999997</c:v>
                </c:pt>
                <c:pt idx="5">
                  <c:v>0.31814039999999999</c:v>
                </c:pt>
                <c:pt idx="6">
                  <c:v>0.83661909999999995</c:v>
                </c:pt>
                <c:pt idx="7">
                  <c:v>0.64584730000000001</c:v>
                </c:pt>
                <c:pt idx="8">
                  <c:v>0.85604139999999995</c:v>
                </c:pt>
                <c:pt idx="9">
                  <c:v>0.85538860000000005</c:v>
                </c:pt>
                <c:pt idx="10">
                  <c:v>0.76796030000000004</c:v>
                </c:pt>
                <c:pt idx="11">
                  <c:v>0.74121320000000002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Gmean'!$K$18</c:f>
              <c:strCache>
                <c:ptCount val="1"/>
                <c:pt idx="0">
                  <c:v>DBS_Gmean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Gmean'!$K$19:$K$30</c:f>
              <c:numCache>
                <c:formatCode>0.000</c:formatCode>
                <c:ptCount val="12"/>
                <c:pt idx="0">
                  <c:v>0.66311620000000004</c:v>
                </c:pt>
                <c:pt idx="1">
                  <c:v>0.47408840000000002</c:v>
                </c:pt>
                <c:pt idx="2">
                  <c:v>0.96609179999999995</c:v>
                </c:pt>
                <c:pt idx="3">
                  <c:v>0.98374439999999996</c:v>
                </c:pt>
                <c:pt idx="4">
                  <c:v>0.65390099999999995</c:v>
                </c:pt>
                <c:pt idx="5">
                  <c:v>0.323017</c:v>
                </c:pt>
                <c:pt idx="6">
                  <c:v>0.67861389999999999</c:v>
                </c:pt>
                <c:pt idx="7">
                  <c:v>0.64749909999999999</c:v>
                </c:pt>
                <c:pt idx="8">
                  <c:v>0.85350749999999997</c:v>
                </c:pt>
                <c:pt idx="9">
                  <c:v>0.82460789999999995</c:v>
                </c:pt>
                <c:pt idx="10">
                  <c:v>0.73133590000000004</c:v>
                </c:pt>
                <c:pt idx="11">
                  <c:v>0.68014960000000002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Gmean'!$L$18</c:f>
              <c:strCache>
                <c:ptCount val="1"/>
                <c:pt idx="0">
                  <c:v>TLS_Gmean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Gmean'!$A$19:$A$30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'SVM Gmean'!$L$19:$L$30</c:f>
              <c:numCache>
                <c:formatCode>0.000</c:formatCode>
                <c:ptCount val="12"/>
                <c:pt idx="0">
                  <c:v>0.64853620000000001</c:v>
                </c:pt>
                <c:pt idx="1">
                  <c:v>0.52416569999999996</c:v>
                </c:pt>
                <c:pt idx="2">
                  <c:v>0.96039209999999997</c:v>
                </c:pt>
                <c:pt idx="3">
                  <c:v>0.98249109999999995</c:v>
                </c:pt>
                <c:pt idx="4">
                  <c:v>0.65525909999999998</c:v>
                </c:pt>
                <c:pt idx="5">
                  <c:v>0.32140099999999999</c:v>
                </c:pt>
                <c:pt idx="6">
                  <c:v>0.62271030000000005</c:v>
                </c:pt>
                <c:pt idx="7">
                  <c:v>0.64598509999999998</c:v>
                </c:pt>
                <c:pt idx="8">
                  <c:v>0.86313700000000004</c:v>
                </c:pt>
                <c:pt idx="9">
                  <c:v>0.85950459999999995</c:v>
                </c:pt>
                <c:pt idx="10">
                  <c:v>0.76629570000000002</c:v>
                </c:pt>
                <c:pt idx="11">
                  <c:v>0.73926689999999995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RF F1 Score of Data level methods on 12 datasets 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>
        <c:manualLayout>
          <c:xMode val="edge"/>
          <c:yMode val="edge"/>
          <c:x val="0.32234410846949213"/>
          <c:y val="1.26502213788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'RF F1'!$B$18</c:f>
              <c:strCache>
                <c:ptCount val="1"/>
                <c:pt idx="0">
                  <c:v>Ori_F1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F1'!$B$19:$B$30</c:f>
              <c:numCache>
                <c:formatCode>0.000</c:formatCode>
                <c:ptCount val="12"/>
                <c:pt idx="0">
                  <c:v>0.59405470000000005</c:v>
                </c:pt>
                <c:pt idx="1">
                  <c:v>0.34173589999999998</c:v>
                </c:pt>
                <c:pt idx="2">
                  <c:v>0.88888889999999998</c:v>
                </c:pt>
                <c:pt idx="3">
                  <c:v>0.984456</c:v>
                </c:pt>
                <c:pt idx="4">
                  <c:v>0</c:v>
                </c:pt>
                <c:pt idx="5">
                  <c:v>0.57142859999999995</c:v>
                </c:pt>
                <c:pt idx="6">
                  <c:v>0</c:v>
                </c:pt>
                <c:pt idx="7">
                  <c:v>0.54838710000000002</c:v>
                </c:pt>
                <c:pt idx="8">
                  <c:v>0.83479389999999998</c:v>
                </c:pt>
                <c:pt idx="9">
                  <c:v>0.71837479999999998</c:v>
                </c:pt>
                <c:pt idx="10">
                  <c:v>0.53881800000000002</c:v>
                </c:pt>
                <c:pt idx="11">
                  <c:v>0.2100407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'RF F1'!$C$18</c:f>
              <c:strCache>
                <c:ptCount val="1"/>
                <c:pt idx="0">
                  <c:v>Over_F1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F1'!$C$19:$C$30</c:f>
              <c:numCache>
                <c:formatCode>0.000</c:formatCode>
                <c:ptCount val="12"/>
                <c:pt idx="0">
                  <c:v>0.6127939</c:v>
                </c:pt>
                <c:pt idx="1">
                  <c:v>0.34335660000000001</c:v>
                </c:pt>
                <c:pt idx="2">
                  <c:v>0.88888889999999998</c:v>
                </c:pt>
                <c:pt idx="3">
                  <c:v>0.97616579999999997</c:v>
                </c:pt>
                <c:pt idx="4">
                  <c:v>0.1</c:v>
                </c:pt>
                <c:pt idx="5">
                  <c:v>0.59230769999999999</c:v>
                </c:pt>
                <c:pt idx="6">
                  <c:v>0.36757020000000001</c:v>
                </c:pt>
                <c:pt idx="7">
                  <c:v>0.54838710000000002</c:v>
                </c:pt>
                <c:pt idx="8">
                  <c:v>0.83850080000000005</c:v>
                </c:pt>
                <c:pt idx="9">
                  <c:v>0.75034460000000003</c:v>
                </c:pt>
                <c:pt idx="10">
                  <c:v>0.5694129</c:v>
                </c:pt>
                <c:pt idx="11">
                  <c:v>0.34366069999999999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'RF F1'!$D$18</c:f>
              <c:strCache>
                <c:ptCount val="1"/>
                <c:pt idx="0">
                  <c:v>Under_F1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F1'!$D$19:$D$30</c:f>
              <c:numCache>
                <c:formatCode>0.000</c:formatCode>
                <c:ptCount val="12"/>
                <c:pt idx="0">
                  <c:v>0.6265889</c:v>
                </c:pt>
                <c:pt idx="1">
                  <c:v>0.50726349999999998</c:v>
                </c:pt>
                <c:pt idx="2">
                  <c:v>0.80808080000000004</c:v>
                </c:pt>
                <c:pt idx="3">
                  <c:v>0.97445250000000005</c:v>
                </c:pt>
                <c:pt idx="4">
                  <c:v>0.26941916999999999</c:v>
                </c:pt>
                <c:pt idx="5">
                  <c:v>0.38677289999999998</c:v>
                </c:pt>
                <c:pt idx="6">
                  <c:v>0.15350520000000001</c:v>
                </c:pt>
                <c:pt idx="7">
                  <c:v>0.17707680000000001</c:v>
                </c:pt>
                <c:pt idx="8">
                  <c:v>0.79932179999999997</c:v>
                </c:pt>
                <c:pt idx="9">
                  <c:v>0.66333249999999999</c:v>
                </c:pt>
                <c:pt idx="10">
                  <c:v>0.42054340000000001</c:v>
                </c:pt>
                <c:pt idx="11">
                  <c:v>0.2457849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'RF F1'!$E$18</c:f>
              <c:strCache>
                <c:ptCount val="1"/>
                <c:pt idx="0">
                  <c:v>Both_F1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F1'!$E$19:$E$30</c:f>
              <c:numCache>
                <c:formatCode>0.000</c:formatCode>
                <c:ptCount val="12"/>
                <c:pt idx="0">
                  <c:v>0.62889569999999995</c:v>
                </c:pt>
                <c:pt idx="1">
                  <c:v>0.47839350000000003</c:v>
                </c:pt>
                <c:pt idx="2">
                  <c:v>0.8935961</c:v>
                </c:pt>
                <c:pt idx="3">
                  <c:v>0.97737249999999998</c:v>
                </c:pt>
                <c:pt idx="4">
                  <c:v>0.30833333000000002</c:v>
                </c:pt>
                <c:pt idx="5">
                  <c:v>0.62696079999999998</c:v>
                </c:pt>
                <c:pt idx="6">
                  <c:v>0.28550720000000002</c:v>
                </c:pt>
                <c:pt idx="7">
                  <c:v>0.51348510000000003</c:v>
                </c:pt>
                <c:pt idx="8">
                  <c:v>0.81505110000000003</c:v>
                </c:pt>
                <c:pt idx="9">
                  <c:v>0.73397630000000003</c:v>
                </c:pt>
                <c:pt idx="10">
                  <c:v>0.55018049999999996</c:v>
                </c:pt>
                <c:pt idx="11">
                  <c:v>0.38041950000000002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'RF F1'!$F$18</c:f>
              <c:strCache>
                <c:ptCount val="1"/>
                <c:pt idx="0">
                  <c:v>Rose_F1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F1'!$F$19:$F$30</c:f>
              <c:numCache>
                <c:formatCode>0.000</c:formatCode>
                <c:ptCount val="12"/>
                <c:pt idx="0">
                  <c:v>0.45149909999999999</c:v>
                </c:pt>
                <c:pt idx="1">
                  <c:v>0.51875309999999997</c:v>
                </c:pt>
                <c:pt idx="2">
                  <c:v>0.26787420000000001</c:v>
                </c:pt>
                <c:pt idx="3">
                  <c:v>0.64353039999999995</c:v>
                </c:pt>
                <c:pt idx="4">
                  <c:v>0.23281303</c:v>
                </c:pt>
                <c:pt idx="5">
                  <c:v>0.1232877</c:v>
                </c:pt>
                <c:pt idx="6">
                  <c:v>0.17944959999999999</c:v>
                </c:pt>
                <c:pt idx="7">
                  <c:v>0.1522337</c:v>
                </c:pt>
                <c:pt idx="8">
                  <c:v>0.70885109999999996</c:v>
                </c:pt>
                <c:pt idx="9">
                  <c:v>0.56806520000000005</c:v>
                </c:pt>
                <c:pt idx="10">
                  <c:v>0.41583510000000001</c:v>
                </c:pt>
                <c:pt idx="11">
                  <c:v>0.24369879999999999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'RF F1'!$G$18</c:f>
              <c:strCache>
                <c:ptCount val="1"/>
                <c:pt idx="0">
                  <c:v>Smote_F1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F1'!$G$19:$G$30</c:f>
              <c:numCache>
                <c:formatCode>0.000</c:formatCode>
                <c:ptCount val="12"/>
                <c:pt idx="0">
                  <c:v>0.64719510000000002</c:v>
                </c:pt>
                <c:pt idx="1">
                  <c:v>0.35371130000000001</c:v>
                </c:pt>
                <c:pt idx="2">
                  <c:v>0.8334975</c:v>
                </c:pt>
                <c:pt idx="3">
                  <c:v>0.97916669999999995</c:v>
                </c:pt>
                <c:pt idx="4">
                  <c:v>3.6363640000000003E-2</c:v>
                </c:pt>
                <c:pt idx="5">
                  <c:v>0.55624359999999995</c:v>
                </c:pt>
                <c:pt idx="6">
                  <c:v>0.29069600000000001</c:v>
                </c:pt>
                <c:pt idx="7">
                  <c:v>0.51497610000000005</c:v>
                </c:pt>
                <c:pt idx="8">
                  <c:v>0.83767250000000004</c:v>
                </c:pt>
                <c:pt idx="9">
                  <c:v>0.73800429999999995</c:v>
                </c:pt>
                <c:pt idx="10">
                  <c:v>0.5995142</c:v>
                </c:pt>
                <c:pt idx="11">
                  <c:v>0.44692799999999999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'RF F1'!$H$18</c:f>
              <c:strCache>
                <c:ptCount val="1"/>
                <c:pt idx="0">
                  <c:v>BLS_F1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F1'!$H$19:$H$30</c:f>
              <c:numCache>
                <c:formatCode>0.000</c:formatCode>
                <c:ptCount val="12"/>
                <c:pt idx="0">
                  <c:v>0.63401529999999995</c:v>
                </c:pt>
                <c:pt idx="1">
                  <c:v>0.4576383</c:v>
                </c:pt>
                <c:pt idx="2">
                  <c:v>0.88888889999999998</c:v>
                </c:pt>
                <c:pt idx="3">
                  <c:v>0.9823402</c:v>
                </c:pt>
                <c:pt idx="4">
                  <c:v>0</c:v>
                </c:pt>
                <c:pt idx="5">
                  <c:v>0.32545449999999998</c:v>
                </c:pt>
                <c:pt idx="6">
                  <c:v>0.33939390000000003</c:v>
                </c:pt>
                <c:pt idx="7">
                  <c:v>0.53981639999999997</c:v>
                </c:pt>
                <c:pt idx="8">
                  <c:v>0.8283237</c:v>
                </c:pt>
                <c:pt idx="9">
                  <c:v>0.74032699999999996</c:v>
                </c:pt>
                <c:pt idx="10">
                  <c:v>0.57763719999999996</c:v>
                </c:pt>
                <c:pt idx="11">
                  <c:v>0.31865250000000001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'RF F1'!$I$18</c:f>
              <c:strCache>
                <c:ptCount val="1"/>
                <c:pt idx="0">
                  <c:v>SLS_F1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F1'!$I$19:$I$30</c:f>
              <c:numCache>
                <c:formatCode>0.000</c:formatCode>
                <c:ptCount val="12"/>
                <c:pt idx="0">
                  <c:v>0.6360152</c:v>
                </c:pt>
                <c:pt idx="1">
                  <c:v>0.36533280000000001</c:v>
                </c:pt>
                <c:pt idx="2">
                  <c:v>0.88888889999999998</c:v>
                </c:pt>
                <c:pt idx="3">
                  <c:v>0.97612259999999995</c:v>
                </c:pt>
                <c:pt idx="4">
                  <c:v>0</c:v>
                </c:pt>
                <c:pt idx="5">
                  <c:v>0.51318680000000005</c:v>
                </c:pt>
                <c:pt idx="6">
                  <c:v>0.37939390000000001</c:v>
                </c:pt>
                <c:pt idx="7">
                  <c:v>0.5363639</c:v>
                </c:pt>
                <c:pt idx="8">
                  <c:v>0.83587160000000005</c:v>
                </c:pt>
                <c:pt idx="9">
                  <c:v>0.74295809999999995</c:v>
                </c:pt>
                <c:pt idx="10">
                  <c:v>0.58087230000000001</c:v>
                </c:pt>
                <c:pt idx="11">
                  <c:v>0.30042839999999998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'RF F1'!$J$18</c:f>
              <c:strCache>
                <c:ptCount val="1"/>
                <c:pt idx="0">
                  <c:v>Adasyn_F1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F1'!$J$19:$J$30</c:f>
              <c:numCache>
                <c:formatCode>0.000</c:formatCode>
                <c:ptCount val="12"/>
                <c:pt idx="0">
                  <c:v>0.63526970000000005</c:v>
                </c:pt>
                <c:pt idx="1">
                  <c:v>0.37343090000000001</c:v>
                </c:pt>
                <c:pt idx="2">
                  <c:v>0.8</c:v>
                </c:pt>
                <c:pt idx="3">
                  <c:v>0.97815200000000002</c:v>
                </c:pt>
                <c:pt idx="4">
                  <c:v>7.6363639999999997E-2</c:v>
                </c:pt>
                <c:pt idx="5">
                  <c:v>0.42952380000000001</c:v>
                </c:pt>
                <c:pt idx="6">
                  <c:v>0.26714290000000002</c:v>
                </c:pt>
                <c:pt idx="7">
                  <c:v>0.47735480000000002</c:v>
                </c:pt>
                <c:pt idx="8">
                  <c:v>0.82918329999999996</c:v>
                </c:pt>
                <c:pt idx="9">
                  <c:v>0.74225569999999996</c:v>
                </c:pt>
                <c:pt idx="10">
                  <c:v>0.5936342</c:v>
                </c:pt>
                <c:pt idx="11">
                  <c:v>0.44279990000000002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'RF F1'!$K$18</c:f>
              <c:strCache>
                <c:ptCount val="1"/>
                <c:pt idx="0">
                  <c:v>DBS_F1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F1'!$K$19:$K$30</c:f>
              <c:numCache>
                <c:formatCode>0.000</c:formatCode>
                <c:ptCount val="12"/>
                <c:pt idx="0">
                  <c:v>0.61319230000000002</c:v>
                </c:pt>
                <c:pt idx="1">
                  <c:v>0.38261689999999998</c:v>
                </c:pt>
                <c:pt idx="2">
                  <c:v>0.92063490000000003</c:v>
                </c:pt>
                <c:pt idx="3">
                  <c:v>0.9823402</c:v>
                </c:pt>
                <c:pt idx="4">
                  <c:v>0.20714286000000001</c:v>
                </c:pt>
                <c:pt idx="5">
                  <c:v>0.3919414</c:v>
                </c:pt>
                <c:pt idx="6">
                  <c:v>0.41939389999999999</c:v>
                </c:pt>
                <c:pt idx="7">
                  <c:v>0.55171930000000002</c:v>
                </c:pt>
                <c:pt idx="8">
                  <c:v>0.83417059999999998</c:v>
                </c:pt>
                <c:pt idx="9">
                  <c:v>0.73805699999999996</c:v>
                </c:pt>
                <c:pt idx="10">
                  <c:v>0.57269950000000003</c:v>
                </c:pt>
                <c:pt idx="11">
                  <c:v>0.429643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'RF F1'!$L$18</c:f>
              <c:strCache>
                <c:ptCount val="1"/>
                <c:pt idx="0">
                  <c:v>TLS_F1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F1'!$A$19:$A$30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F1'!$L$19:$L$30</c:f>
              <c:numCache>
                <c:formatCode>0.000</c:formatCode>
                <c:ptCount val="12"/>
                <c:pt idx="0">
                  <c:v>0.64013560000000003</c:v>
                </c:pt>
                <c:pt idx="1">
                  <c:v>0.37468309999999999</c:v>
                </c:pt>
                <c:pt idx="2">
                  <c:v>0.86502460000000003</c:v>
                </c:pt>
                <c:pt idx="3">
                  <c:v>0.97916669999999995</c:v>
                </c:pt>
                <c:pt idx="4">
                  <c:v>0.18545455</c:v>
                </c:pt>
                <c:pt idx="5">
                  <c:v>0.50431369999999998</c:v>
                </c:pt>
                <c:pt idx="6">
                  <c:v>0.25</c:v>
                </c:pt>
                <c:pt idx="7">
                  <c:v>0.5302926</c:v>
                </c:pt>
                <c:pt idx="8">
                  <c:v>0.83896099999999996</c:v>
                </c:pt>
                <c:pt idx="9">
                  <c:v>0.7425427</c:v>
                </c:pt>
                <c:pt idx="10">
                  <c:v>0.6004391</c:v>
                </c:pt>
                <c:pt idx="11">
                  <c:v>0.46165309999999998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RF G mean of Data level methods on 12 datasets 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>
        <c:manualLayout>
          <c:xMode val="edge"/>
          <c:yMode val="edge"/>
          <c:x val="0.32234410846949213"/>
          <c:y val="1.26502213788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'RF Gmean'!$B$17</c:f>
              <c:strCache>
                <c:ptCount val="1"/>
                <c:pt idx="0">
                  <c:v>Ori_Gmean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Gmean'!$B$18:$B$29</c:f>
              <c:numCache>
                <c:formatCode>0.000</c:formatCode>
                <c:ptCount val="12"/>
                <c:pt idx="0">
                  <c:v>0.68527280000000002</c:v>
                </c:pt>
                <c:pt idx="1">
                  <c:v>0.47954429999999998</c:v>
                </c:pt>
                <c:pt idx="2">
                  <c:v>0.89442719999999998</c:v>
                </c:pt>
                <c:pt idx="3">
                  <c:v>0.98457490000000003</c:v>
                </c:pt>
                <c:pt idx="4">
                  <c:v>0</c:v>
                </c:pt>
                <c:pt idx="5">
                  <c:v>0.66405740000000002</c:v>
                </c:pt>
                <c:pt idx="6">
                  <c:v>0</c:v>
                </c:pt>
                <c:pt idx="7">
                  <c:v>0.61463630000000002</c:v>
                </c:pt>
                <c:pt idx="8">
                  <c:v>0.87857689999999999</c:v>
                </c:pt>
                <c:pt idx="9">
                  <c:v>0.7875413</c:v>
                </c:pt>
                <c:pt idx="10">
                  <c:v>0.63096379999999996</c:v>
                </c:pt>
                <c:pt idx="11">
                  <c:v>0.34932560000000001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'RF Gmean'!$C$17</c:f>
              <c:strCache>
                <c:ptCount val="1"/>
                <c:pt idx="0">
                  <c:v>Over_Gmean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Gmean'!$C$18:$C$29</c:f>
              <c:numCache>
                <c:formatCode>0.000</c:formatCode>
                <c:ptCount val="12"/>
                <c:pt idx="0">
                  <c:v>0.71297460000000001</c:v>
                </c:pt>
                <c:pt idx="1">
                  <c:v>0.48666369999999998</c:v>
                </c:pt>
                <c:pt idx="2">
                  <c:v>0.89442719999999998</c:v>
                </c:pt>
                <c:pt idx="3">
                  <c:v>0.97975749999999995</c:v>
                </c:pt>
                <c:pt idx="4">
                  <c:v>0.17582734</c:v>
                </c:pt>
                <c:pt idx="5">
                  <c:v>0.64880340000000003</c:v>
                </c:pt>
                <c:pt idx="6">
                  <c:v>0.6094328</c:v>
                </c:pt>
                <c:pt idx="7">
                  <c:v>0.61463630000000002</c:v>
                </c:pt>
                <c:pt idx="8">
                  <c:v>0.88582240000000001</c:v>
                </c:pt>
                <c:pt idx="9">
                  <c:v>0.83536180000000004</c:v>
                </c:pt>
                <c:pt idx="10">
                  <c:v>0.69373240000000003</c:v>
                </c:pt>
                <c:pt idx="11">
                  <c:v>0.48316510000000001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'RF Gmean'!$D$17</c:f>
              <c:strCache>
                <c:ptCount val="1"/>
                <c:pt idx="0">
                  <c:v>Under_Gmean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Gmean'!$D$18:$D$29</c:f>
              <c:numCache>
                <c:formatCode>0.000</c:formatCode>
                <c:ptCount val="12"/>
                <c:pt idx="0">
                  <c:v>0.74485889999999999</c:v>
                </c:pt>
                <c:pt idx="1">
                  <c:v>0.6005258</c:v>
                </c:pt>
                <c:pt idx="2">
                  <c:v>0.92804799999999998</c:v>
                </c:pt>
                <c:pt idx="3">
                  <c:v>0.98463719999999999</c:v>
                </c:pt>
                <c:pt idx="4">
                  <c:v>0.69743577999999995</c:v>
                </c:pt>
                <c:pt idx="5">
                  <c:v>0.84448199999999995</c:v>
                </c:pt>
                <c:pt idx="6">
                  <c:v>0.52376549999999999</c:v>
                </c:pt>
                <c:pt idx="7">
                  <c:v>0.78446099999999996</c:v>
                </c:pt>
                <c:pt idx="8">
                  <c:v>0.87793719999999997</c:v>
                </c:pt>
                <c:pt idx="9">
                  <c:v>0.86593120000000001</c:v>
                </c:pt>
                <c:pt idx="10">
                  <c:v>0.81685390000000002</c:v>
                </c:pt>
                <c:pt idx="11">
                  <c:v>0.7946183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'RF Gmean'!$E$17</c:f>
              <c:strCache>
                <c:ptCount val="1"/>
                <c:pt idx="0">
                  <c:v>Both_Gmean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Gmean'!$E$18:$E$29</c:f>
              <c:numCache>
                <c:formatCode>0.000</c:formatCode>
                <c:ptCount val="12"/>
                <c:pt idx="0">
                  <c:v>0.74016800000000005</c:v>
                </c:pt>
                <c:pt idx="1">
                  <c:v>0.59235859999999996</c:v>
                </c:pt>
                <c:pt idx="2">
                  <c:v>0.91313120000000003</c:v>
                </c:pt>
                <c:pt idx="3">
                  <c:v>0.98341190000000001</c:v>
                </c:pt>
                <c:pt idx="4">
                  <c:v>0.61201357999999995</c:v>
                </c:pt>
                <c:pt idx="5">
                  <c:v>0.76527840000000003</c:v>
                </c:pt>
                <c:pt idx="6">
                  <c:v>0.62886770000000003</c:v>
                </c:pt>
                <c:pt idx="7">
                  <c:v>0.64713730000000003</c:v>
                </c:pt>
                <c:pt idx="8">
                  <c:v>0.8810441</c:v>
                </c:pt>
                <c:pt idx="9">
                  <c:v>0.87143289999999995</c:v>
                </c:pt>
                <c:pt idx="10">
                  <c:v>0.76611019999999996</c:v>
                </c:pt>
                <c:pt idx="11">
                  <c:v>0.61111190000000004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'RF Gmean'!$F$17</c:f>
              <c:strCache>
                <c:ptCount val="1"/>
                <c:pt idx="0">
                  <c:v>Rose_Gmean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Gmean'!$F$18:$F$29</c:f>
              <c:numCache>
                <c:formatCode>0.000</c:formatCode>
                <c:ptCount val="12"/>
                <c:pt idx="0">
                  <c:v>0.1257887</c:v>
                </c:pt>
                <c:pt idx="1">
                  <c:v>0.6283704</c:v>
                </c:pt>
                <c:pt idx="2">
                  <c:v>0.1857028</c:v>
                </c:pt>
                <c:pt idx="3">
                  <c:v>0.90293860000000004</c:v>
                </c:pt>
                <c:pt idx="4">
                  <c:v>0.66005541999999995</c:v>
                </c:pt>
                <c:pt idx="5">
                  <c:v>0</c:v>
                </c:pt>
                <c:pt idx="6">
                  <c:v>0.53474619999999995</c:v>
                </c:pt>
                <c:pt idx="7">
                  <c:v>0.73260709999999996</c:v>
                </c:pt>
                <c:pt idx="8">
                  <c:v>0.81146180000000001</c:v>
                </c:pt>
                <c:pt idx="9">
                  <c:v>0.80765940000000003</c:v>
                </c:pt>
                <c:pt idx="10">
                  <c:v>0.80430650000000004</c:v>
                </c:pt>
                <c:pt idx="11">
                  <c:v>0.77445529999999996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'RF Gmean'!$G$17</c:f>
              <c:strCache>
                <c:ptCount val="1"/>
                <c:pt idx="0">
                  <c:v>Smote_Gmean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Gmean'!$G$18:$G$29</c:f>
              <c:numCache>
                <c:formatCode>0.000</c:formatCode>
                <c:ptCount val="12"/>
                <c:pt idx="0">
                  <c:v>0.74371290000000001</c:v>
                </c:pt>
                <c:pt idx="1">
                  <c:v>0.49629410000000002</c:v>
                </c:pt>
                <c:pt idx="2">
                  <c:v>0.88490360000000001</c:v>
                </c:pt>
                <c:pt idx="3">
                  <c:v>0.97937920000000001</c:v>
                </c:pt>
                <c:pt idx="4">
                  <c:v>8.556888E-2</c:v>
                </c:pt>
                <c:pt idx="5">
                  <c:v>0.73361500000000002</c:v>
                </c:pt>
                <c:pt idx="6">
                  <c:v>0.59487820000000002</c:v>
                </c:pt>
                <c:pt idx="7">
                  <c:v>0.69756660000000004</c:v>
                </c:pt>
                <c:pt idx="8">
                  <c:v>0.88974719999999996</c:v>
                </c:pt>
                <c:pt idx="9">
                  <c:v>0.85935240000000002</c:v>
                </c:pt>
                <c:pt idx="10">
                  <c:v>0.78644840000000005</c:v>
                </c:pt>
                <c:pt idx="11">
                  <c:v>0.69496230000000003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'RF Gmean'!$H$17</c:f>
              <c:strCache>
                <c:ptCount val="1"/>
                <c:pt idx="0">
                  <c:v>BLS_Gmean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Gmean'!$H$18:$H$29</c:f>
              <c:numCache>
                <c:formatCode>0.000</c:formatCode>
                <c:ptCount val="12"/>
                <c:pt idx="0">
                  <c:v>0.73555179999999998</c:v>
                </c:pt>
                <c:pt idx="1">
                  <c:v>0.58312370000000002</c:v>
                </c:pt>
                <c:pt idx="2">
                  <c:v>0.89442719999999998</c:v>
                </c:pt>
                <c:pt idx="3">
                  <c:v>0.98249660000000005</c:v>
                </c:pt>
                <c:pt idx="4">
                  <c:v>0</c:v>
                </c:pt>
                <c:pt idx="5">
                  <c:v>0.43736520000000001</c:v>
                </c:pt>
                <c:pt idx="6">
                  <c:v>0.60617869999999996</c:v>
                </c:pt>
                <c:pt idx="7">
                  <c:v>0.62475599999999998</c:v>
                </c:pt>
                <c:pt idx="8">
                  <c:v>0.88574600000000003</c:v>
                </c:pt>
                <c:pt idx="9">
                  <c:v>0.84756920000000002</c:v>
                </c:pt>
                <c:pt idx="10">
                  <c:v>0.73679490000000003</c:v>
                </c:pt>
                <c:pt idx="11">
                  <c:v>0.50777439999999996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'RF Gmean'!$I$17</c:f>
              <c:strCache>
                <c:ptCount val="1"/>
                <c:pt idx="0">
                  <c:v>SLS_Gmean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Gmean'!$I$18:$I$29</c:f>
              <c:numCache>
                <c:formatCode>0.000</c:formatCode>
                <c:ptCount val="12"/>
                <c:pt idx="0">
                  <c:v>0.7300951</c:v>
                </c:pt>
                <c:pt idx="1">
                  <c:v>0.50673539999999995</c:v>
                </c:pt>
                <c:pt idx="2">
                  <c:v>0.89442719999999998</c:v>
                </c:pt>
                <c:pt idx="3">
                  <c:v>0.97888350000000002</c:v>
                </c:pt>
                <c:pt idx="4">
                  <c:v>0</c:v>
                </c:pt>
                <c:pt idx="5">
                  <c:v>0.61112920000000004</c:v>
                </c:pt>
                <c:pt idx="6">
                  <c:v>0.61284050000000001</c:v>
                </c:pt>
                <c:pt idx="7">
                  <c:v>0.61433380000000004</c:v>
                </c:pt>
                <c:pt idx="8">
                  <c:v>0.88745660000000004</c:v>
                </c:pt>
                <c:pt idx="9">
                  <c:v>0.84102750000000004</c:v>
                </c:pt>
                <c:pt idx="10">
                  <c:v>0.73123899999999997</c:v>
                </c:pt>
                <c:pt idx="11">
                  <c:v>0.45999099999999998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'RF Gmean'!$J$17</c:f>
              <c:strCache>
                <c:ptCount val="1"/>
                <c:pt idx="0">
                  <c:v>Adasyn_Gmean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Gmean'!$J$18:$J$29</c:f>
              <c:numCache>
                <c:formatCode>0.000</c:formatCode>
                <c:ptCount val="12"/>
                <c:pt idx="0">
                  <c:v>0.73950309999999997</c:v>
                </c:pt>
                <c:pt idx="1">
                  <c:v>0.5137893</c:v>
                </c:pt>
                <c:pt idx="2">
                  <c:v>0.87850139999999999</c:v>
                </c:pt>
                <c:pt idx="3">
                  <c:v>0.97921400000000003</c:v>
                </c:pt>
                <c:pt idx="4">
                  <c:v>0.17192644000000001</c:v>
                </c:pt>
                <c:pt idx="5">
                  <c:v>0.58589190000000002</c:v>
                </c:pt>
                <c:pt idx="6">
                  <c:v>0.58800459999999999</c:v>
                </c:pt>
                <c:pt idx="7">
                  <c:v>0.69284250000000003</c:v>
                </c:pt>
                <c:pt idx="8">
                  <c:v>0.89177510000000004</c:v>
                </c:pt>
                <c:pt idx="9">
                  <c:v>0.8691198</c:v>
                </c:pt>
                <c:pt idx="10">
                  <c:v>0.79688979999999998</c:v>
                </c:pt>
                <c:pt idx="11">
                  <c:v>0.70770560000000005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'RF Gmean'!$K$17</c:f>
              <c:strCache>
                <c:ptCount val="1"/>
                <c:pt idx="0">
                  <c:v>DBS_Gmean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Gmean'!$K$18:$K$29</c:f>
              <c:numCache>
                <c:formatCode>0.000</c:formatCode>
                <c:ptCount val="12"/>
                <c:pt idx="0">
                  <c:v>0.7070014</c:v>
                </c:pt>
                <c:pt idx="1">
                  <c:v>0.52100000000000002</c:v>
                </c:pt>
                <c:pt idx="2">
                  <c:v>0.92364489999999999</c:v>
                </c:pt>
                <c:pt idx="3">
                  <c:v>0.98249660000000005</c:v>
                </c:pt>
                <c:pt idx="4">
                  <c:v>0.35242250000000003</c:v>
                </c:pt>
                <c:pt idx="5">
                  <c:v>0.53160019999999997</c:v>
                </c:pt>
                <c:pt idx="6">
                  <c:v>0.61834739999999999</c:v>
                </c:pt>
                <c:pt idx="7">
                  <c:v>0.67754080000000005</c:v>
                </c:pt>
                <c:pt idx="8">
                  <c:v>0.88355220000000001</c:v>
                </c:pt>
                <c:pt idx="9">
                  <c:v>0.83625170000000004</c:v>
                </c:pt>
                <c:pt idx="10">
                  <c:v>0.73519540000000005</c:v>
                </c:pt>
                <c:pt idx="11">
                  <c:v>0.65933870000000006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'RF Gmean'!$L$17</c:f>
              <c:strCache>
                <c:ptCount val="1"/>
                <c:pt idx="0">
                  <c:v>TLS_Gmean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Gmean'!$A$18:$A$29</c:f>
              <c:strCache>
                <c:ptCount val="12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  <c:pt idx="8">
                  <c:v>Phoneme2</c:v>
                </c:pt>
                <c:pt idx="9">
                  <c:v>Phoneme5</c:v>
                </c:pt>
                <c:pt idx="10">
                  <c:v>Phoneme10</c:v>
                </c:pt>
                <c:pt idx="11">
                  <c:v>Phoneme20</c:v>
                </c:pt>
              </c:strCache>
            </c:strRef>
          </c:cat>
          <c:val>
            <c:numRef>
              <c:f>'RF Gmean'!$L$18:$L$29</c:f>
              <c:numCache>
                <c:formatCode>0.000</c:formatCode>
                <c:ptCount val="12"/>
                <c:pt idx="0">
                  <c:v>0.73691439999999997</c:v>
                </c:pt>
                <c:pt idx="1">
                  <c:v>0.51372130000000005</c:v>
                </c:pt>
                <c:pt idx="2">
                  <c:v>0.89641159999999998</c:v>
                </c:pt>
                <c:pt idx="3">
                  <c:v>0.979379</c:v>
                </c:pt>
                <c:pt idx="4">
                  <c:v>0.42863308999999999</c:v>
                </c:pt>
                <c:pt idx="5">
                  <c:v>0.65723350000000003</c:v>
                </c:pt>
                <c:pt idx="6">
                  <c:v>0.58222249999999998</c:v>
                </c:pt>
                <c:pt idx="7">
                  <c:v>0.70721080000000003</c:v>
                </c:pt>
                <c:pt idx="8">
                  <c:v>0.89078639999999998</c:v>
                </c:pt>
                <c:pt idx="9">
                  <c:v>0.86054209999999998</c:v>
                </c:pt>
                <c:pt idx="10">
                  <c:v>0.79187490000000005</c:v>
                </c:pt>
                <c:pt idx="11">
                  <c:v>0.70718320000000001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Sensitivity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42113049797649127"/>
          <c:y val="5.79245930421685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21323454050416871"/>
          <c:w val="0.9403619018776499"/>
          <c:h val="0.6378933108743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SS'!$B$17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SS'!$B$18:$B$25</c:f>
              <c:numCache>
                <c:formatCode>0.000</c:formatCode>
                <c:ptCount val="8"/>
                <c:pt idx="0">
                  <c:v>0.40625</c:v>
                </c:pt>
                <c:pt idx="1">
                  <c:v>0.3034483</c:v>
                </c:pt>
                <c:pt idx="2">
                  <c:v>0.8</c:v>
                </c:pt>
                <c:pt idx="3">
                  <c:v>0.96938780000000002</c:v>
                </c:pt>
                <c:pt idx="4">
                  <c:v>0.2</c:v>
                </c:pt>
                <c:pt idx="5">
                  <c:v>0.22222220000000001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SS'!$C$17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SS'!$C$18:$C$25</c:f>
              <c:numCache>
                <c:formatCode>0.000</c:formatCode>
                <c:ptCount val="8"/>
                <c:pt idx="0">
                  <c:v>0.47187499999999999</c:v>
                </c:pt>
                <c:pt idx="1">
                  <c:v>0.37241380000000002</c:v>
                </c:pt>
                <c:pt idx="2">
                  <c:v>0.93333330000000003</c:v>
                </c:pt>
                <c:pt idx="3">
                  <c:v>0.95918369999999997</c:v>
                </c:pt>
                <c:pt idx="4">
                  <c:v>0.56000000000000005</c:v>
                </c:pt>
                <c:pt idx="5">
                  <c:v>0.1111111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SS'!$D$17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SS'!$D$18:$D$25</c:f>
              <c:numCache>
                <c:formatCode>0.000</c:formatCode>
                <c:ptCount val="8"/>
                <c:pt idx="0">
                  <c:v>0.75937500000000002</c:v>
                </c:pt>
                <c:pt idx="1">
                  <c:v>0.61379309999999998</c:v>
                </c:pt>
                <c:pt idx="2">
                  <c:v>0.92</c:v>
                </c:pt>
                <c:pt idx="3">
                  <c:v>0.96938780000000002</c:v>
                </c:pt>
                <c:pt idx="4">
                  <c:v>0.8</c:v>
                </c:pt>
                <c:pt idx="5">
                  <c:v>0.91111109999999995</c:v>
                </c:pt>
                <c:pt idx="6">
                  <c:v>0.76</c:v>
                </c:pt>
                <c:pt idx="7">
                  <c:v>0.78666670000000005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SS'!$E$17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SS'!$E$18:$E$25</c:f>
              <c:numCache>
                <c:formatCode>0.000</c:formatCode>
                <c:ptCount val="8"/>
                <c:pt idx="0">
                  <c:v>0.53281250000000002</c:v>
                </c:pt>
                <c:pt idx="1">
                  <c:v>0.49655169999999998</c:v>
                </c:pt>
                <c:pt idx="2">
                  <c:v>0.93333330000000003</c:v>
                </c:pt>
                <c:pt idx="3">
                  <c:v>0.97346940000000004</c:v>
                </c:pt>
                <c:pt idx="4">
                  <c:v>0.68</c:v>
                </c:pt>
                <c:pt idx="5">
                  <c:v>0.1111111</c:v>
                </c:pt>
                <c:pt idx="6">
                  <c:v>0.64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SS'!$F$17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SS'!$F$18:$F$25</c:f>
              <c:numCache>
                <c:formatCode>0.000</c:formatCode>
                <c:ptCount val="8"/>
                <c:pt idx="0">
                  <c:v>0.88593750000000004</c:v>
                </c:pt>
                <c:pt idx="1">
                  <c:v>0.49655169999999998</c:v>
                </c:pt>
                <c:pt idx="2">
                  <c:v>0.93333330000000003</c:v>
                </c:pt>
                <c:pt idx="3">
                  <c:v>0.99795920000000005</c:v>
                </c:pt>
                <c:pt idx="4">
                  <c:v>0.96</c:v>
                </c:pt>
                <c:pt idx="5">
                  <c:v>0.73333329999999997</c:v>
                </c:pt>
                <c:pt idx="6">
                  <c:v>0.88</c:v>
                </c:pt>
                <c:pt idx="7">
                  <c:v>0.72444439999999999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SS'!$G$17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SS'!$G$18:$G$25</c:f>
              <c:numCache>
                <c:formatCode>0.000</c:formatCode>
                <c:ptCount val="8"/>
                <c:pt idx="0">
                  <c:v>0.515625</c:v>
                </c:pt>
                <c:pt idx="1">
                  <c:v>0.37931029999999999</c:v>
                </c:pt>
                <c:pt idx="2">
                  <c:v>0.93333330000000003</c:v>
                </c:pt>
                <c:pt idx="3">
                  <c:v>0.95510200000000001</c:v>
                </c:pt>
                <c:pt idx="4">
                  <c:v>0.6</c:v>
                </c:pt>
                <c:pt idx="5">
                  <c:v>0.1111111</c:v>
                </c:pt>
                <c:pt idx="6">
                  <c:v>0.68</c:v>
                </c:pt>
                <c:pt idx="7">
                  <c:v>0.42222219999999999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SS'!$H$17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SS'!$H$18:$H$25</c:f>
              <c:numCache>
                <c:formatCode>0.000</c:formatCode>
                <c:ptCount val="8"/>
                <c:pt idx="0">
                  <c:v>0.5546875</c:v>
                </c:pt>
                <c:pt idx="1">
                  <c:v>0.4</c:v>
                </c:pt>
                <c:pt idx="2">
                  <c:v>0.92</c:v>
                </c:pt>
                <c:pt idx="3">
                  <c:v>0.96938780000000002</c:v>
                </c:pt>
                <c:pt idx="4">
                  <c:v>0.2</c:v>
                </c:pt>
                <c:pt idx="5">
                  <c:v>0.1111111</c:v>
                </c:pt>
                <c:pt idx="6">
                  <c:v>0.2</c:v>
                </c:pt>
                <c:pt idx="7">
                  <c:v>0.26666669999999998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SS'!$I$17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SS'!$I$18:$I$25</c:f>
              <c:numCache>
                <c:formatCode>0.000</c:formatCode>
                <c:ptCount val="8"/>
                <c:pt idx="0">
                  <c:v>0.51093750000000004</c:v>
                </c:pt>
                <c:pt idx="1">
                  <c:v>0.37931029999999999</c:v>
                </c:pt>
                <c:pt idx="2">
                  <c:v>0.93333330000000003</c:v>
                </c:pt>
                <c:pt idx="3">
                  <c:v>0.96530609999999994</c:v>
                </c:pt>
                <c:pt idx="4">
                  <c:v>0.4</c:v>
                </c:pt>
                <c:pt idx="5">
                  <c:v>0</c:v>
                </c:pt>
                <c:pt idx="6">
                  <c:v>0.28000000000000003</c:v>
                </c:pt>
                <c:pt idx="7">
                  <c:v>0.31111109999999997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SS'!$J$17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SS'!$J$18:$J$25</c:f>
              <c:numCache>
                <c:formatCode>0.000</c:formatCode>
                <c:ptCount val="8"/>
                <c:pt idx="0">
                  <c:v>0.515625</c:v>
                </c:pt>
                <c:pt idx="1">
                  <c:v>0.35172409999999998</c:v>
                </c:pt>
                <c:pt idx="2">
                  <c:v>0.93333330000000003</c:v>
                </c:pt>
                <c:pt idx="3">
                  <c:v>0.96530609999999994</c:v>
                </c:pt>
                <c:pt idx="4">
                  <c:v>0.44</c:v>
                </c:pt>
                <c:pt idx="5">
                  <c:v>0.1111111</c:v>
                </c:pt>
                <c:pt idx="6">
                  <c:v>0.72</c:v>
                </c:pt>
                <c:pt idx="7">
                  <c:v>0.42222219999999999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SS'!$K$17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SS'!$K$18:$K$25</c:f>
              <c:numCache>
                <c:formatCode>0.000</c:formatCode>
                <c:ptCount val="8"/>
                <c:pt idx="0">
                  <c:v>0.5</c:v>
                </c:pt>
                <c:pt idx="1">
                  <c:v>0.31034479999999998</c:v>
                </c:pt>
                <c:pt idx="2">
                  <c:v>0.93333330000000003</c:v>
                </c:pt>
                <c:pt idx="3">
                  <c:v>0.96938780000000002</c:v>
                </c:pt>
                <c:pt idx="4">
                  <c:v>0.44</c:v>
                </c:pt>
                <c:pt idx="5">
                  <c:v>0.1111111</c:v>
                </c:pt>
                <c:pt idx="6">
                  <c:v>0.48</c:v>
                </c:pt>
                <c:pt idx="7">
                  <c:v>0.42222219999999999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SS'!$L$17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SS'!$A$18:$A$25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SS'!$L$18:$L$25</c:f>
              <c:numCache>
                <c:formatCode>0.000</c:formatCode>
                <c:ptCount val="8"/>
                <c:pt idx="0">
                  <c:v>0.515625</c:v>
                </c:pt>
                <c:pt idx="1">
                  <c:v>0.4482759</c:v>
                </c:pt>
                <c:pt idx="2">
                  <c:v>0.93333330000000003</c:v>
                </c:pt>
                <c:pt idx="3">
                  <c:v>0.96530609999999994</c:v>
                </c:pt>
                <c:pt idx="4">
                  <c:v>0.44</c:v>
                </c:pt>
                <c:pt idx="5">
                  <c:v>0.1111111</c:v>
                </c:pt>
                <c:pt idx="6">
                  <c:v>0.4</c:v>
                </c:pt>
                <c:pt idx="7">
                  <c:v>0.42222219999999999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Sensitivity</a:t>
            </a:r>
            <a:r>
              <a:rPr lang="en-GB" baseline="0"/>
              <a:t> Phoneme</a:t>
            </a:r>
            <a:endParaRPr lang="en-GB"/>
          </a:p>
        </c:rich>
      </c:tx>
      <c:layout>
        <c:manualLayout>
          <c:xMode val="edge"/>
          <c:yMode val="edge"/>
          <c:x val="0.38358650050633442"/>
          <c:y val="1.26501307411620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0287802271888874"/>
          <c:w val="0.9403619018776499"/>
          <c:h val="0.748249886695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SS'!$B$17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SS'!$B$26:$B$29</c:f>
              <c:numCache>
                <c:formatCode>0.000</c:formatCode>
                <c:ptCount val="4"/>
                <c:pt idx="0">
                  <c:v>0.77894739999999996</c:v>
                </c:pt>
                <c:pt idx="1">
                  <c:v>0.60964910000000005</c:v>
                </c:pt>
                <c:pt idx="2">
                  <c:v>0.4561404</c:v>
                </c:pt>
                <c:pt idx="3">
                  <c:v>0.2105263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SS'!$C$17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SS'!$C$26:$C$29</c:f>
              <c:numCache>
                <c:formatCode>0.000</c:formatCode>
                <c:ptCount val="4"/>
                <c:pt idx="0">
                  <c:v>0.86736840000000004</c:v>
                </c:pt>
                <c:pt idx="1">
                  <c:v>0.84035090000000001</c:v>
                </c:pt>
                <c:pt idx="2">
                  <c:v>0.65087720000000004</c:v>
                </c:pt>
                <c:pt idx="3">
                  <c:v>0.5263158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SS'!$D$17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SS'!$D$26:$D$29</c:f>
              <c:numCache>
                <c:formatCode>0.000</c:formatCode>
                <c:ptCount val="4"/>
                <c:pt idx="0">
                  <c:v>0.89263159999999997</c:v>
                </c:pt>
                <c:pt idx="1">
                  <c:v>0.89649120000000004</c:v>
                </c:pt>
                <c:pt idx="2">
                  <c:v>0.85964910000000005</c:v>
                </c:pt>
                <c:pt idx="3">
                  <c:v>0.84912279999999996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SS'!$E$17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SS'!$E$26:$E$29</c:f>
              <c:numCache>
                <c:formatCode>0.000</c:formatCode>
                <c:ptCount val="4"/>
                <c:pt idx="0">
                  <c:v>0.87831579999999998</c:v>
                </c:pt>
                <c:pt idx="1">
                  <c:v>0.86140349999999999</c:v>
                </c:pt>
                <c:pt idx="2">
                  <c:v>0.69298249999999995</c:v>
                </c:pt>
                <c:pt idx="3">
                  <c:v>0.63508770000000003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SS'!$F$17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SS'!$F$26:$F$29</c:f>
              <c:numCache>
                <c:formatCode>0.000</c:formatCode>
                <c:ptCount val="4"/>
                <c:pt idx="0">
                  <c:v>0.87494740000000004</c:v>
                </c:pt>
                <c:pt idx="1">
                  <c:v>0.8552632</c:v>
                </c:pt>
                <c:pt idx="2">
                  <c:v>0.83157890000000001</c:v>
                </c:pt>
                <c:pt idx="3">
                  <c:v>0.80701750000000005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SS'!$G$17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SS'!$G$26:$G$29</c:f>
              <c:numCache>
                <c:formatCode>0.000</c:formatCode>
                <c:ptCount val="4"/>
                <c:pt idx="0">
                  <c:v>0.85557890000000003</c:v>
                </c:pt>
                <c:pt idx="1">
                  <c:v>0.82631580000000004</c:v>
                </c:pt>
                <c:pt idx="2">
                  <c:v>0.62631579999999998</c:v>
                </c:pt>
                <c:pt idx="3">
                  <c:v>0.5789474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SS'!$H$17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SS'!$H$26:$H$29</c:f>
              <c:numCache>
                <c:formatCode>0.000</c:formatCode>
                <c:ptCount val="4"/>
                <c:pt idx="0">
                  <c:v>0.87073679999999998</c:v>
                </c:pt>
                <c:pt idx="1">
                  <c:v>0.77543859999999998</c:v>
                </c:pt>
                <c:pt idx="2">
                  <c:v>0.55614039999999998</c:v>
                </c:pt>
                <c:pt idx="3">
                  <c:v>0.42807020000000001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SS'!$I$17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SS'!$I$26:$I$29</c:f>
              <c:numCache>
                <c:formatCode>0.000</c:formatCode>
                <c:ptCount val="4"/>
                <c:pt idx="0">
                  <c:v>0.83831580000000006</c:v>
                </c:pt>
                <c:pt idx="1">
                  <c:v>0.77543859999999998</c:v>
                </c:pt>
                <c:pt idx="2">
                  <c:v>0.55087719999999996</c:v>
                </c:pt>
                <c:pt idx="3">
                  <c:v>0.43157889999999999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SS'!$J$17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SS'!$J$26:$J$29</c:f>
              <c:numCache>
                <c:formatCode>0.000</c:formatCode>
                <c:ptCount val="4"/>
                <c:pt idx="0">
                  <c:v>0.91621050000000004</c:v>
                </c:pt>
                <c:pt idx="1">
                  <c:v>0.85438599999999998</c:v>
                </c:pt>
                <c:pt idx="2">
                  <c:v>0.64736839999999995</c:v>
                </c:pt>
                <c:pt idx="3">
                  <c:v>0.5964912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SS'!$K$17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SS'!$K$26:$K$29</c:f>
              <c:numCache>
                <c:formatCode>0.000</c:formatCode>
                <c:ptCount val="4"/>
                <c:pt idx="0">
                  <c:v>0.8193684</c:v>
                </c:pt>
                <c:pt idx="1">
                  <c:v>0.74122809999999995</c:v>
                </c:pt>
                <c:pt idx="2">
                  <c:v>0.57192980000000004</c:v>
                </c:pt>
                <c:pt idx="3">
                  <c:v>0.4912281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SS'!$L$17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SS'!$A$26:$A$29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SS'!$L$26:$L$29</c:f>
              <c:numCache>
                <c:formatCode>0.000</c:formatCode>
                <c:ptCount val="4"/>
                <c:pt idx="0">
                  <c:v>0.85389470000000001</c:v>
                </c:pt>
                <c:pt idx="1">
                  <c:v>0.83684210000000003</c:v>
                </c:pt>
                <c:pt idx="2">
                  <c:v>0.64035089999999995</c:v>
                </c:pt>
                <c:pt idx="3">
                  <c:v>0.58947369999999999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Specificity</a:t>
            </a:r>
          </a:p>
        </c:rich>
      </c:tx>
      <c:layout>
        <c:manualLayout>
          <c:xMode val="edge"/>
          <c:yMode val="edge"/>
          <c:x val="0.43480035607145612"/>
          <c:y val="2.89758599254040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23080190634065478"/>
          <c:w val="0.9403619018776499"/>
          <c:h val="0.62032595432149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SS'!$B$87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SS'!$B$88:$B$95</c:f>
              <c:numCache>
                <c:formatCode>0.000</c:formatCode>
                <c:ptCount val="8"/>
                <c:pt idx="0">
                  <c:v>0.92025319999999999</c:v>
                </c:pt>
                <c:pt idx="1">
                  <c:v>0.8387097</c:v>
                </c:pt>
                <c:pt idx="2">
                  <c:v>1</c:v>
                </c:pt>
                <c:pt idx="3">
                  <c:v>0.99831369999999997</c:v>
                </c:pt>
                <c:pt idx="4">
                  <c:v>0.9830508</c:v>
                </c:pt>
                <c:pt idx="5">
                  <c:v>1</c:v>
                </c:pt>
                <c:pt idx="6">
                  <c:v>0.9966102</c:v>
                </c:pt>
                <c:pt idx="7">
                  <c:v>0.99508079999999999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SS'!$C$87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SS'!$C$88:$C$95</c:f>
              <c:numCache>
                <c:formatCode>0.000</c:formatCode>
                <c:ptCount val="8"/>
                <c:pt idx="0">
                  <c:v>0.82531650000000001</c:v>
                </c:pt>
                <c:pt idx="1">
                  <c:v>0.62580650000000004</c:v>
                </c:pt>
                <c:pt idx="2">
                  <c:v>0.98823530000000004</c:v>
                </c:pt>
                <c:pt idx="3">
                  <c:v>1</c:v>
                </c:pt>
                <c:pt idx="4">
                  <c:v>0.979661</c:v>
                </c:pt>
                <c:pt idx="5">
                  <c:v>0.953125</c:v>
                </c:pt>
                <c:pt idx="6">
                  <c:v>0.93220340000000002</c:v>
                </c:pt>
                <c:pt idx="7">
                  <c:v>0.99508079999999999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SS'!$D$87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SS'!$D$88:$D$95</c:f>
              <c:numCache>
                <c:formatCode>0.000</c:formatCode>
                <c:ptCount val="8"/>
                <c:pt idx="0">
                  <c:v>0.70696199999999998</c:v>
                </c:pt>
                <c:pt idx="1">
                  <c:v>0.61935479999999998</c:v>
                </c:pt>
                <c:pt idx="2">
                  <c:v>0.94588240000000001</c:v>
                </c:pt>
                <c:pt idx="3">
                  <c:v>0.99797639999999999</c:v>
                </c:pt>
                <c:pt idx="4">
                  <c:v>0.66101690000000002</c:v>
                </c:pt>
                <c:pt idx="5">
                  <c:v>0.81562500000000004</c:v>
                </c:pt>
                <c:pt idx="6">
                  <c:v>0.42711860000000001</c:v>
                </c:pt>
                <c:pt idx="7">
                  <c:v>0.71300070000000004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SS'!$E$87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SS'!$E$88:$E$95</c:f>
              <c:numCache>
                <c:formatCode>0.000</c:formatCode>
                <c:ptCount val="8"/>
                <c:pt idx="0">
                  <c:v>0.78164560000000005</c:v>
                </c:pt>
                <c:pt idx="1">
                  <c:v>0.58064519999999997</c:v>
                </c:pt>
                <c:pt idx="2">
                  <c:v>0.96941180000000005</c:v>
                </c:pt>
                <c:pt idx="3">
                  <c:v>0.99932549999999998</c:v>
                </c:pt>
                <c:pt idx="4">
                  <c:v>0.92542369999999996</c:v>
                </c:pt>
                <c:pt idx="5">
                  <c:v>0.94062500000000004</c:v>
                </c:pt>
                <c:pt idx="6">
                  <c:v>0.90847460000000002</c:v>
                </c:pt>
                <c:pt idx="7">
                  <c:v>0.99044270000000001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SS'!$F$87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SS'!$F$88:$F$95</c:f>
              <c:numCache>
                <c:formatCode>0.000</c:formatCode>
                <c:ptCount val="8"/>
                <c:pt idx="0">
                  <c:v>0.5405063</c:v>
                </c:pt>
                <c:pt idx="1">
                  <c:v>0.75161290000000003</c:v>
                </c:pt>
                <c:pt idx="2">
                  <c:v>0.92235290000000003</c:v>
                </c:pt>
                <c:pt idx="3">
                  <c:v>0.85834739999999998</c:v>
                </c:pt>
                <c:pt idx="4">
                  <c:v>0.36949149999999997</c:v>
                </c:pt>
                <c:pt idx="5">
                  <c:v>0.7578125</c:v>
                </c:pt>
                <c:pt idx="6">
                  <c:v>0.30508469999999999</c:v>
                </c:pt>
                <c:pt idx="7">
                  <c:v>0.77793389999999996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SS'!$G$87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SS'!$G$88:$G$95</c:f>
              <c:numCache>
                <c:formatCode>0.000</c:formatCode>
                <c:ptCount val="8"/>
                <c:pt idx="0">
                  <c:v>0.81645570000000001</c:v>
                </c:pt>
                <c:pt idx="1">
                  <c:v>0.58064519999999997</c:v>
                </c:pt>
                <c:pt idx="2">
                  <c:v>0.98823530000000004</c:v>
                </c:pt>
                <c:pt idx="3">
                  <c:v>0.99966270000000002</c:v>
                </c:pt>
                <c:pt idx="4">
                  <c:v>0.9830508</c:v>
                </c:pt>
                <c:pt idx="5">
                  <c:v>0.91718750000000004</c:v>
                </c:pt>
                <c:pt idx="6">
                  <c:v>0.9830508</c:v>
                </c:pt>
                <c:pt idx="7">
                  <c:v>0.98903719999999995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SS'!$H$87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SS'!$H$88:$H$95</c:f>
              <c:numCache>
                <c:formatCode>0.000</c:formatCode>
                <c:ptCount val="8"/>
                <c:pt idx="0">
                  <c:v>0.821519</c:v>
                </c:pt>
                <c:pt idx="1">
                  <c:v>0.70322580000000001</c:v>
                </c:pt>
                <c:pt idx="2">
                  <c:v>1</c:v>
                </c:pt>
                <c:pt idx="3">
                  <c:v>0.99831369999999997</c:v>
                </c:pt>
                <c:pt idx="4">
                  <c:v>0.94915249999999995</c:v>
                </c:pt>
                <c:pt idx="5">
                  <c:v>0.99375000000000002</c:v>
                </c:pt>
                <c:pt idx="6">
                  <c:v>0.9966102</c:v>
                </c:pt>
                <c:pt idx="7">
                  <c:v>0.99718899999999999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SS'!$I$87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SS'!$I$88:$I$95</c:f>
              <c:numCache>
                <c:formatCode>0.000</c:formatCode>
                <c:ptCount val="8"/>
                <c:pt idx="0">
                  <c:v>0.8348101</c:v>
                </c:pt>
                <c:pt idx="1">
                  <c:v>0.6741935</c:v>
                </c:pt>
                <c:pt idx="2">
                  <c:v>0.98823530000000004</c:v>
                </c:pt>
                <c:pt idx="3">
                  <c:v>0.99865090000000001</c:v>
                </c:pt>
                <c:pt idx="4">
                  <c:v>0.94237289999999996</c:v>
                </c:pt>
                <c:pt idx="5">
                  <c:v>0.99531250000000004</c:v>
                </c:pt>
                <c:pt idx="6">
                  <c:v>0.96949149999999995</c:v>
                </c:pt>
                <c:pt idx="7">
                  <c:v>0.99718899999999999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SS'!$J$87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SS'!$J$88:$J$95</c:f>
              <c:numCache>
                <c:formatCode>0.000</c:formatCode>
                <c:ptCount val="8"/>
                <c:pt idx="0">
                  <c:v>0.81139240000000001</c:v>
                </c:pt>
                <c:pt idx="1">
                  <c:v>0.60645159999999998</c:v>
                </c:pt>
                <c:pt idx="2">
                  <c:v>0.94117649999999997</c:v>
                </c:pt>
                <c:pt idx="3">
                  <c:v>1</c:v>
                </c:pt>
                <c:pt idx="4">
                  <c:v>0.98644069999999995</c:v>
                </c:pt>
                <c:pt idx="5">
                  <c:v>0.91093749999999996</c:v>
                </c:pt>
                <c:pt idx="6">
                  <c:v>0.97627120000000001</c:v>
                </c:pt>
                <c:pt idx="7">
                  <c:v>0.98791289999999998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SS'!$K$87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SS'!$K$88:$K$95</c:f>
              <c:numCache>
                <c:formatCode>0.000</c:formatCode>
                <c:ptCount val="8"/>
                <c:pt idx="0">
                  <c:v>0.87974680000000005</c:v>
                </c:pt>
                <c:pt idx="1">
                  <c:v>0.72580650000000002</c:v>
                </c:pt>
                <c:pt idx="2">
                  <c:v>1</c:v>
                </c:pt>
                <c:pt idx="3">
                  <c:v>0.99831369999999997</c:v>
                </c:pt>
                <c:pt idx="4">
                  <c:v>0.979661</c:v>
                </c:pt>
                <c:pt idx="5">
                  <c:v>0.93906250000000002</c:v>
                </c:pt>
                <c:pt idx="6">
                  <c:v>0.96949149999999995</c:v>
                </c:pt>
                <c:pt idx="7">
                  <c:v>0.99297259999999998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SS'!$L$87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SS'!$A$88:$A$95</c:f>
              <c:strCache>
                <c:ptCount val="8"/>
                <c:pt idx="0">
                  <c:v>Yeast 1</c:v>
                </c:pt>
                <c:pt idx="1">
                  <c:v>Haberman</c:v>
                </c:pt>
                <c:pt idx="2">
                  <c:v>Ecoli 2</c:v>
                </c:pt>
                <c:pt idx="3">
                  <c:v>Segment 0 </c:v>
                </c:pt>
                <c:pt idx="4">
                  <c:v>Glass 2</c:v>
                </c:pt>
                <c:pt idx="5">
                  <c:v>Yeast 1vs7 </c:v>
                </c:pt>
                <c:pt idx="6">
                  <c:v>Glass 5</c:v>
                </c:pt>
                <c:pt idx="7">
                  <c:v>White Wine 8-9</c:v>
                </c:pt>
              </c:strCache>
            </c:strRef>
          </c:cat>
          <c:val>
            <c:numRef>
              <c:f>'SVM SS'!$L$88:$L$95</c:f>
              <c:numCache>
                <c:formatCode>0.000</c:formatCode>
                <c:ptCount val="8"/>
                <c:pt idx="0">
                  <c:v>0.81582279999999996</c:v>
                </c:pt>
                <c:pt idx="1">
                  <c:v>0.61290319999999998</c:v>
                </c:pt>
                <c:pt idx="2">
                  <c:v>0.98823530000000004</c:v>
                </c:pt>
                <c:pt idx="3">
                  <c:v>1</c:v>
                </c:pt>
                <c:pt idx="4">
                  <c:v>0.9830508</c:v>
                </c:pt>
                <c:pt idx="5">
                  <c:v>0.9296875</c:v>
                </c:pt>
                <c:pt idx="6">
                  <c:v>0.96949149999999995</c:v>
                </c:pt>
                <c:pt idx="7">
                  <c:v>0.9883345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SVM Specificity</a:t>
            </a:r>
          </a:p>
        </c:rich>
      </c:tx>
      <c:layout>
        <c:manualLayout>
          <c:xMode val="edge"/>
          <c:yMode val="edge"/>
          <c:x val="0.44570571700896677"/>
          <c:y val="1.26502638313661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06020857562298E-2"/>
          <c:y val="0.19602501034676054"/>
          <c:w val="0.9403619018776499"/>
          <c:h val="0.65510291752453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'SVM SS'!$B$87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SS'!$B$96:$B$99</c:f>
              <c:numCache>
                <c:formatCode>0.000</c:formatCode>
                <c:ptCount val="4"/>
                <c:pt idx="0">
                  <c:v>0.91266380000000003</c:v>
                </c:pt>
                <c:pt idx="1">
                  <c:v>0.95633190000000001</c:v>
                </c:pt>
                <c:pt idx="2">
                  <c:v>0.98427949999999997</c:v>
                </c:pt>
                <c:pt idx="3">
                  <c:v>0.99737989999999999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01A-8F83-34E56481BD28}"/>
            </c:ext>
          </c:extLst>
        </c:ser>
        <c:ser>
          <c:idx val="1"/>
          <c:order val="1"/>
          <c:tx>
            <c:strRef>
              <c:f>'SVM SS'!$C$87</c:f>
              <c:strCache>
                <c:ptCount val="1"/>
                <c:pt idx="0">
                  <c:v>Over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SS'!$C$96:$C$99</c:f>
              <c:numCache>
                <c:formatCode>0.000</c:formatCode>
                <c:ptCount val="4"/>
                <c:pt idx="0">
                  <c:v>0.86043670000000005</c:v>
                </c:pt>
                <c:pt idx="1">
                  <c:v>0.87510920000000003</c:v>
                </c:pt>
                <c:pt idx="2">
                  <c:v>0.9117904</c:v>
                </c:pt>
                <c:pt idx="3">
                  <c:v>0.92943229999999999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01A-8F83-34E56481BD28}"/>
            </c:ext>
          </c:extLst>
        </c:ser>
        <c:ser>
          <c:idx val="2"/>
          <c:order val="2"/>
          <c:tx>
            <c:strRef>
              <c:f>'SVM SS'!$D$87</c:f>
              <c:strCache>
                <c:ptCount val="1"/>
                <c:pt idx="0">
                  <c:v>Under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SS'!$D$96:$D$99</c:f>
              <c:numCache>
                <c:formatCode>0.000</c:formatCode>
                <c:ptCount val="4"/>
                <c:pt idx="0">
                  <c:v>0.82008729999999996</c:v>
                </c:pt>
                <c:pt idx="1">
                  <c:v>0.79912660000000002</c:v>
                </c:pt>
                <c:pt idx="2">
                  <c:v>0.77135370000000003</c:v>
                </c:pt>
                <c:pt idx="3">
                  <c:v>0.77222710000000006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9-401A-8F83-34E56481BD28}"/>
            </c:ext>
          </c:extLst>
        </c:ser>
        <c:ser>
          <c:idx val="3"/>
          <c:order val="3"/>
          <c:tx>
            <c:strRef>
              <c:f>'SVM SS'!$E$87</c:f>
              <c:strCache>
                <c:ptCount val="1"/>
                <c:pt idx="0">
                  <c:v>Both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SS'!$E$96:$E$99</c:f>
              <c:numCache>
                <c:formatCode>0.000</c:formatCode>
                <c:ptCount val="4"/>
                <c:pt idx="0">
                  <c:v>0.8351092</c:v>
                </c:pt>
                <c:pt idx="1">
                  <c:v>0.86480349999999995</c:v>
                </c:pt>
                <c:pt idx="2">
                  <c:v>0.88751089999999999</c:v>
                </c:pt>
                <c:pt idx="3">
                  <c:v>0.90777289999999999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9-401A-8F83-34E56481BD28}"/>
            </c:ext>
          </c:extLst>
        </c:ser>
        <c:ser>
          <c:idx val="4"/>
          <c:order val="4"/>
          <c:tx>
            <c:strRef>
              <c:f>'SVM SS'!$F$87</c:f>
              <c:strCache>
                <c:ptCount val="1"/>
                <c:pt idx="0">
                  <c:v>Rose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SS'!$F$96:$F$99</c:f>
              <c:numCache>
                <c:formatCode>0.000</c:formatCode>
                <c:ptCount val="4"/>
                <c:pt idx="0">
                  <c:v>0.75475979999999998</c:v>
                </c:pt>
                <c:pt idx="1">
                  <c:v>0.77222710000000006</c:v>
                </c:pt>
                <c:pt idx="2">
                  <c:v>0.77799130000000005</c:v>
                </c:pt>
                <c:pt idx="3">
                  <c:v>0.76436680000000001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01A-8F83-34E56481BD28}"/>
            </c:ext>
          </c:extLst>
        </c:ser>
        <c:ser>
          <c:idx val="5"/>
          <c:order val="5"/>
          <c:tx>
            <c:strRef>
              <c:f>'SVM SS'!$G$87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SS'!$G$96:$G$99</c:f>
              <c:numCache>
                <c:formatCode>0.000</c:formatCode>
                <c:ptCount val="4"/>
                <c:pt idx="0">
                  <c:v>0.87196510000000005</c:v>
                </c:pt>
                <c:pt idx="1">
                  <c:v>0.88087340000000003</c:v>
                </c:pt>
                <c:pt idx="2">
                  <c:v>0.91772929999999997</c:v>
                </c:pt>
                <c:pt idx="3">
                  <c:v>0.92820959999999997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9-401A-8F83-34E56481BD28}"/>
            </c:ext>
          </c:extLst>
        </c:ser>
        <c:ser>
          <c:idx val="6"/>
          <c:order val="6"/>
          <c:tx>
            <c:strRef>
              <c:f>'SVM SS'!$H$87</c:f>
              <c:strCache>
                <c:ptCount val="1"/>
                <c:pt idx="0">
                  <c:v>BLS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SS'!$H$96:$H$99</c:f>
              <c:numCache>
                <c:formatCode>0.000</c:formatCode>
                <c:ptCount val="4"/>
                <c:pt idx="0">
                  <c:v>0.83860259999999998</c:v>
                </c:pt>
                <c:pt idx="1">
                  <c:v>0.88506549999999995</c:v>
                </c:pt>
                <c:pt idx="2">
                  <c:v>0.93938860000000002</c:v>
                </c:pt>
                <c:pt idx="3">
                  <c:v>0.97764189999999995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9-401A-8F83-34E56481BD28}"/>
            </c:ext>
          </c:extLst>
        </c:ser>
        <c:ser>
          <c:idx val="7"/>
          <c:order val="7"/>
          <c:tx>
            <c:strRef>
              <c:f>'SVM SS'!$I$87</c:f>
              <c:strCache>
                <c:ptCount val="1"/>
                <c:pt idx="0">
                  <c:v>SLS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SS'!$I$96:$I$99</c:f>
              <c:numCache>
                <c:formatCode>0.000</c:formatCode>
                <c:ptCount val="4"/>
                <c:pt idx="0">
                  <c:v>0.88384280000000004</c:v>
                </c:pt>
                <c:pt idx="1">
                  <c:v>0.9175546</c:v>
                </c:pt>
                <c:pt idx="2">
                  <c:v>0.93606990000000001</c:v>
                </c:pt>
                <c:pt idx="3">
                  <c:v>0.97641920000000004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9-401A-8F83-34E56481BD28}"/>
            </c:ext>
          </c:extLst>
        </c:ser>
        <c:ser>
          <c:idx val="8"/>
          <c:order val="8"/>
          <c:tx>
            <c:strRef>
              <c:f>'SVM SS'!$J$87</c:f>
              <c:strCache>
                <c:ptCount val="1"/>
                <c:pt idx="0">
                  <c:v>Adasyn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SS'!$J$96:$J$99</c:f>
              <c:numCache>
                <c:formatCode>0.000</c:formatCode>
                <c:ptCount val="4"/>
                <c:pt idx="0">
                  <c:v>0.79982529999999996</c:v>
                </c:pt>
                <c:pt idx="1">
                  <c:v>0.85641920000000005</c:v>
                </c:pt>
                <c:pt idx="2">
                  <c:v>0.91109169999999995</c:v>
                </c:pt>
                <c:pt idx="3">
                  <c:v>0.92104799999999998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9-401A-8F83-34E56481BD28}"/>
            </c:ext>
          </c:extLst>
        </c:ser>
        <c:ser>
          <c:idx val="9"/>
          <c:order val="9"/>
          <c:tx>
            <c:strRef>
              <c:f>'SVM SS'!$K$87</c:f>
              <c:strCache>
                <c:ptCount val="1"/>
                <c:pt idx="0">
                  <c:v>DBS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SS'!$K$96:$K$99</c:f>
              <c:numCache>
                <c:formatCode>0.000</c:formatCode>
                <c:ptCount val="4"/>
                <c:pt idx="0">
                  <c:v>0.88908299999999996</c:v>
                </c:pt>
                <c:pt idx="1">
                  <c:v>0.91737990000000003</c:v>
                </c:pt>
                <c:pt idx="2">
                  <c:v>0.93519649999999999</c:v>
                </c:pt>
                <c:pt idx="3">
                  <c:v>0.94183410000000001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F9-401A-8F83-34E56481BD28}"/>
            </c:ext>
          </c:extLst>
        </c:ser>
        <c:ser>
          <c:idx val="10"/>
          <c:order val="10"/>
          <c:tx>
            <c:strRef>
              <c:f>'SVM SS'!$L$87</c:f>
              <c:strCache>
                <c:ptCount val="1"/>
                <c:pt idx="0">
                  <c:v>TLS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SS'!$A$96:$A$99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SS'!$L$96:$L$99</c:f>
              <c:numCache>
                <c:formatCode>0.000</c:formatCode>
                <c:ptCount val="4"/>
                <c:pt idx="0">
                  <c:v>0.87248910000000002</c:v>
                </c:pt>
                <c:pt idx="1">
                  <c:v>0.88279479999999999</c:v>
                </c:pt>
                <c:pt idx="2">
                  <c:v>0.91703060000000003</c:v>
                </c:pt>
                <c:pt idx="3">
                  <c:v>0.92716160000000003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9-401A-8F83-34E56481B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515487736"/>
        <c:axId val="515487416"/>
      </c:barChart>
      <c:catAx>
        <c:axId val="5154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416"/>
        <c:crosses val="autoZero"/>
        <c:auto val="1"/>
        <c:lblAlgn val="ctr"/>
        <c:lblOffset val="100"/>
        <c:noMultiLvlLbl val="0"/>
      </c:catAx>
      <c:valAx>
        <c:axId val="51548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Rank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 F1'!$B$136</c:f>
              <c:strCache>
                <c:ptCount val="1"/>
                <c:pt idx="0">
                  <c:v>Best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F1'!$B$137:$B$147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1E8-84E9-4D99B6E5CFA5}"/>
            </c:ext>
          </c:extLst>
        </c:ser>
        <c:ser>
          <c:idx val="1"/>
          <c:order val="1"/>
          <c:tx>
            <c:strRef>
              <c:f>'SVM F1'!$C$136</c:f>
              <c:strCache>
                <c:ptCount val="1"/>
                <c:pt idx="0">
                  <c:v>Top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F1'!$C$137:$C$147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9-41E8-84E9-4D99B6E5CFA5}"/>
            </c:ext>
          </c:extLst>
        </c:ser>
        <c:ser>
          <c:idx val="2"/>
          <c:order val="2"/>
          <c:tx>
            <c:strRef>
              <c:f>'SVM F1'!$D$136</c:f>
              <c:strCache>
                <c:ptCount val="1"/>
                <c:pt idx="0">
                  <c:v>Bottom 3</c:v>
                </c:pt>
              </c:strCache>
            </c:strRef>
          </c:tx>
          <c:spPr>
            <a:solidFill>
              <a:srgbClr val="FF6D09"/>
            </a:solidFill>
            <a:ln>
              <a:solidFill>
                <a:srgbClr val="FF6D09"/>
              </a:solidFill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F1'!$D$137:$D$147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9-41E8-84E9-4D99B6E5CFA5}"/>
            </c:ext>
          </c:extLst>
        </c:ser>
        <c:ser>
          <c:idx val="3"/>
          <c:order val="3"/>
          <c:tx>
            <c:strRef>
              <c:f>'SVM F1'!$E$136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'SVM F1'!$A$137:$A$147</c:f>
              <c:strCache>
                <c:ptCount val="11"/>
                <c:pt idx="0">
                  <c:v>Original</c:v>
                </c:pt>
                <c:pt idx="1">
                  <c:v>Over</c:v>
                </c:pt>
                <c:pt idx="2">
                  <c:v>Under</c:v>
                </c:pt>
                <c:pt idx="3">
                  <c:v>Both</c:v>
                </c:pt>
                <c:pt idx="4">
                  <c:v>Rose</c:v>
                </c:pt>
                <c:pt idx="5">
                  <c:v>Smote</c:v>
                </c:pt>
                <c:pt idx="6">
                  <c:v>BLS</c:v>
                </c:pt>
                <c:pt idx="7">
                  <c:v>SLS</c:v>
                </c:pt>
                <c:pt idx="8">
                  <c:v>Adasyn</c:v>
                </c:pt>
                <c:pt idx="9">
                  <c:v>DBS</c:v>
                </c:pt>
                <c:pt idx="10">
                  <c:v>TLS</c:v>
                </c:pt>
              </c:strCache>
            </c:strRef>
          </c:cat>
          <c:val>
            <c:numRef>
              <c:f>'SVM F1'!$E$137:$E$147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9-41E8-84E9-4D99B6E5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1904"/>
        <c:axId val="551903504"/>
      </c:barChart>
      <c:catAx>
        <c:axId val="5519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3504"/>
        <c:crosses val="autoZero"/>
        <c:auto val="1"/>
        <c:lblAlgn val="ctr"/>
        <c:lblOffset val="100"/>
        <c:noMultiLvlLbl val="0"/>
      </c:catAx>
      <c:valAx>
        <c:axId val="551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between Undersampling and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834249530481463E-2"/>
          <c:y val="0.27378888924539518"/>
          <c:w val="0.9715112700253391"/>
          <c:h val="0.57069372413101016"/>
        </c:manualLayout>
      </c:layout>
      <c:lineChart>
        <c:grouping val="standard"/>
        <c:varyColors val="0"/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solidFill>
                  <a:srgbClr val="FF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F1'!$D$126:$D$134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9-476D-BC36-74B50DD5AA29}"/>
            </c:ext>
          </c:extLst>
        </c:ser>
        <c:ser>
          <c:idx val="4"/>
          <c:order val="4"/>
          <c:tx>
            <c:strRef>
              <c:f>'SVM F1'!$F$125</c:f>
              <c:strCache>
                <c:ptCount val="1"/>
                <c:pt idx="0">
                  <c:v>Rose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F1'!$F$126:$F$134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9-476D-BC36-74B50DD5AA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F1'!$B$125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F1'!$B$126:$B$134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B9-476D-BC36-74B50DD5AA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F1'!$C$125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F1'!$C$126:$C$134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B9-476D-BC36-74B50DD5AA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F1'!$E$126:$E$134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B9-476D-BC36-74B50DD5AA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F1'!$G$126:$G$134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B9-476D-BC36-74B50DD5AA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F1'!$H$126:$H$134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B9-476D-BC36-74B50DD5AA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F1'!$I$126:$I$134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B9-476D-BC36-74B50DD5AA2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F1'!$J$125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F1'!$J$126:$J$134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B9-476D-BC36-74B50DD5AA2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F1'!$K$126:$K$134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B9-476D-BC36-74B50DD5AA2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F1'!$L$125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F1'!$L$126:$L$134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B9-476D-BC36-74B50DD5AA29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Oversampling vs</a:t>
            </a:r>
            <a:r>
              <a:rPr lang="en-GB" baseline="0"/>
              <a:t> Undersampling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74439137259434E-2"/>
          <c:y val="0.26105075206945283"/>
          <c:w val="0.93401253964753905"/>
          <c:h val="0.60323162729658797"/>
        </c:manualLayout>
      </c:layout>
      <c:lineChart>
        <c:grouping val="standard"/>
        <c:varyColors val="0"/>
        <c:ser>
          <c:idx val="1"/>
          <c:order val="1"/>
          <c:tx>
            <c:strRef>
              <c:f>'SVM F1'!$C$125</c:f>
              <c:strCache>
                <c:ptCount val="1"/>
                <c:pt idx="0">
                  <c:v>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F1'!$A$126:$A$133</c:f>
              <c:strCache>
                <c:ptCount val="8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</c:strCache>
            </c:strRef>
          </c:cat>
          <c:val>
            <c:numRef>
              <c:f>'SVM F1'!$C$126:$C$133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8-4937-A69B-785517D3917C}"/>
            </c:ext>
          </c:extLst>
        </c:ser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F1'!$A$126:$A$133</c:f>
              <c:strCache>
                <c:ptCount val="8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</c:strCache>
            </c:strRef>
          </c:cat>
          <c:val>
            <c:numRef>
              <c:f>'SVM F1'!$D$126:$D$133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8-4937-A69B-785517D391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F1'!$B$125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F1'!$B$126:$B$133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68-4937-A69B-785517D391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F1'!$E$126:$E$133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68-4937-A69B-785517D391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F1'!$F$125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F1'!$F$126:$F$133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68-4937-A69B-785517D391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F1'!$G$126:$G$133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68-4937-A69B-785517D391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F1'!$H$126:$H$133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68-4937-A69B-785517D391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F1'!$I$126:$I$133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68-4937-A69B-785517D3917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F1'!$J$125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F1'!$J$126:$J$133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68-4937-A69B-785517D391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F1'!$K$126:$K$133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68-4937-A69B-785517D391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F1'!$L$125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F1'!$A$126:$A$133</c15:sqref>
                        </c15:formulaRef>
                      </c:ext>
                    </c:extLst>
                    <c:strCache>
                      <c:ptCount val="8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F1'!$L$126:$L$133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68-4937-A69B-785517D3917C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Border-Line vs Safe-Level SMOTE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'SVM F1'!$H$260</c:f>
              <c:strCache>
                <c:ptCount val="1"/>
                <c:pt idx="0">
                  <c:v>BLS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F1'!$H$261:$H$264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A-4AF0-AF46-6F466CD0038E}"/>
            </c:ext>
          </c:extLst>
        </c:ser>
        <c:ser>
          <c:idx val="7"/>
          <c:order val="7"/>
          <c:tx>
            <c:strRef>
              <c:f>'SVM F1'!$I$260</c:f>
              <c:strCache>
                <c:ptCount val="1"/>
                <c:pt idx="0">
                  <c:v>SLS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F1'!$A$261:$A$264</c:f>
              <c:strCache>
                <c:ptCount val="4"/>
                <c:pt idx="0">
                  <c:v>Phoneme2</c:v>
                </c:pt>
                <c:pt idx="1">
                  <c:v>Phoneme5</c:v>
                </c:pt>
                <c:pt idx="2">
                  <c:v>Phoneme10</c:v>
                </c:pt>
                <c:pt idx="3">
                  <c:v>Phoneme20</c:v>
                </c:pt>
              </c:strCache>
            </c:strRef>
          </c:cat>
          <c:val>
            <c:numRef>
              <c:f>'SVM F1'!$I$261:$I$264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7A-4AF0-AF46-6F466CD003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32080"/>
        <c:axId val="55343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'SVM F1'!$B$260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F1'!$B$261:$B$264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7A-4AF0-AF46-6F466CD003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F1'!$C$260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F1'!$C$261:$C$264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7A-4AF0-AF46-6F466CD003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F1'!$D$260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F1'!$D$261:$D$264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7A-4AF0-AF46-6F466CD003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F1'!$E$260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F1'!$E$261:$E$264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7A-4AF0-AF46-6F466CD0038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F1'!$F$260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F1'!$F$261:$F$264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7A-4AF0-AF46-6F466CD003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F1'!$G$260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F1'!$G$261:$G$264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7A-4AF0-AF46-6F466CD0038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F1'!$J$260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F1'!$J$261:$J$264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7A-4AF0-AF46-6F466CD0038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F1'!$K$260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F1'!$K$261:$K$264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7A-4AF0-AF46-6F466CD0038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F1'!$L$260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F1'!$A$261:$A$264</c15:sqref>
                        </c15:formulaRef>
                      </c:ext>
                    </c:extLst>
                    <c:strCache>
                      <c:ptCount val="4"/>
                      <c:pt idx="0">
                        <c:v>Phoneme2</c:v>
                      </c:pt>
                      <c:pt idx="1">
                        <c:v>Phoneme5</c:v>
                      </c:pt>
                      <c:pt idx="2">
                        <c:v>Phoneme10</c:v>
                      </c:pt>
                      <c:pt idx="3">
                        <c:v>Phoneme20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F1'!$L$261:$L$264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7A-4AF0-AF46-6F466CD0038E}"/>
                  </c:ext>
                </c:extLst>
              </c15:ser>
            </c15:filteredLineSeries>
          </c:ext>
        </c:extLst>
      </c:lineChart>
      <c:catAx>
        <c:axId val="553432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7840"/>
        <c:crosses val="autoZero"/>
        <c:auto val="1"/>
        <c:lblAlgn val="ctr"/>
        <c:lblOffset val="100"/>
        <c:noMultiLvlLbl val="0"/>
      </c:catAx>
      <c:valAx>
        <c:axId val="55343784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34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TLS</a:t>
            </a:r>
            <a:r>
              <a:rPr lang="en-GB" baseline="0"/>
              <a:t> vs Undersampling vs Original Ranking.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75573340217721E-2"/>
          <c:y val="0.18834261157476187"/>
          <c:w val="0.90834011015016569"/>
          <c:h val="0.69943309142976484"/>
        </c:manualLayout>
      </c:layout>
      <c:lineChart>
        <c:grouping val="standard"/>
        <c:varyColors val="0"/>
        <c:ser>
          <c:idx val="0"/>
          <c:order val="0"/>
          <c:tx>
            <c:strRef>
              <c:f>'SVM F1'!$B$125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F1'!$B$126:$B$134</c:f>
              <c:numCache>
                <c:formatCode>General</c:formatCode>
                <c:ptCount val="9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454-4BC5-9A25-CEB5975919B4}"/>
            </c:ext>
          </c:extLst>
        </c:ser>
        <c:ser>
          <c:idx val="2"/>
          <c:order val="2"/>
          <c:tx>
            <c:strRef>
              <c:f>'SVM F1'!$D$125</c:f>
              <c:strCache>
                <c:ptCount val="1"/>
                <c:pt idx="0">
                  <c:v>Under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F1'!$D$126:$D$134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454-4BC5-9A25-CEB5975919B4}"/>
            </c:ext>
          </c:extLst>
        </c:ser>
        <c:ser>
          <c:idx val="10"/>
          <c:order val="10"/>
          <c:tx>
            <c:strRef>
              <c:f>'SVM F1'!$L$125</c:f>
              <c:strCache>
                <c:ptCount val="1"/>
                <c:pt idx="0">
                  <c:v>TLS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'SVM F1'!$A$126:$A$134</c:f>
              <c:strCache>
                <c:ptCount val="9"/>
                <c:pt idx="0">
                  <c:v>Yeast 1 (2.46)</c:v>
                </c:pt>
                <c:pt idx="1">
                  <c:v>Haberman (2.78)</c:v>
                </c:pt>
                <c:pt idx="2">
                  <c:v>Ecoli 2 (5.46)</c:v>
                </c:pt>
                <c:pt idx="3">
                  <c:v>Segment 0 (6.02)</c:v>
                </c:pt>
                <c:pt idx="4">
                  <c:v>Glass 2 (11.59)</c:v>
                </c:pt>
                <c:pt idx="5">
                  <c:v>Yeast 1vs7 (14.3)</c:v>
                </c:pt>
                <c:pt idx="6">
                  <c:v>Glass 5 (22.78)</c:v>
                </c:pt>
                <c:pt idx="7">
                  <c:v>White Wine 8-9 (26.21)</c:v>
                </c:pt>
                <c:pt idx="8">
                  <c:v> </c:v>
                </c:pt>
              </c:strCache>
            </c:strRef>
          </c:cat>
          <c:val>
            <c:numRef>
              <c:f>'SVM F1'!$L$126:$L$134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454-4BC5-9A25-CEB5975919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12720"/>
        <c:axId val="619911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'SVM F1'!$C$125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'SVM F1'!$C$126:$C$134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54-4BC5-9A25-CEB5975919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F1'!$E$125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F1'!$E$126:$E$134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54-4BC5-9A25-CEB5975919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F1'!$F$125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F1'!$F$126:$F$134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54-4BC5-9A25-CEB5975919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F1'!$G$125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F1'!$G$126:$G$134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54-4BC5-9A25-CEB5975919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F1'!$H$125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F1'!$H$126:$H$134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54-4BC5-9A25-CEB5975919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F1'!$I$125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F1'!$I$126:$I$134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54-4BC5-9A25-CEB5975919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F1'!$J$125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rgbClr val="FF6D09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rgbClr val="FF6D09"/>
                    </a:solidFill>
                    <a:ln>
                      <a:solidFill>
                        <a:srgbClr val="FF6D09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F1'!$J$126:$J$134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54-4BC5-9A25-CEB5975919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F1'!$K$125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'SVM F1'!$A$126:$A$134</c15:sqref>
                        </c15:formulaRef>
                      </c:ext>
                    </c:extLst>
                    <c:strCache>
                      <c:ptCount val="9"/>
                      <c:pt idx="0">
                        <c:v>Yeast 1 (2.46)</c:v>
                      </c:pt>
                      <c:pt idx="1">
                        <c:v>Haberman (2.78)</c:v>
                      </c:pt>
                      <c:pt idx="2">
                        <c:v>Ecoli 2 (5.46)</c:v>
                      </c:pt>
                      <c:pt idx="3">
                        <c:v>Segment 0 (6.02)</c:v>
                      </c:pt>
                      <c:pt idx="4">
                        <c:v>Glass 2 (11.59)</c:v>
                      </c:pt>
                      <c:pt idx="5">
                        <c:v>Yeast 1vs7 (14.3)</c:v>
                      </c:pt>
                      <c:pt idx="6">
                        <c:v>Glass 5 (22.78)</c:v>
                      </c:pt>
                      <c:pt idx="7">
                        <c:v>White Wine 8-9 (26.21)</c:v>
                      </c:pt>
                      <c:pt idx="8">
                        <c:v>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'SVM F1'!$K$126:$K$134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54-4BC5-9A25-CEB5975919B4}"/>
                  </c:ext>
                </c:extLst>
              </c15:ser>
            </c15:filteredLineSeries>
          </c:ext>
        </c:extLst>
      </c:lineChart>
      <c:catAx>
        <c:axId val="619912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1120"/>
        <c:crosses val="autoZero"/>
        <c:auto val="1"/>
        <c:lblAlgn val="ctr"/>
        <c:lblOffset val="100"/>
        <c:noMultiLvlLbl val="0"/>
      </c:catAx>
      <c:valAx>
        <c:axId val="619911120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99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Rank Dependant on Dataset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F1'!$B$219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'SVM F1'!$A$220:$A$227</c15:sqref>
                  </c15:fullRef>
                </c:ext>
              </c:extLst>
              <c:f>'SVM F1'!$A$221:$A$227</c:f>
              <c:strCache>
                <c:ptCount val="7"/>
                <c:pt idx="0">
                  <c:v>Ecoli 2 (0.898)</c:v>
                </c:pt>
                <c:pt idx="1">
                  <c:v>Yeast 1 (0.539)</c:v>
                </c:pt>
                <c:pt idx="2">
                  <c:v>Glass 2 (0.439)</c:v>
                </c:pt>
                <c:pt idx="3">
                  <c:v>Glass 5 (0.432)</c:v>
                </c:pt>
                <c:pt idx="4">
                  <c:v>White Wine 8-9 (0.416)</c:v>
                </c:pt>
                <c:pt idx="5">
                  <c:v>Haberman (0.387)</c:v>
                </c:pt>
                <c:pt idx="6">
                  <c:v>Yeast 1vs7 (0.173)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F1'!$B$220:$B$227</c15:sqref>
                  </c15:fullRef>
                </c:ext>
              </c:extLst>
              <c:f>'SVM F1'!$B$221:$B$227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0-4690-82FA-947EB8E22F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12216"/>
        <c:axId val="538809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'SVM F1'!$C$219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'SVM F1'!$C$220:$C$227</c15:sqref>
                        </c15:fullRef>
                        <c15:formulaRef>
                          <c15:sqref>'SVM F1'!$C$221:$C$227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20-4690-82FA-947EB8E22F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F1'!$D$219</c15:sqref>
                        </c15:formulaRef>
                      </c:ext>
                    </c:extLst>
                    <c:strCache>
                      <c:ptCount val="1"/>
                      <c:pt idx="0">
                        <c:v>Under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F1'!$D$220:$D$227</c15:sqref>
                        </c15:fullRef>
                        <c15:formulaRef>
                          <c15:sqref>'SVM F1'!$D$221:$D$227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20-4690-82FA-947EB8E22F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F1'!$E$219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F1'!$E$220:$E$227</c15:sqref>
                        </c15:fullRef>
                        <c15:formulaRef>
                          <c15:sqref>'SVM F1'!$E$221:$E$227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20-4690-82FA-947EB8E22F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F1'!$F$219</c15:sqref>
                        </c15:formulaRef>
                      </c:ext>
                    </c:extLst>
                    <c:strCache>
                      <c:ptCount val="1"/>
                      <c:pt idx="0">
                        <c:v>Rose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F1'!$F$220:$F$227</c15:sqref>
                        </c15:fullRef>
                        <c15:formulaRef>
                          <c15:sqref>'SVM F1'!$F$221:$F$227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20-4690-82FA-947EB8E22F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F1'!$G$219</c15:sqref>
                        </c15:formulaRef>
                      </c:ext>
                    </c:extLst>
                    <c:strCache>
                      <c:ptCount val="1"/>
                      <c:pt idx="0">
                        <c:v>Smote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F1'!$G$220:$G$227</c15:sqref>
                        </c15:fullRef>
                        <c15:formulaRef>
                          <c15:sqref>'SVM F1'!$G$221:$G$227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20-4690-82FA-947EB8E22F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F1'!$H$219</c15:sqref>
                        </c15:formulaRef>
                      </c:ext>
                    </c:extLst>
                    <c:strCache>
                      <c:ptCount val="1"/>
                      <c:pt idx="0">
                        <c:v>BLS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F1'!$H$220:$H$227</c15:sqref>
                        </c15:fullRef>
                        <c15:formulaRef>
                          <c15:sqref>'SVM F1'!$H$221:$H$227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20-4690-82FA-947EB8E22F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F1'!$I$219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F1'!$I$220:$I$227</c15:sqref>
                        </c15:fullRef>
                        <c15:formulaRef>
                          <c15:sqref>'SVM F1'!$I$221:$I$227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20-4690-82FA-947EB8E22FB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F1'!$J$219</c15:sqref>
                        </c15:formulaRef>
                      </c:ext>
                    </c:extLst>
                    <c:strCache>
                      <c:ptCount val="1"/>
                      <c:pt idx="0">
                        <c:v>Adasyn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F1'!$J$220:$J$227</c15:sqref>
                        </c15:fullRef>
                        <c15:formulaRef>
                          <c15:sqref>'SVM F1'!$J$221:$J$227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20-4690-82FA-947EB8E22FB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F1'!$K$219</c15:sqref>
                        </c15:formulaRef>
                      </c:ext>
                    </c:extLst>
                    <c:strCache>
                      <c:ptCount val="1"/>
                      <c:pt idx="0">
                        <c:v>DBS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F1'!$K$220:$K$227</c15:sqref>
                        </c15:fullRef>
                        <c15:formulaRef>
                          <c15:sqref>'SVM F1'!$K$221:$K$227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20-4690-82FA-947EB8E22FB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 F1'!$L$219</c15:sqref>
                        </c15:formulaRef>
                      </c:ext>
                    </c:extLst>
                    <c:strCache>
                      <c:ptCount val="1"/>
                      <c:pt idx="0">
                        <c:v>TLS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'SVM F1'!$A$220:$A$227</c15:sqref>
                        </c15:fullRef>
                        <c15:formulaRef>
                          <c15:sqref>'SVM F1'!$A$221:$A$227</c15:sqref>
                        </c15:formulaRef>
                      </c:ext>
                    </c:extLst>
                    <c:strCache>
                      <c:ptCount val="7"/>
                      <c:pt idx="0">
                        <c:v>Ecoli 2 (0.898)</c:v>
                      </c:pt>
                      <c:pt idx="1">
                        <c:v>Yeast 1 (0.539)</c:v>
                      </c:pt>
                      <c:pt idx="2">
                        <c:v>Glass 2 (0.439)</c:v>
                      </c:pt>
                      <c:pt idx="3">
                        <c:v>Glass 5 (0.432)</c:v>
                      </c:pt>
                      <c:pt idx="4">
                        <c:v>White Wine 8-9 (0.416)</c:v>
                      </c:pt>
                      <c:pt idx="5">
                        <c:v>Haberman (0.387)</c:v>
                      </c:pt>
                      <c:pt idx="6">
                        <c:v>Yeast 1vs7 (0.173)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'SVM F1'!$L$220:$L$227</c15:sqref>
                        </c15:fullRef>
                        <c15:formulaRef>
                          <c15:sqref>'SVM F1'!$L$221:$L$227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20-4690-82FA-947EB8E22FBD}"/>
                  </c:ext>
                </c:extLst>
              </c15:ser>
            </c15:filteredLineSeries>
          </c:ext>
        </c:extLst>
      </c:lineChart>
      <c:catAx>
        <c:axId val="5388122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9336"/>
        <c:crosses val="autoZero"/>
        <c:auto val="1"/>
        <c:lblAlgn val="ctr"/>
        <c:lblOffset val="100"/>
        <c:noMultiLvlLbl val="0"/>
      </c:catAx>
      <c:valAx>
        <c:axId val="538809336"/>
        <c:scaling>
          <c:orientation val="maxMin"/>
          <c:max val="11"/>
          <c:min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8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31</xdr:row>
      <xdr:rowOff>68580</xdr:rowOff>
    </xdr:from>
    <xdr:to>
      <xdr:col>15</xdr:col>
      <xdr:colOff>106680</xdr:colOff>
      <xdr:row>57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D4C64-92AC-41BF-AFEC-6A8E29AC8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906780</xdr:colOff>
      <xdr:row>59</xdr:row>
      <xdr:rowOff>106680</xdr:rowOff>
    </xdr:from>
    <xdr:to>
      <xdr:col>15</xdr:col>
      <xdr:colOff>121920</xdr:colOff>
      <xdr:row>84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968AC-ABB8-4134-A0A2-AF855521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914400</xdr:colOff>
      <xdr:row>89</xdr:row>
      <xdr:rowOff>7620</xdr:rowOff>
    </xdr:from>
    <xdr:to>
      <xdr:col>15</xdr:col>
      <xdr:colOff>188258</xdr:colOff>
      <xdr:row>110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325B0-5F08-4DD3-8068-6B14CD351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8965</xdr:colOff>
      <xdr:row>149</xdr:row>
      <xdr:rowOff>53340</xdr:rowOff>
    </xdr:from>
    <xdr:to>
      <xdr:col>15</xdr:col>
      <xdr:colOff>1344705</xdr:colOff>
      <xdr:row>168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A73661-12E4-4232-95C1-499B326A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35860</xdr:colOff>
      <xdr:row>169</xdr:row>
      <xdr:rowOff>161365</xdr:rowOff>
    </xdr:from>
    <xdr:to>
      <xdr:col>15</xdr:col>
      <xdr:colOff>1335741</xdr:colOff>
      <xdr:row>186</xdr:row>
      <xdr:rowOff>43031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1F5904-9E73-407F-8ACB-8D85E639C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1386839</xdr:colOff>
      <xdr:row>187</xdr:row>
      <xdr:rowOff>7620</xdr:rowOff>
    </xdr:from>
    <xdr:to>
      <xdr:col>16</xdr:col>
      <xdr:colOff>0</xdr:colOff>
      <xdr:row>204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A88EF-0CDB-42F0-A71F-7C595123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1359946</xdr:colOff>
      <xdr:row>266</xdr:row>
      <xdr:rowOff>168985</xdr:rowOff>
    </xdr:from>
    <xdr:to>
      <xdr:col>11</xdr:col>
      <xdr:colOff>430306</xdr:colOff>
      <xdr:row>288</xdr:row>
      <xdr:rowOff>115645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C5C3-9DDF-48FC-827F-DB80DB59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1389529</xdr:colOff>
      <xdr:row>229</xdr:row>
      <xdr:rowOff>170328</xdr:rowOff>
    </xdr:from>
    <xdr:to>
      <xdr:col>18</xdr:col>
      <xdr:colOff>510988</xdr:colOff>
      <xdr:row>250</xdr:row>
      <xdr:rowOff>125505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D759BC-47C7-4665-B9B5-FADAD5D4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31375</xdr:colOff>
      <xdr:row>290</xdr:row>
      <xdr:rowOff>1</xdr:rowOff>
    </xdr:from>
    <xdr:to>
      <xdr:col>11</xdr:col>
      <xdr:colOff>430306</xdr:colOff>
      <xdr:row>311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3A83-F9BA-463C-9DE9-036153FA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1371598</xdr:colOff>
      <xdr:row>313</xdr:row>
      <xdr:rowOff>161364</xdr:rowOff>
    </xdr:from>
    <xdr:to>
      <xdr:col>12</xdr:col>
      <xdr:colOff>53787</xdr:colOff>
      <xdr:row>337</xdr:row>
      <xdr:rowOff>161365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74405D-23B7-4034-A324-96896608F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340</xdr:row>
      <xdr:rowOff>0</xdr:rowOff>
    </xdr:from>
    <xdr:to>
      <xdr:col>12</xdr:col>
      <xdr:colOff>8964</xdr:colOff>
      <xdr:row>361</xdr:row>
      <xdr:rowOff>125955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FA5E0C-A452-46B1-B298-8F6EAD6A2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198118</xdr:colOff>
      <xdr:row>84</xdr:row>
      <xdr:rowOff>16999</xdr:rowOff>
    </xdr:from>
    <xdr:to>
      <xdr:col>8</xdr:col>
      <xdr:colOff>720968</xdr:colOff>
      <xdr:row>101</xdr:row>
      <xdr:rowOff>114887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7A860-BEE7-42D5-99EB-B55E2B6E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213946</xdr:colOff>
      <xdr:row>49</xdr:row>
      <xdr:rowOff>149469</xdr:rowOff>
    </xdr:from>
    <xdr:to>
      <xdr:col>8</xdr:col>
      <xdr:colOff>424961</xdr:colOff>
      <xdr:row>64</xdr:row>
      <xdr:rowOff>167054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346E1-5636-43BC-A70E-F4C25859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252046</xdr:colOff>
      <xdr:row>113</xdr:row>
      <xdr:rowOff>14654</xdr:rowOff>
    </xdr:from>
    <xdr:to>
      <xdr:col>10</xdr:col>
      <xdr:colOff>463062</xdr:colOff>
      <xdr:row>128</xdr:row>
      <xdr:rowOff>32238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E02E2C-A70C-4EAE-8E0F-5ABC29F57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54429</xdr:colOff>
      <xdr:row>65</xdr:row>
      <xdr:rowOff>5444</xdr:rowOff>
    </xdr:from>
    <xdr:to>
      <xdr:col>8</xdr:col>
      <xdr:colOff>685800</xdr:colOff>
      <xdr:row>83</xdr:row>
      <xdr:rowOff>32657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814CD-B868-4991-A46C-C359B341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849087</xdr:colOff>
      <xdr:row>76</xdr:row>
      <xdr:rowOff>5442</xdr:rowOff>
    </xdr:from>
    <xdr:to>
      <xdr:col>20</xdr:col>
      <xdr:colOff>174171</xdr:colOff>
      <xdr:row>97</xdr:row>
      <xdr:rowOff>65313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5AD5D1-EA8D-4365-8760-E3717A02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49</xdr:row>
      <xdr:rowOff>168727</xdr:rowOff>
    </xdr:from>
    <xdr:to>
      <xdr:col>18</xdr:col>
      <xdr:colOff>10885</xdr:colOff>
      <xdr:row>65</xdr:row>
      <xdr:rowOff>32656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0DDBE-C812-4BA7-A2C6-6CF65E4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495300</xdr:colOff>
      <xdr:row>20</xdr:row>
      <xdr:rowOff>66402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6AA7A-2407-4529-8D0F-23C225DAE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16</xdr:col>
      <xdr:colOff>22860</xdr:colOff>
      <xdr:row>44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70702-0AE1-473A-A89E-07AA03909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16</xdr:col>
      <xdr:colOff>38100</xdr:colOff>
      <xdr:row>67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39526-98BC-4E22-B606-D84D4193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601980</xdr:colOff>
      <xdr:row>70</xdr:row>
      <xdr:rowOff>0</xdr:rowOff>
    </xdr:from>
    <xdr:to>
      <xdr:col>15</xdr:col>
      <xdr:colOff>556260</xdr:colOff>
      <xdr:row>91</xdr:row>
      <xdr:rowOff>105591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2232E-499A-4DB3-9446-B2970370C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586740</xdr:colOff>
      <xdr:row>94</xdr:row>
      <xdr:rowOff>144780</xdr:rowOff>
    </xdr:from>
    <xdr:to>
      <xdr:col>16</xdr:col>
      <xdr:colOff>116093</xdr:colOff>
      <xdr:row>119</xdr:row>
      <xdr:rowOff>123713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4F412-ECBA-4474-A676-3834BA2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601980</xdr:colOff>
      <xdr:row>127</xdr:row>
      <xdr:rowOff>15240</xdr:rowOff>
    </xdr:from>
    <xdr:to>
      <xdr:col>16</xdr:col>
      <xdr:colOff>198120</xdr:colOff>
      <xdr:row>148</xdr:row>
      <xdr:rowOff>54237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2449AC-EFF2-4662-BBC3-3DD1FBE90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15</xdr:col>
      <xdr:colOff>586740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A9B7F8-45D4-4BFA-8B11-9E4C8596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16</xdr:col>
      <xdr:colOff>15240</xdr:colOff>
      <xdr:row>197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08C251-37D5-4B2C-86C5-EC8048670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16</xdr:col>
      <xdr:colOff>38100</xdr:colOff>
      <xdr:row>220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623AA4-DEE9-4D5D-9920-28FF1DB5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224</xdr:row>
      <xdr:rowOff>0</xdr:rowOff>
    </xdr:from>
    <xdr:to>
      <xdr:col>15</xdr:col>
      <xdr:colOff>594360</xdr:colOff>
      <xdr:row>244</xdr:row>
      <xdr:rowOff>62753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276E0D-CDE3-483F-AEE9-B1458773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15</xdr:col>
      <xdr:colOff>579120</xdr:colOff>
      <xdr:row>269</xdr:row>
      <xdr:rowOff>50651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5FD023-504A-4A68-BDDC-4E4F42B3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16</xdr:col>
      <xdr:colOff>7620</xdr:colOff>
      <xdr:row>295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125FE9-86D1-4A36-9000-B45C6F31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299</xdr:row>
      <xdr:rowOff>0</xdr:rowOff>
    </xdr:from>
    <xdr:to>
      <xdr:col>15</xdr:col>
      <xdr:colOff>563880</xdr:colOff>
      <xdr:row>323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FE1F1B-FAFB-4EC6-B4B3-258C913B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327</xdr:row>
      <xdr:rowOff>0</xdr:rowOff>
    </xdr:from>
    <xdr:to>
      <xdr:col>16</xdr:col>
      <xdr:colOff>45720</xdr:colOff>
      <xdr:row>349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9C44CA-3567-4E55-B340-14851C88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33</xdr:row>
      <xdr:rowOff>83820</xdr:rowOff>
    </xdr:from>
    <xdr:to>
      <xdr:col>16</xdr:col>
      <xdr:colOff>68580</xdr:colOff>
      <xdr:row>54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86B6-7E52-41D5-ADCA-CA393643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34</xdr:row>
      <xdr:rowOff>15240</xdr:rowOff>
    </xdr:from>
    <xdr:to>
      <xdr:col>19</xdr:col>
      <xdr:colOff>15240</xdr:colOff>
      <xdr:row>57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10587-8937-4130-8FEA-220F0AB1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1021976</xdr:colOff>
      <xdr:row>31</xdr:row>
      <xdr:rowOff>13447</xdr:rowOff>
    </xdr:from>
    <xdr:to>
      <xdr:col>18</xdr:col>
      <xdr:colOff>17928</xdr:colOff>
      <xdr:row>55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22745-F4C6-4BED-93A1-16139493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35</xdr:row>
      <xdr:rowOff>7620</xdr:rowOff>
    </xdr:from>
    <xdr:to>
      <xdr:col>16</xdr:col>
      <xdr:colOff>464820</xdr:colOff>
      <xdr:row>59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39612-12D0-4EAD-8D1B-0FB7EF99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61</xdr:row>
      <xdr:rowOff>137160</xdr:rowOff>
    </xdr:from>
    <xdr:to>
      <xdr:col>17</xdr:col>
      <xdr:colOff>45720</xdr:colOff>
      <xdr:row>83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500E9-D002-4657-BE7D-701EF7CFB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861060</xdr:colOff>
      <xdr:row>102</xdr:row>
      <xdr:rowOff>106680</xdr:rowOff>
    </xdr:from>
    <xdr:to>
      <xdr:col>13</xdr:col>
      <xdr:colOff>198120</xdr:colOff>
      <xdr:row>125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9C7DF-D10E-43B7-ADF8-0B3532F9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127</xdr:row>
      <xdr:rowOff>22860</xdr:rowOff>
    </xdr:from>
    <xdr:to>
      <xdr:col>14</xdr:col>
      <xdr:colOff>22860</xdr:colOff>
      <xdr:row>150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2826C1-2C84-413E-AFC0-D8083821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4C1D2-46E4-4226-8954-D237F40CA9D9}" name="Table1" displayName="Table1" ref="A1:P13" totalsRowShown="0">
  <autoFilter ref="A1:P13" xr:uid="{0276D048-C4A6-4EA6-94A3-9FC6AB64F083}"/>
  <tableColumns count="16">
    <tableColumn id="1" xr3:uid="{23760B80-4D25-4C2C-95D5-FE15AEBF3CAA}" name="Dataset Name"/>
    <tableColumn id="2" xr3:uid="{C9F77B04-DE81-4D7E-9BA2-00C8092F9DE8}" name="Number Of Features"/>
    <tableColumn id="3" xr3:uid="{75830E79-B21A-41D8-8835-4140356ED749}" name="Instances"/>
    <tableColumn id="4" xr3:uid="{651795A4-8508-4A0F-906F-377521D911CD}" name="Imbalance Ratio"/>
    <tableColumn id="5" xr3:uid="{57341438-891B-407C-83C6-EAC2E43A1EEA}" name="Original"/>
    <tableColumn id="6" xr3:uid="{5A31D883-2951-4702-B4BB-1C29F53F816C}" name="Over"/>
    <tableColumn id="7" xr3:uid="{5AE6EF45-5E47-4B0B-83DF-441DECE96DB2}" name="Under"/>
    <tableColumn id="8" xr3:uid="{7FD0D8A8-DA89-4DCE-9433-B5BD2547D939}" name="Both"/>
    <tableColumn id="9" xr3:uid="{1EAE89FC-C9A4-4C17-BFE2-2AB7A7788353}" name="Rose" dataDxfId="275"/>
    <tableColumn id="10" xr3:uid="{2A37CA96-4D74-4CCE-8C90-0A0041C02C37}" name="Smote"/>
    <tableColumn id="11" xr3:uid="{20EAD021-C404-4EA4-9245-2B1F40948B9A}" name="BLS"/>
    <tableColumn id="12" xr3:uid="{00187DF2-ADE5-4B17-91E2-AD49D599D00D}" name="SLS"/>
    <tableColumn id="13" xr3:uid="{D852B9DF-B3FB-455A-91B7-9EAE6AAC3EBA}" name="Adasyn"/>
    <tableColumn id="14" xr3:uid="{AFF5ED1C-7F5E-4F52-978C-0EEEEAF34FAB}" name="DBS"/>
    <tableColumn id="15" xr3:uid="{20EFC952-8D69-4790-8D95-3547ED5CA597}" name="TLS"/>
    <tableColumn id="16" xr3:uid="{6121BF6A-B822-4618-8D52-B3B0CC403A2D}" name="Weighed_F1" dataDxfId="27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C08D11-3190-4F2E-88BA-87A1192269F0}" name="Table12" displayName="Table12" ref="P219:Q227" totalsRowShown="0">
  <autoFilter ref="P219:Q227" xr:uid="{A2216D07-ADB3-483B-AD0D-AD5500A637A6}"/>
  <tableColumns count="2">
    <tableColumn id="1" xr3:uid="{F2DFC9DC-5389-42D2-BD35-F01F86481443}" name="Dataset Name" dataDxfId="224"/>
    <tableColumn id="2" xr3:uid="{D5FA2A8D-5DCA-4D22-8B85-EA10E9506657}" name="Average" dataDxfId="22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70B11-7602-45A9-B962-3D4E0888D2E9}" name="Table9" displayName="Table9" ref="A4:L6" totalsRowShown="0" headerRowDxfId="222">
  <autoFilter ref="A4:L6" xr:uid="{1E17E9D9-FBA5-40D7-BD04-254753894B81}"/>
  <tableColumns count="12">
    <tableColumn id="1" xr3:uid="{089E03C3-6C02-4016-8364-5A558E3F3676}" name="Column1"/>
    <tableColumn id="2" xr3:uid="{E4911F23-2F43-4B73-9640-AE15C1CC5C98}" name="Original"/>
    <tableColumn id="3" xr3:uid="{8E922BFC-94CF-467F-8138-34C20C7667FE}" name="Over"/>
    <tableColumn id="4" xr3:uid="{954318E9-6DE7-414C-8384-909AB4B3DCA1}" name="Under"/>
    <tableColumn id="5" xr3:uid="{ED78E7FA-03CB-4452-AEE4-D830A031BE01}" name="Both"/>
    <tableColumn id="6" xr3:uid="{DBDDDD86-EE28-431C-B2D1-023B3E8EA683}" name="Rose"/>
    <tableColumn id="7" xr3:uid="{00EFE2CB-9AA4-460E-8741-4E7FDF5C9B29}" name="Smote"/>
    <tableColumn id="8" xr3:uid="{2755139F-8A10-4C01-9E10-576103D4FBC4}" name="BLS"/>
    <tableColumn id="9" xr3:uid="{7C5484F4-6C89-4755-B383-DB1D5CAAE733}" name="SLS"/>
    <tableColumn id="10" xr3:uid="{D563C862-C36F-4896-9050-5C26744D86BE}" name="Adasyn"/>
    <tableColumn id="11" xr3:uid="{DE599C17-32CE-4147-957D-ABA4D556A14E}" name="DBS"/>
    <tableColumn id="12" xr3:uid="{07D78FF8-C3E0-44C5-A8BE-DDBC87E81DE4}" name="TL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3AFE24-E671-4147-BD42-85DCD9240CF0}" name="Table20" displayName="Table20" ref="A14:L16" totalsRowShown="0" headerRowDxfId="221">
  <autoFilter ref="A14:L16" xr:uid="{0B0C6F1E-0738-4AF8-A617-E65B9AD47402}"/>
  <tableColumns count="12">
    <tableColumn id="1" xr3:uid="{6B896D66-3351-429F-B3D4-0A2B930E29C7}" name="Column1"/>
    <tableColumn id="2" xr3:uid="{70A2D104-44C9-47FA-B902-C95908076EE5}" name="Original" dataDxfId="220"/>
    <tableColumn id="3" xr3:uid="{AA12BB41-7462-4DB0-926F-912BDF57CB1A}" name="Over" dataDxfId="219"/>
    <tableColumn id="4" xr3:uid="{AA7BE0DA-6176-42A2-A571-D965C8B6A35C}" name="Under" dataDxfId="218"/>
    <tableColumn id="5" xr3:uid="{1C7F176B-1788-4AA9-B190-A00A530FEB47}" name="Both" dataDxfId="217"/>
    <tableColumn id="6" xr3:uid="{A72FEC67-7399-4BBC-9B3D-2B142236F209}" name="Rose" dataDxfId="216"/>
    <tableColumn id="7" xr3:uid="{0ADC132C-7FDE-49A8-814E-16D6F0E35682}" name="Smote" dataDxfId="215"/>
    <tableColumn id="8" xr3:uid="{37A21F36-6E84-466C-9F67-E576D0F9ACD2}" name="BLS" dataDxfId="214"/>
    <tableColumn id="9" xr3:uid="{34B1C59B-C5C2-45AB-95E6-311CAF022F6F}" name="SLS" dataDxfId="213"/>
    <tableColumn id="10" xr3:uid="{C50E1C16-808F-4CA9-AE4A-4A3EAA1C9FE5}" name="Adasyn" dataDxfId="212"/>
    <tableColumn id="11" xr3:uid="{98535FAA-5154-49C4-A82B-60A1145EA31F}" name="DBS" dataDxfId="211"/>
    <tableColumn id="12" xr3:uid="{49B8EE98-AE83-4A06-B458-7027B543D76C}" name="TLS" dataDxfId="21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89C75B1-9FF3-479C-812E-3FF0073B4E00}" name="Table21" displayName="Table21" ref="A19:L21" totalsRowShown="0" headerRowDxfId="209">
  <autoFilter ref="A19:L21" xr:uid="{393AE29D-0495-435E-9951-5278F1A00A0C}"/>
  <tableColumns count="12">
    <tableColumn id="1" xr3:uid="{85BC065D-9868-466F-B548-7493215FE3EC}" name="Column1"/>
    <tableColumn id="2" xr3:uid="{E3328186-2481-4898-90A5-A42D31D73D04}" name="Original"/>
    <tableColumn id="3" xr3:uid="{381C5EEE-AD8D-4F4D-9D77-0A97079E3659}" name="Over"/>
    <tableColumn id="4" xr3:uid="{10C36304-1CCB-4829-A85C-EB4C904E9E2E}" name="Under"/>
    <tableColumn id="5" xr3:uid="{3B12AB0E-8E6D-4E15-AAD1-104C51A7C67B}" name="Both"/>
    <tableColumn id="6" xr3:uid="{432C3EEF-2FEC-459F-BA9A-2EF750859A4B}" name="Rose"/>
    <tableColumn id="7" xr3:uid="{B1B34C06-F5C8-47B1-BD2C-0E174E412F48}" name="Smote"/>
    <tableColumn id="8" xr3:uid="{45B8B634-E686-4834-B974-A04178026494}" name="BLS"/>
    <tableColumn id="9" xr3:uid="{C6908557-CC68-4281-B07D-5CE7183447CC}" name="SLS"/>
    <tableColumn id="10" xr3:uid="{6AA8D8E7-60B4-4202-8484-D37017F02E6C}" name="Adasyn"/>
    <tableColumn id="11" xr3:uid="{FAAFED78-CDC6-457C-A030-FFF7DA163C73}" name="DBS"/>
    <tableColumn id="12" xr3:uid="{3F81DE0D-F2C5-4516-A95B-F6EB10A95056}" name="TL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B52B115-2484-45B8-8749-123CE5014E6D}" name="Table2126" displayName="Table2126" ref="A39:L41" totalsRowShown="0" headerRowDxfId="208">
  <autoFilter ref="A39:L41" xr:uid="{A96F77D0-C41C-4166-9B27-15702DB5D432}"/>
  <tableColumns count="12">
    <tableColumn id="1" xr3:uid="{ADC4CE63-5F87-466F-90F3-BF2D0B3DB844}" name="Column1" dataDxfId="207"/>
    <tableColumn id="2" xr3:uid="{49DE601D-0688-4A15-85BC-9A4617336CDD}" name="Original"/>
    <tableColumn id="9" xr3:uid="{DE090113-61F8-41D8-942D-AC1E10044EDA}" name="SLS"/>
    <tableColumn id="3" xr3:uid="{F5625224-08DE-4D8F-B5EE-DDCC4861294D}" name="Over"/>
    <tableColumn id="8" xr3:uid="{6A0A17FB-3CAE-4751-9D1D-2E947B0AD4B0}" name="BLS"/>
    <tableColumn id="11" xr3:uid="{736D03D7-B45A-403A-90A7-06284604DAFB}" name="DBS"/>
    <tableColumn id="10" xr3:uid="{85A06046-F3C2-4367-9613-F0E07D531B08}" name="Adasyn"/>
    <tableColumn id="4" xr3:uid="{F8B11C59-5EF0-48B5-8159-42A1BABF7CC1}" name="Smote"/>
    <tableColumn id="5" xr3:uid="{8F989E6A-3048-4DD9-9DA8-F1A330D42EA5}" name="TLS"/>
    <tableColumn id="6" xr3:uid="{40C6F378-2951-4BA0-B36A-3E76A526398E}" name="Both"/>
    <tableColumn id="7" xr3:uid="{D3F282FB-98CF-446D-8EF8-E375170CDE4D}" name="Under"/>
    <tableColumn id="12" xr3:uid="{E7BB07C8-C1F2-4BF1-B94F-7E2978422AF0}" name="Ros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C9FCA-26A5-4FF0-AAB1-5CC4EDFFA749}" name="Table10" displayName="Table10" ref="A18:L31" totalsRowCount="1">
  <autoFilter ref="A18:L30" xr:uid="{53D6E61E-07CC-4112-A3B4-C080306E8E45}"/>
  <tableColumns count="12">
    <tableColumn id="1" xr3:uid="{C62AD049-9362-426C-A4DA-D585CC0D6502}" name="Dataset Name" totalsRowLabel="Average"/>
    <tableColumn id="2" xr3:uid="{0E9FDA2C-73FB-4974-BBDD-CC84FE370567}" name="Ori_Gmean" totalsRowFunction="custom" dataDxfId="206" totalsRowDxfId="205">
      <totalsRowFormula>AVERAGE(Table10[Ori_Gmean])</totalsRowFormula>
    </tableColumn>
    <tableColumn id="3" xr3:uid="{7EBBED0C-7255-4374-B480-B8ACF93E8D88}" name="Over_Gmean" totalsRowFunction="custom" dataDxfId="204" totalsRowDxfId="203">
      <totalsRowFormula>AVERAGE(Table10[Over_Gmean])</totalsRowFormula>
    </tableColumn>
    <tableColumn id="4" xr3:uid="{FB86EE95-A380-4EA8-95CE-EB4EA775933F}" name="Under_Gmean" totalsRowFunction="custom" dataDxfId="202" totalsRowDxfId="201">
      <totalsRowFormula>AVERAGE(Table10[Under_Gmean])</totalsRowFormula>
    </tableColumn>
    <tableColumn id="5" xr3:uid="{DD8BC392-2E69-4B41-B16A-004F9B6210A3}" name="Both_Gmean" totalsRowFunction="custom" dataDxfId="200" totalsRowDxfId="199">
      <totalsRowFormula>AVERAGE(Table10[Both_Gmean])</totalsRowFormula>
    </tableColumn>
    <tableColumn id="6" xr3:uid="{9A3C5A27-E58C-4435-94CC-39AE94A50436}" name="Rose_Gmean" totalsRowFunction="custom" dataDxfId="198" totalsRowDxfId="197">
      <totalsRowFormula>AVERAGE(Table10[Rose_Gmean])</totalsRowFormula>
    </tableColumn>
    <tableColumn id="7" xr3:uid="{736FDA1A-223D-4416-AD64-2F2773F0B13F}" name="Smote_Gmean" totalsRowFunction="custom" dataDxfId="196" totalsRowDxfId="195">
      <totalsRowFormula>AVERAGE(Table10[Smote_Gmean])</totalsRowFormula>
    </tableColumn>
    <tableColumn id="8" xr3:uid="{943CCDD6-23B9-4E4D-B951-0D78D577CBF2}" name="BLS_Gmean" totalsRowFunction="custom" dataDxfId="194" totalsRowDxfId="193">
      <totalsRowFormula>AVERAGE(Table10[BLS_Gmean])</totalsRowFormula>
    </tableColumn>
    <tableColumn id="9" xr3:uid="{03A4509E-D176-4E91-9928-53FE61CB746B}" name="SLS_Gmean" totalsRowFunction="custom" dataDxfId="192" totalsRowDxfId="191">
      <totalsRowFormula>AVERAGE(Table10[SLS_Gmean])</totalsRowFormula>
    </tableColumn>
    <tableColumn id="10" xr3:uid="{CB12E124-AC95-4B95-B29F-015941CA278A}" name="Adasyn_Gmean" totalsRowFunction="custom" dataDxfId="190" totalsRowDxfId="189">
      <totalsRowFormula>AVERAGE(Table10[Adasyn_Gmean])</totalsRowFormula>
    </tableColumn>
    <tableColumn id="11" xr3:uid="{5FD85047-7417-41E2-94DA-8E6FED178AA2}" name="DBS_Gmean" totalsRowFunction="custom" dataDxfId="188" totalsRowDxfId="187">
      <totalsRowFormula>AVERAGE(Table10[DBS_Gmean])</totalsRowFormula>
    </tableColumn>
    <tableColumn id="12" xr3:uid="{8EF7D8AB-7073-4E24-8630-AF428C18FEE9}" name="TLS_Gmean" totalsRowFunction="custom" dataDxfId="186" totalsRowDxfId="185">
      <totalsRowFormula>AVERAGE(Table10[TLS_Gmean])</totalsRow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ED761C-B0F3-430A-B83C-D9824B0D44A6}" name="Table11" displayName="Table11" ref="A1:P13" totalsRowShown="0">
  <autoFilter ref="A1:P13" xr:uid="{F0C81C6C-59C8-4E88-A2E1-2D68BB5603E4}"/>
  <tableColumns count="16">
    <tableColumn id="1" xr3:uid="{CAFE1DE0-01AD-45F7-ABDE-D6D133A5EE14}" name="Dataset Name"/>
    <tableColumn id="2" xr3:uid="{2D4F6128-CD6C-43BF-9970-75A7FD078CC1}" name=" Features"/>
    <tableColumn id="3" xr3:uid="{33222718-0EEC-4714-88B2-41D5CAE854AD}" name="Instances"/>
    <tableColumn id="4" xr3:uid="{DD879B9A-5FEC-4E9F-B940-2747E9234E48}" name="Imbalance Ratio"/>
    <tableColumn id="5" xr3:uid="{1AC1A6D2-3B2C-4EC0-BED4-339BDAA83686}" name="Original" dataDxfId="33"/>
    <tableColumn id="6" xr3:uid="{AB623D11-DEB2-46FE-9C45-DC74A59A6DC5}" name="Over" dataDxfId="32"/>
    <tableColumn id="7" xr3:uid="{E42E4F4A-F93F-428D-9DF5-2997DC23D2A9}" name="Under" dataDxfId="31"/>
    <tableColumn id="8" xr3:uid="{66EDDA96-E61A-4C69-BC4C-B31610CC635B}" name="Both" dataDxfId="30"/>
    <tableColumn id="9" xr3:uid="{86255C93-B5ED-42F9-A4F9-19E84DA78583}" name="Rose" dataDxfId="29"/>
    <tableColumn id="10" xr3:uid="{A9DA5C9F-F181-4B6A-A7DD-CFBE5EFBEB52}" name="Smote" dataDxfId="28"/>
    <tableColumn id="11" xr3:uid="{5AAF25D1-7F25-4A47-B5DE-B61E5B0814FB}" name="BLS" dataDxfId="27"/>
    <tableColumn id="12" xr3:uid="{8B62C993-8545-4477-9B79-772239C76DBB}" name="SLS" dataDxfId="26"/>
    <tableColumn id="13" xr3:uid="{81233403-9D22-4D26-BC78-DC64AB881A1C}" name="Adasyn" dataDxfId="25"/>
    <tableColumn id="14" xr3:uid="{08A8953E-2D05-4669-8ECD-8FF653AED5D2}" name="DBS" dataDxfId="24"/>
    <tableColumn id="15" xr3:uid="{DD926519-3000-43BA-A58E-6097E6827166}" name="TLS" dataDxfId="23"/>
    <tableColumn id="16" xr3:uid="{A7D3089C-FA59-4D2E-8F8E-25DB7EA62F50}" name="Weighed" dataDxfId="22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939F21-E5D3-4197-A0CF-C752713088C2}" name="Table3" displayName="Table3" ref="A18:L31" totalsRowCount="1">
  <autoFilter ref="A18:L30" xr:uid="{74E4D56B-55AC-4B16-9258-FA46FE9D6B46}"/>
  <tableColumns count="12">
    <tableColumn id="1" xr3:uid="{F6086E3C-CBDE-418C-8E01-60903FF19DF6}" name="Dataset Name"/>
    <tableColumn id="2" xr3:uid="{32C8C997-2493-4AB9-A061-33570892C4DA}" name="Ori_F1" totalsRowFunction="custom" dataDxfId="184" totalsRowDxfId="183">
      <totalsRowFormula>AVERAGE(Table3[Ori_F1])</totalsRowFormula>
    </tableColumn>
    <tableColumn id="3" xr3:uid="{22F61943-7C47-4CEB-9A8E-707E77A9C930}" name="Over_F1" totalsRowFunction="average" dataDxfId="182" totalsRowDxfId="181"/>
    <tableColumn id="4" xr3:uid="{7CC91572-9E25-42E2-BFA0-007309978341}" name="Under_F1" totalsRowFunction="average" dataDxfId="180" totalsRowDxfId="179"/>
    <tableColumn id="5" xr3:uid="{984EC147-4A4D-4AD6-8C10-696F95F346F9}" name="Both_F1" totalsRowFunction="average" dataDxfId="178" totalsRowDxfId="177"/>
    <tableColumn id="6" xr3:uid="{AE50465A-DC8F-417F-BBCF-6DDE6D532963}" name="Rose_F1" totalsRowFunction="average" dataDxfId="176" totalsRowDxfId="175"/>
    <tableColumn id="7" xr3:uid="{65CD4BE6-DCC4-480A-A2FF-3B54A646337F}" name="Smote_F1" totalsRowFunction="average" dataDxfId="174" totalsRowDxfId="173"/>
    <tableColumn id="8" xr3:uid="{19251B30-8456-4A79-A89F-05E199DC098F}" name="BLS_F1" totalsRowFunction="average" dataDxfId="172" totalsRowDxfId="171"/>
    <tableColumn id="9" xr3:uid="{2DF6C4B0-9B76-4A9B-B38C-71EBD8653C1C}" name="SLS_F1" totalsRowFunction="average" dataDxfId="170" totalsRowDxfId="169"/>
    <tableColumn id="10" xr3:uid="{CC522673-1B3B-409E-B03B-F486DCAC09EE}" name="Adasyn_F1" totalsRowFunction="average" dataDxfId="168" totalsRowDxfId="167"/>
    <tableColumn id="11" xr3:uid="{BA40F706-FC42-4093-9AFC-87D3353BBF44}" name="DBS_F1" totalsRowFunction="average" dataDxfId="166" totalsRowDxfId="165"/>
    <tableColumn id="12" xr3:uid="{49B028EA-F797-48D5-BDF2-AA5B83C228E1}" name="TLS_F1" totalsRowFunction="average" dataDxfId="164" totalsRowDxfId="163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2024E9-A83A-49D2-8CEB-7A9DBCCD5287}" name="Table14" displayName="Table14" ref="A1:O13" totalsRowShown="0">
  <autoFilter ref="A1:O13" xr:uid="{FDA9F9EC-9867-4D49-918C-0E2F80619349}"/>
  <tableColumns count="15">
    <tableColumn id="1" xr3:uid="{338DDA10-E8FB-4973-BD8E-BDD69348C4A7}" name="Dataset Name"/>
    <tableColumn id="2" xr3:uid="{0282F377-DC35-4766-96B4-44CF8E4BC140}" name="Number Of Features"/>
    <tableColumn id="3" xr3:uid="{87368509-1E7F-4DE4-84AC-D9818E64AC99}" name="Instances"/>
    <tableColumn id="4" xr3:uid="{E33F9C45-7500-4B7E-ABA3-22B2EE96236A}" name="Imbalance Ratio"/>
    <tableColumn id="5" xr3:uid="{6D2E3935-5FD1-4549-9B3E-F80D90386FAE}" name="Original" dataDxfId="21"/>
    <tableColumn id="6" xr3:uid="{96845237-E890-49BD-B3D5-4790215600E0}" name="Over" dataDxfId="20"/>
    <tableColumn id="7" xr3:uid="{D13EAB1B-280C-4FFF-9199-027AB5FA4A11}" name="Under" dataDxfId="19"/>
    <tableColumn id="8" xr3:uid="{36B5345E-E195-4137-8409-48663395B49D}" name="Both" dataDxfId="18"/>
    <tableColumn id="9" xr3:uid="{D052DA73-0242-4AFC-AADC-778A104D325D}" name="Rose" dataDxfId="17"/>
    <tableColumn id="10" xr3:uid="{B2528052-C7F4-4FF9-923E-4A84140E70FF}" name="Smote" dataDxfId="16"/>
    <tableColumn id="11" xr3:uid="{81ECD8B0-F5E1-4436-8529-7E687BA4C6F2}" name="BLS" dataDxfId="15"/>
    <tableColumn id="12" xr3:uid="{2BA0473C-7206-4046-A930-8F847D5BA0B2}" name="SLS" dataDxfId="14"/>
    <tableColumn id="13" xr3:uid="{7A57D402-4456-4502-83A6-FBED5BD59801}" name="Adasyn" dataDxfId="13"/>
    <tableColumn id="14" xr3:uid="{4066726F-DF66-4DB6-B89D-77171FE3BDD6}" name="DBS" dataDxfId="12"/>
    <tableColumn id="15" xr3:uid="{79295CB5-6A8F-449C-9796-23DF2656BAF4}" name="TLS" dataDxfId="11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A4B620-F844-4E24-9952-5F519A53036A}" name="Table4" displayName="Table4" ref="A17:L30" totalsRowCount="1">
  <autoFilter ref="A17:L29" xr:uid="{A2EC6949-E389-436C-B16E-FA9572045192}"/>
  <tableColumns count="12">
    <tableColumn id="1" xr3:uid="{B13F52C0-6AFE-482B-99CC-76AEBD13A9BA}" name="Dataset Name"/>
    <tableColumn id="2" xr3:uid="{63CA7FFC-7B11-40B4-97F0-E13D600B249F}" name="Ori_Gmean" totalsRowFunction="custom" dataDxfId="162" totalsRowDxfId="161">
      <totalsRowFormula>AVERAGE(Table4[Ori_Gmean])</totalsRowFormula>
    </tableColumn>
    <tableColumn id="3" xr3:uid="{0DF470F5-C56B-4A7A-899E-AAE8E99C1B64}" name="Over_Gmean" totalsRowFunction="custom" dataDxfId="160" totalsRowDxfId="159">
      <totalsRowFormula>AVERAGE(Table4[Over_Gmean])</totalsRowFormula>
    </tableColumn>
    <tableColumn id="4" xr3:uid="{81AB0100-477D-42F7-AC5F-BA267214AB04}" name="Under_Gmean" totalsRowFunction="custom" dataDxfId="158" totalsRowDxfId="157">
      <totalsRowFormula>AVERAGE(Table4[Under_Gmean])</totalsRowFormula>
    </tableColumn>
    <tableColumn id="5" xr3:uid="{9AE20B1C-EC7A-485F-BF53-F227C65F1E08}" name="Both_Gmean" totalsRowFunction="custom" dataDxfId="156" totalsRowDxfId="155">
      <totalsRowFormula>AVERAGE(Table4[Both_Gmean])</totalsRowFormula>
    </tableColumn>
    <tableColumn id="6" xr3:uid="{DA05A647-369E-4DB4-8CAD-73A5ACF97D82}" name="Rose_Gmean" totalsRowFunction="custom" dataDxfId="154" totalsRowDxfId="153">
      <totalsRowFormula>AVERAGE(Table4[Rose_Gmean])</totalsRowFormula>
    </tableColumn>
    <tableColumn id="7" xr3:uid="{4957F29B-1219-45C9-B1B6-D049C6BD9407}" name="Smote_Gmean" totalsRowFunction="custom" dataDxfId="152" totalsRowDxfId="151">
      <totalsRowFormula>AVERAGE(Table4[Smote_Gmean])</totalsRowFormula>
    </tableColumn>
    <tableColumn id="8" xr3:uid="{2614785C-5CF4-4ED2-870E-34180DA74284}" name="BLS_Gmean" totalsRowFunction="custom" dataDxfId="150" totalsRowDxfId="149">
      <totalsRowFormula>AVERAGE(Table4[BLS_Gmean])</totalsRowFormula>
    </tableColumn>
    <tableColumn id="9" xr3:uid="{A955B523-43E1-489A-A813-EB437A25AEA0}" name="SLS_Gmean" totalsRowFunction="custom" dataDxfId="148" totalsRowDxfId="147">
      <totalsRowFormula>AVERAGE(Table4[SLS_Gmean])</totalsRowFormula>
    </tableColumn>
    <tableColumn id="10" xr3:uid="{2A40B514-20AB-42B1-ACD0-2324B5A42B98}" name="Adasyn_Gmean" totalsRowFunction="custom" dataDxfId="146" totalsRowDxfId="145">
      <totalsRowFormula>AVERAGE(Table4[Adasyn_Gmean])</totalsRowFormula>
    </tableColumn>
    <tableColumn id="11" xr3:uid="{5BDFBD0C-1AF1-4573-841D-A9FE299395F0}" name="DBS_Gmean" totalsRowFunction="custom" dataDxfId="144" totalsRowDxfId="143">
      <totalsRowFormula>AVERAGE(Table4[DBS_Gmean])</totalsRowFormula>
    </tableColumn>
    <tableColumn id="12" xr3:uid="{D356B003-8230-4BC7-B00B-9E29EEDEBBCA}" name="TLS_Gmean" totalsRowFunction="custom" dataDxfId="142" totalsRowDxfId="141">
      <totalsRowFormula>AVERAGE(Table4[TLS_Gmean])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67C44-AB44-4E00-A733-46D99A2DF97D}" name="Table2" displayName="Table2" ref="A16:L29" totalsRowCount="1" headerRowDxfId="273" headerRowBorderDxfId="272" tableBorderDxfId="271">
  <autoFilter ref="A16:L28" xr:uid="{70068F33-A248-4A0D-A095-1949166B42C6}"/>
  <tableColumns count="12">
    <tableColumn id="1" xr3:uid="{774BFF9C-1E60-4347-BC93-50605EADE457}" name="Dataset Name"/>
    <tableColumn id="2" xr3:uid="{640A6AF8-DF1A-41E6-99A5-86B2FF7BF86B}" name="Original" totalsRowFunction="custom" totalsRowDxfId="270">
      <totalsRowFormula>AVERAGE(Table2[Original])</totalsRowFormula>
    </tableColumn>
    <tableColumn id="3" xr3:uid="{F64D06B3-18A8-4982-A8FE-5C75E9A9F953}" name="Over" totalsRowFunction="average" totalsRowDxfId="269"/>
    <tableColumn id="4" xr3:uid="{C9C40172-AE3E-4C54-8E6D-E4A53CC03DE4}" name="Under" totalsRowFunction="average" totalsRowDxfId="268"/>
    <tableColumn id="5" xr3:uid="{6B38FD4A-BC0F-463C-B2C5-5878AABCE691}" name="Both" totalsRowFunction="average" totalsRowDxfId="267"/>
    <tableColumn id="6" xr3:uid="{B7340F81-58D9-4FC1-87AD-2E19B6B5EA26}" name="Rose" totalsRowFunction="average" totalsRowDxfId="266"/>
    <tableColumn id="7" xr3:uid="{51A3FDB3-5923-4D10-92BC-732C4497B767}" name="Smote" totalsRowFunction="average" totalsRowDxfId="265"/>
    <tableColumn id="8" xr3:uid="{BC8689AC-877A-44EC-8111-0862D7E81282}" name="BLS" totalsRowFunction="average" totalsRowDxfId="264"/>
    <tableColumn id="9" xr3:uid="{7BD042C4-FF60-42D6-BC71-9F7AC332B3EB}" name="SLS" totalsRowFunction="average" totalsRowDxfId="263"/>
    <tableColumn id="10" xr3:uid="{41936FAB-BAC5-4144-9AB9-92980FF5A85B}" name="Adasyn" totalsRowFunction="average" totalsRowDxfId="262"/>
    <tableColumn id="11" xr3:uid="{927D0439-AC74-4AC5-8050-ECF1F5855CF6}" name="DBS" totalsRowFunction="average" totalsRowDxfId="261"/>
    <tableColumn id="12" xr3:uid="{EF2FB8BB-491E-4FEF-AF3B-194B80BC0347}" name="TLS" totalsRowFunction="average" totalsRowDxfId="260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708B95-8C79-4BA3-B6A4-96F04BBDC77F}" name="Table19" displayName="Table19" ref="A1:O13" totalsRowShown="0">
  <autoFilter ref="A1:O13" xr:uid="{6E2006CD-64A7-4ABA-89C3-86015CA5A037}"/>
  <tableColumns count="15">
    <tableColumn id="1" xr3:uid="{EE164737-2751-447C-A8C8-F912C73A75A7}" name="Dataset Name"/>
    <tableColumn id="2" xr3:uid="{186603A1-47B0-422B-8052-99ADF358561F}" name=" Features"/>
    <tableColumn id="3" xr3:uid="{2BB8B62B-8B40-40B6-9608-B7573ADF05E4}" name="Instances"/>
    <tableColumn id="4" xr3:uid="{45E99B4F-A109-4D0E-A2EE-AE0C861EB020}" name="Imbalance Ratio"/>
    <tableColumn id="5" xr3:uid="{5266A0CF-759A-477D-BAA8-4BBEB4FD6349}" name="Ori" dataDxfId="10"/>
    <tableColumn id="6" xr3:uid="{AABF01C4-60E3-4C0A-86B9-1D31E89BA413}" name="Over" dataDxfId="9"/>
    <tableColumn id="7" xr3:uid="{1E775438-BE90-4116-B071-610589F11556}" name="Under" dataDxfId="8"/>
    <tableColumn id="8" xr3:uid="{2CA786B0-51BE-4C27-9877-D53F24C86E3D}" name="Both" dataDxfId="7"/>
    <tableColumn id="9" xr3:uid="{8E4D5DD5-8D91-4F05-B39E-D9D1FD2DBD72}" name="Rose" dataDxfId="6"/>
    <tableColumn id="10" xr3:uid="{8813FBC4-CFAE-46B2-B53E-63D7C4D73EF5}" name="Smote" dataDxfId="5"/>
    <tableColumn id="11" xr3:uid="{E955A4CC-1872-4742-AA91-6F2D7B5D592F}" name="BLS" dataDxfId="4"/>
    <tableColumn id="12" xr3:uid="{5F49833E-5DA8-479B-BB0A-7199202923A4}" name="SLS" dataDxfId="3"/>
    <tableColumn id="13" xr3:uid="{D5968600-BE9D-4600-B52A-370049EFD373}" name="Adasyn" dataDxfId="2"/>
    <tableColumn id="14" xr3:uid="{DEB790FA-70AD-413C-A7A8-D3DD0EA7D8EB}" name="DBS" dataDxfId="1"/>
    <tableColumn id="15" xr3:uid="{1C1E0935-A7BB-438A-9E02-1972392BB3A8}" name="TLS" dataDxfId="0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0EDFFC-2770-4E59-91C1-54BC143F0B45}" name="Table6" displayName="Table6" ref="A17:L30" totalsRowCount="1" headerRowDxfId="140" dataDxfId="139" tableBorderDxfId="138">
  <autoFilter ref="A17:L29" xr:uid="{42E7045C-4577-4999-A3CE-1DB2D110C938}"/>
  <tableColumns count="12">
    <tableColumn id="1" xr3:uid="{1EDA7F62-5F3E-4EC8-BB94-3183E7B1073A}" name="Dataset Name" dataDxfId="137" totalsRowDxfId="136"/>
    <tableColumn id="2" xr3:uid="{3CBFB804-7601-416E-AD6F-1A8388CD9D03}" name="Original" totalsRowFunction="custom" dataDxfId="135" totalsRowDxfId="134">
      <totalsRowFormula>AVERAGE(B18:B29)</totalsRowFormula>
    </tableColumn>
    <tableColumn id="3" xr3:uid="{DCB24132-9F3D-4DFA-8BE6-33E16ED908A6}" name="Over" totalsRowFunction="custom" dataDxfId="133" totalsRowDxfId="132">
      <totalsRowFormula>AVERAGE(C18:C29)</totalsRowFormula>
    </tableColumn>
    <tableColumn id="4" xr3:uid="{07122AFA-5645-45E3-8259-DC239A1393EF}" name="Under" totalsRowFunction="custom" dataDxfId="131" totalsRowDxfId="130">
      <totalsRowFormula>AVERAGE(D18:D29)</totalsRowFormula>
    </tableColumn>
    <tableColumn id="5" xr3:uid="{18B346BB-4FED-4FDB-923B-FAC949C1E46C}" name="Both" totalsRowFunction="custom" dataDxfId="129" totalsRowDxfId="128">
      <totalsRowFormula>AVERAGE(E18:E29)</totalsRowFormula>
    </tableColumn>
    <tableColumn id="6" xr3:uid="{FB97C765-DB9B-4678-A07D-CF89DFD9B0C9}" name="Rose" totalsRowFunction="custom" dataDxfId="127" totalsRowDxfId="126">
      <totalsRowFormula>AVERAGE(F18:F29)</totalsRowFormula>
    </tableColumn>
    <tableColumn id="7" xr3:uid="{E1131FDE-7BD1-43AD-8A15-91994840BDA0}" name="Smote" totalsRowFunction="custom" dataDxfId="125" totalsRowDxfId="124">
      <totalsRowFormula>AVERAGE(G18:G29)</totalsRowFormula>
    </tableColumn>
    <tableColumn id="8" xr3:uid="{6FA9C8BB-EF9F-48C3-A796-0AAD817BB24F}" name="BLS" totalsRowFunction="custom" dataDxfId="123" totalsRowDxfId="122">
      <totalsRowFormula>AVERAGE(H18:H29)</totalsRowFormula>
    </tableColumn>
    <tableColumn id="9" xr3:uid="{5A209894-8D40-4CE3-BA01-25C22CD4E063}" name="SLS" totalsRowFunction="custom" dataDxfId="121" totalsRowDxfId="120">
      <totalsRowFormula>AVERAGE(I18:I29)</totalsRowFormula>
    </tableColumn>
    <tableColumn id="10" xr3:uid="{9381741B-66B9-42A1-8275-9B6C4DBDBBFC}" name="Adasyn" totalsRowFunction="custom" dataDxfId="119" totalsRowDxfId="118">
      <totalsRowFormula>AVERAGE(J18:J29)</totalsRowFormula>
    </tableColumn>
    <tableColumn id="11" xr3:uid="{6C199E7B-DEEB-4A7F-88EE-8F43FE109035}" name="DBS" totalsRowFunction="custom" dataDxfId="117" totalsRowDxfId="116">
      <totalsRowFormula>AVERAGE(K18:K29)</totalsRowFormula>
    </tableColumn>
    <tableColumn id="12" xr3:uid="{3C0DC4A6-5A54-4BBC-A50B-1DC7F47312E5}" name="TLS" totalsRowFunction="custom" dataDxfId="115" totalsRowDxfId="114">
      <totalsRowFormula>AVERAGE(L18:L29)</totalsRow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438421-4297-49BF-8C51-D41690B80827}" name="Table7" displayName="Table7" ref="A87:L100" totalsRowCount="1" headerRowDxfId="113" dataDxfId="112" tableBorderDxfId="111">
  <autoFilter ref="A87:L99" xr:uid="{2D4492D6-B171-40B2-BF7B-7F9BE04C9179}"/>
  <tableColumns count="12">
    <tableColumn id="1" xr3:uid="{AC590750-CFC6-4DE2-AAB3-6F60BC0A10BE}" name="Dataset Name" dataDxfId="110" totalsRowDxfId="109"/>
    <tableColumn id="2" xr3:uid="{42AC9757-209A-45C0-8E1B-05551560EFA3}" name="Original" totalsRowFunction="custom" dataDxfId="108" totalsRowDxfId="107">
      <totalsRowFormula>AVERAGE(B88:B99)</totalsRowFormula>
    </tableColumn>
    <tableColumn id="3" xr3:uid="{EDD61C71-3917-4B83-81C7-247D3A03AFDD}" name="Over" totalsRowFunction="custom" dataDxfId="106" totalsRowDxfId="105">
      <totalsRowFormula>AVERAGE(C88:C99)</totalsRowFormula>
    </tableColumn>
    <tableColumn id="4" xr3:uid="{4ADF1AB4-71A4-4A91-80AC-EA4F725FF678}" name="Under" totalsRowFunction="custom" dataDxfId="104" totalsRowDxfId="103">
      <totalsRowFormula>AVERAGE(D88:D99)</totalsRowFormula>
    </tableColumn>
    <tableColumn id="5" xr3:uid="{9CCD26C6-9441-44BD-92C2-6BEA72EFDC27}" name="Both" totalsRowFunction="custom" dataDxfId="102" totalsRowDxfId="101">
      <totalsRowFormula>AVERAGE(E88:E99)</totalsRowFormula>
    </tableColumn>
    <tableColumn id="6" xr3:uid="{5AA44D6B-FD0A-4B37-B85F-9886C7C92532}" name="Rose" totalsRowFunction="custom" dataDxfId="100" totalsRowDxfId="99">
      <totalsRowFormula>AVERAGE(F88:F99)</totalsRowFormula>
    </tableColumn>
    <tableColumn id="7" xr3:uid="{8C0F2F4A-5148-4DA9-91FA-67E119E0165B}" name="Smote" totalsRowFunction="custom" dataDxfId="98" totalsRowDxfId="97">
      <totalsRowFormula>AVERAGE(G88:G99)</totalsRowFormula>
    </tableColumn>
    <tableColumn id="8" xr3:uid="{33A9DC60-59D2-43EC-B2A0-01A8D4092ECE}" name="BLS" totalsRowFunction="custom" dataDxfId="96" totalsRowDxfId="95">
      <totalsRowFormula>AVERAGE(H88:H99)</totalsRowFormula>
    </tableColumn>
    <tableColumn id="9" xr3:uid="{C17327EB-B779-483C-B537-8A9E77B23194}" name="SLS" totalsRowFunction="custom" dataDxfId="94" totalsRowDxfId="93">
      <totalsRowFormula>AVERAGE(I88:I99)</totalsRowFormula>
    </tableColumn>
    <tableColumn id="10" xr3:uid="{BB15C772-9A37-44C3-953C-9602DD13891D}" name="Adasyn" totalsRowFunction="custom" dataDxfId="92" totalsRowDxfId="91">
      <totalsRowFormula>AVERAGE(J88:J99)</totalsRowFormula>
    </tableColumn>
    <tableColumn id="11" xr3:uid="{A3905344-B8D4-4CF7-997A-6D1E151DFB33}" name="DBS" totalsRowFunction="custom" dataDxfId="90" totalsRowDxfId="89">
      <totalsRowFormula>AVERAGE(K88:K99)</totalsRowFormula>
    </tableColumn>
    <tableColumn id="12" xr3:uid="{5EDB85A9-5C70-41D7-B14F-4EB554A199DF}" name="TLS" totalsRowFunction="custom" dataDxfId="88" totalsRowDxfId="87">
      <totalsRowFormula>AVERAGE(L88:L99)</totalsRow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F84353-7EEA-4BCC-8567-B79416F7A239}" name="Table22" displayName="Table22" ref="A19:L32" totalsRowCount="1" headerRowDxfId="86" dataDxfId="85" tableBorderDxfId="84">
  <autoFilter ref="A19:L31" xr:uid="{3BD69777-727B-4C61-B308-E5E0A8EBF926}"/>
  <tableColumns count="12">
    <tableColumn id="1" xr3:uid="{98ED9C00-69D8-4678-89F5-DB693FB36957}" name="Dataset Name" totalsRowLabel="Average" totalsRowDxfId="83"/>
    <tableColumn id="2" xr3:uid="{ACE26B2A-7AC1-4A2A-B9A5-CEE1771FB683}" name="Original" totalsRowFunction="custom" dataDxfId="82" totalsRowDxfId="81">
      <totalsRowFormula>AVERAGE(B20:B31)</totalsRowFormula>
    </tableColumn>
    <tableColumn id="3" xr3:uid="{57649CD2-F977-428B-9892-D552FE64537A}" name="Over" totalsRowFunction="custom" dataDxfId="80" totalsRowDxfId="79">
      <totalsRowFormula>AVERAGE(C20:C31)</totalsRowFormula>
    </tableColumn>
    <tableColumn id="4" xr3:uid="{33186450-F8C1-47AC-82CB-118455723770}" name="Under" totalsRowFunction="custom" dataDxfId="78" totalsRowDxfId="77">
      <totalsRowFormula>AVERAGE(D20:D31)</totalsRowFormula>
    </tableColumn>
    <tableColumn id="5" xr3:uid="{4A3E611D-B66E-4509-9C96-CBD46AA39BB5}" name="Both" totalsRowFunction="custom" dataDxfId="76" totalsRowDxfId="75">
      <totalsRowFormula>AVERAGE(E20:E31)</totalsRowFormula>
    </tableColumn>
    <tableColumn id="6" xr3:uid="{A1CA21E0-14E4-4F6F-8121-6A0FE5D5316A}" name="Rose" totalsRowFunction="custom" dataDxfId="74" totalsRowDxfId="73">
      <totalsRowFormula>AVERAGE(F20:F31)</totalsRowFormula>
    </tableColumn>
    <tableColumn id="7" xr3:uid="{D76A7523-3EE6-4222-A413-95089354B3AB}" name="Smote" totalsRowFunction="custom" dataDxfId="72" totalsRowDxfId="71">
      <totalsRowFormula>AVERAGE(G20:G31)</totalsRowFormula>
    </tableColumn>
    <tableColumn id="8" xr3:uid="{D092A7C7-2A1C-417F-AB82-92864F3D4D8B}" name="BLS" totalsRowFunction="custom" dataDxfId="70" totalsRowDxfId="69">
      <totalsRowFormula>AVERAGE(H20:H31)</totalsRowFormula>
    </tableColumn>
    <tableColumn id="9" xr3:uid="{F1DAB200-5CAB-45D3-94F3-97D19F6BFB1E}" name="SLS" totalsRowFunction="custom" dataDxfId="68" totalsRowDxfId="67">
      <totalsRowFormula>AVERAGE(I20:I31)</totalsRowFormula>
    </tableColumn>
    <tableColumn id="10" xr3:uid="{372691A3-BABF-4E33-AE33-4891E3EA9359}" name="Adasyn" totalsRowFunction="custom" dataDxfId="66" totalsRowDxfId="65">
      <totalsRowFormula>AVERAGE(J20:J31)</totalsRowFormula>
    </tableColumn>
    <tableColumn id="11" xr3:uid="{98470010-B255-4AAE-B4B3-ACDBA787297C}" name="DBS" totalsRowFunction="custom" dataDxfId="64" totalsRowDxfId="63">
      <totalsRowFormula>AVERAGE(K20:K31)</totalsRowFormula>
    </tableColumn>
    <tableColumn id="12" xr3:uid="{4EB73940-3B3E-44FB-B187-7F39F2F408CC}" name="TLS" totalsRowFunction="custom" dataDxfId="62" totalsRowDxfId="61">
      <totalsRowFormula>AVERAGE(L20:L31)</totalsRow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E959961-37D3-4E54-BE0A-47719C932341}" name="Table23" displayName="Table23" ref="A37:L50" totalsRowCount="1" headerRowDxfId="60" dataDxfId="59" tableBorderDxfId="58">
  <autoFilter ref="A37:L49" xr:uid="{6E84404F-6D71-4454-8F40-A0C688517EA8}"/>
  <tableColumns count="12">
    <tableColumn id="1" xr3:uid="{6A921F47-E1D8-4EB6-A787-06227FEE1E73}" name="Dataset Name" dataDxfId="57" totalsRowDxfId="56"/>
    <tableColumn id="2" xr3:uid="{1AE029B4-63F9-4948-B3BA-297D619C553C}" name="Original" totalsRowFunction="custom" dataDxfId="55" totalsRowDxfId="54">
      <totalsRowFormula>AVERAGE(B38:B49)</totalsRowFormula>
    </tableColumn>
    <tableColumn id="3" xr3:uid="{70296BE4-9282-4DEC-AC1C-1698CA47FE4B}" name="Over" totalsRowFunction="custom" dataDxfId="53" totalsRowDxfId="52">
      <totalsRowFormula>AVERAGE(C38:C49)</totalsRowFormula>
    </tableColumn>
    <tableColumn id="4" xr3:uid="{025CB2F5-6404-404E-9224-09972127D13B}" name="Under" totalsRowFunction="custom" dataDxfId="51" totalsRowDxfId="50">
      <totalsRowFormula>AVERAGE(D38:D49)</totalsRowFormula>
    </tableColumn>
    <tableColumn id="5" xr3:uid="{A113DACB-3216-4C2E-BD14-3819578C4673}" name="Both" totalsRowFunction="custom" dataDxfId="49" totalsRowDxfId="48">
      <totalsRowFormula>AVERAGE(E38:E49)</totalsRowFormula>
    </tableColumn>
    <tableColumn id="6" xr3:uid="{CC7E3604-33C0-4676-B72C-7D958FA5677E}" name="Rose" totalsRowFunction="custom" dataDxfId="47" totalsRowDxfId="46">
      <totalsRowFormula>AVERAGE(F38:F49)</totalsRowFormula>
    </tableColumn>
    <tableColumn id="7" xr3:uid="{9CB8BFF8-F9B9-4AE1-B150-F002CCBF7F44}" name="Smote" totalsRowFunction="custom" dataDxfId="45" totalsRowDxfId="44">
      <totalsRowFormula>AVERAGE(G38:G49)</totalsRowFormula>
    </tableColumn>
    <tableColumn id="8" xr3:uid="{B8627728-478B-4334-9C8D-A3972AA1FE54}" name="BLS" totalsRowFunction="custom" dataDxfId="43" totalsRowDxfId="42">
      <totalsRowFormula>AVERAGE(H38:H49)</totalsRowFormula>
    </tableColumn>
    <tableColumn id="9" xr3:uid="{FCFCE3E2-2880-4A1F-A94B-FD64DC5D8D6D}" name="SLS" totalsRowFunction="custom" dataDxfId="41" totalsRowDxfId="40">
      <totalsRowFormula>AVERAGE(I38:I49)</totalsRowFormula>
    </tableColumn>
    <tableColumn id="10" xr3:uid="{35DD4A4A-6785-4FFE-A39B-1F8ECAEB15DE}" name="Adasyn" totalsRowFunction="custom" dataDxfId="39" totalsRowDxfId="38">
      <totalsRowFormula>AVERAGE(J38:J49)</totalsRowFormula>
    </tableColumn>
    <tableColumn id="11" xr3:uid="{49C32B4B-B6D0-409E-B5FD-7ECB4A5DDD64}" name="DBS" totalsRowFunction="custom" dataDxfId="37" totalsRowDxfId="36">
      <totalsRowFormula>AVERAGE(K38:K49)</totalsRowFormula>
    </tableColumn>
    <tableColumn id="12" xr3:uid="{20600E1C-66CB-49E7-8400-A4D15A9540DD}" name="TLS" totalsRowFunction="custom" dataDxfId="35" totalsRowDxfId="34">
      <totalsRowFormula>AVERAGE(L38:L49)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FEF2CF-6A98-41F0-A4FE-87AD72CE1DE3}" name="Table5" displayName="Table5" ref="A125:L134" totalsRowShown="0" headerRowDxfId="259" dataDxfId="257" headerRowBorderDxfId="258" tableBorderDxfId="256">
  <autoFilter ref="A125:L134" xr:uid="{A4E80021-47C7-48DF-90DF-DA373633EB73}"/>
  <tableColumns count="12">
    <tableColumn id="1" xr3:uid="{504FECDB-9A85-442F-A5EA-0C214342A485}" name="Dataset Name (IR)" dataDxfId="255"/>
    <tableColumn id="2" xr3:uid="{A6C18BCC-A375-42D5-BA7D-5B430BFDE61A}" name="Original" dataDxfId="254"/>
    <tableColumn id="3" xr3:uid="{2FA219A6-D3F0-45AD-8498-0D69849881A3}" name="Over" dataDxfId="253"/>
    <tableColumn id="4" xr3:uid="{A6C95C12-51C6-462F-9D3F-4F5681C5148B}" name="Under" dataDxfId="252"/>
    <tableColumn id="5" xr3:uid="{2885EEC4-FC51-4E47-B988-844EBA267DF0}" name="Both" dataDxfId="251"/>
    <tableColumn id="6" xr3:uid="{23F22721-E64A-4F24-B4AC-E7D94A7B1861}" name="Rose" dataDxfId="250"/>
    <tableColumn id="7" xr3:uid="{58FD4099-BFED-45AD-B27E-9F7A4CD4945B}" name="Smote" dataDxfId="249"/>
    <tableColumn id="8" xr3:uid="{9083EA00-006E-4F78-92A4-5E3D739AE13D}" name="BLS" dataDxfId="248"/>
    <tableColumn id="9" xr3:uid="{B9EC3D9F-B96C-41D8-AC7F-124220DE2FAC}" name="SLS" dataDxfId="247"/>
    <tableColumn id="10" xr3:uid="{AB2D61BE-1ABB-414D-AD9D-00DC194CC361}" name="Adasyn" dataDxfId="246"/>
    <tableColumn id="11" xr3:uid="{3FDDC00A-1751-49A9-8863-FF5DD356C8B3}" name="DBS" dataDxfId="245"/>
    <tableColumn id="12" xr3:uid="{105848F3-3E1D-462C-9439-1B4D37513709}" name="TLS" dataDxfId="24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FB245-9338-4B85-B94D-AD7FC9C9ADD8}" name="Table8" displayName="Table8" ref="A136:E147" totalsRowShown="0">
  <autoFilter ref="A136:E147" xr:uid="{608F0C45-8D0E-430A-BA64-6489BAB68CF4}"/>
  <tableColumns count="5">
    <tableColumn id="1" xr3:uid="{F84DCF7C-6F9C-4D14-BB3E-3EEABEBD8642}" name=" "/>
    <tableColumn id="2" xr3:uid="{3EC98D31-75FB-4E38-886F-5C3BB850F8B8}" name="Best "/>
    <tableColumn id="3" xr3:uid="{96F379D1-6BA6-40FB-8430-D62AC1DF17F9}" name="Top 3"/>
    <tableColumn id="4" xr3:uid="{3EB80090-C140-45FE-BDE9-1254FAF83A4C}" name="Bottom 3"/>
    <tableColumn id="5" xr3:uid="{C0AD43E0-7566-4A63-ADBF-A91C87652178}" name="Wors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B56719-3DCE-4FE8-BF82-D3A27C33FE51}" name="Table13" displayName="Table13" ref="A208:M216" totalsRowShown="0" headerRowDxfId="243">
  <autoFilter ref="A208:M216" xr:uid="{B49C97A7-3EAE-4E07-BED8-38E001659C0A}"/>
  <tableColumns count="13">
    <tableColumn id="1" xr3:uid="{7A13214D-E7E5-468A-8042-98C929788F4D}" name="Dataset Name" dataDxfId="242"/>
    <tableColumn id="2" xr3:uid="{67B3CA81-7007-4CDC-BB4E-FC323FD5E0F1}" name="Original"/>
    <tableColumn id="3" xr3:uid="{0C9832FF-D7AA-490B-BCB6-B5F99B5287B0}" name="Over"/>
    <tableColumn id="4" xr3:uid="{D3093B7A-0FBC-4BEE-B321-38DBF8C7F7BC}" name="Under" dataDxfId="241"/>
    <tableColumn id="5" xr3:uid="{33F7FAB7-4B93-4901-86D5-F7520D1AACEC}" name="Both"/>
    <tableColumn id="6" xr3:uid="{7A5D2597-29EE-4DCE-A0CD-6B208D685988}" name="Rose"/>
    <tableColumn id="7" xr3:uid="{054673B0-773A-4929-9030-73AC4B7615B9}" name="Smote"/>
    <tableColumn id="8" xr3:uid="{941677DC-28A5-4104-9B9B-60E0A5A22315}" name="BLS" dataDxfId="240"/>
    <tableColumn id="9" xr3:uid="{0B9F406B-297B-4950-8792-E6749C39B528}" name="SLS"/>
    <tableColumn id="10" xr3:uid="{3F4B8FEF-D1D6-4BF2-BB33-5290F2375D83}" name="Adasyn" dataDxfId="239"/>
    <tableColumn id="11" xr3:uid="{3558913C-FFA6-4E9D-A577-ED898F45782C}" name="DBS"/>
    <tableColumn id="12" xr3:uid="{5C7F483E-ED8C-44D7-AF96-2079C8BEC992}" name="TLS" dataDxfId="238"/>
    <tableColumn id="13" xr3:uid="{89CC665A-67F3-4463-A135-20815339ABE8}" name="Average" dataDxfId="237">
      <calculatedColumnFormula>AVERAGE(B209:L209)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F90BB32-8183-4746-8C10-F26701F4C21D}" name="Table15" displayName="Table15" ref="A219:M227" totalsRowShown="0">
  <autoFilter ref="A219:M227" xr:uid="{9198A525-0823-4A75-8A14-4A0F2768675B}"/>
  <sortState xmlns:xlrd2="http://schemas.microsoft.com/office/spreadsheetml/2017/richdata2" ref="A220:M227">
    <sortCondition descending="1" ref="M219:M227"/>
  </sortState>
  <tableColumns count="13">
    <tableColumn id="1" xr3:uid="{91A656DD-D2E8-46F5-A68B-C31E3174C66D}" name="Dataset Name"/>
    <tableColumn id="2" xr3:uid="{739D461D-1D6F-44C2-B9E4-DE93052BDB9C}" name="Original"/>
    <tableColumn id="3" xr3:uid="{72E663B1-0C00-4527-BD34-D64809D9BE4E}" name="Over"/>
    <tableColumn id="4" xr3:uid="{8EBD9CF3-1CAD-41EF-8502-8F17E432D102}" name="Under"/>
    <tableColumn id="5" xr3:uid="{64A7BDB1-4ED1-4A1B-83C4-AF00D6E421FE}" name="Both"/>
    <tableColumn id="6" xr3:uid="{5E38D37F-5F1C-4BC7-A03D-A30F1A9DF5FE}" name="Rose"/>
    <tableColumn id="7" xr3:uid="{7D7DD40A-828D-43B6-BE5E-EA51B3ED56B8}" name="Smote"/>
    <tableColumn id="8" xr3:uid="{035F07B1-D46E-408A-B48D-31D40BADA7CF}" name="BLS"/>
    <tableColumn id="9" xr3:uid="{D9C50078-C37F-4FFC-8BD1-33F965AD0396}" name="SLS"/>
    <tableColumn id="10" xr3:uid="{A28867CF-4235-4A3D-B236-9AA214BC93AF}" name="Adasyn"/>
    <tableColumn id="11" xr3:uid="{FB2B5557-5CB6-44B5-A26A-930D9D165CB5}" name="DBS"/>
    <tableColumn id="12" xr3:uid="{F7333EA3-6534-460F-9094-1A40CA3C5F2F}" name="TLS"/>
    <tableColumn id="13" xr3:uid="{0788656A-6DFE-48BE-A84D-52D2B343B5E8}" name="Average" dataDxfId="23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F0CBA5-2AF4-45FE-81B1-5ED1049C22AA}" name="Table16" displayName="Table16" ref="A254:L258" totalsRowShown="0">
  <autoFilter ref="A254:L258" xr:uid="{6850FDF1-A1B0-4B36-92AB-6E3193C18095}"/>
  <tableColumns count="12">
    <tableColumn id="1" xr3:uid="{D3556691-6643-4C7C-A626-BD9B739876B6}" name="Dataset Name"/>
    <tableColumn id="2" xr3:uid="{A52ED677-328C-470C-BA56-4984F770C8E9}" name="Original"/>
    <tableColumn id="3" xr3:uid="{52AEE171-F471-4EF5-8339-6FB30B42F93C}" name="Over"/>
    <tableColumn id="4" xr3:uid="{E68097E7-A28D-4B7A-848C-CC78E19E1B82}" name="Under"/>
    <tableColumn id="5" xr3:uid="{5EF8F8E3-638F-4352-9173-B379132C15FC}" name="Both"/>
    <tableColumn id="6" xr3:uid="{A7DEE0B5-4836-45AC-A85A-603F3A711882}" name="Rose"/>
    <tableColumn id="7" xr3:uid="{6227FB77-3EAA-45E7-8AD5-067D2717EACF}" name="Smote"/>
    <tableColumn id="8" xr3:uid="{F91AA78C-69BB-476D-9A2B-019F4087F785}" name="BLS"/>
    <tableColumn id="9" xr3:uid="{B86AC0F2-230D-473E-8027-32E5C6CEA132}" name="SLS"/>
    <tableColumn id="10" xr3:uid="{91EC1901-5E4F-4FE7-9296-AF3ED26E9F66}" name="Adasyn"/>
    <tableColumn id="11" xr3:uid="{42E60261-6DEA-4C91-A2AC-CFBD81B5E48C}" name="DBS"/>
    <tableColumn id="12" xr3:uid="{592C15B8-3748-4638-962A-7965FC22CAC6}" name="TL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6D359D-D600-4EFA-A0F3-C764DF2EE8AB}" name="Table17" displayName="Table17" ref="A260:L264" totalsRowShown="0" headerRowDxfId="235" headerRowBorderDxfId="234" tableBorderDxfId="233">
  <autoFilter ref="A260:L264" xr:uid="{8C4FCF00-A7D0-4B0E-8323-DE400FEF5DEF}"/>
  <tableColumns count="12">
    <tableColumn id="1" xr3:uid="{CECBE94F-D163-46EA-8E44-B7C68DA50FD2}" name="Dataset Name"/>
    <tableColumn id="2" xr3:uid="{6ED89225-1F8F-42AE-A769-2A3D415E71AE}" name="Original"/>
    <tableColumn id="3" xr3:uid="{A034714B-5253-42F7-9E95-D4DA226D70C8}" name="Over"/>
    <tableColumn id="4" xr3:uid="{BC5B4EB2-ED60-4BB2-BFDC-E924988A05BA}" name="Under"/>
    <tableColumn id="5" xr3:uid="{23915F36-CFC0-48BC-B8E9-86C40659CA3C}" name="Both"/>
    <tableColumn id="6" xr3:uid="{612DEE9E-9837-4CA8-9F05-66A1423F9C07}" name="Rose"/>
    <tableColumn id="7" xr3:uid="{51D2AF7C-8943-4F0F-8269-644FCCF6DC51}" name="Smote"/>
    <tableColumn id="8" xr3:uid="{4FFF03A2-F8DF-4CF2-92A0-E68012821E97}" name="BLS"/>
    <tableColumn id="9" xr3:uid="{54B2298F-69C1-4374-BBEF-8A5D080902EC}" name="SLS"/>
    <tableColumn id="10" xr3:uid="{FA8EB1BC-3C01-400B-96DB-D138AEF5E93A}" name="Adasyn"/>
    <tableColumn id="11" xr3:uid="{98425266-6AC6-4E0E-AAF9-CE7E3FCEE5B0}" name="DBS"/>
    <tableColumn id="12" xr3:uid="{BECED3DA-4063-4446-83D8-50379D7C5751}" name="TL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AAE582-2987-4BAA-863C-7B5891FD5E78}" name="Table18" displayName="Table18" ref="A367:D379" totalsRowShown="0" headerRowDxfId="232" dataDxfId="230" headerRowBorderDxfId="231" tableBorderDxfId="229">
  <autoFilter ref="A367:D379" xr:uid="{783A14F4-A053-4C15-B955-EB1D63CF71E1}"/>
  <tableColumns count="4">
    <tableColumn id="1" xr3:uid="{88E6B9D1-26DF-4547-BB36-2A6531CA87F4}" name="Dataset Name" dataDxfId="228"/>
    <tableColumn id="2" xr3:uid="{5771DF01-EA2A-4DAE-94C2-B433C43F87F4}" name="Number Of Features" dataDxfId="227"/>
    <tableColumn id="3" xr3:uid="{9BE90F1B-8C80-439F-9ADE-C4B22D01DDD7}" name="Instances" dataDxfId="226"/>
    <tableColumn id="4" xr3:uid="{87B90160-5002-43AA-82AD-61CDD50A0994}" name="Imbalance Ratio" dataDxfId="22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BCE5-F823-44DF-B86E-C407E8287289}">
  <dimension ref="A1:Q379"/>
  <sheetViews>
    <sheetView zoomScale="85" zoomScaleNormal="85" workbookViewId="0">
      <selection sqref="A1:O13"/>
    </sheetView>
  </sheetViews>
  <sheetFormatPr defaultRowHeight="14.4" x14ac:dyDescent="0.3"/>
  <cols>
    <col min="1" max="1" width="20.44140625" customWidth="1"/>
    <col min="2" max="2" width="10.33203125" customWidth="1"/>
    <col min="3" max="3" width="12.21875" customWidth="1"/>
    <col min="4" max="4" width="21" customWidth="1"/>
    <col min="5" max="5" width="11" customWidth="1"/>
    <col min="6" max="6" width="9" customWidth="1"/>
    <col min="7" max="7" width="7" customWidth="1"/>
    <col min="8" max="8" width="6" customWidth="1"/>
    <col min="9" max="9" width="5.77734375" customWidth="1"/>
    <col min="10" max="10" width="7.77734375" customWidth="1"/>
    <col min="11" max="11" width="6.6640625" customWidth="1"/>
    <col min="12" max="12" width="6.44140625" customWidth="1"/>
    <col min="13" max="13" width="11.5546875" customWidth="1"/>
    <col min="14" max="14" width="9" customWidth="1"/>
    <col min="16" max="16" width="19.77734375" customWidth="1"/>
    <col min="17" max="17" width="15.5546875" customWidth="1"/>
    <col min="22" max="22" width="11.5546875" customWidth="1"/>
    <col min="25" max="25" width="7.6640625" customWidth="1"/>
    <col min="26" max="26" width="11.21875" customWidth="1"/>
    <col min="28" max="28" width="10.77734375" customWidth="1"/>
  </cols>
  <sheetData>
    <row r="1" spans="1:16" x14ac:dyDescent="0.3">
      <c r="A1" t="s">
        <v>0</v>
      </c>
      <c r="B1" t="s">
        <v>1</v>
      </c>
      <c r="C1" t="s">
        <v>4</v>
      </c>
      <c r="D1" t="s">
        <v>2</v>
      </c>
      <c r="E1" t="s">
        <v>40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17</v>
      </c>
    </row>
    <row r="2" spans="1:16" x14ac:dyDescent="0.3">
      <c r="A2" t="s">
        <v>5</v>
      </c>
      <c r="B2">
        <v>8</v>
      </c>
      <c r="C2">
        <v>1484</v>
      </c>
      <c r="D2">
        <v>2.46</v>
      </c>
      <c r="E2">
        <v>0.50700000000000001</v>
      </c>
      <c r="F2" s="2">
        <v>0.496</v>
      </c>
      <c r="G2" s="1">
        <v>0.61099999999999999</v>
      </c>
      <c r="H2">
        <v>0.51400000000000001</v>
      </c>
      <c r="I2">
        <v>0.58699999999999997</v>
      </c>
      <c r="J2">
        <v>0.52400000000000002</v>
      </c>
      <c r="K2">
        <v>0.55600000000000005</v>
      </c>
      <c r="L2">
        <v>0.53200000000000003</v>
      </c>
      <c r="M2">
        <v>0.52100000000000002</v>
      </c>
      <c r="N2">
        <v>0.55600000000000005</v>
      </c>
      <c r="O2">
        <v>0.52300000000000002</v>
      </c>
      <c r="P2">
        <v>0.60799999999999998</v>
      </c>
    </row>
    <row r="3" spans="1:16" x14ac:dyDescent="0.3">
      <c r="A3" t="s">
        <v>3</v>
      </c>
      <c r="B3">
        <v>3</v>
      </c>
      <c r="C3">
        <v>306</v>
      </c>
      <c r="D3">
        <v>2.78</v>
      </c>
      <c r="E3">
        <v>0.36899999999999999</v>
      </c>
      <c r="F3">
        <v>0.34200000000000003</v>
      </c>
      <c r="G3">
        <v>0.50700000000000001</v>
      </c>
      <c r="H3">
        <v>0.41299999999999998</v>
      </c>
      <c r="I3">
        <v>0.48899999999999999</v>
      </c>
      <c r="J3">
        <v>0.33300000000000002</v>
      </c>
      <c r="K3">
        <v>0.39300000000000002</v>
      </c>
      <c r="L3">
        <v>0.36499999999999999</v>
      </c>
      <c r="M3">
        <v>0.32100000000000001</v>
      </c>
      <c r="N3" s="2">
        <v>0.32700000000000001</v>
      </c>
      <c r="O3">
        <v>0.39400000000000002</v>
      </c>
      <c r="P3" s="1">
        <v>0.51700000000000002</v>
      </c>
    </row>
    <row r="4" spans="1:16" x14ac:dyDescent="0.3">
      <c r="A4" t="s">
        <v>7</v>
      </c>
      <c r="B4">
        <v>7</v>
      </c>
      <c r="C4">
        <v>336</v>
      </c>
      <c r="D4">
        <v>5.46</v>
      </c>
      <c r="E4">
        <v>0.88900000000000001</v>
      </c>
      <c r="F4">
        <v>0.93300000000000005</v>
      </c>
      <c r="G4">
        <v>0.82699999999999996</v>
      </c>
      <c r="H4">
        <v>0.88800000000000001</v>
      </c>
      <c r="I4" s="2">
        <v>0.79400000000000004</v>
      </c>
      <c r="J4">
        <v>0.93300000000000005</v>
      </c>
      <c r="K4">
        <v>0.95799999999999996</v>
      </c>
      <c r="L4">
        <v>0.93300000000000005</v>
      </c>
      <c r="M4">
        <v>0.82399999999999995</v>
      </c>
      <c r="N4" s="1">
        <v>0.96599999999999997</v>
      </c>
      <c r="O4">
        <v>0.93300000000000005</v>
      </c>
      <c r="P4" s="1">
        <v>0.96599999999999997</v>
      </c>
    </row>
    <row r="5" spans="1:16" x14ac:dyDescent="0.3">
      <c r="A5" t="s">
        <v>6</v>
      </c>
      <c r="B5">
        <v>19</v>
      </c>
      <c r="C5">
        <v>2308</v>
      </c>
      <c r="D5">
        <v>6.02</v>
      </c>
      <c r="E5">
        <v>0.97899999999999998</v>
      </c>
      <c r="F5">
        <v>0.97899999999999998</v>
      </c>
      <c r="G5">
        <v>0.97799999999999998</v>
      </c>
      <c r="H5" s="1">
        <v>0.98499999999999999</v>
      </c>
      <c r="I5" s="2">
        <v>0.7</v>
      </c>
      <c r="J5">
        <v>0.97599999999999998</v>
      </c>
      <c r="K5">
        <v>0.97899999999999998</v>
      </c>
      <c r="L5">
        <v>0.97799999999999998</v>
      </c>
      <c r="M5">
        <v>0.98199999999999998</v>
      </c>
      <c r="N5">
        <v>0.97899999999999998</v>
      </c>
      <c r="O5">
        <v>0.98199999999999998</v>
      </c>
      <c r="P5">
        <v>0.97899999999999998</v>
      </c>
    </row>
    <row r="6" spans="1:16" x14ac:dyDescent="0.3">
      <c r="A6" t="s">
        <v>8</v>
      </c>
      <c r="B6">
        <v>9</v>
      </c>
      <c r="C6">
        <v>214</v>
      </c>
      <c r="D6">
        <v>11.59</v>
      </c>
      <c r="E6">
        <v>0.28599999999999998</v>
      </c>
      <c r="F6">
        <v>0.63900000000000001</v>
      </c>
      <c r="G6">
        <v>0.28299999999999997</v>
      </c>
      <c r="H6">
        <v>0.53100000000000003</v>
      </c>
      <c r="I6" s="2">
        <v>0.20399999999999999</v>
      </c>
      <c r="J6" s="1">
        <v>0.66700000000000004</v>
      </c>
      <c r="K6">
        <v>0.222</v>
      </c>
      <c r="L6">
        <v>0.38600000000000001</v>
      </c>
      <c r="M6">
        <v>0.54800000000000004</v>
      </c>
      <c r="N6">
        <v>0.52900000000000003</v>
      </c>
      <c r="O6">
        <v>0.53300000000000003</v>
      </c>
      <c r="P6">
        <v>0.48199999999999998</v>
      </c>
    </row>
    <row r="7" spans="1:16" x14ac:dyDescent="0.3">
      <c r="A7" t="s">
        <v>9</v>
      </c>
      <c r="B7">
        <v>7</v>
      </c>
      <c r="C7">
        <v>459</v>
      </c>
      <c r="D7">
        <v>14.3</v>
      </c>
      <c r="E7">
        <v>0.36399999999999999</v>
      </c>
      <c r="F7">
        <v>0.125</v>
      </c>
      <c r="G7">
        <v>0.40600000000000003</v>
      </c>
      <c r="H7">
        <v>0.114</v>
      </c>
      <c r="I7">
        <v>0.29499999999999998</v>
      </c>
      <c r="J7" s="2">
        <v>9.7000000000000003E-2</v>
      </c>
      <c r="K7">
        <v>0.186</v>
      </c>
      <c r="L7" s="2">
        <v>0</v>
      </c>
      <c r="M7">
        <v>9.4E-2</v>
      </c>
      <c r="N7">
        <v>0.112</v>
      </c>
      <c r="O7">
        <v>0.105</v>
      </c>
      <c r="P7" s="1">
        <v>0.434</v>
      </c>
    </row>
    <row r="8" spans="1:16" x14ac:dyDescent="0.3">
      <c r="A8" t="s">
        <v>10</v>
      </c>
      <c r="B8">
        <v>9</v>
      </c>
      <c r="C8">
        <v>214</v>
      </c>
      <c r="D8">
        <v>22.78</v>
      </c>
      <c r="E8">
        <v>0.32400000000000001</v>
      </c>
      <c r="F8">
        <v>0.5</v>
      </c>
      <c r="G8">
        <v>0.192</v>
      </c>
      <c r="H8">
        <v>0.48099999999999998</v>
      </c>
      <c r="I8" s="2">
        <v>0.17399999999999999</v>
      </c>
      <c r="J8">
        <v>0.72</v>
      </c>
      <c r="K8">
        <v>0.32400000000000001</v>
      </c>
      <c r="L8">
        <v>0.33700000000000002</v>
      </c>
      <c r="M8" s="1">
        <v>0.72199999999999998</v>
      </c>
      <c r="N8">
        <v>0.51800000000000002</v>
      </c>
      <c r="O8">
        <v>0.46</v>
      </c>
      <c r="P8">
        <v>0.442</v>
      </c>
    </row>
    <row r="9" spans="1:16" x14ac:dyDescent="0.3">
      <c r="A9" t="s">
        <v>11</v>
      </c>
      <c r="B9">
        <v>11</v>
      </c>
      <c r="C9">
        <v>4898</v>
      </c>
      <c r="D9">
        <v>26.21</v>
      </c>
      <c r="E9" s="1">
        <v>0.51400000000000001</v>
      </c>
      <c r="F9" s="1">
        <v>0.51400000000000001</v>
      </c>
      <c r="G9">
        <v>0.14499999999999999</v>
      </c>
      <c r="H9">
        <v>0.47</v>
      </c>
      <c r="I9" s="2">
        <v>0.16600000000000001</v>
      </c>
      <c r="J9">
        <v>0.47699999999999998</v>
      </c>
      <c r="K9">
        <v>0.39300000000000002</v>
      </c>
      <c r="L9">
        <v>0.44400000000000001</v>
      </c>
      <c r="M9">
        <v>0.46800000000000003</v>
      </c>
      <c r="N9" s="1">
        <v>0.51400000000000001</v>
      </c>
      <c r="O9">
        <v>0.47199999999999998</v>
      </c>
      <c r="P9" s="1">
        <v>0.51400000000000001</v>
      </c>
    </row>
    <row r="10" spans="1:16" x14ac:dyDescent="0.3">
      <c r="A10" t="s">
        <v>12</v>
      </c>
      <c r="B10">
        <v>5</v>
      </c>
      <c r="C10">
        <v>5404</v>
      </c>
      <c r="D10">
        <v>2.41</v>
      </c>
      <c r="E10">
        <v>0.78300000000000003</v>
      </c>
      <c r="F10">
        <v>0.78700000000000003</v>
      </c>
      <c r="G10">
        <v>0.76700000000000002</v>
      </c>
      <c r="H10">
        <v>0.77200000000000002</v>
      </c>
      <c r="I10" s="2">
        <v>0.71</v>
      </c>
      <c r="J10">
        <v>0.79100000000000004</v>
      </c>
      <c r="K10">
        <v>0.77100000000000002</v>
      </c>
      <c r="L10">
        <v>0.79100000000000004</v>
      </c>
      <c r="M10">
        <v>0.76400000000000001</v>
      </c>
      <c r="N10">
        <v>0.78500000000000003</v>
      </c>
      <c r="O10">
        <v>0.79</v>
      </c>
      <c r="P10" s="1">
        <v>0.79300000000000004</v>
      </c>
    </row>
    <row r="11" spans="1:16" x14ac:dyDescent="0.3">
      <c r="A11" t="s">
        <v>13</v>
      </c>
      <c r="B11">
        <v>5</v>
      </c>
      <c r="C11">
        <v>4579</v>
      </c>
      <c r="D11">
        <v>5.0199999999999996</v>
      </c>
      <c r="E11">
        <v>0.66700000000000004</v>
      </c>
      <c r="F11">
        <v>0.68100000000000005</v>
      </c>
      <c r="G11">
        <v>0.61799999999999999</v>
      </c>
      <c r="H11">
        <v>0.67800000000000005</v>
      </c>
      <c r="I11" s="2">
        <v>0.56999999999999995</v>
      </c>
      <c r="J11">
        <v>0.68200000000000005</v>
      </c>
      <c r="K11">
        <v>0.65900000000000003</v>
      </c>
      <c r="L11">
        <v>0.70799999999999996</v>
      </c>
      <c r="M11">
        <v>0.66300000000000003</v>
      </c>
      <c r="N11">
        <v>0.68799999999999994</v>
      </c>
      <c r="O11">
        <v>0.69</v>
      </c>
      <c r="P11" s="1">
        <v>0.71799999999999997</v>
      </c>
    </row>
    <row r="12" spans="1:16" x14ac:dyDescent="0.3">
      <c r="A12" t="s">
        <v>14</v>
      </c>
      <c r="B12">
        <v>5</v>
      </c>
      <c r="C12">
        <v>4198</v>
      </c>
      <c r="D12">
        <v>10.050000000000001</v>
      </c>
      <c r="E12" s="1">
        <v>0.56499999999999995</v>
      </c>
      <c r="F12">
        <v>0.51300000000000001</v>
      </c>
      <c r="G12">
        <v>0.41599999999999998</v>
      </c>
      <c r="H12">
        <v>0.49099999999999999</v>
      </c>
      <c r="I12" s="2">
        <v>0.41</v>
      </c>
      <c r="J12">
        <v>0.51100000000000001</v>
      </c>
      <c r="K12">
        <v>0.51400000000000001</v>
      </c>
      <c r="L12">
        <v>0.502</v>
      </c>
      <c r="M12">
        <v>0.51</v>
      </c>
      <c r="N12">
        <v>0.51500000000000001</v>
      </c>
      <c r="O12">
        <v>0.51800000000000002</v>
      </c>
      <c r="P12">
        <v>0.56299999999999994</v>
      </c>
    </row>
    <row r="13" spans="1:16" x14ac:dyDescent="0.3">
      <c r="A13" t="s">
        <v>15</v>
      </c>
      <c r="B13">
        <v>5</v>
      </c>
      <c r="C13">
        <v>4008</v>
      </c>
      <c r="D13">
        <v>20.09</v>
      </c>
      <c r="E13" s="3">
        <v>0.3333333</v>
      </c>
      <c r="F13" s="3">
        <v>0.35758580000000001</v>
      </c>
      <c r="G13" s="3">
        <v>0.264569</v>
      </c>
      <c r="H13" s="3">
        <v>0.3648014</v>
      </c>
      <c r="I13" s="5">
        <v>0.24683279999999999</v>
      </c>
      <c r="J13" s="3">
        <v>0.38331389999999999</v>
      </c>
      <c r="K13" s="4">
        <v>0.4560748</v>
      </c>
      <c r="L13" s="3">
        <v>0.45320909999999998</v>
      </c>
      <c r="M13" s="3">
        <v>0.37486950000000002</v>
      </c>
      <c r="N13" s="3">
        <v>0.36948769999999997</v>
      </c>
      <c r="O13" s="3">
        <v>0.3863106</v>
      </c>
      <c r="P13" s="3">
        <v>0.36781609999999998</v>
      </c>
    </row>
    <row r="16" spans="1:16" x14ac:dyDescent="0.3">
      <c r="A16" s="12" t="s">
        <v>0</v>
      </c>
      <c r="B16" s="12" t="s">
        <v>40</v>
      </c>
      <c r="C16" s="12" t="s">
        <v>65</v>
      </c>
      <c r="D16" s="12" t="s">
        <v>66</v>
      </c>
      <c r="E16" s="12" t="s">
        <v>67</v>
      </c>
      <c r="F16" s="12" t="s">
        <v>68</v>
      </c>
      <c r="G16" s="12" t="s">
        <v>69</v>
      </c>
      <c r="H16" s="12" t="s">
        <v>70</v>
      </c>
      <c r="I16" s="12" t="s">
        <v>71</v>
      </c>
      <c r="J16" s="12" t="s">
        <v>72</v>
      </c>
      <c r="K16" s="12" t="s">
        <v>73</v>
      </c>
      <c r="L16" s="12" t="s">
        <v>74</v>
      </c>
    </row>
    <row r="17" spans="1:12" x14ac:dyDescent="0.3">
      <c r="A17" s="9" t="s">
        <v>5</v>
      </c>
      <c r="B17" s="9">
        <v>0.50700000000000001</v>
      </c>
      <c r="C17" s="10">
        <v>0.496</v>
      </c>
      <c r="D17" s="11">
        <v>0.61099999999999999</v>
      </c>
      <c r="E17" s="9">
        <v>0.51400000000000001</v>
      </c>
      <c r="F17" s="9">
        <v>0.58699999999999997</v>
      </c>
      <c r="G17" s="9">
        <v>0.52400000000000002</v>
      </c>
      <c r="H17" s="9">
        <v>0.55600000000000005</v>
      </c>
      <c r="I17" s="9">
        <v>0.53200000000000003</v>
      </c>
      <c r="J17" s="9">
        <v>0.52100000000000002</v>
      </c>
      <c r="K17" s="9">
        <v>0.55600000000000005</v>
      </c>
      <c r="L17" s="9">
        <v>0.52300000000000002</v>
      </c>
    </row>
    <row r="18" spans="1:12" x14ac:dyDescent="0.3">
      <c r="A18" t="s">
        <v>3</v>
      </c>
      <c r="B18">
        <v>0.36899999999999999</v>
      </c>
      <c r="C18">
        <v>0.34200000000000003</v>
      </c>
      <c r="D18">
        <v>0.50700000000000001</v>
      </c>
      <c r="E18">
        <v>0.41299999999999998</v>
      </c>
      <c r="F18">
        <v>0.48899999999999999</v>
      </c>
      <c r="G18">
        <v>0.33300000000000002</v>
      </c>
      <c r="H18">
        <v>0.39300000000000002</v>
      </c>
      <c r="I18">
        <v>0.36499999999999999</v>
      </c>
      <c r="J18">
        <v>0.32100000000000001</v>
      </c>
      <c r="K18" s="2">
        <v>0.32700000000000001</v>
      </c>
      <c r="L18">
        <v>0.39400000000000002</v>
      </c>
    </row>
    <row r="19" spans="1:12" x14ac:dyDescent="0.3">
      <c r="A19" s="9" t="s">
        <v>7</v>
      </c>
      <c r="B19" s="9">
        <v>0.88900000000000001</v>
      </c>
      <c r="C19" s="9">
        <v>0.93300000000000005</v>
      </c>
      <c r="D19" s="9">
        <v>0.82699999999999996</v>
      </c>
      <c r="E19" s="9">
        <v>0.88800000000000001</v>
      </c>
      <c r="F19" s="10">
        <v>0.79400000000000004</v>
      </c>
      <c r="G19" s="9">
        <v>0.93300000000000005</v>
      </c>
      <c r="H19" s="9">
        <v>0.95799999999999996</v>
      </c>
      <c r="I19" s="9">
        <v>0.93300000000000005</v>
      </c>
      <c r="J19" s="9">
        <v>0.82399999999999995</v>
      </c>
      <c r="K19" s="11">
        <v>0.96599999999999997</v>
      </c>
      <c r="L19" s="9">
        <v>0.93300000000000005</v>
      </c>
    </row>
    <row r="20" spans="1:12" x14ac:dyDescent="0.3">
      <c r="A20" t="s">
        <v>6</v>
      </c>
      <c r="B20">
        <v>0.97899999999999998</v>
      </c>
      <c r="C20">
        <v>0.97899999999999998</v>
      </c>
      <c r="D20">
        <v>0.97799999999999998</v>
      </c>
      <c r="E20" s="1">
        <v>0.98499999999999999</v>
      </c>
      <c r="F20" s="2">
        <v>0.7</v>
      </c>
      <c r="G20">
        <v>0.97599999999999998</v>
      </c>
      <c r="H20">
        <v>0.97899999999999998</v>
      </c>
      <c r="I20">
        <v>0.97799999999999998</v>
      </c>
      <c r="J20">
        <v>0.98199999999999998</v>
      </c>
      <c r="K20">
        <v>0.97899999999999998</v>
      </c>
      <c r="L20">
        <v>0.98199999999999998</v>
      </c>
    </row>
    <row r="21" spans="1:12" x14ac:dyDescent="0.3">
      <c r="A21" s="9" t="s">
        <v>8</v>
      </c>
      <c r="B21" s="9">
        <v>0.28599999999999998</v>
      </c>
      <c r="C21" s="9">
        <v>0.63900000000000001</v>
      </c>
      <c r="D21" s="9">
        <v>0.28299999999999997</v>
      </c>
      <c r="E21" s="9">
        <v>0.53100000000000003</v>
      </c>
      <c r="F21" s="10">
        <v>0.20399999999999999</v>
      </c>
      <c r="G21" s="11">
        <v>0.66700000000000004</v>
      </c>
      <c r="H21" s="9">
        <v>0.222</v>
      </c>
      <c r="I21" s="9">
        <v>0.38600000000000001</v>
      </c>
      <c r="J21" s="9">
        <v>0.54800000000000004</v>
      </c>
      <c r="K21" s="9">
        <v>0.52900000000000003</v>
      </c>
      <c r="L21" s="9">
        <v>0.53300000000000003</v>
      </c>
    </row>
    <row r="22" spans="1:12" x14ac:dyDescent="0.3">
      <c r="A22" t="s">
        <v>9</v>
      </c>
      <c r="B22">
        <v>0.36399999999999999</v>
      </c>
      <c r="C22">
        <v>0.125</v>
      </c>
      <c r="D22">
        <v>0.40600000000000003</v>
      </c>
      <c r="E22">
        <v>0.114</v>
      </c>
      <c r="F22">
        <v>0.29499999999999998</v>
      </c>
      <c r="G22" s="2">
        <v>9.7000000000000003E-2</v>
      </c>
      <c r="H22">
        <v>0.186</v>
      </c>
      <c r="I22" s="2">
        <v>0</v>
      </c>
      <c r="J22">
        <v>9.4E-2</v>
      </c>
      <c r="K22">
        <v>0.112</v>
      </c>
      <c r="L22">
        <v>0.105</v>
      </c>
    </row>
    <row r="23" spans="1:12" x14ac:dyDescent="0.3">
      <c r="A23" s="9" t="s">
        <v>10</v>
      </c>
      <c r="B23" s="9">
        <v>0.32400000000000001</v>
      </c>
      <c r="C23" s="9">
        <v>0.5</v>
      </c>
      <c r="D23" s="9">
        <v>0.192</v>
      </c>
      <c r="E23" s="9">
        <v>0.48099999999999998</v>
      </c>
      <c r="F23" s="10">
        <v>0.17399999999999999</v>
      </c>
      <c r="G23" s="9">
        <v>0.72</v>
      </c>
      <c r="H23" s="9">
        <v>0.32400000000000001</v>
      </c>
      <c r="I23" s="9">
        <v>0.33700000000000002</v>
      </c>
      <c r="J23" s="11">
        <v>0.72199999999999998</v>
      </c>
      <c r="K23" s="9">
        <v>0.51800000000000002</v>
      </c>
      <c r="L23" s="9">
        <v>0.46</v>
      </c>
    </row>
    <row r="24" spans="1:12" x14ac:dyDescent="0.3">
      <c r="A24" t="s">
        <v>11</v>
      </c>
      <c r="B24" s="1">
        <v>0.51400000000000001</v>
      </c>
      <c r="C24" s="1">
        <v>0.51400000000000001</v>
      </c>
      <c r="D24">
        <v>0.14499999999999999</v>
      </c>
      <c r="E24">
        <v>0.47</v>
      </c>
      <c r="F24" s="2">
        <v>0.16600000000000001</v>
      </c>
      <c r="G24">
        <v>0.47699999999999998</v>
      </c>
      <c r="H24">
        <v>0.39300000000000002</v>
      </c>
      <c r="I24">
        <v>0.44400000000000001</v>
      </c>
      <c r="J24">
        <v>0.46800000000000003</v>
      </c>
      <c r="K24" s="1">
        <v>0.51400000000000001</v>
      </c>
      <c r="L24">
        <v>0.47199999999999998</v>
      </c>
    </row>
    <row r="25" spans="1:12" x14ac:dyDescent="0.3">
      <c r="A25" s="9" t="s">
        <v>12</v>
      </c>
      <c r="B25" s="9">
        <v>0.78300000000000003</v>
      </c>
      <c r="C25" s="9">
        <v>0.78700000000000003</v>
      </c>
      <c r="D25" s="9">
        <v>0.76700000000000002</v>
      </c>
      <c r="E25" s="9">
        <v>0.77200000000000002</v>
      </c>
      <c r="F25" s="10">
        <v>0.71</v>
      </c>
      <c r="G25" s="9">
        <v>0.79100000000000004</v>
      </c>
      <c r="H25" s="9">
        <v>0.77100000000000002</v>
      </c>
      <c r="I25" s="9">
        <v>0.79100000000000004</v>
      </c>
      <c r="J25" s="9">
        <v>0.76400000000000001</v>
      </c>
      <c r="K25" s="9">
        <v>0.78500000000000003</v>
      </c>
      <c r="L25" s="9">
        <v>0.79</v>
      </c>
    </row>
    <row r="26" spans="1:12" x14ac:dyDescent="0.3">
      <c r="A26" t="s">
        <v>13</v>
      </c>
      <c r="B26">
        <v>0.66700000000000004</v>
      </c>
      <c r="C26">
        <v>0.68100000000000005</v>
      </c>
      <c r="D26">
        <v>0.61799999999999999</v>
      </c>
      <c r="E26">
        <v>0.67800000000000005</v>
      </c>
      <c r="F26" s="2">
        <v>0.56999999999999995</v>
      </c>
      <c r="G26">
        <v>0.68200000000000005</v>
      </c>
      <c r="H26">
        <v>0.65900000000000003</v>
      </c>
      <c r="I26">
        <v>0.70799999999999996</v>
      </c>
      <c r="J26">
        <v>0.66300000000000003</v>
      </c>
      <c r="K26">
        <v>0.68799999999999994</v>
      </c>
      <c r="L26">
        <v>0.69</v>
      </c>
    </row>
    <row r="27" spans="1:12" x14ac:dyDescent="0.3">
      <c r="A27" s="9" t="s">
        <v>14</v>
      </c>
      <c r="B27" s="11">
        <v>0.56499999999999995</v>
      </c>
      <c r="C27" s="9">
        <v>0.51300000000000001</v>
      </c>
      <c r="D27" s="9">
        <v>0.41599999999999998</v>
      </c>
      <c r="E27" s="9">
        <v>0.49099999999999999</v>
      </c>
      <c r="F27" s="10">
        <v>0.41</v>
      </c>
      <c r="G27" s="9">
        <v>0.51100000000000001</v>
      </c>
      <c r="H27" s="9">
        <v>0.51400000000000001</v>
      </c>
      <c r="I27" s="9">
        <v>0.502</v>
      </c>
      <c r="J27" s="9">
        <v>0.51</v>
      </c>
      <c r="K27" s="9">
        <v>0.51500000000000001</v>
      </c>
      <c r="L27" s="9">
        <v>0.51800000000000002</v>
      </c>
    </row>
    <row r="28" spans="1:12" x14ac:dyDescent="0.3">
      <c r="A28" t="s">
        <v>15</v>
      </c>
      <c r="B28" s="3">
        <v>0.3333333</v>
      </c>
      <c r="C28" s="3">
        <v>0.35758580000000001</v>
      </c>
      <c r="D28" s="3">
        <v>0.264569</v>
      </c>
      <c r="E28" s="3">
        <v>0.3648014</v>
      </c>
      <c r="F28" s="5">
        <v>0.24683279999999999</v>
      </c>
      <c r="G28" s="3">
        <v>0.38331389999999999</v>
      </c>
      <c r="H28" s="4">
        <v>0.4560748</v>
      </c>
      <c r="I28" s="3">
        <v>0.45320909999999998</v>
      </c>
      <c r="J28" s="3">
        <v>0.37486950000000002</v>
      </c>
      <c r="K28" s="3">
        <v>0.36948769999999997</v>
      </c>
      <c r="L28" s="3">
        <v>0.3863106</v>
      </c>
    </row>
    <row r="29" spans="1:12" x14ac:dyDescent="0.3">
      <c r="B29" s="3">
        <f>AVERAGE(Table2[Original])</f>
        <v>0.54836110833333329</v>
      </c>
      <c r="C29" s="3">
        <f>SUBTOTAL(101,Table2[Over])</f>
        <v>0.57221548333333339</v>
      </c>
      <c r="D29" s="3">
        <f>SUBTOTAL(101,Table2[Under])</f>
        <v>0.50121408333333339</v>
      </c>
      <c r="E29" s="3">
        <f>SUBTOTAL(101,Table2[Both])</f>
        <v>0.55848344999999999</v>
      </c>
      <c r="F29" s="3">
        <f>SUBTOTAL(101,Table2[Rose])</f>
        <v>0.44548606666666668</v>
      </c>
      <c r="G29" s="3">
        <f>SUBTOTAL(101,Table2[Smote])</f>
        <v>0.59119282500000014</v>
      </c>
      <c r="H29" s="3">
        <f>SUBTOTAL(101,Table2[BLS])</f>
        <v>0.53425623333333327</v>
      </c>
      <c r="I29" s="3">
        <f>SUBTOTAL(101,Table2[SLS])</f>
        <v>0.53576742499999996</v>
      </c>
      <c r="J29" s="3">
        <f>SUBTOTAL(101,Table2[Adasyn])</f>
        <v>0.56598912499999998</v>
      </c>
      <c r="K29" s="3">
        <f>SUBTOTAL(101,Table2[DBS])</f>
        <v>0.57154064166666663</v>
      </c>
      <c r="L29" s="3">
        <f>SUBTOTAL(101,Table2[TLS])</f>
        <v>0.56552588333333331</v>
      </c>
    </row>
    <row r="105" spans="1:1" x14ac:dyDescent="0.3">
      <c r="A105" s="28"/>
    </row>
    <row r="106" spans="1:1" x14ac:dyDescent="0.3">
      <c r="A106" s="29"/>
    </row>
    <row r="107" spans="1:1" x14ac:dyDescent="0.3">
      <c r="A107" s="28"/>
    </row>
    <row r="108" spans="1:1" x14ac:dyDescent="0.3">
      <c r="A108" s="29"/>
    </row>
    <row r="109" spans="1:1" x14ac:dyDescent="0.3">
      <c r="A109" s="28"/>
    </row>
    <row r="110" spans="1:1" x14ac:dyDescent="0.3">
      <c r="A110" s="29"/>
    </row>
    <row r="111" spans="1:1" x14ac:dyDescent="0.3">
      <c r="A111" s="28"/>
    </row>
    <row r="112" spans="1:1" x14ac:dyDescent="0.3">
      <c r="A112" s="29"/>
    </row>
    <row r="115" spans="1:12" x14ac:dyDescent="0.3">
      <c r="A115" s="13" t="s">
        <v>0</v>
      </c>
      <c r="B115" s="13" t="s">
        <v>40</v>
      </c>
      <c r="C115" s="13" t="s">
        <v>65</v>
      </c>
      <c r="D115" s="13" t="s">
        <v>66</v>
      </c>
      <c r="E115" s="13" t="s">
        <v>67</v>
      </c>
      <c r="F115" s="13" t="s">
        <v>68</v>
      </c>
      <c r="G115" s="13" t="s">
        <v>69</v>
      </c>
      <c r="H115" s="13" t="s">
        <v>70</v>
      </c>
      <c r="I115" s="13" t="s">
        <v>71</v>
      </c>
      <c r="J115" s="13" t="s">
        <v>72</v>
      </c>
      <c r="K115" s="13" t="s">
        <v>73</v>
      </c>
      <c r="L115" s="13" t="s">
        <v>74</v>
      </c>
    </row>
    <row r="116" spans="1:12" x14ac:dyDescent="0.3">
      <c r="A116" s="28" t="s">
        <v>5</v>
      </c>
      <c r="B116" s="28">
        <v>0.50700000000000001</v>
      </c>
      <c r="C116" s="10">
        <v>0.496</v>
      </c>
      <c r="D116" s="11">
        <v>0.61099999999999999</v>
      </c>
      <c r="E116" s="28">
        <v>0.51400000000000001</v>
      </c>
      <c r="F116" s="28">
        <v>0.58699999999999997</v>
      </c>
      <c r="G116" s="28">
        <v>0.52400000000000002</v>
      </c>
      <c r="H116" s="28">
        <v>0.55600000000000005</v>
      </c>
      <c r="I116" s="28">
        <v>0.53200000000000003</v>
      </c>
      <c r="J116" s="28">
        <v>0.52100000000000002</v>
      </c>
      <c r="K116" s="28">
        <v>0.55600000000000005</v>
      </c>
      <c r="L116" s="28">
        <v>0.52300000000000002</v>
      </c>
    </row>
    <row r="117" spans="1:12" x14ac:dyDescent="0.3">
      <c r="A117" s="29" t="s">
        <v>3</v>
      </c>
      <c r="B117" s="29">
        <v>0.36899999999999999</v>
      </c>
      <c r="C117" s="29">
        <v>0.34200000000000003</v>
      </c>
      <c r="D117" s="1">
        <v>0.50700000000000001</v>
      </c>
      <c r="E117" s="29">
        <v>0.41299999999999998</v>
      </c>
      <c r="F117" s="29">
        <v>0.48899999999999999</v>
      </c>
      <c r="G117" s="29">
        <v>0.33300000000000002</v>
      </c>
      <c r="H117" s="29">
        <v>0.39300000000000002</v>
      </c>
      <c r="I117" s="29">
        <v>0.36499999999999999</v>
      </c>
      <c r="J117" s="29">
        <v>0.32100000000000001</v>
      </c>
      <c r="K117" s="2">
        <v>0.32700000000000001</v>
      </c>
      <c r="L117" s="29">
        <v>0.39400000000000002</v>
      </c>
    </row>
    <row r="118" spans="1:12" x14ac:dyDescent="0.3">
      <c r="A118" s="28" t="s">
        <v>7</v>
      </c>
      <c r="B118" s="28">
        <v>0.88900000000000001</v>
      </c>
      <c r="C118" s="28">
        <v>0.93300000000000005</v>
      </c>
      <c r="D118" s="28">
        <v>0.82699999999999996</v>
      </c>
      <c r="E118" s="28">
        <v>0.88800000000000001</v>
      </c>
      <c r="F118" s="10">
        <v>0.79400000000000004</v>
      </c>
      <c r="G118" s="28">
        <v>0.93300000000000005</v>
      </c>
      <c r="H118" s="28">
        <v>0.95799999999999996</v>
      </c>
      <c r="I118" s="28">
        <v>0.93300000000000005</v>
      </c>
      <c r="J118" s="28">
        <v>0.82399999999999995</v>
      </c>
      <c r="K118" s="11">
        <v>0.96599999999999997</v>
      </c>
      <c r="L118" s="28">
        <v>0.93300000000000005</v>
      </c>
    </row>
    <row r="119" spans="1:12" x14ac:dyDescent="0.3">
      <c r="A119" s="29" t="s">
        <v>6</v>
      </c>
      <c r="B119" s="29">
        <v>0.97899999999999998</v>
      </c>
      <c r="C119" s="29">
        <v>0.97899999999999998</v>
      </c>
      <c r="D119" s="29">
        <v>0.97799999999999998</v>
      </c>
      <c r="E119" s="1">
        <v>0.98499999999999999</v>
      </c>
      <c r="F119" s="2">
        <v>0.7</v>
      </c>
      <c r="G119" s="29">
        <v>0.97599999999999998</v>
      </c>
      <c r="H119" s="29">
        <v>0.97899999999999998</v>
      </c>
      <c r="I119" s="29">
        <v>0.97799999999999998</v>
      </c>
      <c r="J119" s="29">
        <v>0.98199999999999998</v>
      </c>
      <c r="K119" s="29">
        <v>0.97899999999999998</v>
      </c>
      <c r="L119" s="29">
        <v>0.98199999999999998</v>
      </c>
    </row>
    <row r="120" spans="1:12" x14ac:dyDescent="0.3">
      <c r="A120" s="28" t="s">
        <v>8</v>
      </c>
      <c r="B120" s="28">
        <v>0.28599999999999998</v>
      </c>
      <c r="C120" s="28">
        <v>0.63900000000000001</v>
      </c>
      <c r="D120" s="28">
        <v>0.28299999999999997</v>
      </c>
      <c r="E120" s="28">
        <v>0.53100000000000003</v>
      </c>
      <c r="F120" s="10">
        <v>0.20399999999999999</v>
      </c>
      <c r="G120" s="11">
        <v>0.66700000000000004</v>
      </c>
      <c r="H120" s="28">
        <v>0.222</v>
      </c>
      <c r="I120" s="28">
        <v>0.38600000000000001</v>
      </c>
      <c r="J120" s="28">
        <v>0.54800000000000004</v>
      </c>
      <c r="K120" s="28">
        <v>0.52900000000000003</v>
      </c>
      <c r="L120" s="28">
        <v>0.53300000000000003</v>
      </c>
    </row>
    <row r="121" spans="1:12" x14ac:dyDescent="0.3">
      <c r="A121" s="29" t="s">
        <v>9</v>
      </c>
      <c r="B121" s="29">
        <v>0.36399999999999999</v>
      </c>
      <c r="C121" s="29">
        <v>0.125</v>
      </c>
      <c r="D121" s="1">
        <v>0.40600000000000003</v>
      </c>
      <c r="E121" s="29">
        <v>0.114</v>
      </c>
      <c r="F121" s="29">
        <v>0.29499999999999998</v>
      </c>
      <c r="G121" s="2">
        <v>9.7000000000000003E-2</v>
      </c>
      <c r="H121" s="29">
        <v>0.186</v>
      </c>
      <c r="I121" s="2">
        <v>0</v>
      </c>
      <c r="J121" s="29">
        <v>9.4E-2</v>
      </c>
      <c r="K121" s="29">
        <v>0.112</v>
      </c>
      <c r="L121" s="29">
        <v>0.105</v>
      </c>
    </row>
    <row r="122" spans="1:12" x14ac:dyDescent="0.3">
      <c r="A122" s="28" t="s">
        <v>10</v>
      </c>
      <c r="B122" s="28">
        <v>0.32400000000000001</v>
      </c>
      <c r="C122" s="28">
        <v>0.5</v>
      </c>
      <c r="D122" s="28">
        <v>0.192</v>
      </c>
      <c r="E122" s="28">
        <v>0.48099999999999998</v>
      </c>
      <c r="F122" s="10">
        <v>0.17399999999999999</v>
      </c>
      <c r="G122" s="28">
        <v>0.72</v>
      </c>
      <c r="H122" s="28">
        <v>0.32400000000000001</v>
      </c>
      <c r="I122" s="28">
        <v>0.33700000000000002</v>
      </c>
      <c r="J122" s="11">
        <v>0.72199999999999998</v>
      </c>
      <c r="K122" s="28">
        <v>0.51800000000000002</v>
      </c>
      <c r="L122" s="28">
        <v>0.46</v>
      </c>
    </row>
    <row r="123" spans="1:12" x14ac:dyDescent="0.3">
      <c r="A123" s="29" t="s">
        <v>11</v>
      </c>
      <c r="B123" s="1">
        <v>0.51400000000000001</v>
      </c>
      <c r="C123" s="1">
        <v>0.51400000000000001</v>
      </c>
      <c r="D123" s="29">
        <v>0.14499999999999999</v>
      </c>
      <c r="E123" s="29">
        <v>0.47</v>
      </c>
      <c r="F123" s="2">
        <v>0.16600000000000001</v>
      </c>
      <c r="G123" s="29">
        <v>0.47699999999999998</v>
      </c>
      <c r="H123" s="29">
        <v>0.39300000000000002</v>
      </c>
      <c r="I123" s="29">
        <v>0.44400000000000001</v>
      </c>
      <c r="J123" s="29">
        <v>0.46800000000000003</v>
      </c>
      <c r="K123" s="1">
        <v>0.51400000000000001</v>
      </c>
      <c r="L123" s="29">
        <v>0.47199999999999998</v>
      </c>
    </row>
    <row r="125" spans="1:12" x14ac:dyDescent="0.3">
      <c r="A125" s="12" t="s">
        <v>115</v>
      </c>
      <c r="B125" s="12" t="s">
        <v>40</v>
      </c>
      <c r="C125" s="12" t="s">
        <v>65</v>
      </c>
      <c r="D125" s="12" t="s">
        <v>66</v>
      </c>
      <c r="E125" s="12" t="s">
        <v>67</v>
      </c>
      <c r="F125" s="12" t="s">
        <v>68</v>
      </c>
      <c r="G125" s="12" t="s">
        <v>69</v>
      </c>
      <c r="H125" s="12" t="s">
        <v>70</v>
      </c>
      <c r="I125" s="12" t="s">
        <v>71</v>
      </c>
      <c r="J125" s="12" t="s">
        <v>72</v>
      </c>
      <c r="K125" s="12" t="s">
        <v>73</v>
      </c>
      <c r="L125" s="12" t="s">
        <v>74</v>
      </c>
    </row>
    <row r="126" spans="1:12" x14ac:dyDescent="0.3">
      <c r="A126" s="28" t="s">
        <v>90</v>
      </c>
      <c r="B126" s="28">
        <f>RANK(B116,$B$116:$L$116,0)</f>
        <v>10</v>
      </c>
      <c r="C126" s="28">
        <f>RANK(C116,$B$116:$L$116,0)</f>
        <v>11</v>
      </c>
      <c r="D126" s="28">
        <f t="shared" ref="D126:L126" si="0">RANK(D116,$B$116:$L$116,0)</f>
        <v>1</v>
      </c>
      <c r="E126" s="28">
        <f t="shared" si="0"/>
        <v>9</v>
      </c>
      <c r="F126" s="28">
        <f t="shared" si="0"/>
        <v>2</v>
      </c>
      <c r="G126" s="28">
        <f t="shared" si="0"/>
        <v>6</v>
      </c>
      <c r="H126" s="28">
        <f t="shared" si="0"/>
        <v>3</v>
      </c>
      <c r="I126" s="28">
        <f t="shared" si="0"/>
        <v>5</v>
      </c>
      <c r="J126" s="28">
        <f t="shared" si="0"/>
        <v>8</v>
      </c>
      <c r="K126" s="28">
        <f t="shared" si="0"/>
        <v>3</v>
      </c>
      <c r="L126" s="28">
        <f t="shared" si="0"/>
        <v>7</v>
      </c>
    </row>
    <row r="127" spans="1:12" x14ac:dyDescent="0.3">
      <c r="A127" s="29" t="s">
        <v>91</v>
      </c>
      <c r="B127" s="29">
        <f>RANK(B117,$B$117:$L$117,0)</f>
        <v>6</v>
      </c>
      <c r="C127" s="29">
        <f t="shared" ref="C127:L127" si="1">RANK(C117,$B$117:$L$117,0)</f>
        <v>8</v>
      </c>
      <c r="D127" s="29">
        <f t="shared" si="1"/>
        <v>1</v>
      </c>
      <c r="E127" s="29">
        <f t="shared" si="1"/>
        <v>3</v>
      </c>
      <c r="F127" s="29">
        <f t="shared" si="1"/>
        <v>2</v>
      </c>
      <c r="G127" s="29">
        <f t="shared" si="1"/>
        <v>9</v>
      </c>
      <c r="H127" s="29">
        <f t="shared" si="1"/>
        <v>5</v>
      </c>
      <c r="I127" s="29">
        <f t="shared" si="1"/>
        <v>7</v>
      </c>
      <c r="J127" s="29">
        <f t="shared" si="1"/>
        <v>11</v>
      </c>
      <c r="K127" s="29">
        <f t="shared" si="1"/>
        <v>10</v>
      </c>
      <c r="L127" s="29">
        <f t="shared" si="1"/>
        <v>4</v>
      </c>
    </row>
    <row r="128" spans="1:12" x14ac:dyDescent="0.3">
      <c r="A128" s="28" t="s">
        <v>92</v>
      </c>
      <c r="B128" s="28">
        <f>RANK(B118,$B$118:$L$118,0)</f>
        <v>7</v>
      </c>
      <c r="C128" s="28">
        <f t="shared" ref="C128:L128" si="2">RANK(C118,$B$118:$L$118,0)</f>
        <v>3</v>
      </c>
      <c r="D128" s="28">
        <f t="shared" si="2"/>
        <v>9</v>
      </c>
      <c r="E128" s="28">
        <f t="shared" si="2"/>
        <v>8</v>
      </c>
      <c r="F128" s="28">
        <f t="shared" si="2"/>
        <v>11</v>
      </c>
      <c r="G128" s="28">
        <f t="shared" si="2"/>
        <v>3</v>
      </c>
      <c r="H128" s="28">
        <f t="shared" si="2"/>
        <v>2</v>
      </c>
      <c r="I128" s="28">
        <f t="shared" si="2"/>
        <v>3</v>
      </c>
      <c r="J128" s="28">
        <f t="shared" si="2"/>
        <v>10</v>
      </c>
      <c r="K128" s="28">
        <f t="shared" si="2"/>
        <v>1</v>
      </c>
      <c r="L128" s="28">
        <f t="shared" si="2"/>
        <v>3</v>
      </c>
    </row>
    <row r="129" spans="1:12" x14ac:dyDescent="0.3">
      <c r="A129" s="29" t="s">
        <v>93</v>
      </c>
      <c r="B129" s="29">
        <f>RANK(B119,$B$119:$L$119,0)</f>
        <v>4</v>
      </c>
      <c r="C129" s="29">
        <f t="shared" ref="C129:K129" si="3">RANK(C119,$B$119:$L$119,0)</f>
        <v>4</v>
      </c>
      <c r="D129" s="29">
        <f t="shared" si="3"/>
        <v>8</v>
      </c>
      <c r="E129" s="29">
        <f t="shared" si="3"/>
        <v>1</v>
      </c>
      <c r="F129" s="29">
        <f t="shared" si="3"/>
        <v>11</v>
      </c>
      <c r="G129" s="29">
        <f t="shared" si="3"/>
        <v>10</v>
      </c>
      <c r="H129" s="29">
        <f t="shared" si="3"/>
        <v>4</v>
      </c>
      <c r="I129" s="29">
        <f t="shared" si="3"/>
        <v>8</v>
      </c>
      <c r="J129" s="29">
        <f t="shared" si="3"/>
        <v>2</v>
      </c>
      <c r="K129" s="29">
        <f t="shared" si="3"/>
        <v>4</v>
      </c>
      <c r="L129" s="29">
        <f>RANK(L119,$B$119:$L$119,0)</f>
        <v>2</v>
      </c>
    </row>
    <row r="130" spans="1:12" x14ac:dyDescent="0.3">
      <c r="A130" s="28" t="s">
        <v>94</v>
      </c>
      <c r="B130" s="28">
        <f>RANK(B120,$B$120:$L$120,0)</f>
        <v>8</v>
      </c>
      <c r="C130" s="28">
        <f t="shared" ref="C130:L130" si="4">RANK(C120,$B$120:$L$120,0)</f>
        <v>2</v>
      </c>
      <c r="D130" s="28">
        <f t="shared" si="4"/>
        <v>9</v>
      </c>
      <c r="E130" s="28">
        <f t="shared" si="4"/>
        <v>5</v>
      </c>
      <c r="F130" s="28">
        <f t="shared" si="4"/>
        <v>11</v>
      </c>
      <c r="G130" s="28">
        <f t="shared" si="4"/>
        <v>1</v>
      </c>
      <c r="H130" s="28">
        <f t="shared" si="4"/>
        <v>10</v>
      </c>
      <c r="I130" s="28">
        <f t="shared" si="4"/>
        <v>7</v>
      </c>
      <c r="J130" s="28">
        <f t="shared" si="4"/>
        <v>3</v>
      </c>
      <c r="K130" s="28">
        <f t="shared" si="4"/>
        <v>6</v>
      </c>
      <c r="L130" s="28">
        <f t="shared" si="4"/>
        <v>4</v>
      </c>
    </row>
    <row r="131" spans="1:12" x14ac:dyDescent="0.3">
      <c r="A131" s="29" t="s">
        <v>95</v>
      </c>
      <c r="B131" s="29">
        <f>RANK(B121,$B$121:$L$121,0)</f>
        <v>2</v>
      </c>
      <c r="C131" s="29">
        <f t="shared" ref="C131:L131" si="5">RANK(C121,$B$121:$L$121,0)</f>
        <v>5</v>
      </c>
      <c r="D131" s="29">
        <f t="shared" si="5"/>
        <v>1</v>
      </c>
      <c r="E131" s="29">
        <f t="shared" si="5"/>
        <v>6</v>
      </c>
      <c r="F131" s="29">
        <f t="shared" si="5"/>
        <v>3</v>
      </c>
      <c r="G131" s="29">
        <f t="shared" si="5"/>
        <v>9</v>
      </c>
      <c r="H131" s="29">
        <f t="shared" si="5"/>
        <v>4</v>
      </c>
      <c r="I131" s="29">
        <f t="shared" si="5"/>
        <v>11</v>
      </c>
      <c r="J131" s="29">
        <f t="shared" si="5"/>
        <v>10</v>
      </c>
      <c r="K131" s="29">
        <f t="shared" si="5"/>
        <v>7</v>
      </c>
      <c r="L131" s="29">
        <f t="shared" si="5"/>
        <v>8</v>
      </c>
    </row>
    <row r="132" spans="1:12" x14ac:dyDescent="0.3">
      <c r="A132" s="28" t="s">
        <v>96</v>
      </c>
      <c r="B132" s="28">
        <f>RANK(B122,$B$122:$L$122,0)</f>
        <v>8</v>
      </c>
      <c r="C132" s="28">
        <f t="shared" ref="C132:L132" si="6">RANK(C122,$B$122:$L$122,0)</f>
        <v>4</v>
      </c>
      <c r="D132" s="28">
        <f t="shared" si="6"/>
        <v>10</v>
      </c>
      <c r="E132" s="28">
        <f t="shared" si="6"/>
        <v>5</v>
      </c>
      <c r="F132" s="28">
        <f t="shared" si="6"/>
        <v>11</v>
      </c>
      <c r="G132" s="28">
        <f t="shared" si="6"/>
        <v>2</v>
      </c>
      <c r="H132" s="28">
        <f t="shared" si="6"/>
        <v>8</v>
      </c>
      <c r="I132" s="28">
        <f t="shared" si="6"/>
        <v>7</v>
      </c>
      <c r="J132" s="28">
        <f t="shared" si="6"/>
        <v>1</v>
      </c>
      <c r="K132" s="28">
        <f t="shared" si="6"/>
        <v>3</v>
      </c>
      <c r="L132" s="28">
        <f t="shared" si="6"/>
        <v>6</v>
      </c>
    </row>
    <row r="133" spans="1:12" x14ac:dyDescent="0.3">
      <c r="A133" s="29" t="s">
        <v>97</v>
      </c>
      <c r="B133" s="29">
        <f>RANK(B123,$B$123:$L$123,0)</f>
        <v>1</v>
      </c>
      <c r="C133" s="29">
        <f t="shared" ref="C133:L133" si="7">RANK(C123,$B$123:$L$123,0)</f>
        <v>1</v>
      </c>
      <c r="D133" s="29">
        <f t="shared" si="7"/>
        <v>11</v>
      </c>
      <c r="E133" s="29">
        <f t="shared" si="7"/>
        <v>6</v>
      </c>
      <c r="F133" s="29">
        <f t="shared" si="7"/>
        <v>10</v>
      </c>
      <c r="G133" s="29">
        <f t="shared" si="7"/>
        <v>4</v>
      </c>
      <c r="H133" s="29">
        <f t="shared" si="7"/>
        <v>9</v>
      </c>
      <c r="I133" s="29">
        <f t="shared" si="7"/>
        <v>8</v>
      </c>
      <c r="J133" s="29">
        <f t="shared" si="7"/>
        <v>7</v>
      </c>
      <c r="K133" s="29">
        <f t="shared" si="7"/>
        <v>1</v>
      </c>
      <c r="L133" s="29">
        <f t="shared" si="7"/>
        <v>5</v>
      </c>
    </row>
    <row r="134" spans="1:12" x14ac:dyDescent="0.3">
      <c r="A134" s="29" t="s">
        <v>79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6" spans="1:12" x14ac:dyDescent="0.3">
      <c r="A136" t="s">
        <v>79</v>
      </c>
      <c r="B136" t="s">
        <v>85</v>
      </c>
      <c r="C136" t="s">
        <v>86</v>
      </c>
      <c r="D136" t="s">
        <v>87</v>
      </c>
      <c r="E136" t="s">
        <v>88</v>
      </c>
    </row>
    <row r="137" spans="1:12" x14ac:dyDescent="0.3">
      <c r="A137" t="s">
        <v>40</v>
      </c>
      <c r="B137">
        <v>1</v>
      </c>
      <c r="C137">
        <v>2</v>
      </c>
      <c r="D137">
        <v>2</v>
      </c>
      <c r="E137">
        <v>0</v>
      </c>
    </row>
    <row r="138" spans="1:12" x14ac:dyDescent="0.3">
      <c r="A138" t="s">
        <v>65</v>
      </c>
      <c r="B138">
        <v>1</v>
      </c>
      <c r="C138">
        <v>3</v>
      </c>
      <c r="D138">
        <v>1</v>
      </c>
      <c r="E138">
        <v>1</v>
      </c>
    </row>
    <row r="139" spans="1:12" x14ac:dyDescent="0.3">
      <c r="A139" t="s">
        <v>66</v>
      </c>
      <c r="B139">
        <v>3</v>
      </c>
      <c r="C139">
        <v>3</v>
      </c>
      <c r="D139">
        <v>5</v>
      </c>
      <c r="E139">
        <v>1</v>
      </c>
    </row>
    <row r="140" spans="1:12" x14ac:dyDescent="0.3">
      <c r="A140" t="s">
        <v>67</v>
      </c>
      <c r="B140">
        <v>1</v>
      </c>
      <c r="C140">
        <v>2</v>
      </c>
      <c r="D140">
        <v>1</v>
      </c>
      <c r="E140">
        <v>0</v>
      </c>
    </row>
    <row r="141" spans="1:12" x14ac:dyDescent="0.3">
      <c r="A141" t="s">
        <v>68</v>
      </c>
      <c r="B141">
        <v>0</v>
      </c>
      <c r="C141">
        <v>3</v>
      </c>
      <c r="D141">
        <v>5</v>
      </c>
      <c r="E141">
        <v>4</v>
      </c>
    </row>
    <row r="142" spans="1:12" x14ac:dyDescent="0.3">
      <c r="A142" t="s">
        <v>69</v>
      </c>
      <c r="B142">
        <v>1</v>
      </c>
      <c r="C142">
        <v>3</v>
      </c>
      <c r="D142">
        <v>3</v>
      </c>
      <c r="E142">
        <v>0</v>
      </c>
    </row>
    <row r="143" spans="1:12" x14ac:dyDescent="0.3">
      <c r="A143" t="s">
        <v>70</v>
      </c>
      <c r="B143">
        <v>0</v>
      </c>
      <c r="C143">
        <v>2</v>
      </c>
      <c r="D143">
        <v>2</v>
      </c>
      <c r="E143">
        <v>0</v>
      </c>
    </row>
    <row r="144" spans="1:12" x14ac:dyDescent="0.3">
      <c r="A144" t="s">
        <v>71</v>
      </c>
      <c r="B144">
        <v>0</v>
      </c>
      <c r="C144">
        <v>1</v>
      </c>
      <c r="D144">
        <v>2</v>
      </c>
      <c r="E144">
        <v>1</v>
      </c>
    </row>
    <row r="145" spans="1:5" x14ac:dyDescent="0.3">
      <c r="A145" t="s">
        <v>72</v>
      </c>
      <c r="B145">
        <v>1</v>
      </c>
      <c r="C145">
        <v>3</v>
      </c>
      <c r="D145">
        <v>3</v>
      </c>
      <c r="E145">
        <v>1</v>
      </c>
    </row>
    <row r="146" spans="1:5" x14ac:dyDescent="0.3">
      <c r="A146" t="s">
        <v>73</v>
      </c>
      <c r="B146">
        <v>2</v>
      </c>
      <c r="C146">
        <v>4</v>
      </c>
      <c r="D146">
        <v>1</v>
      </c>
      <c r="E146">
        <v>0</v>
      </c>
    </row>
    <row r="147" spans="1:5" x14ac:dyDescent="0.3">
      <c r="A147" t="s">
        <v>74</v>
      </c>
      <c r="B147">
        <v>0</v>
      </c>
      <c r="C147">
        <v>2</v>
      </c>
      <c r="D147">
        <v>0</v>
      </c>
      <c r="E147">
        <v>0</v>
      </c>
    </row>
    <row r="165" spans="10:10" x14ac:dyDescent="0.3">
      <c r="J165" t="s">
        <v>79</v>
      </c>
    </row>
    <row r="197" spans="1:17" x14ac:dyDescent="0.3">
      <c r="G197" t="s">
        <v>79</v>
      </c>
    </row>
    <row r="208" spans="1:17" x14ac:dyDescent="0.3">
      <c r="A208" s="13" t="s">
        <v>0</v>
      </c>
      <c r="B208" s="13" t="s">
        <v>40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  <c r="H208" s="13" t="s">
        <v>70</v>
      </c>
      <c r="I208" s="13" t="s">
        <v>71</v>
      </c>
      <c r="J208" s="13" t="s">
        <v>72</v>
      </c>
      <c r="K208" s="13" t="s">
        <v>73</v>
      </c>
      <c r="L208" s="13" t="s">
        <v>74</v>
      </c>
      <c r="M208" s="31" t="s">
        <v>89</v>
      </c>
      <c r="P208" s="12"/>
      <c r="Q208" s="12"/>
    </row>
    <row r="209" spans="1:17" x14ac:dyDescent="0.3">
      <c r="A209" s="28" t="s">
        <v>5</v>
      </c>
      <c r="B209" s="28">
        <v>0.50700000000000001</v>
      </c>
      <c r="C209" s="10">
        <v>0.496</v>
      </c>
      <c r="D209" s="11">
        <v>0.61099999999999999</v>
      </c>
      <c r="E209" s="28">
        <v>0.51400000000000001</v>
      </c>
      <c r="F209" s="28">
        <v>0.58699999999999997</v>
      </c>
      <c r="G209" s="28">
        <v>0.52400000000000002</v>
      </c>
      <c r="H209" s="28">
        <v>0.55600000000000005</v>
      </c>
      <c r="I209" s="28">
        <v>0.53200000000000003</v>
      </c>
      <c r="J209" s="28">
        <v>0.52100000000000002</v>
      </c>
      <c r="K209" s="28">
        <v>0.55600000000000005</v>
      </c>
      <c r="L209" s="28">
        <v>0.52300000000000002</v>
      </c>
      <c r="M209" s="3">
        <f t="shared" ref="M209:M216" si="8">AVERAGE(B209:L209)</f>
        <v>0.53881818181818175</v>
      </c>
      <c r="P209" s="29"/>
      <c r="Q209" s="54"/>
    </row>
    <row r="210" spans="1:17" x14ac:dyDescent="0.3">
      <c r="A210" s="29" t="s">
        <v>3</v>
      </c>
      <c r="B210" s="29">
        <v>0.36899999999999999</v>
      </c>
      <c r="C210" s="29">
        <v>0.34200000000000003</v>
      </c>
      <c r="D210" s="29">
        <v>0.50700000000000001</v>
      </c>
      <c r="E210" s="29">
        <v>0.41299999999999998</v>
      </c>
      <c r="F210" s="29">
        <v>0.48899999999999999</v>
      </c>
      <c r="G210" s="29">
        <v>0.33300000000000002</v>
      </c>
      <c r="H210" s="29">
        <v>0.39300000000000002</v>
      </c>
      <c r="I210" s="29">
        <v>0.36499999999999999</v>
      </c>
      <c r="J210" s="29">
        <v>0.32100000000000001</v>
      </c>
      <c r="K210" s="2">
        <v>0.32700000000000001</v>
      </c>
      <c r="L210" s="29">
        <v>0.39400000000000002</v>
      </c>
      <c r="M210" s="3">
        <f t="shared" si="8"/>
        <v>0.38663636363636367</v>
      </c>
      <c r="P210" s="29"/>
      <c r="Q210" s="54"/>
    </row>
    <row r="211" spans="1:17" x14ac:dyDescent="0.3">
      <c r="A211" s="28" t="s">
        <v>7</v>
      </c>
      <c r="B211" s="28">
        <v>0.88900000000000001</v>
      </c>
      <c r="C211" s="28">
        <v>0.93300000000000005</v>
      </c>
      <c r="D211" s="28">
        <v>0.82699999999999996</v>
      </c>
      <c r="E211" s="28">
        <v>0.88800000000000001</v>
      </c>
      <c r="F211" s="10">
        <v>0.79400000000000004</v>
      </c>
      <c r="G211" s="28">
        <v>0.93300000000000005</v>
      </c>
      <c r="H211" s="28">
        <v>0.95799999999999996</v>
      </c>
      <c r="I211" s="28">
        <v>0.93300000000000005</v>
      </c>
      <c r="J211" s="28">
        <v>0.82399999999999995</v>
      </c>
      <c r="K211" s="11">
        <v>0.96599999999999997</v>
      </c>
      <c r="L211" s="28">
        <v>0.93300000000000005</v>
      </c>
      <c r="M211" s="3">
        <f t="shared" si="8"/>
        <v>0.8979999999999998</v>
      </c>
      <c r="P211" s="39"/>
      <c r="Q211" s="55"/>
    </row>
    <row r="212" spans="1:17" x14ac:dyDescent="0.3">
      <c r="A212" s="29" t="s">
        <v>6</v>
      </c>
      <c r="B212" s="29">
        <v>0.97899999999999998</v>
      </c>
      <c r="C212" s="29">
        <v>0.97899999999999998</v>
      </c>
      <c r="D212" s="29">
        <v>0.97799999999999998</v>
      </c>
      <c r="E212" s="1">
        <v>0.98499999999999999</v>
      </c>
      <c r="F212" s="2">
        <v>0.7</v>
      </c>
      <c r="G212" s="29">
        <v>0.97599999999999998</v>
      </c>
      <c r="H212" s="29">
        <v>0.97899999999999998</v>
      </c>
      <c r="I212" s="29">
        <v>0.97799999999999998</v>
      </c>
      <c r="J212" s="29">
        <v>0.98199999999999998</v>
      </c>
      <c r="K212" s="29">
        <v>0.97899999999999998</v>
      </c>
      <c r="L212" s="29">
        <v>0.98199999999999998</v>
      </c>
      <c r="M212" s="3">
        <f t="shared" si="8"/>
        <v>0.95427272727272705</v>
      </c>
    </row>
    <row r="213" spans="1:17" x14ac:dyDescent="0.3">
      <c r="A213" s="28" t="s">
        <v>8</v>
      </c>
      <c r="B213" s="28">
        <v>0.28599999999999998</v>
      </c>
      <c r="C213" s="28">
        <v>0.63900000000000001</v>
      </c>
      <c r="D213" s="28">
        <v>0.28299999999999997</v>
      </c>
      <c r="E213" s="28">
        <v>0.53100000000000003</v>
      </c>
      <c r="F213" s="10">
        <v>0.20399999999999999</v>
      </c>
      <c r="G213" s="11">
        <v>0.66700000000000004</v>
      </c>
      <c r="H213" s="28">
        <v>0.222</v>
      </c>
      <c r="I213" s="28">
        <v>0.38600000000000001</v>
      </c>
      <c r="J213" s="28">
        <v>0.54800000000000004</v>
      </c>
      <c r="K213" s="28">
        <v>0.52900000000000003</v>
      </c>
      <c r="L213" s="28">
        <v>0.53300000000000003</v>
      </c>
      <c r="M213" s="3">
        <f t="shared" si="8"/>
        <v>0.43890909090909092</v>
      </c>
    </row>
    <row r="214" spans="1:17" x14ac:dyDescent="0.3">
      <c r="A214" s="29" t="s">
        <v>9</v>
      </c>
      <c r="B214" s="29">
        <v>0.36399999999999999</v>
      </c>
      <c r="C214" s="29">
        <v>0.125</v>
      </c>
      <c r="D214" s="29">
        <v>0.40600000000000003</v>
      </c>
      <c r="E214" s="29">
        <v>0.114</v>
      </c>
      <c r="F214" s="29">
        <v>0.29499999999999998</v>
      </c>
      <c r="G214" s="2">
        <v>9.7000000000000003E-2</v>
      </c>
      <c r="H214" s="29">
        <v>0.186</v>
      </c>
      <c r="I214" s="2">
        <v>0</v>
      </c>
      <c r="J214" s="29">
        <v>9.4E-2</v>
      </c>
      <c r="K214" s="29">
        <v>0.112</v>
      </c>
      <c r="L214" s="29">
        <v>0.105</v>
      </c>
      <c r="M214" s="3">
        <f t="shared" si="8"/>
        <v>0.17254545454545456</v>
      </c>
    </row>
    <row r="215" spans="1:17" x14ac:dyDescent="0.3">
      <c r="A215" s="28" t="s">
        <v>10</v>
      </c>
      <c r="B215" s="28">
        <v>0.32400000000000001</v>
      </c>
      <c r="C215" s="28">
        <v>0.5</v>
      </c>
      <c r="D215" s="28">
        <v>0.192</v>
      </c>
      <c r="E215" s="28">
        <v>0.48099999999999998</v>
      </c>
      <c r="F215" s="10">
        <v>0.17399999999999999</v>
      </c>
      <c r="G215" s="28">
        <v>0.72</v>
      </c>
      <c r="H215" s="28">
        <v>0.32400000000000001</v>
      </c>
      <c r="I215" s="28">
        <v>0.33700000000000002</v>
      </c>
      <c r="J215" s="11">
        <v>0.72199999999999998</v>
      </c>
      <c r="K215" s="28">
        <v>0.51800000000000002</v>
      </c>
      <c r="L215" s="28">
        <v>0.46</v>
      </c>
      <c r="M215" s="3">
        <f t="shared" si="8"/>
        <v>0.432</v>
      </c>
    </row>
    <row r="216" spans="1:17" x14ac:dyDescent="0.3">
      <c r="A216" s="29" t="s">
        <v>11</v>
      </c>
      <c r="B216" s="1">
        <v>0.51400000000000001</v>
      </c>
      <c r="C216" s="1">
        <v>0.51400000000000001</v>
      </c>
      <c r="D216" s="29">
        <v>0.14499999999999999</v>
      </c>
      <c r="E216" s="29">
        <v>0.47</v>
      </c>
      <c r="F216" s="2">
        <v>0.16600000000000001</v>
      </c>
      <c r="G216" s="29">
        <v>0.47699999999999998</v>
      </c>
      <c r="H216" s="29">
        <v>0.39300000000000002</v>
      </c>
      <c r="I216" s="29">
        <v>0.44400000000000001</v>
      </c>
      <c r="J216" s="29">
        <v>0.46800000000000003</v>
      </c>
      <c r="K216" s="1">
        <v>0.51400000000000001</v>
      </c>
      <c r="L216" s="29">
        <v>0.47199999999999998</v>
      </c>
      <c r="M216" s="3">
        <f t="shared" si="8"/>
        <v>0.41609090909090907</v>
      </c>
    </row>
    <row r="219" spans="1:17" x14ac:dyDescent="0.3">
      <c r="A219" t="s">
        <v>0</v>
      </c>
      <c r="B219" t="s">
        <v>40</v>
      </c>
      <c r="C219" t="s">
        <v>65</v>
      </c>
      <c r="D219" t="s">
        <v>66</v>
      </c>
      <c r="E219" t="s">
        <v>67</v>
      </c>
      <c r="F219" t="s">
        <v>68</v>
      </c>
      <c r="G219" t="s">
        <v>69</v>
      </c>
      <c r="H219" t="s">
        <v>70</v>
      </c>
      <c r="I219" t="s">
        <v>71</v>
      </c>
      <c r="J219" t="s">
        <v>72</v>
      </c>
      <c r="K219" t="s">
        <v>73</v>
      </c>
      <c r="L219" t="s">
        <v>74</v>
      </c>
      <c r="M219" t="s">
        <v>89</v>
      </c>
      <c r="P219" s="13" t="s">
        <v>0</v>
      </c>
      <c r="Q219" t="s">
        <v>89</v>
      </c>
    </row>
    <row r="220" spans="1:17" x14ac:dyDescent="0.3">
      <c r="A220" t="s">
        <v>98</v>
      </c>
      <c r="B220">
        <v>4</v>
      </c>
      <c r="C220">
        <v>4</v>
      </c>
      <c r="D220">
        <v>8</v>
      </c>
      <c r="E220">
        <v>1</v>
      </c>
      <c r="F220">
        <v>11</v>
      </c>
      <c r="G220">
        <v>10</v>
      </c>
      <c r="H220">
        <v>4</v>
      </c>
      <c r="I220">
        <v>8</v>
      </c>
      <c r="J220">
        <v>2</v>
      </c>
      <c r="K220">
        <v>4</v>
      </c>
      <c r="L220">
        <v>2</v>
      </c>
      <c r="M220" s="3">
        <v>0.95427272727272705</v>
      </c>
      <c r="P220" s="28" t="s">
        <v>116</v>
      </c>
      <c r="Q220" s="3">
        <v>0.95427272727272705</v>
      </c>
    </row>
    <row r="221" spans="1:17" x14ac:dyDescent="0.3">
      <c r="A221" t="s">
        <v>99</v>
      </c>
      <c r="B221">
        <v>7</v>
      </c>
      <c r="C221">
        <v>3</v>
      </c>
      <c r="D221">
        <v>9</v>
      </c>
      <c r="E221">
        <v>8</v>
      </c>
      <c r="F221">
        <v>11</v>
      </c>
      <c r="G221">
        <v>3</v>
      </c>
      <c r="H221">
        <v>2</v>
      </c>
      <c r="I221">
        <v>3</v>
      </c>
      <c r="J221">
        <v>10</v>
      </c>
      <c r="K221">
        <v>1</v>
      </c>
      <c r="L221">
        <v>3</v>
      </c>
      <c r="M221" s="3">
        <v>0.8979999999999998</v>
      </c>
      <c r="P221" s="29" t="s">
        <v>7</v>
      </c>
      <c r="Q221" s="3">
        <v>0.8979999999999998</v>
      </c>
    </row>
    <row r="222" spans="1:17" x14ac:dyDescent="0.3">
      <c r="A222" t="s">
        <v>100</v>
      </c>
      <c r="B222">
        <v>10</v>
      </c>
      <c r="C222">
        <v>11</v>
      </c>
      <c r="D222">
        <v>1</v>
      </c>
      <c r="E222">
        <v>9</v>
      </c>
      <c r="F222">
        <v>2</v>
      </c>
      <c r="G222">
        <v>6</v>
      </c>
      <c r="H222">
        <v>3</v>
      </c>
      <c r="I222">
        <v>5</v>
      </c>
      <c r="J222">
        <v>8</v>
      </c>
      <c r="K222">
        <v>3</v>
      </c>
      <c r="L222">
        <v>7</v>
      </c>
      <c r="M222" s="3">
        <v>0.53881818181818175</v>
      </c>
      <c r="P222" s="28" t="s">
        <v>5</v>
      </c>
      <c r="Q222" s="3">
        <v>0.53881818181818175</v>
      </c>
    </row>
    <row r="223" spans="1:17" x14ac:dyDescent="0.3">
      <c r="A223" t="s">
        <v>101</v>
      </c>
      <c r="B223">
        <v>8</v>
      </c>
      <c r="C223">
        <v>2</v>
      </c>
      <c r="D223">
        <v>9</v>
      </c>
      <c r="E223">
        <v>5</v>
      </c>
      <c r="F223">
        <v>11</v>
      </c>
      <c r="G223">
        <v>1</v>
      </c>
      <c r="H223">
        <v>10</v>
      </c>
      <c r="I223">
        <v>7</v>
      </c>
      <c r="J223">
        <v>3</v>
      </c>
      <c r="K223">
        <v>6</v>
      </c>
      <c r="L223">
        <v>4</v>
      </c>
      <c r="M223" s="3">
        <v>0.43890909090909092</v>
      </c>
      <c r="P223" s="29" t="s">
        <v>8</v>
      </c>
      <c r="Q223" s="3">
        <v>0.43890909090909092</v>
      </c>
    </row>
    <row r="224" spans="1:17" x14ac:dyDescent="0.3">
      <c r="A224" t="s">
        <v>102</v>
      </c>
      <c r="B224">
        <v>8</v>
      </c>
      <c r="C224">
        <v>4</v>
      </c>
      <c r="D224">
        <v>10</v>
      </c>
      <c r="E224">
        <v>5</v>
      </c>
      <c r="F224">
        <v>11</v>
      </c>
      <c r="G224">
        <v>2</v>
      </c>
      <c r="H224">
        <v>8</v>
      </c>
      <c r="I224">
        <v>7</v>
      </c>
      <c r="J224">
        <v>1</v>
      </c>
      <c r="K224">
        <v>3</v>
      </c>
      <c r="L224">
        <v>6</v>
      </c>
      <c r="M224" s="3">
        <v>0.432</v>
      </c>
      <c r="P224" s="28" t="s">
        <v>10</v>
      </c>
      <c r="Q224" s="3">
        <v>0.432</v>
      </c>
    </row>
    <row r="225" spans="1:17" x14ac:dyDescent="0.3">
      <c r="A225" t="s">
        <v>103</v>
      </c>
      <c r="B225">
        <v>1</v>
      </c>
      <c r="C225">
        <v>1</v>
      </c>
      <c r="D225">
        <v>11</v>
      </c>
      <c r="E225">
        <v>6</v>
      </c>
      <c r="F225">
        <v>10</v>
      </c>
      <c r="G225">
        <v>4</v>
      </c>
      <c r="H225">
        <v>9</v>
      </c>
      <c r="I225">
        <v>8</v>
      </c>
      <c r="J225">
        <v>7</v>
      </c>
      <c r="K225">
        <v>1</v>
      </c>
      <c r="L225">
        <v>5</v>
      </c>
      <c r="M225" s="3">
        <v>0.41609090909090907</v>
      </c>
      <c r="P225" s="29" t="s">
        <v>11</v>
      </c>
      <c r="Q225" s="3">
        <v>0.41609090909090907</v>
      </c>
    </row>
    <row r="226" spans="1:17" x14ac:dyDescent="0.3">
      <c r="A226" t="s">
        <v>104</v>
      </c>
      <c r="B226">
        <v>6</v>
      </c>
      <c r="C226">
        <v>8</v>
      </c>
      <c r="D226">
        <v>1</v>
      </c>
      <c r="E226">
        <v>3</v>
      </c>
      <c r="F226">
        <v>2</v>
      </c>
      <c r="G226">
        <v>9</v>
      </c>
      <c r="H226">
        <v>5</v>
      </c>
      <c r="I226">
        <v>7</v>
      </c>
      <c r="J226">
        <v>11</v>
      </c>
      <c r="K226">
        <v>10</v>
      </c>
      <c r="L226">
        <v>4</v>
      </c>
      <c r="M226" s="3">
        <v>0.38663636363636367</v>
      </c>
      <c r="P226" s="28" t="s">
        <v>3</v>
      </c>
      <c r="Q226" s="3">
        <v>0.38663636363636367</v>
      </c>
    </row>
    <row r="227" spans="1:17" x14ac:dyDescent="0.3">
      <c r="A227" t="s">
        <v>105</v>
      </c>
      <c r="B227">
        <v>2</v>
      </c>
      <c r="C227">
        <v>5</v>
      </c>
      <c r="D227">
        <v>1</v>
      </c>
      <c r="E227">
        <v>6</v>
      </c>
      <c r="F227">
        <v>3</v>
      </c>
      <c r="G227">
        <v>9</v>
      </c>
      <c r="H227">
        <v>4</v>
      </c>
      <c r="I227">
        <v>11</v>
      </c>
      <c r="J227">
        <v>10</v>
      </c>
      <c r="K227">
        <v>7</v>
      </c>
      <c r="L227">
        <v>8</v>
      </c>
      <c r="M227" s="3">
        <v>0.17254545454545456</v>
      </c>
      <c r="P227" s="30" t="s">
        <v>117</v>
      </c>
      <c r="Q227" s="3">
        <v>0.17254545454545456</v>
      </c>
    </row>
    <row r="254" spans="1:12" x14ac:dyDescent="0.3">
      <c r="A254" t="s">
        <v>0</v>
      </c>
      <c r="B254" t="s">
        <v>40</v>
      </c>
      <c r="C254" t="s">
        <v>65</v>
      </c>
      <c r="D254" t="s">
        <v>66</v>
      </c>
      <c r="E254" t="s">
        <v>67</v>
      </c>
      <c r="F254" t="s">
        <v>68</v>
      </c>
      <c r="G254" t="s">
        <v>69</v>
      </c>
      <c r="H254" t="s">
        <v>70</v>
      </c>
      <c r="I254" t="s">
        <v>71</v>
      </c>
      <c r="J254" t="s">
        <v>72</v>
      </c>
      <c r="K254" t="s">
        <v>73</v>
      </c>
      <c r="L254" t="s">
        <v>74</v>
      </c>
    </row>
    <row r="255" spans="1:12" x14ac:dyDescent="0.3">
      <c r="A255" t="s">
        <v>12</v>
      </c>
      <c r="B255">
        <v>0.78300000000000003</v>
      </c>
      <c r="C255">
        <v>0.78700000000000003</v>
      </c>
      <c r="D255">
        <v>0.76700000000000002</v>
      </c>
      <c r="E255">
        <v>0.77200000000000002</v>
      </c>
      <c r="F255">
        <v>0.71</v>
      </c>
      <c r="G255">
        <v>0.79100000000000004</v>
      </c>
      <c r="H255">
        <v>0.77100000000000002</v>
      </c>
      <c r="I255">
        <v>0.79100000000000004</v>
      </c>
      <c r="J255">
        <v>0.76400000000000001</v>
      </c>
      <c r="K255">
        <v>0.78500000000000003</v>
      </c>
      <c r="L255">
        <v>0.79</v>
      </c>
    </row>
    <row r="256" spans="1:12" x14ac:dyDescent="0.3">
      <c r="A256" t="s">
        <v>13</v>
      </c>
      <c r="B256">
        <v>0.66700000000000004</v>
      </c>
      <c r="C256">
        <v>0.68100000000000005</v>
      </c>
      <c r="D256">
        <v>0.61799999999999999</v>
      </c>
      <c r="E256">
        <v>0.67800000000000005</v>
      </c>
      <c r="F256">
        <v>0.56999999999999995</v>
      </c>
      <c r="G256">
        <v>0.68200000000000005</v>
      </c>
      <c r="H256">
        <v>0.65900000000000003</v>
      </c>
      <c r="I256">
        <v>0.70799999999999996</v>
      </c>
      <c r="J256">
        <v>0.66300000000000003</v>
      </c>
      <c r="K256">
        <v>0.68799999999999994</v>
      </c>
      <c r="L256">
        <v>0.69</v>
      </c>
    </row>
    <row r="257" spans="1:12" x14ac:dyDescent="0.3">
      <c r="A257" t="s">
        <v>14</v>
      </c>
      <c r="B257">
        <v>0.56499999999999995</v>
      </c>
      <c r="C257">
        <v>0.51300000000000001</v>
      </c>
      <c r="D257">
        <v>0.41599999999999998</v>
      </c>
      <c r="E257">
        <v>0.49099999999999999</v>
      </c>
      <c r="F257">
        <v>0.41</v>
      </c>
      <c r="G257">
        <v>0.51100000000000001</v>
      </c>
      <c r="H257">
        <v>0.51400000000000001</v>
      </c>
      <c r="I257">
        <v>0.502</v>
      </c>
      <c r="J257">
        <v>0.51</v>
      </c>
      <c r="K257">
        <v>0.51500000000000001</v>
      </c>
      <c r="L257">
        <v>0.51800000000000002</v>
      </c>
    </row>
    <row r="258" spans="1:12" x14ac:dyDescent="0.3">
      <c r="A258" t="s">
        <v>15</v>
      </c>
      <c r="B258" s="3">
        <v>0.3333333</v>
      </c>
      <c r="C258" s="3">
        <v>0.35758580000000001</v>
      </c>
      <c r="D258" s="3">
        <v>0.264569</v>
      </c>
      <c r="E258" s="3">
        <v>0.3648014</v>
      </c>
      <c r="F258" s="3">
        <v>0.24683279999999999</v>
      </c>
      <c r="G258" s="3">
        <v>0.38331389999999999</v>
      </c>
      <c r="H258" s="3">
        <v>0.4560748</v>
      </c>
      <c r="I258" s="3">
        <v>0.45320909999999998</v>
      </c>
      <c r="J258" s="3">
        <v>0.37486950000000002</v>
      </c>
      <c r="K258" s="3">
        <v>0.36948769999999997</v>
      </c>
      <c r="L258" s="3">
        <v>0.3863106</v>
      </c>
    </row>
    <row r="260" spans="1:12" x14ac:dyDescent="0.3">
      <c r="A260" s="12" t="s">
        <v>0</v>
      </c>
      <c r="B260" s="12" t="s">
        <v>40</v>
      </c>
      <c r="C260" s="12" t="s">
        <v>65</v>
      </c>
      <c r="D260" s="12" t="s">
        <v>66</v>
      </c>
      <c r="E260" s="12" t="s">
        <v>67</v>
      </c>
      <c r="F260" s="12" t="s">
        <v>68</v>
      </c>
      <c r="G260" s="12" t="s">
        <v>69</v>
      </c>
      <c r="H260" s="12" t="s">
        <v>70</v>
      </c>
      <c r="I260" s="12" t="s">
        <v>71</v>
      </c>
      <c r="J260" s="12" t="s">
        <v>72</v>
      </c>
      <c r="K260" s="12" t="s">
        <v>73</v>
      </c>
      <c r="L260" s="12" t="s">
        <v>74</v>
      </c>
    </row>
    <row r="261" spans="1:12" x14ac:dyDescent="0.3">
      <c r="A261" s="28" t="s">
        <v>12</v>
      </c>
      <c r="B261">
        <f>RANK(B255,$B$255:$L$255,0)</f>
        <v>6</v>
      </c>
      <c r="C261">
        <f t="shared" ref="C261:L261" si="9">RANK(C255,$B$255:$L$255,0)</f>
        <v>4</v>
      </c>
      <c r="D261">
        <f t="shared" si="9"/>
        <v>9</v>
      </c>
      <c r="E261">
        <f t="shared" si="9"/>
        <v>7</v>
      </c>
      <c r="F261">
        <f t="shared" si="9"/>
        <v>11</v>
      </c>
      <c r="G261">
        <f t="shared" si="9"/>
        <v>1</v>
      </c>
      <c r="H261">
        <f t="shared" si="9"/>
        <v>8</v>
      </c>
      <c r="I261">
        <f t="shared" si="9"/>
        <v>1</v>
      </c>
      <c r="J261">
        <f t="shared" si="9"/>
        <v>10</v>
      </c>
      <c r="K261">
        <f t="shared" si="9"/>
        <v>5</v>
      </c>
      <c r="L261">
        <f t="shared" si="9"/>
        <v>3</v>
      </c>
    </row>
    <row r="262" spans="1:12" x14ac:dyDescent="0.3">
      <c r="A262" s="29" t="s">
        <v>13</v>
      </c>
      <c r="B262">
        <f>RANK(B256,$B$256:$L$256,0)</f>
        <v>7</v>
      </c>
      <c r="C262">
        <f t="shared" ref="C262:L262" si="10">RANK(C256,$B$256:$L$256,0)</f>
        <v>5</v>
      </c>
      <c r="D262">
        <f t="shared" si="10"/>
        <v>10</v>
      </c>
      <c r="E262">
        <f t="shared" si="10"/>
        <v>6</v>
      </c>
      <c r="F262">
        <f t="shared" si="10"/>
        <v>11</v>
      </c>
      <c r="G262">
        <f t="shared" si="10"/>
        <v>4</v>
      </c>
      <c r="H262">
        <f t="shared" si="10"/>
        <v>9</v>
      </c>
      <c r="I262">
        <f t="shared" si="10"/>
        <v>1</v>
      </c>
      <c r="J262">
        <f t="shared" si="10"/>
        <v>8</v>
      </c>
      <c r="K262">
        <f t="shared" si="10"/>
        <v>3</v>
      </c>
      <c r="L262">
        <f t="shared" si="10"/>
        <v>2</v>
      </c>
    </row>
    <row r="263" spans="1:12" x14ac:dyDescent="0.3">
      <c r="A263" s="28" t="s">
        <v>14</v>
      </c>
      <c r="B263">
        <f>RANK(B257,$B$257:$L$257,0)</f>
        <v>1</v>
      </c>
      <c r="C263">
        <f t="shared" ref="C263:L263" si="11">RANK(C257,$B$257:$L$257,0)</f>
        <v>5</v>
      </c>
      <c r="D263">
        <f t="shared" si="11"/>
        <v>10</v>
      </c>
      <c r="E263">
        <f t="shared" si="11"/>
        <v>9</v>
      </c>
      <c r="F263">
        <f t="shared" si="11"/>
        <v>11</v>
      </c>
      <c r="G263">
        <f t="shared" si="11"/>
        <v>6</v>
      </c>
      <c r="H263">
        <f t="shared" si="11"/>
        <v>4</v>
      </c>
      <c r="I263">
        <f t="shared" si="11"/>
        <v>8</v>
      </c>
      <c r="J263">
        <f t="shared" si="11"/>
        <v>7</v>
      </c>
      <c r="K263">
        <f t="shared" si="11"/>
        <v>3</v>
      </c>
      <c r="L263">
        <f t="shared" si="11"/>
        <v>2</v>
      </c>
    </row>
    <row r="264" spans="1:12" x14ac:dyDescent="0.3">
      <c r="A264" s="30" t="s">
        <v>15</v>
      </c>
      <c r="B264">
        <f>RANK(B258,$B$258:$L$258,0)</f>
        <v>9</v>
      </c>
      <c r="C264">
        <f t="shared" ref="C264:L264" si="12">RANK(C258,$B$258:$L$258,0)</f>
        <v>8</v>
      </c>
      <c r="D264">
        <f t="shared" si="12"/>
        <v>10</v>
      </c>
      <c r="E264">
        <f t="shared" si="12"/>
        <v>7</v>
      </c>
      <c r="F264">
        <f t="shared" si="12"/>
        <v>11</v>
      </c>
      <c r="G264">
        <f t="shared" si="12"/>
        <v>4</v>
      </c>
      <c r="H264">
        <f t="shared" si="12"/>
        <v>1</v>
      </c>
      <c r="I264">
        <f t="shared" si="12"/>
        <v>2</v>
      </c>
      <c r="J264">
        <f t="shared" si="12"/>
        <v>5</v>
      </c>
      <c r="K264">
        <f t="shared" si="12"/>
        <v>6</v>
      </c>
      <c r="L264">
        <f t="shared" si="12"/>
        <v>3</v>
      </c>
    </row>
    <row r="367" spans="1:4" x14ac:dyDescent="0.3">
      <c r="A367" s="12" t="s">
        <v>0</v>
      </c>
      <c r="B367" s="12" t="s">
        <v>1</v>
      </c>
      <c r="C367" s="12" t="s">
        <v>4</v>
      </c>
      <c r="D367" s="12" t="s">
        <v>2</v>
      </c>
    </row>
    <row r="368" spans="1:4" x14ac:dyDescent="0.3">
      <c r="A368" s="28" t="s">
        <v>5</v>
      </c>
      <c r="B368" s="28">
        <v>8</v>
      </c>
      <c r="C368" s="28">
        <v>1484</v>
      </c>
      <c r="D368" s="28">
        <v>2.46</v>
      </c>
    </row>
    <row r="369" spans="1:4" x14ac:dyDescent="0.3">
      <c r="A369" s="29" t="s">
        <v>3</v>
      </c>
      <c r="B369" s="29">
        <v>3</v>
      </c>
      <c r="C369" s="29">
        <v>306</v>
      </c>
      <c r="D369" s="29">
        <v>2.78</v>
      </c>
    </row>
    <row r="370" spans="1:4" x14ac:dyDescent="0.3">
      <c r="A370" s="28" t="s">
        <v>7</v>
      </c>
      <c r="B370" s="28">
        <v>7</v>
      </c>
      <c r="C370" s="28">
        <v>336</v>
      </c>
      <c r="D370" s="28">
        <v>5.46</v>
      </c>
    </row>
    <row r="371" spans="1:4" x14ac:dyDescent="0.3">
      <c r="A371" s="29" t="s">
        <v>6</v>
      </c>
      <c r="B371" s="29">
        <v>19</v>
      </c>
      <c r="C371" s="29">
        <v>2308</v>
      </c>
      <c r="D371" s="29">
        <v>6.02</v>
      </c>
    </row>
    <row r="372" spans="1:4" x14ac:dyDescent="0.3">
      <c r="A372" s="28" t="s">
        <v>8</v>
      </c>
      <c r="B372" s="28">
        <v>9</v>
      </c>
      <c r="C372" s="28">
        <v>214</v>
      </c>
      <c r="D372" s="28">
        <v>11.59</v>
      </c>
    </row>
    <row r="373" spans="1:4" x14ac:dyDescent="0.3">
      <c r="A373" s="29" t="s">
        <v>9</v>
      </c>
      <c r="B373" s="29">
        <v>7</v>
      </c>
      <c r="C373" s="29">
        <v>459</v>
      </c>
      <c r="D373" s="29">
        <v>14.3</v>
      </c>
    </row>
    <row r="374" spans="1:4" x14ac:dyDescent="0.3">
      <c r="A374" s="28" t="s">
        <v>10</v>
      </c>
      <c r="B374" s="28">
        <v>9</v>
      </c>
      <c r="C374" s="28">
        <v>214</v>
      </c>
      <c r="D374" s="28">
        <v>22.78</v>
      </c>
    </row>
    <row r="375" spans="1:4" x14ac:dyDescent="0.3">
      <c r="A375" s="29" t="s">
        <v>11</v>
      </c>
      <c r="B375" s="29">
        <v>11</v>
      </c>
      <c r="C375" s="29">
        <v>4898</v>
      </c>
      <c r="D375" s="29">
        <v>26.21</v>
      </c>
    </row>
    <row r="376" spans="1:4" x14ac:dyDescent="0.3">
      <c r="A376" s="28" t="s">
        <v>12</v>
      </c>
      <c r="B376" s="28">
        <v>5</v>
      </c>
      <c r="C376" s="28">
        <v>5404</v>
      </c>
      <c r="D376" s="28">
        <v>2.41</v>
      </c>
    </row>
    <row r="377" spans="1:4" x14ac:dyDescent="0.3">
      <c r="A377" s="29" t="s">
        <v>13</v>
      </c>
      <c r="B377" s="29">
        <v>5</v>
      </c>
      <c r="C377" s="29">
        <v>4579</v>
      </c>
      <c r="D377" s="29">
        <v>5.0199999999999996</v>
      </c>
    </row>
    <row r="378" spans="1:4" x14ac:dyDescent="0.3">
      <c r="A378" s="28" t="s">
        <v>14</v>
      </c>
      <c r="B378" s="28">
        <v>5</v>
      </c>
      <c r="C378" s="28">
        <v>4198</v>
      </c>
      <c r="D378" s="28">
        <v>10.050000000000001</v>
      </c>
    </row>
    <row r="379" spans="1:4" x14ac:dyDescent="0.3">
      <c r="A379" s="39" t="s">
        <v>15</v>
      </c>
      <c r="B379" s="39">
        <v>5</v>
      </c>
      <c r="C379" s="39">
        <v>4008</v>
      </c>
      <c r="D379" s="39">
        <v>20.09</v>
      </c>
    </row>
  </sheetData>
  <pageMargins left="0.7" right="0.7" top="0.75" bottom="0.75" header="0.3" footer="0.3"/>
  <pageSetup orientation="portrait" horizontalDpi="300" verticalDpi="30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41B0-068E-4462-A982-228FA100F6A2}">
  <dimension ref="A3:O111"/>
  <sheetViews>
    <sheetView topLeftCell="A124" zoomScale="70" zoomScaleNormal="70" workbookViewId="0">
      <selection activeCell="N48" sqref="N48"/>
    </sheetView>
  </sheetViews>
  <sheetFormatPr defaultRowHeight="14.4" x14ac:dyDescent="0.3"/>
  <cols>
    <col min="1" max="1" width="36" customWidth="1"/>
    <col min="2" max="12" width="12.6640625" bestFit="1" customWidth="1"/>
  </cols>
  <sheetData>
    <row r="3" spans="1:12" x14ac:dyDescent="0.3">
      <c r="A3" t="s">
        <v>77</v>
      </c>
    </row>
    <row r="4" spans="1:12" x14ac:dyDescent="0.3">
      <c r="A4" t="s">
        <v>78</v>
      </c>
      <c r="B4" s="13" t="s">
        <v>40</v>
      </c>
      <c r="C4" s="13" t="s">
        <v>65</v>
      </c>
      <c r="D4" s="13" t="s">
        <v>66</v>
      </c>
      <c r="E4" s="13" t="s">
        <v>67</v>
      </c>
      <c r="F4" s="13" t="s">
        <v>68</v>
      </c>
      <c r="G4" s="13" t="s">
        <v>69</v>
      </c>
      <c r="H4" s="13" t="s">
        <v>70</v>
      </c>
      <c r="I4" s="13" t="s">
        <v>71</v>
      </c>
      <c r="J4" s="13" t="s">
        <v>72</v>
      </c>
      <c r="K4" s="13" t="s">
        <v>73</v>
      </c>
      <c r="L4" s="13" t="s">
        <v>74</v>
      </c>
    </row>
    <row r="5" spans="1:12" x14ac:dyDescent="0.3">
      <c r="A5" t="s">
        <v>75</v>
      </c>
      <c r="B5" s="14">
        <v>0.54836110833333329</v>
      </c>
      <c r="C5" s="14">
        <v>0.57221548333333339</v>
      </c>
      <c r="D5" s="14">
        <v>0.50121408333333339</v>
      </c>
      <c r="E5" s="14">
        <v>0.55848344999999999</v>
      </c>
      <c r="F5" s="14">
        <v>0.44548606666666668</v>
      </c>
      <c r="G5" s="14">
        <v>0.59119282500000014</v>
      </c>
      <c r="H5" s="14">
        <v>0.53425623333333327</v>
      </c>
      <c r="I5" s="14">
        <v>0.53576742499999996</v>
      </c>
      <c r="J5" s="14">
        <v>0.56598912499999998</v>
      </c>
      <c r="K5" s="14">
        <v>0.57154064166666663</v>
      </c>
      <c r="L5" s="14">
        <v>0.56552588333333331</v>
      </c>
    </row>
    <row r="6" spans="1:12" x14ac:dyDescent="0.3">
      <c r="A6" t="s">
        <v>76</v>
      </c>
      <c r="B6" s="3">
        <v>0.51924821666666676</v>
      </c>
      <c r="C6" s="3">
        <v>0.5776157666666667</v>
      </c>
      <c r="D6" s="3">
        <v>0.50267853083333336</v>
      </c>
      <c r="E6" s="3">
        <v>0.59934763583333328</v>
      </c>
      <c r="F6" s="3">
        <v>0.37549091916666666</v>
      </c>
      <c r="G6" s="3">
        <v>0.56949741166666656</v>
      </c>
      <c r="H6" s="3">
        <v>0.55270732499999997</v>
      </c>
      <c r="I6" s="3">
        <v>0.56295287500000013</v>
      </c>
      <c r="J6" s="3">
        <v>0.55375923666666671</v>
      </c>
      <c r="K6" s="3">
        <v>0.58696265499999989</v>
      </c>
      <c r="L6" s="3">
        <v>0.58105556250000001</v>
      </c>
    </row>
    <row r="8" spans="1:12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3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3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x14ac:dyDescent="0.3">
      <c r="B11" s="9"/>
      <c r="C11" s="9"/>
      <c r="D11" s="9"/>
      <c r="E11" s="9"/>
      <c r="F11" s="10"/>
      <c r="G11" s="9"/>
      <c r="H11" s="9"/>
      <c r="I11" s="9"/>
      <c r="J11" s="9"/>
      <c r="K11" s="9"/>
      <c r="L11" s="9"/>
    </row>
    <row r="12" spans="1:12" x14ac:dyDescent="0.3">
      <c r="B12" s="9"/>
      <c r="C12" s="9"/>
      <c r="D12" s="9"/>
      <c r="E12" s="10"/>
      <c r="F12" s="9"/>
      <c r="G12" s="9"/>
      <c r="H12" s="9"/>
      <c r="I12" s="9"/>
      <c r="J12" s="9"/>
      <c r="K12" s="9"/>
    </row>
    <row r="13" spans="1:12" x14ac:dyDescent="0.3">
      <c r="A13" t="s">
        <v>109</v>
      </c>
    </row>
    <row r="14" spans="1:12" x14ac:dyDescent="0.3">
      <c r="A14" s="37" t="s">
        <v>78</v>
      </c>
      <c r="B14" s="37" t="s">
        <v>40</v>
      </c>
      <c r="C14" s="37" t="s">
        <v>65</v>
      </c>
      <c r="D14" s="37" t="s">
        <v>66</v>
      </c>
      <c r="E14" s="37" t="s">
        <v>67</v>
      </c>
      <c r="F14" s="37" t="s">
        <v>68</v>
      </c>
      <c r="G14" s="37" t="s">
        <v>69</v>
      </c>
      <c r="H14" s="37" t="s">
        <v>70</v>
      </c>
      <c r="I14" s="37" t="s">
        <v>71</v>
      </c>
      <c r="J14" s="37" t="s">
        <v>72</v>
      </c>
      <c r="K14" s="37" t="s">
        <v>73</v>
      </c>
      <c r="L14" s="37" t="s">
        <v>74</v>
      </c>
    </row>
    <row r="15" spans="1:12" x14ac:dyDescent="0.3">
      <c r="A15" t="s">
        <v>75</v>
      </c>
      <c r="B15" s="3">
        <v>0.64338427500000006</v>
      </c>
      <c r="C15" s="3">
        <v>0.72316948333333342</v>
      </c>
      <c r="D15" s="3">
        <v>0.78919070833333338</v>
      </c>
      <c r="E15" s="3">
        <v>0.74003459999999999</v>
      </c>
      <c r="F15" s="3">
        <v>0.74727083333333322</v>
      </c>
      <c r="G15" s="3">
        <v>0.73439260833333331</v>
      </c>
      <c r="H15" s="3">
        <v>0.66086029166666671</v>
      </c>
      <c r="I15" s="3">
        <v>0.65466550000000001</v>
      </c>
      <c r="J15" s="3">
        <v>0.72546804166666679</v>
      </c>
      <c r="K15" s="3">
        <v>0.70663939166666678</v>
      </c>
      <c r="L15" s="3">
        <v>0.71576206666666664</v>
      </c>
    </row>
    <row r="16" spans="1:12" x14ac:dyDescent="0.3">
      <c r="A16" t="s">
        <v>76</v>
      </c>
      <c r="B16" s="3">
        <v>0.58074337500000006</v>
      </c>
      <c r="C16" s="3">
        <v>0.66838371166666677</v>
      </c>
      <c r="D16" s="3">
        <v>0.78862956500000003</v>
      </c>
      <c r="E16" s="3">
        <v>0.7510054816666667</v>
      </c>
      <c r="F16" s="3">
        <v>0.5806743516666667</v>
      </c>
      <c r="G16" s="3">
        <v>0.70386906500000002</v>
      </c>
      <c r="H16" s="3">
        <v>0.65348197499999994</v>
      </c>
      <c r="I16" s="3">
        <v>0.65567990000000009</v>
      </c>
      <c r="J16" s="3">
        <v>0.70126362833333333</v>
      </c>
      <c r="K16" s="3">
        <v>0.70236598333333333</v>
      </c>
      <c r="L16" s="3">
        <v>0.72934273250000003</v>
      </c>
    </row>
    <row r="18" spans="1:12" x14ac:dyDescent="0.3">
      <c r="A18" t="s">
        <v>107</v>
      </c>
    </row>
    <row r="19" spans="1:12" x14ac:dyDescent="0.3">
      <c r="A19" s="36" t="s">
        <v>78</v>
      </c>
      <c r="B19" s="15" t="s">
        <v>40</v>
      </c>
      <c r="C19" s="15" t="s">
        <v>65</v>
      </c>
      <c r="D19" s="15" t="s">
        <v>66</v>
      </c>
      <c r="E19" s="15" t="s">
        <v>67</v>
      </c>
      <c r="F19" s="15" t="s">
        <v>68</v>
      </c>
      <c r="G19" s="15" t="s">
        <v>69</v>
      </c>
      <c r="H19" s="15" t="s">
        <v>70</v>
      </c>
      <c r="I19" s="15" t="s">
        <v>71</v>
      </c>
      <c r="J19" s="15" t="s">
        <v>72</v>
      </c>
      <c r="K19" s="15" t="s">
        <v>73</v>
      </c>
      <c r="L19" s="15" t="s">
        <v>74</v>
      </c>
    </row>
    <row r="20" spans="1:12" x14ac:dyDescent="0.3">
      <c r="A20" s="33" t="s">
        <v>106</v>
      </c>
      <c r="B20" s="34">
        <v>0.54836110833333329</v>
      </c>
      <c r="C20" s="34">
        <v>0.57221548333333339</v>
      </c>
      <c r="D20" s="34">
        <v>0.50121408333333339</v>
      </c>
      <c r="E20" s="34">
        <v>0.55848344999999999</v>
      </c>
      <c r="F20" s="34">
        <v>0.44548606666666668</v>
      </c>
      <c r="G20" s="34">
        <v>0.59119282500000014</v>
      </c>
      <c r="H20" s="34">
        <v>0.53425623333333327</v>
      </c>
      <c r="I20" s="34">
        <v>0.53576742499999996</v>
      </c>
      <c r="J20" s="34">
        <v>0.56598912499999998</v>
      </c>
      <c r="K20" s="34">
        <v>0.57154064166666663</v>
      </c>
      <c r="L20" s="35">
        <v>0.56552588333333331</v>
      </c>
    </row>
    <row r="21" spans="1:12" x14ac:dyDescent="0.3">
      <c r="A21" s="38" t="s">
        <v>108</v>
      </c>
      <c r="B21" s="32">
        <v>0.64338427500000006</v>
      </c>
      <c r="C21" s="32">
        <v>0.72316948333333342</v>
      </c>
      <c r="D21" s="32">
        <v>0.78919070833333338</v>
      </c>
      <c r="E21" s="32">
        <v>0.74003459999999999</v>
      </c>
      <c r="F21" s="32">
        <v>0.74727083333333322</v>
      </c>
      <c r="G21" s="32">
        <v>0.73439260833333331</v>
      </c>
      <c r="H21" s="32">
        <v>0.66086029166666671</v>
      </c>
      <c r="I21" s="32">
        <v>0.65466550000000001</v>
      </c>
      <c r="J21" s="32">
        <v>0.72546804166666679</v>
      </c>
      <c r="K21" s="32">
        <v>0.70663939166666678</v>
      </c>
      <c r="L21" s="32">
        <v>0.71576206666666664</v>
      </c>
    </row>
    <row r="30" spans="1:12" x14ac:dyDescent="0.3">
      <c r="G30" t="s">
        <v>79</v>
      </c>
    </row>
    <row r="33" spans="1:15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1:15" x14ac:dyDescent="0.3">
      <c r="A34" s="24"/>
      <c r="B34" s="41"/>
      <c r="C34" s="41"/>
      <c r="G34" s="41"/>
      <c r="H34" s="41"/>
      <c r="I34" s="41"/>
      <c r="J34" s="41"/>
      <c r="K34" s="41"/>
      <c r="N34" s="24"/>
      <c r="O34" s="23"/>
    </row>
    <row r="35" spans="1:15" x14ac:dyDescent="0.3">
      <c r="A35" s="24"/>
      <c r="B35" s="42"/>
      <c r="C35" s="42"/>
      <c r="G35" s="42"/>
      <c r="H35" s="42"/>
      <c r="I35" s="42"/>
      <c r="J35" s="42"/>
      <c r="K35" s="42"/>
      <c r="N35" s="24"/>
      <c r="O35" s="23"/>
    </row>
    <row r="36" spans="1:15" x14ac:dyDescent="0.3">
      <c r="A36" s="24"/>
      <c r="B36" s="43"/>
      <c r="C36" s="43"/>
      <c r="G36" s="43"/>
      <c r="H36" s="43"/>
      <c r="I36" s="43"/>
      <c r="J36" s="43"/>
      <c r="K36" s="43"/>
      <c r="N36" s="24"/>
      <c r="O36" s="23"/>
    </row>
    <row r="37" spans="1:15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3"/>
    </row>
    <row r="38" spans="1:15" x14ac:dyDescent="0.3">
      <c r="A38" s="24" t="s">
        <v>76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3"/>
    </row>
    <row r="39" spans="1:15" x14ac:dyDescent="0.3">
      <c r="A39" s="36" t="s">
        <v>78</v>
      </c>
      <c r="B39" s="15" t="s">
        <v>40</v>
      </c>
      <c r="C39" s="15" t="s">
        <v>71</v>
      </c>
      <c r="D39" s="15" t="s">
        <v>65</v>
      </c>
      <c r="E39" s="15" t="s">
        <v>70</v>
      </c>
      <c r="F39" s="15" t="s">
        <v>73</v>
      </c>
      <c r="G39" s="15" t="s">
        <v>72</v>
      </c>
      <c r="H39" s="15" t="s">
        <v>69</v>
      </c>
      <c r="I39" s="15" t="s">
        <v>74</v>
      </c>
      <c r="J39" s="15" t="s">
        <v>67</v>
      </c>
      <c r="K39" s="15" t="s">
        <v>66</v>
      </c>
      <c r="L39" s="15" t="s">
        <v>68</v>
      </c>
      <c r="M39" s="24"/>
      <c r="N39" s="24"/>
      <c r="O39" s="23"/>
    </row>
    <row r="40" spans="1:15" x14ac:dyDescent="0.3">
      <c r="A40" s="27" t="s">
        <v>82</v>
      </c>
      <c r="B40" s="34">
        <v>0.44788250833333326</v>
      </c>
      <c r="C40" s="34">
        <v>0.52154668333333343</v>
      </c>
      <c r="D40" s="34">
        <v>0.52330776666666667</v>
      </c>
      <c r="E40" s="34">
        <v>0.52431857500000001</v>
      </c>
      <c r="F40" s="34">
        <v>0.55409604999999995</v>
      </c>
      <c r="G40" s="34">
        <v>0.58479179166666662</v>
      </c>
      <c r="H40" s="34">
        <v>0.58836287500000006</v>
      </c>
      <c r="I40" s="35">
        <v>0.5982656666666667</v>
      </c>
      <c r="J40" s="34">
        <v>0.64468980833333334</v>
      </c>
      <c r="K40" s="34">
        <v>0.82262256666666678</v>
      </c>
      <c r="L40" s="34">
        <v>0.87593467499999988</v>
      </c>
      <c r="M40" s="24"/>
      <c r="N40" s="24"/>
      <c r="O40" s="23"/>
    </row>
    <row r="41" spans="1:15" x14ac:dyDescent="0.3">
      <c r="A41" s="27" t="s">
        <v>83</v>
      </c>
      <c r="B41" s="32">
        <v>0.96960770749999992</v>
      </c>
      <c r="C41" s="32">
        <v>0.94220150749999998</v>
      </c>
      <c r="D41" s="32">
        <v>0.94160033499999995</v>
      </c>
      <c r="E41" s="32">
        <v>0.93959925666666677</v>
      </c>
      <c r="F41" s="32">
        <v>0.94536660333333333</v>
      </c>
      <c r="G41" s="32">
        <v>0.9141210683333334</v>
      </c>
      <c r="H41" s="49">
        <v>0.91920375333333348</v>
      </c>
      <c r="I41" s="49">
        <v>0.91923348750000011</v>
      </c>
      <c r="J41" s="49">
        <v>0.89972745750000005</v>
      </c>
      <c r="K41" s="49">
        <v>0.75980132916666676</v>
      </c>
      <c r="L41" s="49">
        <v>0.5113261916666666</v>
      </c>
      <c r="M41" s="24"/>
      <c r="N41" s="24"/>
      <c r="O41" s="23"/>
    </row>
    <row r="42" spans="1:15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3"/>
    </row>
    <row r="43" spans="1:15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3"/>
    </row>
    <row r="44" spans="1:15" x14ac:dyDescent="0.3">
      <c r="A44" s="23" t="s">
        <v>75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5" x14ac:dyDescent="0.3">
      <c r="A45" s="44" t="s">
        <v>84</v>
      </c>
      <c r="B45" s="45" t="s">
        <v>40</v>
      </c>
      <c r="C45" s="45" t="s">
        <v>70</v>
      </c>
      <c r="D45" s="45" t="s">
        <v>71</v>
      </c>
      <c r="E45" s="46" t="s">
        <v>73</v>
      </c>
      <c r="F45" s="46" t="s">
        <v>74</v>
      </c>
      <c r="G45" s="45" t="s">
        <v>65</v>
      </c>
      <c r="H45" s="45" t="s">
        <v>72</v>
      </c>
      <c r="I45" s="45" t="s">
        <v>69</v>
      </c>
      <c r="J45" s="45" t="s">
        <v>67</v>
      </c>
      <c r="K45" s="45" t="s">
        <v>68</v>
      </c>
      <c r="L45" s="45" t="s">
        <v>66</v>
      </c>
    </row>
    <row r="46" spans="1:15" x14ac:dyDescent="0.3">
      <c r="A46" s="27" t="s">
        <v>82</v>
      </c>
      <c r="B46" s="25">
        <v>0.46304762500000002</v>
      </c>
      <c r="C46" s="25">
        <v>0.52101992500000005</v>
      </c>
      <c r="D46" s="25">
        <v>0.53135073333333338</v>
      </c>
      <c r="E46" s="25">
        <v>0.56584613333333333</v>
      </c>
      <c r="F46" s="25">
        <v>0.59636958333333323</v>
      </c>
      <c r="G46" s="25">
        <v>0.60773576666666662</v>
      </c>
      <c r="H46" s="26">
        <v>0.62281482499999996</v>
      </c>
      <c r="I46" s="25">
        <v>0.62365515000000005</v>
      </c>
      <c r="J46" s="25">
        <v>0.65292229166666671</v>
      </c>
      <c r="K46" s="25">
        <v>0.83169720000000014</v>
      </c>
      <c r="L46" s="25">
        <v>0.83485236666666662</v>
      </c>
    </row>
    <row r="47" spans="1:15" x14ac:dyDescent="0.3">
      <c r="A47" s="27" t="s">
        <v>83</v>
      </c>
      <c r="B47" s="25">
        <v>0.96522279166666669</v>
      </c>
      <c r="C47" s="25">
        <v>0.92503823333333335</v>
      </c>
      <c r="D47" s="25">
        <v>0.92617851666666662</v>
      </c>
      <c r="E47" s="25">
        <v>0.93071234166666672</v>
      </c>
      <c r="F47" s="25">
        <v>0.90725014166666662</v>
      </c>
      <c r="G47" s="25">
        <v>0.9063497583333332</v>
      </c>
      <c r="H47" s="26">
        <v>0.89241391666666681</v>
      </c>
      <c r="I47" s="25">
        <v>0.90467521666666684</v>
      </c>
      <c r="J47" s="25">
        <v>0.88259921666666663</v>
      </c>
      <c r="K47" s="25">
        <v>0.69604059166666665</v>
      </c>
      <c r="L47" s="25">
        <v>0.75414429166666663</v>
      </c>
    </row>
    <row r="108" spans="2:13" x14ac:dyDescent="0.3">
      <c r="B108" s="13" t="s">
        <v>0</v>
      </c>
      <c r="C108" s="13" t="s">
        <v>40</v>
      </c>
      <c r="D108" s="13" t="s">
        <v>65</v>
      </c>
      <c r="E108" s="13" t="s">
        <v>66</v>
      </c>
      <c r="F108" s="13" t="s">
        <v>67</v>
      </c>
      <c r="G108" s="13" t="s">
        <v>68</v>
      </c>
      <c r="H108" s="13" t="s">
        <v>69</v>
      </c>
      <c r="I108" s="13" t="s">
        <v>70</v>
      </c>
      <c r="J108" s="13" t="s">
        <v>71</v>
      </c>
      <c r="K108" s="13" t="s">
        <v>72</v>
      </c>
      <c r="L108" s="13" t="s">
        <v>73</v>
      </c>
      <c r="M108" s="13" t="s">
        <v>74</v>
      </c>
    </row>
    <row r="109" spans="2:13" x14ac:dyDescent="0.3">
      <c r="B109" t="s">
        <v>3</v>
      </c>
      <c r="C109">
        <v>0.36899999999999999</v>
      </c>
      <c r="D109">
        <v>0.34200000000000003</v>
      </c>
      <c r="E109">
        <v>0.50700000000000001</v>
      </c>
      <c r="F109">
        <v>0.41299999999999998</v>
      </c>
      <c r="G109">
        <v>0.48899999999999999</v>
      </c>
      <c r="H109">
        <v>0.33300000000000002</v>
      </c>
      <c r="I109">
        <v>0.39300000000000002</v>
      </c>
      <c r="J109">
        <v>0.36499999999999999</v>
      </c>
      <c r="K109">
        <v>0.32100000000000001</v>
      </c>
      <c r="L109">
        <v>0.32700000000000001</v>
      </c>
      <c r="M109">
        <v>0.39400000000000002</v>
      </c>
    </row>
    <row r="110" spans="2:13" x14ac:dyDescent="0.3">
      <c r="B110" t="s">
        <v>7</v>
      </c>
      <c r="C110">
        <v>0.88900000000000001</v>
      </c>
      <c r="D110">
        <v>0.93300000000000005</v>
      </c>
      <c r="E110">
        <v>0.82699999999999996</v>
      </c>
      <c r="F110">
        <v>0.88800000000000001</v>
      </c>
      <c r="G110">
        <v>0.79400000000000004</v>
      </c>
      <c r="H110">
        <v>0.93300000000000005</v>
      </c>
      <c r="I110">
        <v>0.95799999999999996</v>
      </c>
      <c r="J110">
        <v>0.93300000000000005</v>
      </c>
      <c r="K110">
        <v>0.82399999999999995</v>
      </c>
      <c r="L110">
        <v>0.96599999999999997</v>
      </c>
      <c r="M110">
        <v>0.93300000000000005</v>
      </c>
    </row>
    <row r="111" spans="2:13" x14ac:dyDescent="0.3">
      <c r="B111" t="s">
        <v>8</v>
      </c>
      <c r="C111">
        <v>0.28599999999999998</v>
      </c>
      <c r="D111">
        <v>0.63900000000000001</v>
      </c>
      <c r="E111">
        <v>0.28299999999999997</v>
      </c>
      <c r="F111">
        <v>0.53100000000000003</v>
      </c>
      <c r="G111">
        <v>0.20399999999999999</v>
      </c>
      <c r="H111">
        <v>0.66700000000000004</v>
      </c>
      <c r="I111">
        <v>0.222</v>
      </c>
      <c r="J111">
        <v>0.38600000000000001</v>
      </c>
      <c r="K111">
        <v>0.54800000000000004</v>
      </c>
      <c r="L111">
        <v>0.52900000000000003</v>
      </c>
      <c r="M111">
        <v>0.53300000000000003</v>
      </c>
    </row>
  </sheetData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46A3-40B6-4571-8ED4-D3A94ECE9B8D}">
  <dimension ref="B2:B48"/>
  <sheetViews>
    <sheetView topLeftCell="A137" workbookViewId="0">
      <selection activeCell="H295" sqref="H295"/>
    </sheetView>
  </sheetViews>
  <sheetFormatPr defaultRowHeight="14.4" x14ac:dyDescent="0.3"/>
  <cols>
    <col min="2" max="2" width="47.77734375" customWidth="1"/>
  </cols>
  <sheetData>
    <row r="2" spans="2:2" x14ac:dyDescent="0.3">
      <c r="B2" t="s">
        <v>110</v>
      </c>
    </row>
    <row r="23" spans="2:2" x14ac:dyDescent="0.3">
      <c r="B23" t="s">
        <v>111</v>
      </c>
    </row>
    <row r="48" spans="2:2" x14ac:dyDescent="0.3">
      <c r="B48" t="s">
        <v>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FAD2-DC6F-4FEE-97EB-42A4CB1FC04C}">
  <dimension ref="A1:P31"/>
  <sheetViews>
    <sheetView workbookViewId="0">
      <selection activeCell="O13" sqref="A1:O13"/>
    </sheetView>
  </sheetViews>
  <sheetFormatPr defaultRowHeight="14.4" x14ac:dyDescent="0.3"/>
  <cols>
    <col min="1" max="1" width="14.5546875" customWidth="1"/>
    <col min="2" max="2" width="12.109375" customWidth="1"/>
    <col min="3" max="3" width="12.77734375" customWidth="1"/>
    <col min="4" max="4" width="16.21875" customWidth="1"/>
    <col min="5" max="5" width="13.5546875" customWidth="1"/>
    <col min="6" max="6" width="9.5546875" customWidth="1"/>
    <col min="7" max="7" width="8.6640625" customWidth="1"/>
    <col min="8" max="8" width="7.77734375" customWidth="1"/>
    <col min="9" max="9" width="8.109375" customWidth="1"/>
    <col min="10" max="10" width="9.88671875" customWidth="1"/>
    <col min="11" max="11" width="7.44140625" customWidth="1"/>
    <col min="12" max="12" width="7.21875" customWidth="1"/>
    <col min="13" max="13" width="10.44140625" customWidth="1"/>
    <col min="14" max="14" width="7.77734375" customWidth="1"/>
    <col min="15" max="15" width="6.44140625" customWidth="1"/>
    <col min="16" max="16" width="11.21875" customWidth="1"/>
  </cols>
  <sheetData>
    <row r="1" spans="1:16" x14ac:dyDescent="0.3">
      <c r="A1" t="s">
        <v>0</v>
      </c>
      <c r="B1" t="s">
        <v>28</v>
      </c>
      <c r="C1" t="s">
        <v>4</v>
      </c>
      <c r="D1" t="s">
        <v>2</v>
      </c>
      <c r="E1" t="s">
        <v>40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118</v>
      </c>
    </row>
    <row r="2" spans="1:16" x14ac:dyDescent="0.3">
      <c r="A2" t="s">
        <v>5</v>
      </c>
      <c r="B2">
        <v>8</v>
      </c>
      <c r="C2">
        <v>1484</v>
      </c>
      <c r="D2">
        <v>2.46</v>
      </c>
      <c r="E2" s="2">
        <v>0.61099999999999999</v>
      </c>
      <c r="F2" s="3">
        <v>0.62393129999999997</v>
      </c>
      <c r="G2" s="4">
        <v>0.73156659999999996</v>
      </c>
      <c r="H2" s="3">
        <v>0.64476440000000002</v>
      </c>
      <c r="I2" s="3">
        <v>0.69167000000000001</v>
      </c>
      <c r="J2" s="3">
        <v>0.64883349999999995</v>
      </c>
      <c r="K2" s="3">
        <v>0.67501140000000004</v>
      </c>
      <c r="L2" s="3">
        <v>0.65271939999999995</v>
      </c>
      <c r="M2" s="3">
        <v>0.64678570000000002</v>
      </c>
      <c r="N2" s="3">
        <v>0.66311620000000004</v>
      </c>
      <c r="O2" s="3">
        <v>0.64853620000000001</v>
      </c>
      <c r="P2" s="3">
        <v>0.72061500000000001</v>
      </c>
    </row>
    <row r="3" spans="1:16" x14ac:dyDescent="0.3">
      <c r="A3" t="s">
        <v>3</v>
      </c>
      <c r="B3">
        <v>3</v>
      </c>
      <c r="C3">
        <v>306</v>
      </c>
      <c r="D3">
        <v>2.78</v>
      </c>
      <c r="E3" s="3">
        <v>0.50427440000000001</v>
      </c>
      <c r="F3" s="3">
        <v>0.48008129999999999</v>
      </c>
      <c r="G3" s="3">
        <v>0.61069499999999999</v>
      </c>
      <c r="H3" s="3">
        <v>0.53433839999999999</v>
      </c>
      <c r="I3" s="3">
        <v>0.60539989999999999</v>
      </c>
      <c r="J3" s="3">
        <v>0.46930240000000001</v>
      </c>
      <c r="K3" s="3">
        <v>0.52993270000000003</v>
      </c>
      <c r="L3" s="3">
        <v>0.50548029999999999</v>
      </c>
      <c r="M3" s="5">
        <v>0.46155429999999997</v>
      </c>
      <c r="N3" s="3">
        <v>0.47408840000000002</v>
      </c>
      <c r="O3" s="3">
        <v>0.52416569999999996</v>
      </c>
      <c r="P3" s="4">
        <v>0.63156970000000001</v>
      </c>
    </row>
    <row r="4" spans="1:16" x14ac:dyDescent="0.3">
      <c r="A4" t="s">
        <v>7</v>
      </c>
      <c r="B4">
        <v>7</v>
      </c>
      <c r="C4">
        <v>336</v>
      </c>
      <c r="D4">
        <v>5.46</v>
      </c>
      <c r="E4" s="5">
        <v>0.89442719999999998</v>
      </c>
      <c r="F4" s="3">
        <v>0.96039209999999997</v>
      </c>
      <c r="G4" s="3">
        <v>0.93275660000000005</v>
      </c>
      <c r="H4" s="3">
        <v>0.95115510000000003</v>
      </c>
      <c r="I4" s="3">
        <v>0.92759080000000005</v>
      </c>
      <c r="J4" s="3">
        <v>0.96039209999999997</v>
      </c>
      <c r="K4" s="3">
        <v>0.95906329999999995</v>
      </c>
      <c r="L4" s="3">
        <v>0.96039209999999997</v>
      </c>
      <c r="M4" s="3">
        <v>0.93723939999999994</v>
      </c>
      <c r="N4" s="4">
        <v>0.96609179999999995</v>
      </c>
      <c r="O4" s="3">
        <v>0.96039209999999997</v>
      </c>
      <c r="P4" s="4">
        <v>0.96609179999999995</v>
      </c>
    </row>
    <row r="5" spans="1:16" x14ac:dyDescent="0.3">
      <c r="A5" t="s">
        <v>6</v>
      </c>
      <c r="B5">
        <v>19</v>
      </c>
      <c r="C5">
        <v>2308</v>
      </c>
      <c r="D5">
        <v>6.02</v>
      </c>
      <c r="E5" s="3">
        <v>0.98374439999999996</v>
      </c>
      <c r="F5" s="3">
        <v>0.97936250000000002</v>
      </c>
      <c r="G5" s="3">
        <v>0.98357819999999996</v>
      </c>
      <c r="H5" s="4">
        <v>0.98627670000000001</v>
      </c>
      <c r="I5" s="5">
        <v>0.92546010000000001</v>
      </c>
      <c r="J5" s="3">
        <v>0.97711910000000002</v>
      </c>
      <c r="K5" s="3">
        <v>0.98374439999999996</v>
      </c>
      <c r="L5" s="3">
        <v>0.98183399999999998</v>
      </c>
      <c r="M5" s="3">
        <v>0.98249109999999995</v>
      </c>
      <c r="N5" s="3">
        <v>0.98374439999999996</v>
      </c>
      <c r="O5" s="3">
        <v>0.98249109999999995</v>
      </c>
      <c r="P5" s="3">
        <v>0.98374439999999996</v>
      </c>
    </row>
    <row r="6" spans="1:16" x14ac:dyDescent="0.3">
      <c r="A6" t="s">
        <v>8</v>
      </c>
      <c r="B6">
        <v>9</v>
      </c>
      <c r="C6">
        <v>214</v>
      </c>
      <c r="D6">
        <v>11.59</v>
      </c>
      <c r="E6" s="3">
        <v>0.44340750000000001</v>
      </c>
      <c r="F6" s="3">
        <v>0.73892060000000004</v>
      </c>
      <c r="G6" s="3">
        <v>0.72555309999999995</v>
      </c>
      <c r="H6" s="4">
        <v>0.79142520000000005</v>
      </c>
      <c r="I6" s="3">
        <v>0.59326369999999995</v>
      </c>
      <c r="J6" s="3">
        <v>0.76800420000000003</v>
      </c>
      <c r="K6" s="5">
        <v>0.43569540000000001</v>
      </c>
      <c r="L6" s="3">
        <v>0.6139559</v>
      </c>
      <c r="M6" s="3">
        <v>0.65633569999999997</v>
      </c>
      <c r="N6" s="3">
        <v>0.65390099999999995</v>
      </c>
      <c r="O6" s="3">
        <v>0.65525909999999998</v>
      </c>
      <c r="P6" s="3">
        <v>0.74373020000000001</v>
      </c>
    </row>
    <row r="7" spans="1:16" x14ac:dyDescent="0.3">
      <c r="A7" t="s">
        <v>9</v>
      </c>
      <c r="B7">
        <v>7</v>
      </c>
      <c r="C7">
        <v>459</v>
      </c>
      <c r="D7">
        <v>14.3</v>
      </c>
      <c r="E7" s="3">
        <v>0.4714045</v>
      </c>
      <c r="F7" s="3">
        <v>0.32542710000000002</v>
      </c>
      <c r="G7" s="4">
        <v>0.86146020000000001</v>
      </c>
      <c r="H7" s="3">
        <v>0.32328430000000002</v>
      </c>
      <c r="I7" s="3">
        <v>0.74377579999999999</v>
      </c>
      <c r="J7" s="3">
        <v>0.31923119999999999</v>
      </c>
      <c r="K7" s="3">
        <v>0.33228859999999999</v>
      </c>
      <c r="L7" s="5">
        <v>0</v>
      </c>
      <c r="M7" s="3">
        <v>0.31814039999999999</v>
      </c>
      <c r="N7" s="3">
        <v>0.323017</v>
      </c>
      <c r="O7" s="3">
        <v>0.32140099999999999</v>
      </c>
      <c r="P7" s="3">
        <v>0.52619479999999996</v>
      </c>
    </row>
    <row r="8" spans="1:16" x14ac:dyDescent="0.3">
      <c r="A8" t="s">
        <v>10</v>
      </c>
      <c r="B8">
        <v>9</v>
      </c>
      <c r="C8">
        <v>214</v>
      </c>
      <c r="D8">
        <v>22.78</v>
      </c>
      <c r="E8" s="5">
        <v>0.44645240000000003</v>
      </c>
      <c r="F8" s="3">
        <v>0.74787840000000005</v>
      </c>
      <c r="G8" s="3">
        <v>0.55132930000000002</v>
      </c>
      <c r="H8" s="3">
        <v>0.75733090000000003</v>
      </c>
      <c r="I8" s="3">
        <v>0.51557260000000005</v>
      </c>
      <c r="J8" s="4">
        <v>0.81552849999999999</v>
      </c>
      <c r="K8" s="5">
        <v>0.44645240000000003</v>
      </c>
      <c r="L8" s="3">
        <v>0.51315949999999999</v>
      </c>
      <c r="M8" s="3">
        <v>0.83661909999999995</v>
      </c>
      <c r="N8" s="3">
        <v>0.67861389999999999</v>
      </c>
      <c r="O8" s="3">
        <v>0.62271030000000005</v>
      </c>
      <c r="P8" s="3">
        <v>0.72206320000000002</v>
      </c>
    </row>
    <row r="9" spans="1:16" x14ac:dyDescent="0.3">
      <c r="A9" t="s">
        <v>11</v>
      </c>
      <c r="B9">
        <v>11</v>
      </c>
      <c r="C9">
        <v>4898</v>
      </c>
      <c r="D9">
        <v>26.21</v>
      </c>
      <c r="E9" s="3">
        <v>0.63089799999999996</v>
      </c>
      <c r="F9" s="3">
        <v>0.63089799999999996</v>
      </c>
      <c r="G9" s="3">
        <v>0.74834800000000001</v>
      </c>
      <c r="H9" s="3">
        <v>0.62942589999999998</v>
      </c>
      <c r="I9" s="4">
        <v>0.75024789999999997</v>
      </c>
      <c r="J9" s="3">
        <v>0.64621470000000003</v>
      </c>
      <c r="K9" s="5">
        <v>0.51567149999999995</v>
      </c>
      <c r="L9" s="3">
        <v>0.55698890000000001</v>
      </c>
      <c r="M9" s="3">
        <v>0.64584730000000001</v>
      </c>
      <c r="N9" s="3">
        <v>0.64749909999999999</v>
      </c>
      <c r="O9" s="3">
        <v>0.64598509999999998</v>
      </c>
      <c r="P9" s="3">
        <v>0.63089799999999996</v>
      </c>
    </row>
    <row r="10" spans="1:16" x14ac:dyDescent="0.3">
      <c r="A10" t="s">
        <v>12</v>
      </c>
      <c r="B10">
        <v>5</v>
      </c>
      <c r="C10">
        <v>5404</v>
      </c>
      <c r="D10">
        <v>2.41</v>
      </c>
      <c r="E10" s="3">
        <v>0.84315899999999999</v>
      </c>
      <c r="F10" s="4">
        <v>0.8638806</v>
      </c>
      <c r="G10" s="3">
        <v>0.85552289999999998</v>
      </c>
      <c r="H10" s="3">
        <v>0.85636880000000004</v>
      </c>
      <c r="I10" s="5">
        <v>0.81258039999999998</v>
      </c>
      <c r="J10" s="3">
        <v>0.86373259999999996</v>
      </c>
      <c r="K10" s="3">
        <v>0.85451849999999996</v>
      </c>
      <c r="L10" s="3">
        <v>0.86077429999999999</v>
      </c>
      <c r="M10" s="3">
        <v>0.85604139999999995</v>
      </c>
      <c r="N10" s="3">
        <v>0.85350749999999997</v>
      </c>
      <c r="O10" s="3">
        <v>0.86313700000000004</v>
      </c>
      <c r="P10" s="3">
        <v>0.85960440000000005</v>
      </c>
    </row>
    <row r="11" spans="1:16" x14ac:dyDescent="0.3">
      <c r="A11" t="s">
        <v>13</v>
      </c>
      <c r="B11">
        <v>5</v>
      </c>
      <c r="C11">
        <v>4579</v>
      </c>
      <c r="D11">
        <v>5.0199999999999996</v>
      </c>
      <c r="E11" s="5">
        <v>0.76356199999999996</v>
      </c>
      <c r="F11" s="3">
        <v>0.85753239999999997</v>
      </c>
      <c r="G11" s="3">
        <v>0.8463174</v>
      </c>
      <c r="H11" s="4">
        <v>0.86302650000000003</v>
      </c>
      <c r="I11" s="3">
        <v>0.81243719999999997</v>
      </c>
      <c r="J11" s="3">
        <v>0.85315459999999999</v>
      </c>
      <c r="K11" s="3">
        <v>0.82843480000000003</v>
      </c>
      <c r="L11" s="3">
        <v>0.84350309999999995</v>
      </c>
      <c r="M11" s="3">
        <v>0.85538860000000005</v>
      </c>
      <c r="N11" s="3">
        <v>0.82460789999999995</v>
      </c>
      <c r="O11" s="3">
        <v>0.85950459999999995</v>
      </c>
      <c r="P11" s="3">
        <v>0.83615159999999999</v>
      </c>
    </row>
    <row r="12" spans="1:16" x14ac:dyDescent="0.3">
      <c r="A12" t="s">
        <v>14</v>
      </c>
      <c r="B12">
        <v>5</v>
      </c>
      <c r="C12">
        <v>4198</v>
      </c>
      <c r="D12">
        <v>10.050000000000001</v>
      </c>
      <c r="E12" s="5">
        <v>0.67005190000000003</v>
      </c>
      <c r="F12" s="3">
        <v>0.77031919999999998</v>
      </c>
      <c r="G12" s="4">
        <v>0.81367929999999999</v>
      </c>
      <c r="H12" s="3">
        <v>0.78398760000000001</v>
      </c>
      <c r="I12" s="3">
        <v>0.80424039999999997</v>
      </c>
      <c r="J12" s="3">
        <v>0.75813350000000002</v>
      </c>
      <c r="K12" s="3">
        <v>0.72279000000000004</v>
      </c>
      <c r="L12" s="3">
        <v>0.7180588</v>
      </c>
      <c r="M12" s="3">
        <v>0.76796030000000004</v>
      </c>
      <c r="N12" s="3">
        <v>0.73133590000000004</v>
      </c>
      <c r="O12" s="3">
        <v>0.76629570000000002</v>
      </c>
      <c r="P12" s="3">
        <v>0.74686799999999998</v>
      </c>
    </row>
    <row r="13" spans="1:16" x14ac:dyDescent="0.3">
      <c r="A13" t="s">
        <v>15</v>
      </c>
      <c r="B13">
        <v>5</v>
      </c>
      <c r="C13">
        <v>4008</v>
      </c>
      <c r="D13">
        <v>20.09</v>
      </c>
      <c r="E13" s="5">
        <v>0.45823000000000003</v>
      </c>
      <c r="F13" s="3">
        <v>0.69941030000000004</v>
      </c>
      <c r="G13" s="4">
        <v>0.80948189999999998</v>
      </c>
      <c r="H13" s="3">
        <v>0.75903140000000002</v>
      </c>
      <c r="I13" s="3">
        <v>0.78501120000000002</v>
      </c>
      <c r="J13" s="3">
        <v>0.73306490000000002</v>
      </c>
      <c r="K13" s="3">
        <v>0.64672050000000003</v>
      </c>
      <c r="L13" s="3">
        <v>0.64911969999999997</v>
      </c>
      <c r="M13" s="3">
        <v>0.74121320000000002</v>
      </c>
      <c r="N13" s="3">
        <v>0.68014960000000002</v>
      </c>
      <c r="O13" s="3">
        <v>0.73926689999999995</v>
      </c>
      <c r="P13" s="3">
        <v>0.52656389999999997</v>
      </c>
    </row>
    <row r="18" spans="1:12" x14ac:dyDescent="0.3">
      <c r="A18" t="s">
        <v>0</v>
      </c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  <c r="I18" t="s">
        <v>36</v>
      </c>
      <c r="J18" t="s">
        <v>37</v>
      </c>
      <c r="K18" t="s">
        <v>38</v>
      </c>
      <c r="L18" t="s">
        <v>39</v>
      </c>
    </row>
    <row r="19" spans="1:12" x14ac:dyDescent="0.3">
      <c r="A19" t="s">
        <v>5</v>
      </c>
      <c r="B19" s="2">
        <v>0.61099999999999999</v>
      </c>
      <c r="C19" s="3">
        <v>0.62393129999999997</v>
      </c>
      <c r="D19" s="4">
        <v>0.73156659999999996</v>
      </c>
      <c r="E19" s="3">
        <v>0.64476440000000002</v>
      </c>
      <c r="F19" s="3">
        <v>0.69167000000000001</v>
      </c>
      <c r="G19" s="3">
        <v>0.64883349999999995</v>
      </c>
      <c r="H19" s="3">
        <v>0.67501140000000004</v>
      </c>
      <c r="I19" s="3">
        <v>0.65271939999999995</v>
      </c>
      <c r="J19" s="3">
        <v>0.64678570000000002</v>
      </c>
      <c r="K19" s="3">
        <v>0.66311620000000004</v>
      </c>
      <c r="L19" s="3">
        <v>0.64853620000000001</v>
      </c>
    </row>
    <row r="20" spans="1:12" x14ac:dyDescent="0.3">
      <c r="A20" t="s">
        <v>3</v>
      </c>
      <c r="B20" s="3">
        <v>0.50427440000000001</v>
      </c>
      <c r="C20" s="3">
        <v>0.48008129999999999</v>
      </c>
      <c r="D20" s="3">
        <v>0.61069499999999999</v>
      </c>
      <c r="E20" s="3">
        <v>0.53433839999999999</v>
      </c>
      <c r="F20" s="3">
        <v>0.60539989999999999</v>
      </c>
      <c r="G20" s="3">
        <v>0.46930240000000001</v>
      </c>
      <c r="H20" s="3">
        <v>0.52993270000000003</v>
      </c>
      <c r="I20" s="3">
        <v>0.50548029999999999</v>
      </c>
      <c r="J20" s="5">
        <v>0.46155429999999997</v>
      </c>
      <c r="K20" s="3">
        <v>0.47408840000000002</v>
      </c>
      <c r="L20" s="3">
        <v>0.52416569999999996</v>
      </c>
    </row>
    <row r="21" spans="1:12" x14ac:dyDescent="0.3">
      <c r="A21" t="s">
        <v>7</v>
      </c>
      <c r="B21" s="5">
        <v>0.89442719999999998</v>
      </c>
      <c r="C21" s="3">
        <v>0.96039209999999997</v>
      </c>
      <c r="D21" s="3">
        <v>0.93275660000000005</v>
      </c>
      <c r="E21" s="3">
        <v>0.95115510000000003</v>
      </c>
      <c r="F21" s="3">
        <v>0.92759080000000005</v>
      </c>
      <c r="G21" s="3">
        <v>0.96039209999999997</v>
      </c>
      <c r="H21" s="3">
        <v>0.95906329999999995</v>
      </c>
      <c r="I21" s="3">
        <v>0.96039209999999997</v>
      </c>
      <c r="J21" s="3">
        <v>0.93723939999999994</v>
      </c>
      <c r="K21" s="4">
        <v>0.96609179999999995</v>
      </c>
      <c r="L21" s="3">
        <v>0.96039209999999997</v>
      </c>
    </row>
    <row r="22" spans="1:12" x14ac:dyDescent="0.3">
      <c r="A22" t="s">
        <v>6</v>
      </c>
      <c r="B22" s="3">
        <v>0.98374439999999996</v>
      </c>
      <c r="C22" s="3">
        <v>0.97936250000000002</v>
      </c>
      <c r="D22" s="3">
        <v>0.98357819999999996</v>
      </c>
      <c r="E22" s="4">
        <v>0.98627670000000001</v>
      </c>
      <c r="F22" s="5">
        <v>0.92546010000000001</v>
      </c>
      <c r="G22" s="3">
        <v>0.97711910000000002</v>
      </c>
      <c r="H22" s="3">
        <v>0.98374439999999996</v>
      </c>
      <c r="I22" s="3">
        <v>0.98183399999999998</v>
      </c>
      <c r="J22" s="3">
        <v>0.98249109999999995</v>
      </c>
      <c r="K22" s="3">
        <v>0.98374439999999996</v>
      </c>
      <c r="L22" s="3">
        <v>0.98249109999999995</v>
      </c>
    </row>
    <row r="23" spans="1:12" x14ac:dyDescent="0.3">
      <c r="A23" t="s">
        <v>8</v>
      </c>
      <c r="B23" s="3">
        <v>0.44340750000000001</v>
      </c>
      <c r="C23" s="3">
        <v>0.73892060000000004</v>
      </c>
      <c r="D23" s="3">
        <v>0.72555309999999995</v>
      </c>
      <c r="E23" s="4">
        <v>0.79142520000000005</v>
      </c>
      <c r="F23" s="3">
        <v>0.59326369999999995</v>
      </c>
      <c r="G23" s="3">
        <v>0.76800420000000003</v>
      </c>
      <c r="H23" s="5">
        <v>0.43569540000000001</v>
      </c>
      <c r="I23" s="3">
        <v>0.6139559</v>
      </c>
      <c r="J23" s="3">
        <v>0.65633569999999997</v>
      </c>
      <c r="K23" s="3">
        <v>0.65390099999999995</v>
      </c>
      <c r="L23" s="3">
        <v>0.65525909999999998</v>
      </c>
    </row>
    <row r="24" spans="1:12" x14ac:dyDescent="0.3">
      <c r="A24" t="s">
        <v>9</v>
      </c>
      <c r="B24" s="3">
        <v>0.4714045</v>
      </c>
      <c r="C24" s="3">
        <v>0.32542710000000002</v>
      </c>
      <c r="D24" s="4">
        <v>0.86146020000000001</v>
      </c>
      <c r="E24" s="3">
        <v>0.32328430000000002</v>
      </c>
      <c r="F24" s="3">
        <v>0.74377579999999999</v>
      </c>
      <c r="G24" s="3">
        <v>0.31923119999999999</v>
      </c>
      <c r="H24" s="3">
        <v>0.33228859999999999</v>
      </c>
      <c r="I24" s="5">
        <v>0</v>
      </c>
      <c r="J24" s="3">
        <v>0.31814039999999999</v>
      </c>
      <c r="K24" s="3">
        <v>0.323017</v>
      </c>
      <c r="L24" s="3">
        <v>0.32140099999999999</v>
      </c>
    </row>
    <row r="25" spans="1:12" x14ac:dyDescent="0.3">
      <c r="A25" t="s">
        <v>10</v>
      </c>
      <c r="B25" s="5">
        <v>0.44645240000000003</v>
      </c>
      <c r="C25" s="3">
        <v>0.74787840000000005</v>
      </c>
      <c r="D25" s="3">
        <v>0.55132930000000002</v>
      </c>
      <c r="E25" s="3">
        <v>0.75733090000000003</v>
      </c>
      <c r="F25" s="3">
        <v>0.51557260000000005</v>
      </c>
      <c r="G25" s="4">
        <v>0.81552849999999999</v>
      </c>
      <c r="H25" s="5">
        <v>0.44645240000000003</v>
      </c>
      <c r="I25" s="3">
        <v>0.51315949999999999</v>
      </c>
      <c r="J25" s="3">
        <v>0.83661909999999995</v>
      </c>
      <c r="K25" s="3">
        <v>0.67861389999999999</v>
      </c>
      <c r="L25" s="3">
        <v>0.62271030000000005</v>
      </c>
    </row>
    <row r="26" spans="1:12" x14ac:dyDescent="0.3">
      <c r="A26" t="s">
        <v>11</v>
      </c>
      <c r="B26" s="3">
        <v>0.63089799999999996</v>
      </c>
      <c r="C26" s="3">
        <v>0.63089799999999996</v>
      </c>
      <c r="D26" s="3">
        <v>0.74834800000000001</v>
      </c>
      <c r="E26" s="3">
        <v>0.62942589999999998</v>
      </c>
      <c r="F26" s="4">
        <v>0.75024789999999997</v>
      </c>
      <c r="G26" s="3">
        <v>0.64621470000000003</v>
      </c>
      <c r="H26" s="5">
        <v>0.51567149999999995</v>
      </c>
      <c r="I26" s="3">
        <v>0.55698890000000001</v>
      </c>
      <c r="J26" s="3">
        <v>0.64584730000000001</v>
      </c>
      <c r="K26" s="3">
        <v>0.64749909999999999</v>
      </c>
      <c r="L26" s="3">
        <v>0.64598509999999998</v>
      </c>
    </row>
    <row r="27" spans="1:12" x14ac:dyDescent="0.3">
      <c r="A27" t="s">
        <v>12</v>
      </c>
      <c r="B27" s="3">
        <v>0.84315899999999999</v>
      </c>
      <c r="C27" s="4">
        <v>0.8638806</v>
      </c>
      <c r="D27" s="3">
        <v>0.85552289999999998</v>
      </c>
      <c r="E27" s="3">
        <v>0.85636880000000004</v>
      </c>
      <c r="F27" s="5">
        <v>0.81258039999999998</v>
      </c>
      <c r="G27" s="3">
        <v>0.86373259999999996</v>
      </c>
      <c r="H27" s="3">
        <v>0.85451849999999996</v>
      </c>
      <c r="I27" s="3">
        <v>0.86077429999999999</v>
      </c>
      <c r="J27" s="3">
        <v>0.85604139999999995</v>
      </c>
      <c r="K27" s="3">
        <v>0.85350749999999997</v>
      </c>
      <c r="L27" s="3">
        <v>0.86313700000000004</v>
      </c>
    </row>
    <row r="28" spans="1:12" x14ac:dyDescent="0.3">
      <c r="A28" t="s">
        <v>13</v>
      </c>
      <c r="B28" s="5">
        <v>0.76356199999999996</v>
      </c>
      <c r="C28" s="3">
        <v>0.85753239999999997</v>
      </c>
      <c r="D28" s="3">
        <v>0.8463174</v>
      </c>
      <c r="E28" s="4">
        <v>0.86302650000000003</v>
      </c>
      <c r="F28" s="3">
        <v>0.81243719999999997</v>
      </c>
      <c r="G28" s="3">
        <v>0.85315459999999999</v>
      </c>
      <c r="H28" s="3">
        <v>0.82843480000000003</v>
      </c>
      <c r="I28" s="3">
        <v>0.84350309999999995</v>
      </c>
      <c r="J28" s="3">
        <v>0.85538860000000005</v>
      </c>
      <c r="K28" s="3">
        <v>0.82460789999999995</v>
      </c>
      <c r="L28" s="3">
        <v>0.85950459999999995</v>
      </c>
    </row>
    <row r="29" spans="1:12" x14ac:dyDescent="0.3">
      <c r="A29" t="s">
        <v>14</v>
      </c>
      <c r="B29" s="5">
        <v>0.67005190000000003</v>
      </c>
      <c r="C29" s="3">
        <v>0.77031919999999998</v>
      </c>
      <c r="D29" s="4">
        <v>0.81367929999999999</v>
      </c>
      <c r="E29" s="3">
        <v>0.78398760000000001</v>
      </c>
      <c r="F29" s="3">
        <v>0.80424039999999997</v>
      </c>
      <c r="G29" s="3">
        <v>0.75813350000000002</v>
      </c>
      <c r="H29" s="3">
        <v>0.72279000000000004</v>
      </c>
      <c r="I29" s="3">
        <v>0.7180588</v>
      </c>
      <c r="J29" s="3">
        <v>0.76796030000000004</v>
      </c>
      <c r="K29" s="3">
        <v>0.73133590000000004</v>
      </c>
      <c r="L29" s="3">
        <v>0.76629570000000002</v>
      </c>
    </row>
    <row r="30" spans="1:12" x14ac:dyDescent="0.3">
      <c r="A30" t="s">
        <v>15</v>
      </c>
      <c r="B30" s="5">
        <v>0.45823000000000003</v>
      </c>
      <c r="C30" s="3">
        <v>0.69941030000000004</v>
      </c>
      <c r="D30" s="4">
        <v>0.80948189999999998</v>
      </c>
      <c r="E30" s="3">
        <v>0.75903140000000002</v>
      </c>
      <c r="F30" s="3">
        <v>0.78501120000000002</v>
      </c>
      <c r="G30" s="3">
        <v>0.73306490000000002</v>
      </c>
      <c r="H30" s="3">
        <v>0.64672050000000003</v>
      </c>
      <c r="I30" s="3">
        <v>0.64911969999999997</v>
      </c>
      <c r="J30" s="3">
        <v>0.74121320000000002</v>
      </c>
      <c r="K30" s="3">
        <v>0.68014960000000002</v>
      </c>
      <c r="L30" s="3">
        <v>0.73926689999999995</v>
      </c>
    </row>
    <row r="31" spans="1:12" x14ac:dyDescent="0.3">
      <c r="A31" t="s">
        <v>89</v>
      </c>
      <c r="B31" s="5">
        <f>AVERAGE(Table10[Ori_Gmean])</f>
        <v>0.64338427500000006</v>
      </c>
      <c r="C31" s="5">
        <f>AVERAGE(Table10[Over_Gmean])</f>
        <v>0.72316948333333342</v>
      </c>
      <c r="D31" s="5">
        <f>AVERAGE(Table10[Under_Gmean])</f>
        <v>0.78919070833333338</v>
      </c>
      <c r="E31" s="5">
        <f>AVERAGE(Table10[Both_Gmean])</f>
        <v>0.74003459999999999</v>
      </c>
      <c r="F31" s="5">
        <f>AVERAGE(Table10[Rose_Gmean])</f>
        <v>0.74727083333333322</v>
      </c>
      <c r="G31" s="5">
        <f>AVERAGE(Table10[Smote_Gmean])</f>
        <v>0.73439260833333331</v>
      </c>
      <c r="H31" s="5">
        <f>AVERAGE(Table10[BLS_Gmean])</f>
        <v>0.66086029166666671</v>
      </c>
      <c r="I31" s="5">
        <f>AVERAGE(Table10[SLS_Gmean])</f>
        <v>0.65466550000000001</v>
      </c>
      <c r="J31" s="5">
        <f>AVERAGE(Table10[Adasyn_Gmean])</f>
        <v>0.72546804166666679</v>
      </c>
      <c r="K31" s="5">
        <f>AVERAGE(Table10[DBS_Gmean])</f>
        <v>0.70663939166666678</v>
      </c>
      <c r="L31" s="5">
        <f>AVERAGE(Table10[TLS_Gmean])</f>
        <v>0.71576206666666664</v>
      </c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653E-58C9-4E0C-8E25-A268D76960C6}">
  <dimension ref="A1:O31"/>
  <sheetViews>
    <sheetView workbookViewId="0">
      <selection sqref="A1:O13"/>
    </sheetView>
  </sheetViews>
  <sheetFormatPr defaultRowHeight="14.4" x14ac:dyDescent="0.3"/>
  <cols>
    <col min="1" max="1" width="16.109375" customWidth="1"/>
    <col min="2" max="2" width="19.33203125" customWidth="1"/>
    <col min="3" max="3" width="10.5546875" customWidth="1"/>
    <col min="4" max="4" width="16.109375" customWidth="1"/>
    <col min="5" max="5" width="9.6640625" customWidth="1"/>
    <col min="6" max="6" width="9.77734375" customWidth="1"/>
    <col min="7" max="7" width="11" customWidth="1"/>
    <col min="10" max="10" width="11.5546875" customWidth="1"/>
    <col min="11" max="11" width="9" customWidth="1"/>
  </cols>
  <sheetData>
    <row r="1" spans="1:15" x14ac:dyDescent="0.3">
      <c r="A1" t="s">
        <v>0</v>
      </c>
      <c r="B1" t="s">
        <v>1</v>
      </c>
      <c r="C1" t="s">
        <v>4</v>
      </c>
      <c r="D1" t="s">
        <v>2</v>
      </c>
      <c r="E1" t="s">
        <v>40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15" x14ac:dyDescent="0.3">
      <c r="A2" t="s">
        <v>5</v>
      </c>
      <c r="B2">
        <v>8</v>
      </c>
      <c r="C2">
        <v>1484</v>
      </c>
      <c r="D2">
        <v>2.46</v>
      </c>
      <c r="E2" s="3">
        <v>0.59405470000000005</v>
      </c>
      <c r="F2" s="3">
        <v>0.6127939</v>
      </c>
      <c r="G2" s="3">
        <v>0.6265889</v>
      </c>
      <c r="H2" s="3">
        <v>0.62889569999999995</v>
      </c>
      <c r="I2" s="5">
        <v>0.45149909999999999</v>
      </c>
      <c r="J2" s="4">
        <v>0.64719510000000002</v>
      </c>
      <c r="K2" s="3">
        <v>0.63401529999999995</v>
      </c>
      <c r="L2" s="3">
        <v>0.6360152</v>
      </c>
      <c r="M2" s="3">
        <v>0.63526970000000005</v>
      </c>
      <c r="N2" s="3">
        <v>0.61319230000000002</v>
      </c>
      <c r="O2" s="3">
        <v>0.64013560000000003</v>
      </c>
    </row>
    <row r="3" spans="1:15" x14ac:dyDescent="0.3">
      <c r="A3" t="s">
        <v>3</v>
      </c>
      <c r="B3">
        <v>3</v>
      </c>
      <c r="C3">
        <v>306</v>
      </c>
      <c r="D3">
        <v>2.78</v>
      </c>
      <c r="E3" s="5">
        <v>0.34173589999999998</v>
      </c>
      <c r="F3" s="3">
        <v>0.34335660000000001</v>
      </c>
      <c r="G3" s="3">
        <v>0.50726349999999998</v>
      </c>
      <c r="H3" s="3">
        <v>0.47839350000000003</v>
      </c>
      <c r="I3" s="4">
        <v>0.51875309999999997</v>
      </c>
      <c r="J3" s="3">
        <v>0.35371130000000001</v>
      </c>
      <c r="K3" s="3">
        <v>0.4576383</v>
      </c>
      <c r="L3" s="3">
        <v>0.36533280000000001</v>
      </c>
      <c r="M3" s="3">
        <v>0.37343090000000001</v>
      </c>
      <c r="N3" s="3">
        <v>0.38261689999999998</v>
      </c>
      <c r="O3" s="3">
        <v>0.37468309999999999</v>
      </c>
    </row>
    <row r="4" spans="1:15" x14ac:dyDescent="0.3">
      <c r="A4" t="s">
        <v>7</v>
      </c>
      <c r="B4">
        <v>7</v>
      </c>
      <c r="C4">
        <v>336</v>
      </c>
      <c r="D4">
        <v>5.46</v>
      </c>
      <c r="E4" s="3">
        <v>0.88888889999999998</v>
      </c>
      <c r="F4" s="3">
        <v>0.88888889999999998</v>
      </c>
      <c r="G4" s="3">
        <v>0.80808080000000004</v>
      </c>
      <c r="H4" s="3">
        <v>0.8935961</v>
      </c>
      <c r="I4" s="5">
        <v>0.26787420000000001</v>
      </c>
      <c r="J4" s="3">
        <v>0.8334975</v>
      </c>
      <c r="K4" s="3">
        <v>0.88888889999999998</v>
      </c>
      <c r="L4" s="3">
        <v>0.88888889999999998</v>
      </c>
      <c r="M4" s="3">
        <v>0.8</v>
      </c>
      <c r="N4" s="4">
        <v>0.92063490000000003</v>
      </c>
      <c r="O4" s="3">
        <v>0.86502460000000003</v>
      </c>
    </row>
    <row r="5" spans="1:15" x14ac:dyDescent="0.3">
      <c r="A5" t="s">
        <v>6</v>
      </c>
      <c r="B5">
        <v>19</v>
      </c>
      <c r="C5">
        <v>2308</v>
      </c>
      <c r="D5">
        <v>6.02</v>
      </c>
      <c r="E5" s="4">
        <v>0.984456</v>
      </c>
      <c r="F5" s="3">
        <v>0.97616579999999997</v>
      </c>
      <c r="G5" s="3">
        <v>0.97445250000000005</v>
      </c>
      <c r="H5" s="3">
        <v>0.97737249999999998</v>
      </c>
      <c r="I5" s="5">
        <v>0.64353039999999995</v>
      </c>
      <c r="J5" s="3">
        <v>0.97916669999999995</v>
      </c>
      <c r="K5" s="3">
        <v>0.9823402</v>
      </c>
      <c r="L5" s="3">
        <v>0.97612259999999995</v>
      </c>
      <c r="M5" s="3">
        <v>0.97815200000000002</v>
      </c>
      <c r="N5" s="3">
        <v>0.9823402</v>
      </c>
      <c r="O5" s="3">
        <v>0.97916669999999995</v>
      </c>
    </row>
    <row r="6" spans="1:15" x14ac:dyDescent="0.3">
      <c r="A6" t="s">
        <v>8</v>
      </c>
      <c r="B6">
        <v>9</v>
      </c>
      <c r="C6">
        <v>214</v>
      </c>
      <c r="D6">
        <v>11.59</v>
      </c>
      <c r="E6" s="5">
        <v>0</v>
      </c>
      <c r="F6" s="3">
        <v>0.1</v>
      </c>
      <c r="G6" s="3">
        <v>0.26941916999999999</v>
      </c>
      <c r="H6" s="4">
        <v>0.30833333000000002</v>
      </c>
      <c r="I6" s="3">
        <v>0.23281303</v>
      </c>
      <c r="J6" s="3">
        <v>3.6363640000000003E-2</v>
      </c>
      <c r="K6" s="5">
        <v>0</v>
      </c>
      <c r="L6" s="5">
        <v>0</v>
      </c>
      <c r="M6" s="3">
        <v>7.6363639999999997E-2</v>
      </c>
      <c r="N6" s="3">
        <v>0.20714286000000001</v>
      </c>
      <c r="O6" s="3">
        <v>0.18545455</v>
      </c>
    </row>
    <row r="7" spans="1:15" x14ac:dyDescent="0.3">
      <c r="A7" t="s">
        <v>9</v>
      </c>
      <c r="B7">
        <v>7</v>
      </c>
      <c r="C7">
        <v>459</v>
      </c>
      <c r="D7">
        <v>14.3</v>
      </c>
      <c r="E7" s="3">
        <v>0.57142859999999995</v>
      </c>
      <c r="F7" s="3">
        <v>0.59230769999999999</v>
      </c>
      <c r="G7" s="3">
        <v>0.38677289999999998</v>
      </c>
      <c r="H7" s="4">
        <v>0.62696079999999998</v>
      </c>
      <c r="I7" s="5">
        <v>0.1232877</v>
      </c>
      <c r="J7" s="3">
        <v>0.55624359999999995</v>
      </c>
      <c r="K7" s="3">
        <v>0.32545449999999998</v>
      </c>
      <c r="L7" s="3">
        <v>0.51318680000000005</v>
      </c>
      <c r="M7" s="3">
        <v>0.42952380000000001</v>
      </c>
      <c r="N7" s="3">
        <v>0.3919414</v>
      </c>
      <c r="O7" s="3">
        <v>0.50431369999999998</v>
      </c>
    </row>
    <row r="8" spans="1:15" x14ac:dyDescent="0.3">
      <c r="A8" t="s">
        <v>10</v>
      </c>
      <c r="B8">
        <v>9</v>
      </c>
      <c r="C8">
        <v>214</v>
      </c>
      <c r="D8">
        <v>22.78</v>
      </c>
      <c r="E8" s="5">
        <v>0</v>
      </c>
      <c r="F8" s="3">
        <v>0.36757020000000001</v>
      </c>
      <c r="G8" s="3">
        <v>0.15350520000000001</v>
      </c>
      <c r="H8" s="3">
        <v>0.28550720000000002</v>
      </c>
      <c r="I8" s="3">
        <v>0.17944959999999999</v>
      </c>
      <c r="J8" s="3">
        <v>0.29069600000000001</v>
      </c>
      <c r="K8" s="3">
        <v>0.33939390000000003</v>
      </c>
      <c r="L8" s="3">
        <v>0.37939390000000001</v>
      </c>
      <c r="M8" s="3">
        <v>0.26714290000000002</v>
      </c>
      <c r="N8" s="4">
        <v>0.41939389999999999</v>
      </c>
      <c r="O8" s="3">
        <v>0.25</v>
      </c>
    </row>
    <row r="9" spans="1:15" x14ac:dyDescent="0.3">
      <c r="A9" t="s">
        <v>11</v>
      </c>
      <c r="B9">
        <v>11</v>
      </c>
      <c r="C9">
        <v>4898</v>
      </c>
      <c r="D9">
        <v>26.21</v>
      </c>
      <c r="E9" s="3">
        <v>0.54838710000000002</v>
      </c>
      <c r="F9" s="3">
        <v>0.54838710000000002</v>
      </c>
      <c r="G9" s="3">
        <v>0.17707680000000001</v>
      </c>
      <c r="H9" s="3">
        <v>0.51348510000000003</v>
      </c>
      <c r="I9" s="5">
        <v>0.1522337</v>
      </c>
      <c r="J9" s="3">
        <v>0.51497610000000005</v>
      </c>
      <c r="K9" s="3">
        <v>0.53981639999999997</v>
      </c>
      <c r="L9" s="3">
        <v>0.5363639</v>
      </c>
      <c r="M9" s="3">
        <v>0.47735480000000002</v>
      </c>
      <c r="N9" s="4">
        <v>0.55171930000000002</v>
      </c>
      <c r="O9" s="3">
        <v>0.5302926</v>
      </c>
    </row>
    <row r="10" spans="1:15" x14ac:dyDescent="0.3">
      <c r="A10" t="s">
        <v>12</v>
      </c>
      <c r="B10">
        <v>5</v>
      </c>
      <c r="C10">
        <v>5404</v>
      </c>
      <c r="D10">
        <v>2.41</v>
      </c>
      <c r="E10" s="3">
        <v>0.83479389999999998</v>
      </c>
      <c r="F10" s="3">
        <v>0.83850080000000005</v>
      </c>
      <c r="G10" s="3">
        <v>0.79932179999999997</v>
      </c>
      <c r="H10" s="3">
        <v>0.81505110000000003</v>
      </c>
      <c r="I10" s="5">
        <v>0.70885109999999996</v>
      </c>
      <c r="J10" s="3">
        <v>0.83767250000000004</v>
      </c>
      <c r="K10" s="3">
        <v>0.8283237</v>
      </c>
      <c r="L10" s="3">
        <v>0.83587160000000005</v>
      </c>
      <c r="M10" s="3">
        <v>0.82918329999999996</v>
      </c>
      <c r="N10" s="3">
        <v>0.83417059999999998</v>
      </c>
      <c r="O10" s="4">
        <v>0.83896099999999996</v>
      </c>
    </row>
    <row r="11" spans="1:15" x14ac:dyDescent="0.3">
      <c r="A11" t="s">
        <v>13</v>
      </c>
      <c r="B11">
        <v>5</v>
      </c>
      <c r="C11">
        <v>4579</v>
      </c>
      <c r="D11">
        <v>5.0199999999999996</v>
      </c>
      <c r="E11" s="3">
        <v>0.71837479999999998</v>
      </c>
      <c r="F11" s="4">
        <v>0.75034460000000003</v>
      </c>
      <c r="G11" s="3">
        <v>0.66333249999999999</v>
      </c>
      <c r="H11" s="3">
        <v>0.73397630000000003</v>
      </c>
      <c r="I11" s="5">
        <v>0.56806520000000005</v>
      </c>
      <c r="J11" s="3">
        <v>0.73800429999999995</v>
      </c>
      <c r="K11" s="3">
        <v>0.74032699999999996</v>
      </c>
      <c r="L11" s="3">
        <v>0.74295809999999995</v>
      </c>
      <c r="M11" s="3">
        <v>0.74225569999999996</v>
      </c>
      <c r="N11" s="3">
        <v>0.73805699999999996</v>
      </c>
      <c r="O11" s="3">
        <v>0.7425427</v>
      </c>
    </row>
    <row r="12" spans="1:15" x14ac:dyDescent="0.3">
      <c r="A12" t="s">
        <v>14</v>
      </c>
      <c r="B12">
        <v>5</v>
      </c>
      <c r="C12">
        <v>4198</v>
      </c>
      <c r="D12">
        <v>10.050000000000001</v>
      </c>
      <c r="E12" s="3">
        <v>0.53881800000000002</v>
      </c>
      <c r="F12" s="3">
        <v>0.5694129</v>
      </c>
      <c r="G12" s="3">
        <v>0.42054340000000001</v>
      </c>
      <c r="H12" s="3">
        <v>0.55018049999999996</v>
      </c>
      <c r="I12" s="5">
        <v>0.41583510000000001</v>
      </c>
      <c r="J12" s="3">
        <v>0.5995142</v>
      </c>
      <c r="K12" s="3">
        <v>0.57763719999999996</v>
      </c>
      <c r="L12" s="3">
        <v>0.58087230000000001</v>
      </c>
      <c r="M12" s="3">
        <v>0.5936342</v>
      </c>
      <c r="N12" s="3">
        <v>0.57269950000000003</v>
      </c>
      <c r="O12" s="4">
        <v>0.6004391</v>
      </c>
    </row>
    <row r="13" spans="1:15" x14ac:dyDescent="0.3">
      <c r="A13" t="s">
        <v>15</v>
      </c>
      <c r="B13">
        <v>5</v>
      </c>
      <c r="C13">
        <v>4008</v>
      </c>
      <c r="D13">
        <v>20.09</v>
      </c>
      <c r="E13" s="5">
        <v>0.2100407</v>
      </c>
      <c r="F13" s="3">
        <v>0.34366069999999999</v>
      </c>
      <c r="G13" s="3">
        <v>0.2457849</v>
      </c>
      <c r="H13" s="3">
        <v>0.38041950000000002</v>
      </c>
      <c r="I13" s="3">
        <v>0.24369879999999999</v>
      </c>
      <c r="J13" s="3">
        <v>0.44692799999999999</v>
      </c>
      <c r="K13" s="3">
        <v>0.31865250000000001</v>
      </c>
      <c r="L13" s="3">
        <v>0.30042839999999998</v>
      </c>
      <c r="M13" s="3">
        <v>0.44279990000000002</v>
      </c>
      <c r="N13" s="3">
        <v>0.429643</v>
      </c>
      <c r="O13" s="4">
        <v>0.46165309999999998</v>
      </c>
    </row>
    <row r="18" spans="1:12" x14ac:dyDescent="0.3">
      <c r="A18" t="s">
        <v>0</v>
      </c>
      <c r="B18" t="s">
        <v>16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27</v>
      </c>
    </row>
    <row r="19" spans="1:12" x14ac:dyDescent="0.3">
      <c r="A19" t="s">
        <v>5</v>
      </c>
      <c r="B19" s="3">
        <v>0.59405470000000005</v>
      </c>
      <c r="C19" s="3">
        <v>0.6127939</v>
      </c>
      <c r="D19" s="3">
        <v>0.6265889</v>
      </c>
      <c r="E19" s="3">
        <v>0.62889569999999995</v>
      </c>
      <c r="F19" s="5">
        <v>0.45149909999999999</v>
      </c>
      <c r="G19" s="4">
        <v>0.64719510000000002</v>
      </c>
      <c r="H19" s="3">
        <v>0.63401529999999995</v>
      </c>
      <c r="I19" s="3">
        <v>0.6360152</v>
      </c>
      <c r="J19" s="3">
        <v>0.63526970000000005</v>
      </c>
      <c r="K19" s="3">
        <v>0.61319230000000002</v>
      </c>
      <c r="L19" s="3">
        <v>0.64013560000000003</v>
      </c>
    </row>
    <row r="20" spans="1:12" x14ac:dyDescent="0.3">
      <c r="A20" t="s">
        <v>3</v>
      </c>
      <c r="B20" s="5">
        <v>0.34173589999999998</v>
      </c>
      <c r="C20" s="3">
        <v>0.34335660000000001</v>
      </c>
      <c r="D20" s="3">
        <v>0.50726349999999998</v>
      </c>
      <c r="E20" s="3">
        <v>0.47839350000000003</v>
      </c>
      <c r="F20" s="4">
        <v>0.51875309999999997</v>
      </c>
      <c r="G20" s="3">
        <v>0.35371130000000001</v>
      </c>
      <c r="H20" s="3">
        <v>0.4576383</v>
      </c>
      <c r="I20" s="3">
        <v>0.36533280000000001</v>
      </c>
      <c r="J20" s="3">
        <v>0.37343090000000001</v>
      </c>
      <c r="K20" s="3">
        <v>0.38261689999999998</v>
      </c>
      <c r="L20" s="3">
        <v>0.37468309999999999</v>
      </c>
    </row>
    <row r="21" spans="1:12" x14ac:dyDescent="0.3">
      <c r="A21" t="s">
        <v>7</v>
      </c>
      <c r="B21" s="3">
        <v>0.88888889999999998</v>
      </c>
      <c r="C21" s="3">
        <v>0.88888889999999998</v>
      </c>
      <c r="D21" s="3">
        <v>0.80808080000000004</v>
      </c>
      <c r="E21" s="3">
        <v>0.8935961</v>
      </c>
      <c r="F21" s="5">
        <v>0.26787420000000001</v>
      </c>
      <c r="G21" s="3">
        <v>0.8334975</v>
      </c>
      <c r="H21" s="3">
        <v>0.88888889999999998</v>
      </c>
      <c r="I21" s="3">
        <v>0.88888889999999998</v>
      </c>
      <c r="J21" s="3">
        <v>0.8</v>
      </c>
      <c r="K21" s="4">
        <v>0.92063490000000003</v>
      </c>
      <c r="L21" s="3">
        <v>0.86502460000000003</v>
      </c>
    </row>
    <row r="22" spans="1:12" x14ac:dyDescent="0.3">
      <c r="A22" t="s">
        <v>6</v>
      </c>
      <c r="B22" s="4">
        <v>0.984456</v>
      </c>
      <c r="C22" s="3">
        <v>0.97616579999999997</v>
      </c>
      <c r="D22" s="3">
        <v>0.97445250000000005</v>
      </c>
      <c r="E22" s="3">
        <v>0.97737249999999998</v>
      </c>
      <c r="F22" s="5">
        <v>0.64353039999999995</v>
      </c>
      <c r="G22" s="3">
        <v>0.97916669999999995</v>
      </c>
      <c r="H22" s="3">
        <v>0.9823402</v>
      </c>
      <c r="I22" s="3">
        <v>0.97612259999999995</v>
      </c>
      <c r="J22" s="3">
        <v>0.97815200000000002</v>
      </c>
      <c r="K22" s="3">
        <v>0.9823402</v>
      </c>
      <c r="L22" s="3">
        <v>0.97916669999999995</v>
      </c>
    </row>
    <row r="23" spans="1:12" x14ac:dyDescent="0.3">
      <c r="A23" t="s">
        <v>8</v>
      </c>
      <c r="B23" s="5">
        <v>0</v>
      </c>
      <c r="C23" s="3">
        <v>0.1</v>
      </c>
      <c r="D23" s="3">
        <v>0.26941916999999999</v>
      </c>
      <c r="E23" s="4">
        <v>0.30833333000000002</v>
      </c>
      <c r="F23" s="3">
        <v>0.23281303</v>
      </c>
      <c r="G23" s="3">
        <v>3.6363640000000003E-2</v>
      </c>
      <c r="H23" s="5">
        <v>0</v>
      </c>
      <c r="I23" s="5">
        <v>0</v>
      </c>
      <c r="J23" s="3">
        <v>7.6363639999999997E-2</v>
      </c>
      <c r="K23" s="3">
        <v>0.20714286000000001</v>
      </c>
      <c r="L23" s="3">
        <v>0.18545455</v>
      </c>
    </row>
    <row r="24" spans="1:12" x14ac:dyDescent="0.3">
      <c r="A24" t="s">
        <v>9</v>
      </c>
      <c r="B24" s="3">
        <v>0.57142859999999995</v>
      </c>
      <c r="C24" s="3">
        <v>0.59230769999999999</v>
      </c>
      <c r="D24" s="3">
        <v>0.38677289999999998</v>
      </c>
      <c r="E24" s="4">
        <v>0.62696079999999998</v>
      </c>
      <c r="F24" s="5">
        <v>0.1232877</v>
      </c>
      <c r="G24" s="3">
        <v>0.55624359999999995</v>
      </c>
      <c r="H24" s="3">
        <v>0.32545449999999998</v>
      </c>
      <c r="I24" s="3">
        <v>0.51318680000000005</v>
      </c>
      <c r="J24" s="3">
        <v>0.42952380000000001</v>
      </c>
      <c r="K24" s="3">
        <v>0.3919414</v>
      </c>
      <c r="L24" s="3">
        <v>0.50431369999999998</v>
      </c>
    </row>
    <row r="25" spans="1:12" x14ac:dyDescent="0.3">
      <c r="A25" t="s">
        <v>10</v>
      </c>
      <c r="B25" s="5">
        <v>0</v>
      </c>
      <c r="C25" s="3">
        <v>0.36757020000000001</v>
      </c>
      <c r="D25" s="3">
        <v>0.15350520000000001</v>
      </c>
      <c r="E25" s="3">
        <v>0.28550720000000002</v>
      </c>
      <c r="F25" s="3">
        <v>0.17944959999999999</v>
      </c>
      <c r="G25" s="3">
        <v>0.29069600000000001</v>
      </c>
      <c r="H25" s="3">
        <v>0.33939390000000003</v>
      </c>
      <c r="I25" s="3">
        <v>0.37939390000000001</v>
      </c>
      <c r="J25" s="3">
        <v>0.26714290000000002</v>
      </c>
      <c r="K25" s="4">
        <v>0.41939389999999999</v>
      </c>
      <c r="L25" s="3">
        <v>0.25</v>
      </c>
    </row>
    <row r="26" spans="1:12" x14ac:dyDescent="0.3">
      <c r="A26" t="s">
        <v>11</v>
      </c>
      <c r="B26" s="3">
        <v>0.54838710000000002</v>
      </c>
      <c r="C26" s="3">
        <v>0.54838710000000002</v>
      </c>
      <c r="D26" s="3">
        <v>0.17707680000000001</v>
      </c>
      <c r="E26" s="3">
        <v>0.51348510000000003</v>
      </c>
      <c r="F26" s="5">
        <v>0.1522337</v>
      </c>
      <c r="G26" s="3">
        <v>0.51497610000000005</v>
      </c>
      <c r="H26" s="3">
        <v>0.53981639999999997</v>
      </c>
      <c r="I26" s="3">
        <v>0.5363639</v>
      </c>
      <c r="J26" s="3">
        <v>0.47735480000000002</v>
      </c>
      <c r="K26" s="4">
        <v>0.55171930000000002</v>
      </c>
      <c r="L26" s="3">
        <v>0.5302926</v>
      </c>
    </row>
    <row r="27" spans="1:12" x14ac:dyDescent="0.3">
      <c r="A27" t="s">
        <v>12</v>
      </c>
      <c r="B27" s="3">
        <v>0.83479389999999998</v>
      </c>
      <c r="C27" s="3">
        <v>0.83850080000000005</v>
      </c>
      <c r="D27" s="3">
        <v>0.79932179999999997</v>
      </c>
      <c r="E27" s="3">
        <v>0.81505110000000003</v>
      </c>
      <c r="F27" s="5">
        <v>0.70885109999999996</v>
      </c>
      <c r="G27" s="3">
        <v>0.83767250000000004</v>
      </c>
      <c r="H27" s="3">
        <v>0.8283237</v>
      </c>
      <c r="I27" s="3">
        <v>0.83587160000000005</v>
      </c>
      <c r="J27" s="3">
        <v>0.82918329999999996</v>
      </c>
      <c r="K27" s="3">
        <v>0.83417059999999998</v>
      </c>
      <c r="L27" s="4">
        <v>0.83896099999999996</v>
      </c>
    </row>
    <row r="28" spans="1:12" x14ac:dyDescent="0.3">
      <c r="A28" t="s">
        <v>13</v>
      </c>
      <c r="B28" s="3">
        <v>0.71837479999999998</v>
      </c>
      <c r="C28" s="4">
        <v>0.75034460000000003</v>
      </c>
      <c r="D28" s="3">
        <v>0.66333249999999999</v>
      </c>
      <c r="E28" s="3">
        <v>0.73397630000000003</v>
      </c>
      <c r="F28" s="5">
        <v>0.56806520000000005</v>
      </c>
      <c r="G28" s="3">
        <v>0.73800429999999995</v>
      </c>
      <c r="H28" s="3">
        <v>0.74032699999999996</v>
      </c>
      <c r="I28" s="3">
        <v>0.74295809999999995</v>
      </c>
      <c r="J28" s="3">
        <v>0.74225569999999996</v>
      </c>
      <c r="K28" s="3">
        <v>0.73805699999999996</v>
      </c>
      <c r="L28" s="3">
        <v>0.7425427</v>
      </c>
    </row>
    <row r="29" spans="1:12" x14ac:dyDescent="0.3">
      <c r="A29" t="s">
        <v>14</v>
      </c>
      <c r="B29" s="3">
        <v>0.53881800000000002</v>
      </c>
      <c r="C29" s="3">
        <v>0.5694129</v>
      </c>
      <c r="D29" s="3">
        <v>0.42054340000000001</v>
      </c>
      <c r="E29" s="3">
        <v>0.55018049999999996</v>
      </c>
      <c r="F29" s="5">
        <v>0.41583510000000001</v>
      </c>
      <c r="G29" s="3">
        <v>0.5995142</v>
      </c>
      <c r="H29" s="3">
        <v>0.57763719999999996</v>
      </c>
      <c r="I29" s="3">
        <v>0.58087230000000001</v>
      </c>
      <c r="J29" s="3">
        <v>0.5936342</v>
      </c>
      <c r="K29" s="3">
        <v>0.57269950000000003</v>
      </c>
      <c r="L29" s="4">
        <v>0.6004391</v>
      </c>
    </row>
    <row r="30" spans="1:12" x14ac:dyDescent="0.3">
      <c r="A30" t="s">
        <v>15</v>
      </c>
      <c r="B30" s="5">
        <v>0.2100407</v>
      </c>
      <c r="C30" s="3">
        <v>0.34366069999999999</v>
      </c>
      <c r="D30" s="3">
        <v>0.2457849</v>
      </c>
      <c r="E30" s="3">
        <v>0.38041950000000002</v>
      </c>
      <c r="F30" s="3">
        <v>0.24369879999999999</v>
      </c>
      <c r="G30" s="3">
        <v>0.44692799999999999</v>
      </c>
      <c r="H30" s="3">
        <v>0.31865250000000001</v>
      </c>
      <c r="I30" s="3">
        <v>0.30042839999999998</v>
      </c>
      <c r="J30" s="3">
        <v>0.44279990000000002</v>
      </c>
      <c r="K30" s="3">
        <v>0.429643</v>
      </c>
      <c r="L30" s="4">
        <v>0.46165309999999998</v>
      </c>
    </row>
    <row r="31" spans="1:12" x14ac:dyDescent="0.3">
      <c r="B31" s="3">
        <f>AVERAGE(Table3[Ori_F1])</f>
        <v>0.51924821666666676</v>
      </c>
      <c r="C31" s="3">
        <f>SUBTOTAL(101,Table3[Over_F1])</f>
        <v>0.5776157666666667</v>
      </c>
      <c r="D31" s="3">
        <f>SUBTOTAL(101,Table3[Under_F1])</f>
        <v>0.50267853083333336</v>
      </c>
      <c r="E31" s="3">
        <f>SUBTOTAL(101,Table3[Both_F1])</f>
        <v>0.59934763583333328</v>
      </c>
      <c r="F31" s="5">
        <f>SUBTOTAL(101,Table3[Rose_F1])</f>
        <v>0.37549091916666666</v>
      </c>
      <c r="G31" s="3">
        <f>SUBTOTAL(101,Table3[Smote_F1])</f>
        <v>0.56949741166666656</v>
      </c>
      <c r="H31" s="3">
        <f>SUBTOTAL(101,Table3[BLS_F1])</f>
        <v>0.55270732499999997</v>
      </c>
      <c r="I31" s="3">
        <f>SUBTOTAL(101,Table3[SLS_F1])</f>
        <v>0.56295287500000013</v>
      </c>
      <c r="J31" s="3">
        <f>SUBTOTAL(101,Table3[Adasyn_F1])</f>
        <v>0.55375923666666671</v>
      </c>
      <c r="K31" s="3">
        <f>SUBTOTAL(101,Table3[DBS_F1])</f>
        <v>0.58696265499999989</v>
      </c>
      <c r="L31" s="4">
        <f>SUBTOTAL(101,Table3[TLS_F1])</f>
        <v>0.58105556250000001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F99-78D1-4A3A-9D2D-9D2A0374A36E}">
  <dimension ref="A1:P30"/>
  <sheetViews>
    <sheetView zoomScale="85" zoomScaleNormal="85" workbookViewId="0">
      <selection sqref="A1:O13"/>
    </sheetView>
  </sheetViews>
  <sheetFormatPr defaultRowHeight="14.4" x14ac:dyDescent="0.3"/>
  <cols>
    <col min="1" max="1" width="15" customWidth="1"/>
    <col min="2" max="2" width="12.5546875" customWidth="1"/>
    <col min="3" max="3" width="14" customWidth="1"/>
    <col min="4" max="4" width="16.5546875" customWidth="1"/>
    <col min="5" max="5" width="13.88671875" customWidth="1"/>
    <col min="6" max="6" width="14.109375" customWidth="1"/>
    <col min="7" max="7" width="15.109375" customWidth="1"/>
    <col min="8" max="8" width="12.88671875" customWidth="1"/>
    <col min="9" max="9" width="12.6640625" customWidth="1"/>
    <col min="10" max="10" width="16.109375" customWidth="1"/>
    <col min="11" max="11" width="13.33203125" customWidth="1"/>
    <col min="12" max="12" width="12.77734375" customWidth="1"/>
    <col min="13" max="13" width="9" customWidth="1"/>
  </cols>
  <sheetData>
    <row r="1" spans="1:16" x14ac:dyDescent="0.3">
      <c r="A1" t="s">
        <v>0</v>
      </c>
      <c r="B1" t="s">
        <v>28</v>
      </c>
      <c r="C1" t="s">
        <v>4</v>
      </c>
      <c r="D1" t="s">
        <v>2</v>
      </c>
      <c r="E1" t="s">
        <v>119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16" x14ac:dyDescent="0.3">
      <c r="A2" t="s">
        <v>5</v>
      </c>
      <c r="B2">
        <v>8</v>
      </c>
      <c r="C2">
        <v>1484</v>
      </c>
      <c r="D2">
        <v>2.46</v>
      </c>
      <c r="E2" s="3">
        <v>0.68527280000000002</v>
      </c>
      <c r="F2" s="3">
        <v>0.71297460000000001</v>
      </c>
      <c r="G2" s="4">
        <v>0.74485889999999999</v>
      </c>
      <c r="H2" s="3">
        <v>0.74016800000000005</v>
      </c>
      <c r="I2" s="5">
        <v>0.1257887</v>
      </c>
      <c r="J2" s="3">
        <v>0.74371290000000001</v>
      </c>
      <c r="K2" s="3">
        <v>0.73555179999999998</v>
      </c>
      <c r="L2" s="3">
        <v>0.7300951</v>
      </c>
      <c r="M2" s="3">
        <v>0.73950309999999997</v>
      </c>
      <c r="N2" s="3">
        <v>0.7070014</v>
      </c>
      <c r="O2" s="3">
        <v>0.73691439999999997</v>
      </c>
      <c r="P2" s="3"/>
    </row>
    <row r="3" spans="1:16" x14ac:dyDescent="0.3">
      <c r="A3" t="s">
        <v>3</v>
      </c>
      <c r="B3">
        <v>3</v>
      </c>
      <c r="C3">
        <v>306</v>
      </c>
      <c r="D3">
        <v>2.78</v>
      </c>
      <c r="E3" s="5">
        <v>0.47954429999999998</v>
      </c>
      <c r="F3" s="3">
        <v>0.48666369999999998</v>
      </c>
      <c r="G3" s="3">
        <v>0.6005258</v>
      </c>
      <c r="H3" s="3">
        <v>0.59235859999999996</v>
      </c>
      <c r="I3" s="4">
        <v>0.6283704</v>
      </c>
      <c r="J3" s="3">
        <v>0.49629410000000002</v>
      </c>
      <c r="K3" s="3">
        <v>0.58312370000000002</v>
      </c>
      <c r="L3" s="3">
        <v>0.50673539999999995</v>
      </c>
      <c r="M3" s="3">
        <v>0.5137893</v>
      </c>
      <c r="N3" s="3">
        <v>0.52100000000000002</v>
      </c>
      <c r="O3" s="3">
        <v>0.51372130000000005</v>
      </c>
      <c r="P3" s="3"/>
    </row>
    <row r="4" spans="1:16" x14ac:dyDescent="0.3">
      <c r="A4" t="s">
        <v>7</v>
      </c>
      <c r="B4">
        <v>7</v>
      </c>
      <c r="C4">
        <v>336</v>
      </c>
      <c r="D4">
        <v>5.46</v>
      </c>
      <c r="E4" s="3">
        <v>0.89442719999999998</v>
      </c>
      <c r="F4" s="3">
        <v>0.89442719999999998</v>
      </c>
      <c r="G4" s="4">
        <v>0.92804799999999998</v>
      </c>
      <c r="H4" s="3">
        <v>0.91313120000000003</v>
      </c>
      <c r="I4" s="5">
        <v>0.1857028</v>
      </c>
      <c r="J4" s="3">
        <v>0.88490360000000001</v>
      </c>
      <c r="K4" s="3">
        <v>0.89442719999999998</v>
      </c>
      <c r="L4" s="3">
        <v>0.89442719999999998</v>
      </c>
      <c r="M4" s="3">
        <v>0.87850139999999999</v>
      </c>
      <c r="N4" s="3">
        <v>0.92364489999999999</v>
      </c>
      <c r="O4" s="3">
        <v>0.89641159999999998</v>
      </c>
      <c r="P4" s="3"/>
    </row>
    <row r="5" spans="1:16" x14ac:dyDescent="0.3">
      <c r="A5" t="s">
        <v>6</v>
      </c>
      <c r="B5">
        <v>19</v>
      </c>
      <c r="C5">
        <v>2308</v>
      </c>
      <c r="D5">
        <v>6.02</v>
      </c>
      <c r="E5" s="3">
        <v>0.98457490000000003</v>
      </c>
      <c r="F5" s="3">
        <v>0.97975749999999995</v>
      </c>
      <c r="G5" s="4">
        <v>0.98463719999999999</v>
      </c>
      <c r="H5" s="3">
        <v>0.98341190000000001</v>
      </c>
      <c r="I5" s="5">
        <v>0.90293860000000004</v>
      </c>
      <c r="J5" s="3">
        <v>0.97937920000000001</v>
      </c>
      <c r="K5" s="3">
        <v>0.98249660000000005</v>
      </c>
      <c r="L5" s="3">
        <v>0.97888350000000002</v>
      </c>
      <c r="M5" s="3">
        <v>0.97921400000000003</v>
      </c>
      <c r="N5" s="3">
        <v>0.98249660000000005</v>
      </c>
      <c r="O5" s="3">
        <v>0.979379</v>
      </c>
      <c r="P5" s="3"/>
    </row>
    <row r="6" spans="1:16" x14ac:dyDescent="0.3">
      <c r="A6" t="s">
        <v>8</v>
      </c>
      <c r="B6">
        <v>9</v>
      </c>
      <c r="C6">
        <v>214</v>
      </c>
      <c r="D6">
        <v>11.59</v>
      </c>
      <c r="E6" s="5">
        <v>0</v>
      </c>
      <c r="F6" s="3">
        <v>0.17582734</v>
      </c>
      <c r="G6" s="4">
        <v>0.69743577999999995</v>
      </c>
      <c r="H6" s="3">
        <v>0.61201357999999995</v>
      </c>
      <c r="I6" s="3">
        <v>0.66005541999999995</v>
      </c>
      <c r="J6" s="3">
        <v>8.556888E-2</v>
      </c>
      <c r="K6" s="5">
        <v>0</v>
      </c>
      <c r="L6" s="5">
        <v>0</v>
      </c>
      <c r="M6" s="3">
        <v>0.17192644000000001</v>
      </c>
      <c r="N6" s="3">
        <v>0.35242250000000003</v>
      </c>
      <c r="O6" s="3">
        <v>0.42863308999999999</v>
      </c>
      <c r="P6" s="3"/>
    </row>
    <row r="7" spans="1:16" x14ac:dyDescent="0.3">
      <c r="A7" t="s">
        <v>9</v>
      </c>
      <c r="B7">
        <v>7</v>
      </c>
      <c r="C7">
        <v>459</v>
      </c>
      <c r="D7">
        <v>14.3</v>
      </c>
      <c r="E7" s="3">
        <v>0.66405740000000002</v>
      </c>
      <c r="F7" s="3">
        <v>0.64880340000000003</v>
      </c>
      <c r="G7" s="4">
        <v>0.84448199999999995</v>
      </c>
      <c r="H7" s="3">
        <v>0.76527840000000003</v>
      </c>
      <c r="I7" s="5">
        <v>0</v>
      </c>
      <c r="J7" s="3">
        <v>0.73361500000000002</v>
      </c>
      <c r="K7" s="3">
        <v>0.43736520000000001</v>
      </c>
      <c r="L7" s="3">
        <v>0.61112920000000004</v>
      </c>
      <c r="M7" s="3">
        <v>0.58589190000000002</v>
      </c>
      <c r="N7" s="3">
        <v>0.53160019999999997</v>
      </c>
      <c r="O7" s="3">
        <v>0.65723350000000003</v>
      </c>
      <c r="P7" s="3"/>
    </row>
    <row r="8" spans="1:16" x14ac:dyDescent="0.3">
      <c r="A8" t="s">
        <v>10</v>
      </c>
      <c r="B8">
        <v>9</v>
      </c>
      <c r="C8">
        <v>214</v>
      </c>
      <c r="D8">
        <v>22.78</v>
      </c>
      <c r="E8" s="5">
        <v>0</v>
      </c>
      <c r="F8" s="3">
        <v>0.6094328</v>
      </c>
      <c r="G8" s="3">
        <v>0.52376549999999999</v>
      </c>
      <c r="H8" s="4">
        <v>0.62886770000000003</v>
      </c>
      <c r="I8" s="3">
        <v>0.53474619999999995</v>
      </c>
      <c r="J8" s="3">
        <v>0.59487820000000002</v>
      </c>
      <c r="K8" s="3">
        <v>0.60617869999999996</v>
      </c>
      <c r="L8" s="3">
        <v>0.61284050000000001</v>
      </c>
      <c r="M8" s="3">
        <v>0.58800459999999999</v>
      </c>
      <c r="N8" s="3">
        <v>0.61834739999999999</v>
      </c>
      <c r="O8" s="3">
        <v>0.58222249999999998</v>
      </c>
      <c r="P8" s="3"/>
    </row>
    <row r="9" spans="1:16" x14ac:dyDescent="0.3">
      <c r="A9" t="s">
        <v>11</v>
      </c>
      <c r="B9">
        <v>11</v>
      </c>
      <c r="C9">
        <v>4898</v>
      </c>
      <c r="D9">
        <v>26.21</v>
      </c>
      <c r="E9" s="3">
        <v>0.61463630000000002</v>
      </c>
      <c r="F9" s="3">
        <v>0.61463630000000002</v>
      </c>
      <c r="G9" s="4">
        <v>0.78446099999999996</v>
      </c>
      <c r="H9" s="3">
        <v>0.64713730000000003</v>
      </c>
      <c r="I9" s="3">
        <v>0.73260709999999996</v>
      </c>
      <c r="J9" s="3">
        <v>0.69756660000000004</v>
      </c>
      <c r="K9" s="3">
        <v>0.62475599999999998</v>
      </c>
      <c r="L9" s="5">
        <v>0.61433380000000004</v>
      </c>
      <c r="M9" s="3">
        <v>0.69284250000000003</v>
      </c>
      <c r="N9" s="3">
        <v>0.67754080000000005</v>
      </c>
      <c r="O9" s="3">
        <v>0.70721080000000003</v>
      </c>
      <c r="P9" s="3"/>
    </row>
    <row r="10" spans="1:16" x14ac:dyDescent="0.3">
      <c r="A10" t="s">
        <v>12</v>
      </c>
      <c r="B10">
        <v>5</v>
      </c>
      <c r="C10">
        <v>5404</v>
      </c>
      <c r="D10">
        <v>2.41</v>
      </c>
      <c r="E10" s="3">
        <v>0.87857689999999999</v>
      </c>
      <c r="F10" s="3">
        <v>0.88582240000000001</v>
      </c>
      <c r="G10" s="3">
        <v>0.87793719999999997</v>
      </c>
      <c r="H10" s="3">
        <v>0.8810441</v>
      </c>
      <c r="I10" s="5">
        <v>0.81146180000000001</v>
      </c>
      <c r="J10" s="3">
        <v>0.88974719999999996</v>
      </c>
      <c r="K10" s="3">
        <v>0.88574600000000003</v>
      </c>
      <c r="L10" s="3">
        <v>0.88745660000000004</v>
      </c>
      <c r="M10" s="4">
        <v>0.89177510000000004</v>
      </c>
      <c r="N10" s="3">
        <v>0.88355220000000001</v>
      </c>
      <c r="O10" s="3">
        <v>0.89078639999999998</v>
      </c>
      <c r="P10" s="3"/>
    </row>
    <row r="11" spans="1:16" x14ac:dyDescent="0.3">
      <c r="A11" t="s">
        <v>13</v>
      </c>
      <c r="B11">
        <v>5</v>
      </c>
      <c r="C11">
        <v>4579</v>
      </c>
      <c r="D11">
        <v>5.0199999999999996</v>
      </c>
      <c r="E11" s="5">
        <v>0.7875413</v>
      </c>
      <c r="F11" s="3">
        <v>0.83536180000000004</v>
      </c>
      <c r="G11" s="3">
        <v>0.86593120000000001</v>
      </c>
      <c r="H11" s="4">
        <v>0.87143289999999995</v>
      </c>
      <c r="I11" s="3">
        <v>0.80765940000000003</v>
      </c>
      <c r="J11" s="3">
        <v>0.85935240000000002</v>
      </c>
      <c r="K11" s="3">
        <v>0.84756920000000002</v>
      </c>
      <c r="L11" s="3">
        <v>0.84102750000000004</v>
      </c>
      <c r="M11" s="3">
        <v>0.8691198</v>
      </c>
      <c r="N11" s="3">
        <v>0.83625170000000004</v>
      </c>
      <c r="O11" s="3">
        <v>0.86054209999999998</v>
      </c>
      <c r="P11" s="3"/>
    </row>
    <row r="12" spans="1:16" x14ac:dyDescent="0.3">
      <c r="A12" t="s">
        <v>14</v>
      </c>
      <c r="B12">
        <v>5</v>
      </c>
      <c r="C12">
        <v>4198</v>
      </c>
      <c r="D12">
        <v>10.050000000000001</v>
      </c>
      <c r="E12" s="5">
        <v>0.63096379999999996</v>
      </c>
      <c r="F12" s="3">
        <v>0.69373240000000003</v>
      </c>
      <c r="G12" s="4">
        <v>0.81685390000000002</v>
      </c>
      <c r="H12" s="3">
        <v>0.76611019999999996</v>
      </c>
      <c r="I12" s="3">
        <v>0.80430650000000004</v>
      </c>
      <c r="J12" s="3">
        <v>0.78644840000000005</v>
      </c>
      <c r="K12" s="3">
        <v>0.73679490000000003</v>
      </c>
      <c r="L12" s="3">
        <v>0.73123899999999997</v>
      </c>
      <c r="M12" s="3">
        <v>0.79688979999999998</v>
      </c>
      <c r="N12" s="3">
        <v>0.73519540000000005</v>
      </c>
      <c r="O12" s="3">
        <v>0.79187490000000005</v>
      </c>
      <c r="P12" s="3"/>
    </row>
    <row r="13" spans="1:16" x14ac:dyDescent="0.3">
      <c r="A13" t="s">
        <v>15</v>
      </c>
      <c r="B13">
        <v>5</v>
      </c>
      <c r="C13">
        <v>4008</v>
      </c>
      <c r="D13">
        <v>20.09</v>
      </c>
      <c r="E13" s="5">
        <v>0.34932560000000001</v>
      </c>
      <c r="F13" s="3">
        <v>0.48316510000000001</v>
      </c>
      <c r="G13" s="4">
        <v>0.7946183</v>
      </c>
      <c r="H13" s="3">
        <v>0.61111190000000004</v>
      </c>
      <c r="I13" s="3">
        <v>0.77445529999999996</v>
      </c>
      <c r="J13" s="3">
        <v>0.69496230000000003</v>
      </c>
      <c r="K13" s="3">
        <v>0.50777439999999996</v>
      </c>
      <c r="L13" s="3">
        <v>0.45999099999999998</v>
      </c>
      <c r="M13" s="3">
        <v>0.70770560000000005</v>
      </c>
      <c r="N13" s="3">
        <v>0.65933870000000006</v>
      </c>
      <c r="O13" s="3">
        <v>0.70718320000000001</v>
      </c>
    </row>
    <row r="17" spans="1:12" x14ac:dyDescent="0.3">
      <c r="A17" t="s">
        <v>0</v>
      </c>
      <c r="B17" t="s">
        <v>29</v>
      </c>
      <c r="C17" t="s">
        <v>30</v>
      </c>
      <c r="D17" t="s">
        <v>31</v>
      </c>
      <c r="E17" t="s">
        <v>32</v>
      </c>
      <c r="F17" t="s">
        <v>33</v>
      </c>
      <c r="G17" t="s">
        <v>34</v>
      </c>
      <c r="H17" t="s">
        <v>35</v>
      </c>
      <c r="I17" t="s">
        <v>36</v>
      </c>
      <c r="J17" t="s">
        <v>37</v>
      </c>
      <c r="K17" t="s">
        <v>38</v>
      </c>
      <c r="L17" t="s">
        <v>39</v>
      </c>
    </row>
    <row r="18" spans="1:12" x14ac:dyDescent="0.3">
      <c r="A18" t="s">
        <v>5</v>
      </c>
      <c r="B18" s="3">
        <v>0.68527280000000002</v>
      </c>
      <c r="C18" s="3">
        <v>0.71297460000000001</v>
      </c>
      <c r="D18" s="4">
        <v>0.74485889999999999</v>
      </c>
      <c r="E18" s="3">
        <v>0.74016800000000005</v>
      </c>
      <c r="F18" s="5">
        <v>0.1257887</v>
      </c>
      <c r="G18" s="3">
        <v>0.74371290000000001</v>
      </c>
      <c r="H18" s="3">
        <v>0.73555179999999998</v>
      </c>
      <c r="I18" s="3">
        <v>0.7300951</v>
      </c>
      <c r="J18" s="3">
        <v>0.73950309999999997</v>
      </c>
      <c r="K18" s="3">
        <v>0.7070014</v>
      </c>
      <c r="L18" s="3">
        <v>0.73691439999999997</v>
      </c>
    </row>
    <row r="19" spans="1:12" x14ac:dyDescent="0.3">
      <c r="A19" t="s">
        <v>3</v>
      </c>
      <c r="B19" s="5">
        <v>0.47954429999999998</v>
      </c>
      <c r="C19" s="3">
        <v>0.48666369999999998</v>
      </c>
      <c r="D19" s="3">
        <v>0.6005258</v>
      </c>
      <c r="E19" s="3">
        <v>0.59235859999999996</v>
      </c>
      <c r="F19" s="4">
        <v>0.6283704</v>
      </c>
      <c r="G19" s="3">
        <v>0.49629410000000002</v>
      </c>
      <c r="H19" s="3">
        <v>0.58312370000000002</v>
      </c>
      <c r="I19" s="3">
        <v>0.50673539999999995</v>
      </c>
      <c r="J19" s="3">
        <v>0.5137893</v>
      </c>
      <c r="K19" s="3">
        <v>0.52100000000000002</v>
      </c>
      <c r="L19" s="3">
        <v>0.51372130000000005</v>
      </c>
    </row>
    <row r="20" spans="1:12" x14ac:dyDescent="0.3">
      <c r="A20" t="s">
        <v>7</v>
      </c>
      <c r="B20" s="3">
        <v>0.89442719999999998</v>
      </c>
      <c r="C20" s="3">
        <v>0.89442719999999998</v>
      </c>
      <c r="D20" s="4">
        <v>0.92804799999999998</v>
      </c>
      <c r="E20" s="3">
        <v>0.91313120000000003</v>
      </c>
      <c r="F20" s="5">
        <v>0.1857028</v>
      </c>
      <c r="G20" s="3">
        <v>0.88490360000000001</v>
      </c>
      <c r="H20" s="3">
        <v>0.89442719999999998</v>
      </c>
      <c r="I20" s="3">
        <v>0.89442719999999998</v>
      </c>
      <c r="J20" s="3">
        <v>0.87850139999999999</v>
      </c>
      <c r="K20" s="3">
        <v>0.92364489999999999</v>
      </c>
      <c r="L20" s="3">
        <v>0.89641159999999998</v>
      </c>
    </row>
    <row r="21" spans="1:12" x14ac:dyDescent="0.3">
      <c r="A21" t="s">
        <v>6</v>
      </c>
      <c r="B21" s="3">
        <v>0.98457490000000003</v>
      </c>
      <c r="C21" s="3">
        <v>0.97975749999999995</v>
      </c>
      <c r="D21" s="4">
        <v>0.98463719999999999</v>
      </c>
      <c r="E21" s="3">
        <v>0.98341190000000001</v>
      </c>
      <c r="F21" s="5">
        <v>0.90293860000000004</v>
      </c>
      <c r="G21" s="3">
        <v>0.97937920000000001</v>
      </c>
      <c r="H21" s="3">
        <v>0.98249660000000005</v>
      </c>
      <c r="I21" s="3">
        <v>0.97888350000000002</v>
      </c>
      <c r="J21" s="3">
        <v>0.97921400000000003</v>
      </c>
      <c r="K21" s="3">
        <v>0.98249660000000005</v>
      </c>
      <c r="L21" s="3">
        <v>0.979379</v>
      </c>
    </row>
    <row r="22" spans="1:12" x14ac:dyDescent="0.3">
      <c r="A22" t="s">
        <v>8</v>
      </c>
      <c r="B22" s="5">
        <v>0</v>
      </c>
      <c r="C22" s="3">
        <v>0.17582734</v>
      </c>
      <c r="D22" s="4">
        <v>0.69743577999999995</v>
      </c>
      <c r="E22" s="3">
        <v>0.61201357999999995</v>
      </c>
      <c r="F22" s="3">
        <v>0.66005541999999995</v>
      </c>
      <c r="G22" s="3">
        <v>8.556888E-2</v>
      </c>
      <c r="H22" s="5">
        <v>0</v>
      </c>
      <c r="I22" s="5">
        <v>0</v>
      </c>
      <c r="J22" s="3">
        <v>0.17192644000000001</v>
      </c>
      <c r="K22" s="3">
        <v>0.35242250000000003</v>
      </c>
      <c r="L22" s="3">
        <v>0.42863308999999999</v>
      </c>
    </row>
    <row r="23" spans="1:12" x14ac:dyDescent="0.3">
      <c r="A23" t="s">
        <v>9</v>
      </c>
      <c r="B23" s="3">
        <v>0.66405740000000002</v>
      </c>
      <c r="C23" s="3">
        <v>0.64880340000000003</v>
      </c>
      <c r="D23" s="4">
        <v>0.84448199999999995</v>
      </c>
      <c r="E23" s="3">
        <v>0.76527840000000003</v>
      </c>
      <c r="F23" s="5">
        <v>0</v>
      </c>
      <c r="G23" s="3">
        <v>0.73361500000000002</v>
      </c>
      <c r="H23" s="3">
        <v>0.43736520000000001</v>
      </c>
      <c r="I23" s="3">
        <v>0.61112920000000004</v>
      </c>
      <c r="J23" s="3">
        <v>0.58589190000000002</v>
      </c>
      <c r="K23" s="3">
        <v>0.53160019999999997</v>
      </c>
      <c r="L23" s="3">
        <v>0.65723350000000003</v>
      </c>
    </row>
    <row r="24" spans="1:12" x14ac:dyDescent="0.3">
      <c r="A24" t="s">
        <v>10</v>
      </c>
      <c r="B24" s="5">
        <v>0</v>
      </c>
      <c r="C24" s="3">
        <v>0.6094328</v>
      </c>
      <c r="D24" s="3">
        <v>0.52376549999999999</v>
      </c>
      <c r="E24" s="4">
        <v>0.62886770000000003</v>
      </c>
      <c r="F24" s="3">
        <v>0.53474619999999995</v>
      </c>
      <c r="G24" s="3">
        <v>0.59487820000000002</v>
      </c>
      <c r="H24" s="3">
        <v>0.60617869999999996</v>
      </c>
      <c r="I24" s="3">
        <v>0.61284050000000001</v>
      </c>
      <c r="J24" s="3">
        <v>0.58800459999999999</v>
      </c>
      <c r="K24" s="3">
        <v>0.61834739999999999</v>
      </c>
      <c r="L24" s="3">
        <v>0.58222249999999998</v>
      </c>
    </row>
    <row r="25" spans="1:12" x14ac:dyDescent="0.3">
      <c r="A25" t="s">
        <v>11</v>
      </c>
      <c r="B25" s="3">
        <v>0.61463630000000002</v>
      </c>
      <c r="C25" s="3">
        <v>0.61463630000000002</v>
      </c>
      <c r="D25" s="4">
        <v>0.78446099999999996</v>
      </c>
      <c r="E25" s="3">
        <v>0.64713730000000003</v>
      </c>
      <c r="F25" s="3">
        <v>0.73260709999999996</v>
      </c>
      <c r="G25" s="3">
        <v>0.69756660000000004</v>
      </c>
      <c r="H25" s="3">
        <v>0.62475599999999998</v>
      </c>
      <c r="I25" s="5">
        <v>0.61433380000000004</v>
      </c>
      <c r="J25" s="3">
        <v>0.69284250000000003</v>
      </c>
      <c r="K25" s="3">
        <v>0.67754080000000005</v>
      </c>
      <c r="L25" s="3">
        <v>0.70721080000000003</v>
      </c>
    </row>
    <row r="26" spans="1:12" x14ac:dyDescent="0.3">
      <c r="A26" t="s">
        <v>12</v>
      </c>
      <c r="B26" s="3">
        <v>0.87857689999999999</v>
      </c>
      <c r="C26" s="3">
        <v>0.88582240000000001</v>
      </c>
      <c r="D26" s="3">
        <v>0.87793719999999997</v>
      </c>
      <c r="E26" s="3">
        <v>0.8810441</v>
      </c>
      <c r="F26" s="5">
        <v>0.81146180000000001</v>
      </c>
      <c r="G26" s="3">
        <v>0.88974719999999996</v>
      </c>
      <c r="H26" s="3">
        <v>0.88574600000000003</v>
      </c>
      <c r="I26" s="3">
        <v>0.88745660000000004</v>
      </c>
      <c r="J26" s="4">
        <v>0.89177510000000004</v>
      </c>
      <c r="K26" s="3">
        <v>0.88355220000000001</v>
      </c>
      <c r="L26" s="3">
        <v>0.89078639999999998</v>
      </c>
    </row>
    <row r="27" spans="1:12" x14ac:dyDescent="0.3">
      <c r="A27" t="s">
        <v>13</v>
      </c>
      <c r="B27" s="5">
        <v>0.7875413</v>
      </c>
      <c r="C27" s="3">
        <v>0.83536180000000004</v>
      </c>
      <c r="D27" s="3">
        <v>0.86593120000000001</v>
      </c>
      <c r="E27" s="4">
        <v>0.87143289999999995</v>
      </c>
      <c r="F27" s="3">
        <v>0.80765940000000003</v>
      </c>
      <c r="G27" s="3">
        <v>0.85935240000000002</v>
      </c>
      <c r="H27" s="3">
        <v>0.84756920000000002</v>
      </c>
      <c r="I27" s="3">
        <v>0.84102750000000004</v>
      </c>
      <c r="J27" s="3">
        <v>0.8691198</v>
      </c>
      <c r="K27" s="3">
        <v>0.83625170000000004</v>
      </c>
      <c r="L27" s="3">
        <v>0.86054209999999998</v>
      </c>
    </row>
    <row r="28" spans="1:12" x14ac:dyDescent="0.3">
      <c r="A28" t="s">
        <v>14</v>
      </c>
      <c r="B28" s="5">
        <v>0.63096379999999996</v>
      </c>
      <c r="C28" s="3">
        <v>0.69373240000000003</v>
      </c>
      <c r="D28" s="4">
        <v>0.81685390000000002</v>
      </c>
      <c r="E28" s="3">
        <v>0.76611019999999996</v>
      </c>
      <c r="F28" s="3">
        <v>0.80430650000000004</v>
      </c>
      <c r="G28" s="3">
        <v>0.78644840000000005</v>
      </c>
      <c r="H28" s="3">
        <v>0.73679490000000003</v>
      </c>
      <c r="I28" s="3">
        <v>0.73123899999999997</v>
      </c>
      <c r="J28" s="3">
        <v>0.79688979999999998</v>
      </c>
      <c r="K28" s="3">
        <v>0.73519540000000005</v>
      </c>
      <c r="L28" s="3">
        <v>0.79187490000000005</v>
      </c>
    </row>
    <row r="29" spans="1:12" x14ac:dyDescent="0.3">
      <c r="A29" t="s">
        <v>15</v>
      </c>
      <c r="B29" s="5">
        <v>0.34932560000000001</v>
      </c>
      <c r="C29" s="3">
        <v>0.48316510000000001</v>
      </c>
      <c r="D29" s="4">
        <v>0.7946183</v>
      </c>
      <c r="E29" s="3">
        <v>0.61111190000000004</v>
      </c>
      <c r="F29" s="3">
        <v>0.77445529999999996</v>
      </c>
      <c r="G29" s="3">
        <v>0.69496230000000003</v>
      </c>
      <c r="H29" s="3">
        <v>0.50777439999999996</v>
      </c>
      <c r="I29" s="3">
        <v>0.45999099999999998</v>
      </c>
      <c r="J29" s="3">
        <v>0.70770560000000005</v>
      </c>
      <c r="K29" s="3">
        <v>0.65933870000000006</v>
      </c>
      <c r="L29" s="3">
        <v>0.70718320000000001</v>
      </c>
    </row>
    <row r="30" spans="1:12" x14ac:dyDescent="0.3">
      <c r="B30" s="5">
        <f>AVERAGE(Table4[Ori_Gmean])</f>
        <v>0.58074337500000006</v>
      </c>
      <c r="C30" s="5">
        <f>AVERAGE(Table4[Over_Gmean])</f>
        <v>0.66838371166666677</v>
      </c>
      <c r="D30" s="5">
        <f>AVERAGE(Table4[Under_Gmean])</f>
        <v>0.78862956500000003</v>
      </c>
      <c r="E30" s="5">
        <f>AVERAGE(Table4[Both_Gmean])</f>
        <v>0.7510054816666667</v>
      </c>
      <c r="F30" s="5">
        <f>AVERAGE(Table4[Rose_Gmean])</f>
        <v>0.5806743516666667</v>
      </c>
      <c r="G30" s="5">
        <f>AVERAGE(Table4[Smote_Gmean])</f>
        <v>0.70386906500000002</v>
      </c>
      <c r="H30" s="5">
        <f>AVERAGE(Table4[BLS_Gmean])</f>
        <v>0.65348197499999994</v>
      </c>
      <c r="I30" s="5">
        <f>AVERAGE(Table4[SLS_Gmean])</f>
        <v>0.65567990000000009</v>
      </c>
      <c r="J30" s="5">
        <f>AVERAGE(Table4[Adasyn_Gmean])</f>
        <v>0.70126362833333333</v>
      </c>
      <c r="K30" s="5">
        <f>AVERAGE(Table4[DBS_Gmean])</f>
        <v>0.70236598333333333</v>
      </c>
      <c r="L30" s="5">
        <f>AVERAGE(Table4[TLS_Gmean])</f>
        <v>0.72934273250000003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70B9-28B1-457E-B4D4-4C9FC0B63713}">
  <dimension ref="A1:AB100"/>
  <sheetViews>
    <sheetView topLeftCell="A79" workbookViewId="0">
      <selection activeCell="A87" sqref="A87:L99"/>
    </sheetView>
  </sheetViews>
  <sheetFormatPr defaultRowHeight="14.4" x14ac:dyDescent="0.3"/>
  <cols>
    <col min="1" max="1" width="14.5546875" customWidth="1"/>
    <col min="2" max="2" width="10.109375" customWidth="1"/>
    <col min="3" max="3" width="11.5546875" customWidth="1"/>
    <col min="4" max="4" width="12.6640625" customWidth="1"/>
    <col min="5" max="5" width="11.5546875" customWidth="1"/>
    <col min="6" max="6" width="11.6640625" customWidth="1"/>
    <col min="7" max="7" width="12.88671875" customWidth="1"/>
    <col min="8" max="8" width="10.5546875" customWidth="1"/>
    <col min="9" max="9" width="10.33203125" customWidth="1"/>
    <col min="10" max="10" width="13.44140625" customWidth="1"/>
    <col min="11" max="11" width="10.88671875" customWidth="1"/>
    <col min="12" max="12" width="10.44140625" customWidth="1"/>
  </cols>
  <sheetData>
    <row r="1" spans="1:28" x14ac:dyDescent="0.3">
      <c r="A1" t="s">
        <v>0</v>
      </c>
      <c r="B1" t="s">
        <v>1</v>
      </c>
      <c r="C1" t="s">
        <v>4</v>
      </c>
      <c r="D1" t="s">
        <v>2</v>
      </c>
      <c r="E1" s="8" t="s">
        <v>52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48</v>
      </c>
      <c r="N1" s="8" t="s">
        <v>49</v>
      </c>
      <c r="O1" s="8" t="s">
        <v>50</v>
      </c>
      <c r="P1" s="8" t="s">
        <v>51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6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6" t="s">
        <v>63</v>
      </c>
      <c r="AB1" s="6" t="s">
        <v>64</v>
      </c>
    </row>
    <row r="2" spans="1:28" x14ac:dyDescent="0.3">
      <c r="A2" t="s">
        <v>5</v>
      </c>
      <c r="B2">
        <v>8</v>
      </c>
      <c r="C2">
        <v>1484</v>
      </c>
      <c r="D2">
        <v>2.46</v>
      </c>
      <c r="E2" s="8">
        <v>0.40625</v>
      </c>
      <c r="F2" s="8">
        <v>0.47187499999999999</v>
      </c>
      <c r="G2" s="8">
        <v>0.75937500000000002</v>
      </c>
      <c r="H2" s="8">
        <v>0.53281250000000002</v>
      </c>
      <c r="I2" s="8">
        <v>0.88593750000000004</v>
      </c>
      <c r="J2" s="8">
        <v>0.515625</v>
      </c>
      <c r="K2" s="8">
        <v>0.5546875</v>
      </c>
      <c r="L2" s="8">
        <v>0.51093750000000004</v>
      </c>
      <c r="M2" s="8">
        <v>0.515625</v>
      </c>
      <c r="N2" s="8">
        <v>0.5</v>
      </c>
      <c r="O2" s="8">
        <v>0.515625</v>
      </c>
      <c r="P2" s="8">
        <v>0.640625</v>
      </c>
      <c r="Q2" s="6">
        <v>0.92025319999999999</v>
      </c>
      <c r="R2" s="6">
        <v>0.82531650000000001</v>
      </c>
      <c r="S2" s="6">
        <v>0.70696199999999998</v>
      </c>
      <c r="T2" s="6">
        <v>0.78164560000000005</v>
      </c>
      <c r="U2" s="6">
        <v>0.5405063</v>
      </c>
      <c r="V2" s="6">
        <v>0.81645570000000001</v>
      </c>
      <c r="W2" s="6">
        <v>0.821519</v>
      </c>
      <c r="X2" s="6">
        <v>0.8348101</v>
      </c>
      <c r="Y2" s="6">
        <v>0.81139240000000001</v>
      </c>
      <c r="Z2" s="6">
        <v>0.87974680000000005</v>
      </c>
      <c r="AA2" s="6">
        <v>0.81582279999999996</v>
      </c>
      <c r="AB2" s="6">
        <v>0.81075949999999997</v>
      </c>
    </row>
    <row r="3" spans="1:28" x14ac:dyDescent="0.3">
      <c r="A3" t="s">
        <v>3</v>
      </c>
      <c r="B3">
        <v>3</v>
      </c>
      <c r="C3">
        <v>306</v>
      </c>
      <c r="D3">
        <v>2.78</v>
      </c>
      <c r="E3" s="8">
        <v>0.3034483</v>
      </c>
      <c r="F3" s="8">
        <v>0.37241380000000002</v>
      </c>
      <c r="G3" s="8">
        <v>0.61379309999999998</v>
      </c>
      <c r="H3" s="8">
        <v>0.49655169999999998</v>
      </c>
      <c r="I3" s="8">
        <v>0.49655169999999998</v>
      </c>
      <c r="J3" s="8">
        <v>0.37931029999999999</v>
      </c>
      <c r="K3" s="8">
        <v>0.4</v>
      </c>
      <c r="L3" s="8">
        <v>0.37931029999999999</v>
      </c>
      <c r="M3" s="8">
        <v>0.35172409999999998</v>
      </c>
      <c r="N3" s="8">
        <v>0.31034479999999998</v>
      </c>
      <c r="O3" s="8">
        <v>0.4482759</v>
      </c>
      <c r="P3" s="8">
        <v>0.58620689999999998</v>
      </c>
      <c r="Q3" s="6">
        <v>0.8387097</v>
      </c>
      <c r="R3" s="6">
        <v>0.62580650000000004</v>
      </c>
      <c r="S3" s="6">
        <v>0.61935479999999998</v>
      </c>
      <c r="T3" s="6">
        <v>0.58064519999999997</v>
      </c>
      <c r="U3" s="6">
        <v>0.75161290000000003</v>
      </c>
      <c r="V3" s="6">
        <v>0.58064519999999997</v>
      </c>
      <c r="W3" s="6">
        <v>0.70322580000000001</v>
      </c>
      <c r="X3" s="6">
        <v>0.6741935</v>
      </c>
      <c r="Y3" s="6">
        <v>0.60645159999999998</v>
      </c>
      <c r="Z3" s="6">
        <v>0.72580650000000002</v>
      </c>
      <c r="AA3" s="6">
        <v>0.61290319999999998</v>
      </c>
      <c r="AB3" s="6">
        <v>0.68064519999999995</v>
      </c>
    </row>
    <row r="4" spans="1:28" x14ac:dyDescent="0.3">
      <c r="A4" t="s">
        <v>7</v>
      </c>
      <c r="B4">
        <v>7</v>
      </c>
      <c r="C4">
        <v>336</v>
      </c>
      <c r="D4">
        <v>5.46</v>
      </c>
      <c r="E4" s="8">
        <v>0.8</v>
      </c>
      <c r="F4" s="8">
        <v>0.93333330000000003</v>
      </c>
      <c r="G4" s="8">
        <v>0.92</v>
      </c>
      <c r="H4" s="8">
        <v>0.93333330000000003</v>
      </c>
      <c r="I4" s="8">
        <v>0.93333330000000003</v>
      </c>
      <c r="J4" s="8">
        <v>0.93333330000000003</v>
      </c>
      <c r="K4" s="8">
        <v>0.92</v>
      </c>
      <c r="L4" s="8">
        <v>0.93333330000000003</v>
      </c>
      <c r="M4" s="8">
        <v>0.93333330000000003</v>
      </c>
      <c r="N4" s="8">
        <v>0.93333330000000003</v>
      </c>
      <c r="O4" s="8">
        <v>0.93333330000000003</v>
      </c>
      <c r="P4" s="8">
        <v>0.93333330000000003</v>
      </c>
      <c r="Q4" s="6">
        <v>1</v>
      </c>
      <c r="R4" s="6">
        <v>0.98823530000000004</v>
      </c>
      <c r="S4" s="6">
        <v>0.94588240000000001</v>
      </c>
      <c r="T4" s="6">
        <v>0.96941180000000005</v>
      </c>
      <c r="U4" s="6">
        <v>0.92235290000000003</v>
      </c>
      <c r="V4" s="6">
        <v>0.98823530000000004</v>
      </c>
      <c r="W4" s="6">
        <v>1</v>
      </c>
      <c r="X4" s="6">
        <v>0.98823530000000004</v>
      </c>
      <c r="Y4" s="6">
        <v>0.94117649999999997</v>
      </c>
      <c r="Z4" s="6">
        <v>1</v>
      </c>
      <c r="AA4" s="6">
        <v>0.98823530000000004</v>
      </c>
      <c r="AB4" s="6">
        <v>1</v>
      </c>
    </row>
    <row r="5" spans="1:28" x14ac:dyDescent="0.3">
      <c r="A5" t="s">
        <v>6</v>
      </c>
      <c r="B5">
        <v>19</v>
      </c>
      <c r="C5">
        <v>2308</v>
      </c>
      <c r="D5">
        <v>6.02</v>
      </c>
      <c r="E5" s="8">
        <v>0.96938780000000002</v>
      </c>
      <c r="F5" s="8">
        <v>0.95918369999999997</v>
      </c>
      <c r="G5" s="8">
        <v>0.96938780000000002</v>
      </c>
      <c r="H5" s="8">
        <v>0.97346940000000004</v>
      </c>
      <c r="I5" s="8">
        <v>0.99795920000000005</v>
      </c>
      <c r="J5" s="8">
        <v>0.95510200000000001</v>
      </c>
      <c r="K5" s="8">
        <v>0.96938780000000002</v>
      </c>
      <c r="L5" s="8">
        <v>0.96530609999999994</v>
      </c>
      <c r="M5" s="8">
        <v>0.96530609999999994</v>
      </c>
      <c r="N5" s="8">
        <v>0.96938780000000002</v>
      </c>
      <c r="O5" s="8">
        <v>0.96530609999999994</v>
      </c>
      <c r="P5" s="8">
        <v>0.96938780000000002</v>
      </c>
      <c r="Q5" s="6">
        <v>0.99831369999999997</v>
      </c>
      <c r="R5" s="6">
        <v>1</v>
      </c>
      <c r="S5" s="6">
        <v>0.99797639999999999</v>
      </c>
      <c r="T5" s="6">
        <v>0.99932549999999998</v>
      </c>
      <c r="U5" s="6">
        <v>0.85834739999999998</v>
      </c>
      <c r="V5" s="6">
        <v>0.99966270000000002</v>
      </c>
      <c r="W5" s="6">
        <v>0.99831369999999997</v>
      </c>
      <c r="X5" s="6">
        <v>0.99865090000000001</v>
      </c>
      <c r="Y5" s="6">
        <v>1</v>
      </c>
      <c r="Z5" s="6">
        <v>0.99831369999999997</v>
      </c>
      <c r="AA5" s="6">
        <v>1</v>
      </c>
      <c r="AB5" s="6">
        <v>0.99831369999999997</v>
      </c>
    </row>
    <row r="6" spans="1:28" x14ac:dyDescent="0.3">
      <c r="A6" t="s">
        <v>8</v>
      </c>
      <c r="B6">
        <v>9</v>
      </c>
      <c r="C6">
        <v>214</v>
      </c>
      <c r="D6">
        <v>11.59</v>
      </c>
      <c r="E6" s="8">
        <v>0.2</v>
      </c>
      <c r="F6" s="8">
        <v>0.56000000000000005</v>
      </c>
      <c r="G6" s="8">
        <v>0.8</v>
      </c>
      <c r="H6" s="8">
        <v>0.68</v>
      </c>
      <c r="I6" s="8">
        <v>0.96</v>
      </c>
      <c r="J6" s="8">
        <v>0.6</v>
      </c>
      <c r="K6" s="8">
        <v>0.2</v>
      </c>
      <c r="L6" s="8">
        <v>0.4</v>
      </c>
      <c r="M6" s="8">
        <v>0.44</v>
      </c>
      <c r="N6" s="8">
        <v>0.44</v>
      </c>
      <c r="O6" s="8">
        <v>0.44</v>
      </c>
      <c r="P6" s="8">
        <v>0.6</v>
      </c>
      <c r="Q6" s="6">
        <v>0.9830508</v>
      </c>
      <c r="R6" s="6">
        <v>0.979661</v>
      </c>
      <c r="S6" s="6">
        <v>0.66101690000000002</v>
      </c>
      <c r="T6" s="6">
        <v>0.92542369999999996</v>
      </c>
      <c r="U6" s="6">
        <v>0.36949149999999997</v>
      </c>
      <c r="V6" s="6">
        <v>0.9830508</v>
      </c>
      <c r="W6" s="6">
        <v>0.94915249999999995</v>
      </c>
      <c r="X6" s="6">
        <v>0.94237289999999996</v>
      </c>
      <c r="Y6" s="6">
        <v>0.98644069999999995</v>
      </c>
      <c r="Z6" s="6">
        <v>0.979661</v>
      </c>
      <c r="AA6" s="6">
        <v>0.9830508</v>
      </c>
      <c r="AB6" s="6">
        <v>0.92203389999999996</v>
      </c>
    </row>
    <row r="7" spans="1:28" x14ac:dyDescent="0.3">
      <c r="A7" t="s">
        <v>9</v>
      </c>
      <c r="B7">
        <v>7</v>
      </c>
      <c r="C7">
        <v>459</v>
      </c>
      <c r="D7">
        <v>14.3</v>
      </c>
      <c r="E7" s="8">
        <v>0.22222220000000001</v>
      </c>
      <c r="F7" s="8">
        <v>0.1111111</v>
      </c>
      <c r="G7" s="8">
        <v>0.91111109999999995</v>
      </c>
      <c r="H7" s="8">
        <v>0.1111111</v>
      </c>
      <c r="I7" s="8">
        <v>0.73333329999999997</v>
      </c>
      <c r="J7" s="8">
        <v>0.1111111</v>
      </c>
      <c r="K7" s="8">
        <v>0.1111111</v>
      </c>
      <c r="L7" s="8">
        <v>0</v>
      </c>
      <c r="M7" s="8">
        <v>0.1111111</v>
      </c>
      <c r="N7" s="8">
        <v>0.1111111</v>
      </c>
      <c r="O7" s="8">
        <v>0.1111111</v>
      </c>
      <c r="P7" s="8">
        <v>0.2888889</v>
      </c>
      <c r="Q7" s="6">
        <v>1</v>
      </c>
      <c r="R7" s="6">
        <v>0.953125</v>
      </c>
      <c r="S7" s="6">
        <v>0.81562500000000004</v>
      </c>
      <c r="T7" s="6">
        <v>0.94062500000000004</v>
      </c>
      <c r="U7" s="6">
        <v>0.7578125</v>
      </c>
      <c r="V7" s="6">
        <v>0.91718750000000004</v>
      </c>
      <c r="W7" s="6">
        <v>0.99375000000000002</v>
      </c>
      <c r="X7" s="6">
        <v>0.99531250000000004</v>
      </c>
      <c r="Y7" s="6">
        <v>0.91093749999999996</v>
      </c>
      <c r="Z7" s="6">
        <v>0.93906250000000002</v>
      </c>
      <c r="AA7" s="6">
        <v>0.9296875</v>
      </c>
      <c r="AB7" s="6">
        <v>1</v>
      </c>
    </row>
    <row r="8" spans="1:28" x14ac:dyDescent="0.3">
      <c r="A8" t="s">
        <v>10</v>
      </c>
      <c r="B8">
        <v>9</v>
      </c>
      <c r="C8">
        <v>214</v>
      </c>
      <c r="D8">
        <v>22.78</v>
      </c>
      <c r="E8" s="8">
        <v>0.2</v>
      </c>
      <c r="F8" s="8">
        <v>0.6</v>
      </c>
      <c r="G8" s="8">
        <v>0.76</v>
      </c>
      <c r="H8" s="8">
        <v>0.64</v>
      </c>
      <c r="I8" s="8">
        <v>0.88</v>
      </c>
      <c r="J8" s="8">
        <v>0.68</v>
      </c>
      <c r="K8" s="8">
        <v>0.2</v>
      </c>
      <c r="L8" s="8">
        <v>0.28000000000000003</v>
      </c>
      <c r="M8" s="8">
        <v>0.72</v>
      </c>
      <c r="N8" s="8">
        <v>0.48</v>
      </c>
      <c r="O8" s="8">
        <v>0.4</v>
      </c>
      <c r="P8" s="8">
        <v>0.6</v>
      </c>
      <c r="Q8" s="6">
        <v>0.9966102</v>
      </c>
      <c r="R8" s="6">
        <v>0.93220340000000002</v>
      </c>
      <c r="S8" s="6">
        <v>0.42711860000000001</v>
      </c>
      <c r="T8" s="6">
        <v>0.90847460000000002</v>
      </c>
      <c r="U8" s="6">
        <v>0.30508469999999999</v>
      </c>
      <c r="V8" s="6">
        <v>0.9830508</v>
      </c>
      <c r="W8" s="6">
        <v>0.9966102</v>
      </c>
      <c r="X8" s="6">
        <v>0.96949149999999995</v>
      </c>
      <c r="Y8" s="6">
        <v>0.97627120000000001</v>
      </c>
      <c r="Z8" s="6">
        <v>0.96949149999999995</v>
      </c>
      <c r="AA8" s="6">
        <v>0.96949149999999995</v>
      </c>
      <c r="AB8" s="6">
        <v>0.90847460000000002</v>
      </c>
    </row>
    <row r="9" spans="1:28" x14ac:dyDescent="0.3">
      <c r="A9" t="s">
        <v>11</v>
      </c>
      <c r="B9">
        <v>11</v>
      </c>
      <c r="C9">
        <v>4898</v>
      </c>
      <c r="D9">
        <v>26.21</v>
      </c>
      <c r="E9" s="8">
        <v>0.4</v>
      </c>
      <c r="F9" s="8">
        <v>0.4</v>
      </c>
      <c r="G9" s="8">
        <v>0.78666670000000005</v>
      </c>
      <c r="H9" s="8">
        <v>0.4</v>
      </c>
      <c r="I9" s="8">
        <v>0.72444439999999999</v>
      </c>
      <c r="J9" s="8">
        <v>0.42222219999999999</v>
      </c>
      <c r="K9" s="8">
        <v>0.26666669999999998</v>
      </c>
      <c r="L9" s="8">
        <v>0.31111109999999997</v>
      </c>
      <c r="M9" s="8">
        <v>0.42222219999999999</v>
      </c>
      <c r="N9" s="8">
        <v>0.42222219999999999</v>
      </c>
      <c r="O9" s="8">
        <v>0.42222219999999999</v>
      </c>
      <c r="P9" s="8">
        <v>0.4</v>
      </c>
      <c r="Q9" s="6">
        <v>0.99508079999999999</v>
      </c>
      <c r="R9" s="6">
        <v>0.99508079999999999</v>
      </c>
      <c r="S9" s="6">
        <v>0.71300070000000004</v>
      </c>
      <c r="T9" s="6">
        <v>0.99044270000000001</v>
      </c>
      <c r="U9" s="6">
        <v>0.77793389999999996</v>
      </c>
      <c r="V9" s="6">
        <v>0.98903719999999995</v>
      </c>
      <c r="W9" s="6">
        <v>0.99718899999999999</v>
      </c>
      <c r="X9" s="6">
        <v>0.99718899999999999</v>
      </c>
      <c r="Y9" s="6">
        <v>0.98791289999999998</v>
      </c>
      <c r="Z9" s="6">
        <v>0.99297259999999998</v>
      </c>
      <c r="AA9" s="6">
        <v>0.9883345</v>
      </c>
      <c r="AB9" s="6">
        <v>0.99508079999999999</v>
      </c>
    </row>
    <row r="10" spans="1:28" x14ac:dyDescent="0.3">
      <c r="A10" t="s">
        <v>12</v>
      </c>
      <c r="B10">
        <v>5</v>
      </c>
      <c r="C10">
        <v>5404</v>
      </c>
      <c r="D10">
        <v>2.41</v>
      </c>
      <c r="E10" s="8">
        <v>0.77894739999999996</v>
      </c>
      <c r="F10" s="8">
        <v>0.86736840000000004</v>
      </c>
      <c r="G10" s="8">
        <v>0.89263159999999997</v>
      </c>
      <c r="H10" s="8">
        <v>0.87831579999999998</v>
      </c>
      <c r="I10" s="8">
        <v>0.87494740000000004</v>
      </c>
      <c r="J10" s="8">
        <v>0.85557890000000003</v>
      </c>
      <c r="K10" s="8">
        <v>0.87073679999999998</v>
      </c>
      <c r="L10" s="8">
        <v>0.83831580000000006</v>
      </c>
      <c r="M10" s="8">
        <v>0.91621050000000004</v>
      </c>
      <c r="N10" s="8">
        <v>0.8193684</v>
      </c>
      <c r="O10" s="8">
        <v>0.85389470000000001</v>
      </c>
      <c r="P10" s="8">
        <v>0.82947369999999998</v>
      </c>
      <c r="Q10" s="6">
        <v>0.91266380000000003</v>
      </c>
      <c r="R10" s="6">
        <v>0.86043670000000005</v>
      </c>
      <c r="S10" s="6">
        <v>0.82008729999999996</v>
      </c>
      <c r="T10" s="6">
        <v>0.8351092</v>
      </c>
      <c r="U10" s="6">
        <v>0.75475979999999998</v>
      </c>
      <c r="V10" s="6">
        <v>0.87196510000000005</v>
      </c>
      <c r="W10" s="6">
        <v>0.83860259999999998</v>
      </c>
      <c r="X10" s="6">
        <v>0.88384280000000004</v>
      </c>
      <c r="Y10" s="6">
        <v>0.79982529999999996</v>
      </c>
      <c r="Z10" s="6">
        <v>0.88908299999999996</v>
      </c>
      <c r="AA10" s="6">
        <v>0.87248910000000002</v>
      </c>
      <c r="AB10" s="6">
        <v>0.89082969999999995</v>
      </c>
    </row>
    <row r="11" spans="1:28" x14ac:dyDescent="0.3">
      <c r="A11" t="s">
        <v>13</v>
      </c>
      <c r="B11">
        <v>5</v>
      </c>
      <c r="C11">
        <v>4579</v>
      </c>
      <c r="D11">
        <v>5.0199999999999996</v>
      </c>
      <c r="E11" s="8">
        <v>0.60964910000000005</v>
      </c>
      <c r="F11" s="8">
        <v>0.84035090000000001</v>
      </c>
      <c r="G11" s="8">
        <v>0.89649120000000004</v>
      </c>
      <c r="H11" s="8">
        <v>0.86140349999999999</v>
      </c>
      <c r="I11" s="8">
        <v>0.8552632</v>
      </c>
      <c r="J11" s="8">
        <v>0.82631580000000004</v>
      </c>
      <c r="K11" s="8">
        <v>0.77543859999999998</v>
      </c>
      <c r="L11" s="8">
        <v>0.77543859999999998</v>
      </c>
      <c r="M11" s="8">
        <v>0.85438599999999998</v>
      </c>
      <c r="N11" s="8">
        <v>0.74122809999999995</v>
      </c>
      <c r="O11" s="8">
        <v>0.83684210000000003</v>
      </c>
      <c r="P11" s="8">
        <v>0.75</v>
      </c>
      <c r="Q11" s="6">
        <v>0.95633190000000001</v>
      </c>
      <c r="R11" s="6">
        <v>0.87510920000000003</v>
      </c>
      <c r="S11" s="6">
        <v>0.79912660000000002</v>
      </c>
      <c r="T11" s="6">
        <v>0.86480349999999995</v>
      </c>
      <c r="U11" s="6">
        <v>0.77222710000000006</v>
      </c>
      <c r="V11" s="6">
        <v>0.88087340000000003</v>
      </c>
      <c r="W11" s="6">
        <v>0.88506549999999995</v>
      </c>
      <c r="X11" s="6">
        <v>0.9175546</v>
      </c>
      <c r="Y11" s="6">
        <v>0.85641920000000005</v>
      </c>
      <c r="Z11" s="6">
        <v>0.91737990000000003</v>
      </c>
      <c r="AA11" s="6">
        <v>0.88279479999999999</v>
      </c>
      <c r="AB11" s="6">
        <v>0.93222709999999998</v>
      </c>
    </row>
    <row r="12" spans="1:28" x14ac:dyDescent="0.3">
      <c r="A12" t="s">
        <v>14</v>
      </c>
      <c r="B12">
        <v>5</v>
      </c>
      <c r="C12">
        <v>4198</v>
      </c>
      <c r="D12">
        <v>10.050000000000001</v>
      </c>
      <c r="E12" s="8">
        <v>0.4561404</v>
      </c>
      <c r="F12" s="8">
        <v>0.65087720000000004</v>
      </c>
      <c r="G12" s="8">
        <v>0.85964910000000005</v>
      </c>
      <c r="H12" s="8">
        <v>0.69298249999999995</v>
      </c>
      <c r="I12" s="8">
        <v>0.83157890000000001</v>
      </c>
      <c r="J12" s="8">
        <v>0.62631579999999998</v>
      </c>
      <c r="K12" s="8">
        <v>0.55614039999999998</v>
      </c>
      <c r="L12" s="8">
        <v>0.55087719999999996</v>
      </c>
      <c r="M12" s="8">
        <v>0.64736839999999995</v>
      </c>
      <c r="N12" s="8">
        <v>0.57192980000000004</v>
      </c>
      <c r="O12" s="8">
        <v>0.64035089999999995</v>
      </c>
      <c r="P12" s="8">
        <v>0.58771929999999994</v>
      </c>
      <c r="Q12" s="6">
        <v>0.98427949999999997</v>
      </c>
      <c r="R12" s="6">
        <v>0.9117904</v>
      </c>
      <c r="S12" s="6">
        <v>0.77135370000000003</v>
      </c>
      <c r="T12" s="6">
        <v>0.88751089999999999</v>
      </c>
      <c r="U12" s="6">
        <v>0.77799130000000005</v>
      </c>
      <c r="V12" s="6">
        <v>0.91772929999999997</v>
      </c>
      <c r="W12" s="6">
        <v>0.93938860000000002</v>
      </c>
      <c r="X12" s="6">
        <v>0.93606990000000001</v>
      </c>
      <c r="Y12" s="6">
        <v>0.91109169999999995</v>
      </c>
      <c r="Z12" s="6">
        <v>0.93519649999999999</v>
      </c>
      <c r="AA12" s="6">
        <v>0.91703060000000003</v>
      </c>
      <c r="AB12" s="6">
        <v>0.94969429999999999</v>
      </c>
    </row>
    <row r="13" spans="1:28" x14ac:dyDescent="0.3">
      <c r="A13" t="s">
        <v>15</v>
      </c>
      <c r="B13">
        <v>5</v>
      </c>
      <c r="C13">
        <v>4008</v>
      </c>
      <c r="D13">
        <v>20.09</v>
      </c>
      <c r="E13" s="8">
        <v>0.2105263</v>
      </c>
      <c r="F13" s="8">
        <v>0.5263158</v>
      </c>
      <c r="G13" s="8">
        <v>0.84912279999999996</v>
      </c>
      <c r="H13" s="8">
        <v>0.63508770000000003</v>
      </c>
      <c r="I13" s="8">
        <v>0.80701750000000005</v>
      </c>
      <c r="J13" s="8">
        <v>0.5789474</v>
      </c>
      <c r="K13" s="8">
        <v>0.42807020000000001</v>
      </c>
      <c r="L13" s="8">
        <v>0.43157889999999999</v>
      </c>
      <c r="M13" s="8">
        <v>0.5964912</v>
      </c>
      <c r="N13" s="8">
        <v>0.4912281</v>
      </c>
      <c r="O13" s="8">
        <v>0.58947369999999999</v>
      </c>
      <c r="P13" s="8">
        <v>0.2807018</v>
      </c>
      <c r="Q13" s="6">
        <v>0.99737989999999999</v>
      </c>
      <c r="R13" s="6">
        <v>0.92943229999999999</v>
      </c>
      <c r="S13" s="6">
        <v>0.77222710000000006</v>
      </c>
      <c r="T13" s="6">
        <v>0.90777289999999999</v>
      </c>
      <c r="U13" s="6">
        <v>0.76436680000000001</v>
      </c>
      <c r="V13" s="6">
        <v>0.92820959999999997</v>
      </c>
      <c r="W13" s="6">
        <v>0.97764189999999995</v>
      </c>
      <c r="X13" s="6">
        <v>0.97641920000000004</v>
      </c>
      <c r="Y13" s="6">
        <v>0.92104799999999998</v>
      </c>
      <c r="Z13" s="6">
        <v>0.94183410000000001</v>
      </c>
      <c r="AA13" s="6">
        <v>0.92716160000000003</v>
      </c>
      <c r="AB13" s="6">
        <v>0.98777289999999995</v>
      </c>
    </row>
    <row r="16" spans="1:28" x14ac:dyDescent="0.3">
      <c r="A16" t="s">
        <v>80</v>
      </c>
    </row>
    <row r="17" spans="1:13" x14ac:dyDescent="0.3">
      <c r="A17" t="s">
        <v>0</v>
      </c>
      <c r="B17" s="13" t="s">
        <v>40</v>
      </c>
      <c r="C17" s="13" t="s">
        <v>65</v>
      </c>
      <c r="D17" s="13" t="s">
        <v>66</v>
      </c>
      <c r="E17" s="13" t="s">
        <v>67</v>
      </c>
      <c r="F17" s="13" t="s">
        <v>68</v>
      </c>
      <c r="G17" s="13" t="s">
        <v>69</v>
      </c>
      <c r="H17" s="13" t="s">
        <v>70</v>
      </c>
      <c r="I17" s="13" t="s">
        <v>71</v>
      </c>
      <c r="J17" s="13" t="s">
        <v>72</v>
      </c>
      <c r="K17" s="13" t="s">
        <v>73</v>
      </c>
      <c r="L17" s="13" t="s">
        <v>74</v>
      </c>
      <c r="M17" s="16"/>
    </row>
    <row r="18" spans="1:13" x14ac:dyDescent="0.3">
      <c r="A18" t="s">
        <v>5</v>
      </c>
      <c r="B18" s="17">
        <v>0.40625</v>
      </c>
      <c r="C18" s="17">
        <v>0.47187499999999999</v>
      </c>
      <c r="D18" s="17">
        <v>0.75937500000000002</v>
      </c>
      <c r="E18" s="17">
        <v>0.53281250000000002</v>
      </c>
      <c r="F18" s="17">
        <v>0.88593750000000004</v>
      </c>
      <c r="G18" s="17">
        <v>0.515625</v>
      </c>
      <c r="H18" s="17">
        <v>0.5546875</v>
      </c>
      <c r="I18" s="17">
        <v>0.51093750000000004</v>
      </c>
      <c r="J18" s="17">
        <v>0.515625</v>
      </c>
      <c r="K18" s="17">
        <v>0.5</v>
      </c>
      <c r="L18" s="17">
        <v>0.515625</v>
      </c>
      <c r="M18" s="16"/>
    </row>
    <row r="19" spans="1:13" x14ac:dyDescent="0.3">
      <c r="A19" t="s">
        <v>3</v>
      </c>
      <c r="B19" s="17">
        <v>0.3034483</v>
      </c>
      <c r="C19" s="17">
        <v>0.37241380000000002</v>
      </c>
      <c r="D19" s="17">
        <v>0.61379309999999998</v>
      </c>
      <c r="E19" s="17">
        <v>0.49655169999999998</v>
      </c>
      <c r="F19" s="17">
        <v>0.49655169999999998</v>
      </c>
      <c r="G19" s="17">
        <v>0.37931029999999999</v>
      </c>
      <c r="H19" s="17">
        <v>0.4</v>
      </c>
      <c r="I19" s="17">
        <v>0.37931029999999999</v>
      </c>
      <c r="J19" s="17">
        <v>0.35172409999999998</v>
      </c>
      <c r="K19" s="17">
        <v>0.31034479999999998</v>
      </c>
      <c r="L19" s="17">
        <v>0.4482759</v>
      </c>
      <c r="M19" s="16"/>
    </row>
    <row r="20" spans="1:13" x14ac:dyDescent="0.3">
      <c r="A20" t="s">
        <v>7</v>
      </c>
      <c r="B20" s="17">
        <v>0.8</v>
      </c>
      <c r="C20" s="17">
        <v>0.93333330000000003</v>
      </c>
      <c r="D20" s="17">
        <v>0.92</v>
      </c>
      <c r="E20" s="17">
        <v>0.93333330000000003</v>
      </c>
      <c r="F20" s="17">
        <v>0.93333330000000003</v>
      </c>
      <c r="G20" s="17">
        <v>0.93333330000000003</v>
      </c>
      <c r="H20" s="17">
        <v>0.92</v>
      </c>
      <c r="I20" s="17">
        <v>0.93333330000000003</v>
      </c>
      <c r="J20" s="17">
        <v>0.93333330000000003</v>
      </c>
      <c r="K20" s="17">
        <v>0.93333330000000003</v>
      </c>
      <c r="L20" s="17">
        <v>0.93333330000000003</v>
      </c>
      <c r="M20" s="16"/>
    </row>
    <row r="21" spans="1:13" x14ac:dyDescent="0.3">
      <c r="A21" t="s">
        <v>6</v>
      </c>
      <c r="B21" s="17">
        <v>0.96938780000000002</v>
      </c>
      <c r="C21" s="17">
        <v>0.95918369999999997</v>
      </c>
      <c r="D21" s="17">
        <v>0.96938780000000002</v>
      </c>
      <c r="E21" s="17">
        <v>0.97346940000000004</v>
      </c>
      <c r="F21" s="17">
        <v>0.99795920000000005</v>
      </c>
      <c r="G21" s="17">
        <v>0.95510200000000001</v>
      </c>
      <c r="H21" s="17">
        <v>0.96938780000000002</v>
      </c>
      <c r="I21" s="17">
        <v>0.96530609999999994</v>
      </c>
      <c r="J21" s="17">
        <v>0.96530609999999994</v>
      </c>
      <c r="K21" s="17">
        <v>0.96938780000000002</v>
      </c>
      <c r="L21" s="17">
        <v>0.96530609999999994</v>
      </c>
      <c r="M21" s="16"/>
    </row>
    <row r="22" spans="1:13" x14ac:dyDescent="0.3">
      <c r="A22" t="s">
        <v>8</v>
      </c>
      <c r="B22" s="17">
        <v>0.2</v>
      </c>
      <c r="C22" s="17">
        <v>0.56000000000000005</v>
      </c>
      <c r="D22" s="17">
        <v>0.8</v>
      </c>
      <c r="E22" s="17">
        <v>0.68</v>
      </c>
      <c r="F22" s="17">
        <v>0.96</v>
      </c>
      <c r="G22" s="17">
        <v>0.6</v>
      </c>
      <c r="H22" s="17">
        <v>0.2</v>
      </c>
      <c r="I22" s="17">
        <v>0.4</v>
      </c>
      <c r="J22" s="17">
        <v>0.44</v>
      </c>
      <c r="K22" s="17">
        <v>0.44</v>
      </c>
      <c r="L22" s="17">
        <v>0.44</v>
      </c>
      <c r="M22" s="16"/>
    </row>
    <row r="23" spans="1:13" x14ac:dyDescent="0.3">
      <c r="A23" t="s">
        <v>9</v>
      </c>
      <c r="B23" s="17">
        <v>0.22222220000000001</v>
      </c>
      <c r="C23" s="17">
        <v>0.1111111</v>
      </c>
      <c r="D23" s="17">
        <v>0.91111109999999995</v>
      </c>
      <c r="E23" s="17">
        <v>0.1111111</v>
      </c>
      <c r="F23" s="17">
        <v>0.73333329999999997</v>
      </c>
      <c r="G23" s="17">
        <v>0.1111111</v>
      </c>
      <c r="H23" s="17">
        <v>0.1111111</v>
      </c>
      <c r="I23" s="17">
        <v>0</v>
      </c>
      <c r="J23" s="17">
        <v>0.1111111</v>
      </c>
      <c r="K23" s="17">
        <v>0.1111111</v>
      </c>
      <c r="L23" s="17">
        <v>0.1111111</v>
      </c>
      <c r="M23" s="16"/>
    </row>
    <row r="24" spans="1:13" x14ac:dyDescent="0.3">
      <c r="A24" t="s">
        <v>10</v>
      </c>
      <c r="B24" s="17">
        <v>0.2</v>
      </c>
      <c r="C24" s="17">
        <v>0.6</v>
      </c>
      <c r="D24" s="17">
        <v>0.76</v>
      </c>
      <c r="E24" s="17">
        <v>0.64</v>
      </c>
      <c r="F24" s="17">
        <v>0.88</v>
      </c>
      <c r="G24" s="17">
        <v>0.68</v>
      </c>
      <c r="H24" s="17">
        <v>0.2</v>
      </c>
      <c r="I24" s="17">
        <v>0.28000000000000003</v>
      </c>
      <c r="J24" s="17">
        <v>0.72</v>
      </c>
      <c r="K24" s="17">
        <v>0.48</v>
      </c>
      <c r="L24" s="17">
        <v>0.4</v>
      </c>
      <c r="M24" s="16"/>
    </row>
    <row r="25" spans="1:13" x14ac:dyDescent="0.3">
      <c r="A25" t="s">
        <v>11</v>
      </c>
      <c r="B25" s="17">
        <v>0.4</v>
      </c>
      <c r="C25" s="17">
        <v>0.4</v>
      </c>
      <c r="D25" s="17">
        <v>0.78666670000000005</v>
      </c>
      <c r="E25" s="17">
        <v>0.4</v>
      </c>
      <c r="F25" s="17">
        <v>0.72444439999999999</v>
      </c>
      <c r="G25" s="17">
        <v>0.42222219999999999</v>
      </c>
      <c r="H25" s="17">
        <v>0.26666669999999998</v>
      </c>
      <c r="I25" s="17">
        <v>0.31111109999999997</v>
      </c>
      <c r="J25" s="17">
        <v>0.42222219999999999</v>
      </c>
      <c r="K25" s="17">
        <v>0.42222219999999999</v>
      </c>
      <c r="L25" s="17">
        <v>0.42222219999999999</v>
      </c>
      <c r="M25" s="16"/>
    </row>
    <row r="26" spans="1:13" x14ac:dyDescent="0.3">
      <c r="A26" t="s">
        <v>12</v>
      </c>
      <c r="B26" s="17">
        <v>0.77894739999999996</v>
      </c>
      <c r="C26" s="17">
        <v>0.86736840000000004</v>
      </c>
      <c r="D26" s="17">
        <v>0.89263159999999997</v>
      </c>
      <c r="E26" s="17">
        <v>0.87831579999999998</v>
      </c>
      <c r="F26" s="17">
        <v>0.87494740000000004</v>
      </c>
      <c r="G26" s="17">
        <v>0.85557890000000003</v>
      </c>
      <c r="H26" s="17">
        <v>0.87073679999999998</v>
      </c>
      <c r="I26" s="17">
        <v>0.83831580000000006</v>
      </c>
      <c r="J26" s="17">
        <v>0.91621050000000004</v>
      </c>
      <c r="K26" s="17">
        <v>0.8193684</v>
      </c>
      <c r="L26" s="17">
        <v>0.85389470000000001</v>
      </c>
      <c r="M26" s="16"/>
    </row>
    <row r="27" spans="1:13" x14ac:dyDescent="0.3">
      <c r="A27" t="s">
        <v>13</v>
      </c>
      <c r="B27" s="17">
        <v>0.60964910000000005</v>
      </c>
      <c r="C27" s="17">
        <v>0.84035090000000001</v>
      </c>
      <c r="D27" s="17">
        <v>0.89649120000000004</v>
      </c>
      <c r="E27" s="17">
        <v>0.86140349999999999</v>
      </c>
      <c r="F27" s="17">
        <v>0.8552632</v>
      </c>
      <c r="G27" s="17">
        <v>0.82631580000000004</v>
      </c>
      <c r="H27" s="17">
        <v>0.77543859999999998</v>
      </c>
      <c r="I27" s="17">
        <v>0.77543859999999998</v>
      </c>
      <c r="J27" s="17">
        <v>0.85438599999999998</v>
      </c>
      <c r="K27" s="17">
        <v>0.74122809999999995</v>
      </c>
      <c r="L27" s="17">
        <v>0.83684210000000003</v>
      </c>
      <c r="M27" s="16"/>
    </row>
    <row r="28" spans="1:13" x14ac:dyDescent="0.3">
      <c r="A28" t="s">
        <v>14</v>
      </c>
      <c r="B28" s="17">
        <v>0.4561404</v>
      </c>
      <c r="C28" s="17">
        <v>0.65087720000000004</v>
      </c>
      <c r="D28" s="17">
        <v>0.85964910000000005</v>
      </c>
      <c r="E28" s="17">
        <v>0.69298249999999995</v>
      </c>
      <c r="F28" s="17">
        <v>0.83157890000000001</v>
      </c>
      <c r="G28" s="17">
        <v>0.62631579999999998</v>
      </c>
      <c r="H28" s="17">
        <v>0.55614039999999998</v>
      </c>
      <c r="I28" s="17">
        <v>0.55087719999999996</v>
      </c>
      <c r="J28" s="17">
        <v>0.64736839999999995</v>
      </c>
      <c r="K28" s="17">
        <v>0.57192980000000004</v>
      </c>
      <c r="L28" s="17">
        <v>0.64035089999999995</v>
      </c>
      <c r="M28" s="16"/>
    </row>
    <row r="29" spans="1:13" x14ac:dyDescent="0.3">
      <c r="A29" t="s">
        <v>15</v>
      </c>
      <c r="B29" s="17">
        <v>0.2105263</v>
      </c>
      <c r="C29" s="17">
        <v>0.5263158</v>
      </c>
      <c r="D29" s="17">
        <v>0.84912279999999996</v>
      </c>
      <c r="E29" s="17">
        <v>0.63508770000000003</v>
      </c>
      <c r="F29" s="17">
        <v>0.80701750000000005</v>
      </c>
      <c r="G29" s="17">
        <v>0.5789474</v>
      </c>
      <c r="H29" s="17">
        <v>0.42807020000000001</v>
      </c>
      <c r="I29" s="17">
        <v>0.43157889999999999</v>
      </c>
      <c r="J29" s="17">
        <v>0.5964912</v>
      </c>
      <c r="K29" s="17">
        <v>0.4912281</v>
      </c>
      <c r="L29" s="17">
        <v>0.58947369999999999</v>
      </c>
      <c r="M29" s="16"/>
    </row>
    <row r="30" spans="1:13" x14ac:dyDescent="0.3">
      <c r="A30" s="20"/>
      <c r="B30" s="21">
        <f>AVERAGE(B18:B29)</f>
        <v>0.46304762500000002</v>
      </c>
      <c r="C30" s="21">
        <f t="shared" ref="C30:L30" si="0">AVERAGE(C18:C29)</f>
        <v>0.60773576666666662</v>
      </c>
      <c r="D30" s="21">
        <f t="shared" si="0"/>
        <v>0.83485236666666662</v>
      </c>
      <c r="E30" s="21">
        <f t="shared" si="0"/>
        <v>0.65292229166666671</v>
      </c>
      <c r="F30" s="21">
        <f t="shared" si="0"/>
        <v>0.83169720000000014</v>
      </c>
      <c r="G30" s="21">
        <f t="shared" si="0"/>
        <v>0.62365515000000005</v>
      </c>
      <c r="H30" s="21">
        <f t="shared" si="0"/>
        <v>0.52101992500000005</v>
      </c>
      <c r="I30" s="21">
        <f t="shared" si="0"/>
        <v>0.53135073333333338</v>
      </c>
      <c r="J30" s="21">
        <f t="shared" si="0"/>
        <v>0.62281482499999996</v>
      </c>
      <c r="K30" s="21">
        <f t="shared" si="0"/>
        <v>0.56584613333333333</v>
      </c>
      <c r="L30" s="21">
        <f t="shared" si="0"/>
        <v>0.59636958333333323</v>
      </c>
    </row>
    <row r="86" spans="1:12" x14ac:dyDescent="0.3">
      <c r="A86" t="s">
        <v>81</v>
      </c>
    </row>
    <row r="87" spans="1:12" x14ac:dyDescent="0.3">
      <c r="A87" t="s">
        <v>0</v>
      </c>
      <c r="B87" s="13" t="s">
        <v>40</v>
      </c>
      <c r="C87" s="13" t="s">
        <v>65</v>
      </c>
      <c r="D87" s="13" t="s">
        <v>66</v>
      </c>
      <c r="E87" s="13" t="s">
        <v>67</v>
      </c>
      <c r="F87" s="13" t="s">
        <v>68</v>
      </c>
      <c r="G87" s="13" t="s">
        <v>69</v>
      </c>
      <c r="H87" s="13" t="s">
        <v>70</v>
      </c>
      <c r="I87" s="13" t="s">
        <v>71</v>
      </c>
      <c r="J87" s="13" t="s">
        <v>72</v>
      </c>
      <c r="K87" s="13" t="s">
        <v>73</v>
      </c>
      <c r="L87" s="13" t="s">
        <v>74</v>
      </c>
    </row>
    <row r="88" spans="1:12" x14ac:dyDescent="0.3">
      <c r="A88" t="s">
        <v>5</v>
      </c>
      <c r="B88" s="18">
        <v>0.92025319999999999</v>
      </c>
      <c r="C88" s="18">
        <v>0.82531650000000001</v>
      </c>
      <c r="D88" s="18">
        <v>0.70696199999999998</v>
      </c>
      <c r="E88" s="18">
        <v>0.78164560000000005</v>
      </c>
      <c r="F88" s="18">
        <v>0.5405063</v>
      </c>
      <c r="G88" s="18">
        <v>0.81645570000000001</v>
      </c>
      <c r="H88" s="18">
        <v>0.821519</v>
      </c>
      <c r="I88" s="18">
        <v>0.8348101</v>
      </c>
      <c r="J88" s="18">
        <v>0.81139240000000001</v>
      </c>
      <c r="K88" s="18">
        <v>0.87974680000000005</v>
      </c>
      <c r="L88" s="19">
        <v>0.81582279999999996</v>
      </c>
    </row>
    <row r="89" spans="1:12" x14ac:dyDescent="0.3">
      <c r="A89" t="s">
        <v>3</v>
      </c>
      <c r="B89" s="18">
        <v>0.8387097</v>
      </c>
      <c r="C89" s="18">
        <v>0.62580650000000004</v>
      </c>
      <c r="D89" s="18">
        <v>0.61935479999999998</v>
      </c>
      <c r="E89" s="18">
        <v>0.58064519999999997</v>
      </c>
      <c r="F89" s="18">
        <v>0.75161290000000003</v>
      </c>
      <c r="G89" s="18">
        <v>0.58064519999999997</v>
      </c>
      <c r="H89" s="18">
        <v>0.70322580000000001</v>
      </c>
      <c r="I89" s="18">
        <v>0.6741935</v>
      </c>
      <c r="J89" s="18">
        <v>0.60645159999999998</v>
      </c>
      <c r="K89" s="18">
        <v>0.72580650000000002</v>
      </c>
      <c r="L89" s="19">
        <v>0.61290319999999998</v>
      </c>
    </row>
    <row r="90" spans="1:12" x14ac:dyDescent="0.3">
      <c r="A90" t="s">
        <v>7</v>
      </c>
      <c r="B90" s="18">
        <v>1</v>
      </c>
      <c r="C90" s="18">
        <v>0.98823530000000004</v>
      </c>
      <c r="D90" s="18">
        <v>0.94588240000000001</v>
      </c>
      <c r="E90" s="18">
        <v>0.96941180000000005</v>
      </c>
      <c r="F90" s="18">
        <v>0.92235290000000003</v>
      </c>
      <c r="G90" s="18">
        <v>0.98823530000000004</v>
      </c>
      <c r="H90" s="18">
        <v>1</v>
      </c>
      <c r="I90" s="18">
        <v>0.98823530000000004</v>
      </c>
      <c r="J90" s="18">
        <v>0.94117649999999997</v>
      </c>
      <c r="K90" s="18">
        <v>1</v>
      </c>
      <c r="L90" s="19">
        <v>0.98823530000000004</v>
      </c>
    </row>
    <row r="91" spans="1:12" x14ac:dyDescent="0.3">
      <c r="A91" t="s">
        <v>6</v>
      </c>
      <c r="B91" s="18">
        <v>0.99831369999999997</v>
      </c>
      <c r="C91" s="18">
        <v>1</v>
      </c>
      <c r="D91" s="18">
        <v>0.99797639999999999</v>
      </c>
      <c r="E91" s="18">
        <v>0.99932549999999998</v>
      </c>
      <c r="F91" s="18">
        <v>0.85834739999999998</v>
      </c>
      <c r="G91" s="18">
        <v>0.99966270000000002</v>
      </c>
      <c r="H91" s="18">
        <v>0.99831369999999997</v>
      </c>
      <c r="I91" s="18">
        <v>0.99865090000000001</v>
      </c>
      <c r="J91" s="18">
        <v>1</v>
      </c>
      <c r="K91" s="18">
        <v>0.99831369999999997</v>
      </c>
      <c r="L91" s="19">
        <v>1</v>
      </c>
    </row>
    <row r="92" spans="1:12" x14ac:dyDescent="0.3">
      <c r="A92" t="s">
        <v>8</v>
      </c>
      <c r="B92" s="18">
        <v>0.9830508</v>
      </c>
      <c r="C92" s="18">
        <v>0.979661</v>
      </c>
      <c r="D92" s="18">
        <v>0.66101690000000002</v>
      </c>
      <c r="E92" s="18">
        <v>0.92542369999999996</v>
      </c>
      <c r="F92" s="18">
        <v>0.36949149999999997</v>
      </c>
      <c r="G92" s="18">
        <v>0.9830508</v>
      </c>
      <c r="H92" s="18">
        <v>0.94915249999999995</v>
      </c>
      <c r="I92" s="18">
        <v>0.94237289999999996</v>
      </c>
      <c r="J92" s="18">
        <v>0.98644069999999995</v>
      </c>
      <c r="K92" s="18">
        <v>0.979661</v>
      </c>
      <c r="L92" s="19">
        <v>0.9830508</v>
      </c>
    </row>
    <row r="93" spans="1:12" x14ac:dyDescent="0.3">
      <c r="A93" t="s">
        <v>9</v>
      </c>
      <c r="B93" s="18">
        <v>1</v>
      </c>
      <c r="C93" s="18">
        <v>0.953125</v>
      </c>
      <c r="D93" s="18">
        <v>0.81562500000000004</v>
      </c>
      <c r="E93" s="18">
        <v>0.94062500000000004</v>
      </c>
      <c r="F93" s="18">
        <v>0.7578125</v>
      </c>
      <c r="G93" s="18">
        <v>0.91718750000000004</v>
      </c>
      <c r="H93" s="18">
        <v>0.99375000000000002</v>
      </c>
      <c r="I93" s="18">
        <v>0.99531250000000004</v>
      </c>
      <c r="J93" s="18">
        <v>0.91093749999999996</v>
      </c>
      <c r="K93" s="18">
        <v>0.93906250000000002</v>
      </c>
      <c r="L93" s="19">
        <v>0.9296875</v>
      </c>
    </row>
    <row r="94" spans="1:12" x14ac:dyDescent="0.3">
      <c r="A94" t="s">
        <v>10</v>
      </c>
      <c r="B94" s="18">
        <v>0.9966102</v>
      </c>
      <c r="C94" s="18">
        <v>0.93220340000000002</v>
      </c>
      <c r="D94" s="18">
        <v>0.42711860000000001</v>
      </c>
      <c r="E94" s="18">
        <v>0.90847460000000002</v>
      </c>
      <c r="F94" s="18">
        <v>0.30508469999999999</v>
      </c>
      <c r="G94" s="18">
        <v>0.9830508</v>
      </c>
      <c r="H94" s="18">
        <v>0.9966102</v>
      </c>
      <c r="I94" s="18">
        <v>0.96949149999999995</v>
      </c>
      <c r="J94" s="18">
        <v>0.97627120000000001</v>
      </c>
      <c r="K94" s="18">
        <v>0.96949149999999995</v>
      </c>
      <c r="L94" s="19">
        <v>0.96949149999999995</v>
      </c>
    </row>
    <row r="95" spans="1:12" x14ac:dyDescent="0.3">
      <c r="A95" t="s">
        <v>11</v>
      </c>
      <c r="B95" s="18">
        <v>0.99508079999999999</v>
      </c>
      <c r="C95" s="18">
        <v>0.99508079999999999</v>
      </c>
      <c r="D95" s="18">
        <v>0.71300070000000004</v>
      </c>
      <c r="E95" s="18">
        <v>0.99044270000000001</v>
      </c>
      <c r="F95" s="18">
        <v>0.77793389999999996</v>
      </c>
      <c r="G95" s="18">
        <v>0.98903719999999995</v>
      </c>
      <c r="H95" s="18">
        <v>0.99718899999999999</v>
      </c>
      <c r="I95" s="18">
        <v>0.99718899999999999</v>
      </c>
      <c r="J95" s="18">
        <v>0.98791289999999998</v>
      </c>
      <c r="K95" s="18">
        <v>0.99297259999999998</v>
      </c>
      <c r="L95" s="19">
        <v>0.9883345</v>
      </c>
    </row>
    <row r="96" spans="1:12" x14ac:dyDescent="0.3">
      <c r="A96" t="s">
        <v>12</v>
      </c>
      <c r="B96" s="18">
        <v>0.91266380000000003</v>
      </c>
      <c r="C96" s="18">
        <v>0.86043670000000005</v>
      </c>
      <c r="D96" s="18">
        <v>0.82008729999999996</v>
      </c>
      <c r="E96" s="18">
        <v>0.8351092</v>
      </c>
      <c r="F96" s="18">
        <v>0.75475979999999998</v>
      </c>
      <c r="G96" s="18">
        <v>0.87196510000000005</v>
      </c>
      <c r="H96" s="18">
        <v>0.83860259999999998</v>
      </c>
      <c r="I96" s="18">
        <v>0.88384280000000004</v>
      </c>
      <c r="J96" s="18">
        <v>0.79982529999999996</v>
      </c>
      <c r="K96" s="18">
        <v>0.88908299999999996</v>
      </c>
      <c r="L96" s="19">
        <v>0.87248910000000002</v>
      </c>
    </row>
    <row r="97" spans="1:12" x14ac:dyDescent="0.3">
      <c r="A97" t="s">
        <v>13</v>
      </c>
      <c r="B97" s="18">
        <v>0.95633190000000001</v>
      </c>
      <c r="C97" s="18">
        <v>0.87510920000000003</v>
      </c>
      <c r="D97" s="18">
        <v>0.79912660000000002</v>
      </c>
      <c r="E97" s="18">
        <v>0.86480349999999995</v>
      </c>
      <c r="F97" s="18">
        <v>0.77222710000000006</v>
      </c>
      <c r="G97" s="18">
        <v>0.88087340000000003</v>
      </c>
      <c r="H97" s="18">
        <v>0.88506549999999995</v>
      </c>
      <c r="I97" s="18">
        <v>0.9175546</v>
      </c>
      <c r="J97" s="18">
        <v>0.85641920000000005</v>
      </c>
      <c r="K97" s="18">
        <v>0.91737990000000003</v>
      </c>
      <c r="L97" s="19">
        <v>0.88279479999999999</v>
      </c>
    </row>
    <row r="98" spans="1:12" x14ac:dyDescent="0.3">
      <c r="A98" t="s">
        <v>14</v>
      </c>
      <c r="B98" s="18">
        <v>0.98427949999999997</v>
      </c>
      <c r="C98" s="18">
        <v>0.9117904</v>
      </c>
      <c r="D98" s="18">
        <v>0.77135370000000003</v>
      </c>
      <c r="E98" s="18">
        <v>0.88751089999999999</v>
      </c>
      <c r="F98" s="18">
        <v>0.77799130000000005</v>
      </c>
      <c r="G98" s="18">
        <v>0.91772929999999997</v>
      </c>
      <c r="H98" s="18">
        <v>0.93938860000000002</v>
      </c>
      <c r="I98" s="18">
        <v>0.93606990000000001</v>
      </c>
      <c r="J98" s="18">
        <v>0.91109169999999995</v>
      </c>
      <c r="K98" s="18">
        <v>0.93519649999999999</v>
      </c>
      <c r="L98" s="19">
        <v>0.91703060000000003</v>
      </c>
    </row>
    <row r="99" spans="1:12" x14ac:dyDescent="0.3">
      <c r="A99" t="s">
        <v>15</v>
      </c>
      <c r="B99" s="18">
        <v>0.99737989999999999</v>
      </c>
      <c r="C99" s="18">
        <v>0.92943229999999999</v>
      </c>
      <c r="D99" s="18">
        <v>0.77222710000000006</v>
      </c>
      <c r="E99" s="18">
        <v>0.90777289999999999</v>
      </c>
      <c r="F99" s="18">
        <v>0.76436680000000001</v>
      </c>
      <c r="G99" s="18">
        <v>0.92820959999999997</v>
      </c>
      <c r="H99" s="18">
        <v>0.97764189999999995</v>
      </c>
      <c r="I99" s="18">
        <v>0.97641920000000004</v>
      </c>
      <c r="J99" s="18">
        <v>0.92104799999999998</v>
      </c>
      <c r="K99" s="18">
        <v>0.94183410000000001</v>
      </c>
      <c r="L99" s="19">
        <v>0.92716160000000003</v>
      </c>
    </row>
    <row r="100" spans="1:12" x14ac:dyDescent="0.3">
      <c r="A100" s="20"/>
      <c r="B100" s="22">
        <f>AVERAGE(B88:B99)</f>
        <v>0.96522279166666669</v>
      </c>
      <c r="C100" s="22">
        <f t="shared" ref="C100:L100" si="1">AVERAGE(C88:C99)</f>
        <v>0.9063497583333332</v>
      </c>
      <c r="D100" s="22">
        <f t="shared" si="1"/>
        <v>0.75414429166666663</v>
      </c>
      <c r="E100" s="22">
        <f t="shared" si="1"/>
        <v>0.88259921666666663</v>
      </c>
      <c r="F100" s="22">
        <f t="shared" si="1"/>
        <v>0.69604059166666665</v>
      </c>
      <c r="G100" s="22">
        <f t="shared" si="1"/>
        <v>0.90467521666666684</v>
      </c>
      <c r="H100" s="22">
        <f t="shared" si="1"/>
        <v>0.92503823333333335</v>
      </c>
      <c r="I100" s="22">
        <f t="shared" si="1"/>
        <v>0.92617851666666662</v>
      </c>
      <c r="J100" s="22">
        <f t="shared" si="1"/>
        <v>0.89241391666666681</v>
      </c>
      <c r="K100" s="22">
        <f t="shared" si="1"/>
        <v>0.93071234166666672</v>
      </c>
      <c r="L100" s="22">
        <f t="shared" si="1"/>
        <v>0.90725014166666662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E58D-1C4E-4FE2-83F4-61A1EBB62589}">
  <dimension ref="A1:Z50"/>
  <sheetViews>
    <sheetView tabSelected="1" topLeftCell="A88" workbookViewId="0">
      <selection activeCell="M50" sqref="M50"/>
    </sheetView>
  </sheetViews>
  <sheetFormatPr defaultRowHeight="14.4" x14ac:dyDescent="0.3"/>
  <cols>
    <col min="1" max="2" width="15" customWidth="1"/>
    <col min="3" max="3" width="11.44140625" customWidth="1"/>
    <col min="4" max="4" width="12.5546875" customWidth="1"/>
    <col min="5" max="5" width="11.44140625" customWidth="1"/>
    <col min="6" max="6" width="11.5546875" customWidth="1"/>
    <col min="7" max="7" width="12.77734375" customWidth="1"/>
    <col min="8" max="8" width="10.44140625" customWidth="1"/>
    <col min="9" max="9" width="10.21875" customWidth="1"/>
    <col min="10" max="10" width="13.33203125" customWidth="1"/>
    <col min="11" max="11" width="10.77734375" customWidth="1"/>
    <col min="12" max="12" width="10.33203125" customWidth="1"/>
  </cols>
  <sheetData>
    <row r="1" spans="1:26" x14ac:dyDescent="0.3">
      <c r="A1" t="s">
        <v>0</v>
      </c>
      <c r="B1" t="s">
        <v>1</v>
      </c>
      <c r="C1" t="s">
        <v>4</v>
      </c>
      <c r="D1" t="s">
        <v>2</v>
      </c>
      <c r="E1" s="6" t="s">
        <v>52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7" t="s">
        <v>53</v>
      </c>
      <c r="Q1" s="7" t="s">
        <v>54</v>
      </c>
      <c r="R1" s="7" t="s">
        <v>55</v>
      </c>
      <c r="S1" s="7" t="s">
        <v>56</v>
      </c>
      <c r="T1" s="7" t="s">
        <v>57</v>
      </c>
      <c r="U1" s="7" t="s">
        <v>58</v>
      </c>
      <c r="V1" s="7" t="s">
        <v>59</v>
      </c>
      <c r="W1" s="7" t="s">
        <v>60</v>
      </c>
      <c r="X1" s="7" t="s">
        <v>61</v>
      </c>
      <c r="Y1" s="7" t="s">
        <v>62</v>
      </c>
      <c r="Z1" s="7" t="s">
        <v>63</v>
      </c>
    </row>
    <row r="2" spans="1:26" x14ac:dyDescent="0.3">
      <c r="A2" t="s">
        <v>5</v>
      </c>
      <c r="B2">
        <v>8</v>
      </c>
      <c r="C2">
        <v>1484</v>
      </c>
      <c r="D2">
        <v>2.46</v>
      </c>
      <c r="E2" s="6">
        <v>0.515625</v>
      </c>
      <c r="F2" s="6">
        <v>0.5859375</v>
      </c>
      <c r="G2" s="6">
        <v>0.75937500000000002</v>
      </c>
      <c r="H2" s="6">
        <v>0.68437499999999996</v>
      </c>
      <c r="I2" s="6">
        <v>1</v>
      </c>
      <c r="J2" s="6">
        <v>0.64218750000000002</v>
      </c>
      <c r="K2" s="6">
        <v>0.63749999999999996</v>
      </c>
      <c r="L2" s="6">
        <v>0.60781249999999998</v>
      </c>
      <c r="M2" s="6">
        <v>0.65468749999999998</v>
      </c>
      <c r="N2" s="6">
        <v>0.56093749999999998</v>
      </c>
      <c r="O2" s="6">
        <v>0.62812500000000004</v>
      </c>
      <c r="P2" s="7">
        <v>0.91075949</v>
      </c>
      <c r="Q2" s="7">
        <v>0.86772152000000002</v>
      </c>
      <c r="R2" s="7">
        <v>0.73101265999999998</v>
      </c>
      <c r="S2" s="7">
        <v>0.80063291000000003</v>
      </c>
      <c r="T2" s="7">
        <v>1.5822780000000002E-2</v>
      </c>
      <c r="U2" s="7">
        <v>0.86139241</v>
      </c>
      <c r="V2" s="7">
        <v>0.84873418</v>
      </c>
      <c r="W2" s="7">
        <v>0.87721519000000003</v>
      </c>
      <c r="X2" s="7">
        <v>0.83544304000000003</v>
      </c>
      <c r="Y2" s="7">
        <v>0.89113924</v>
      </c>
      <c r="Z2" s="7">
        <v>0.86455696000000004</v>
      </c>
    </row>
    <row r="3" spans="1:26" x14ac:dyDescent="0.3">
      <c r="A3" t="s">
        <v>3</v>
      </c>
      <c r="B3">
        <v>3</v>
      </c>
      <c r="C3">
        <v>306</v>
      </c>
      <c r="D3">
        <v>2.78</v>
      </c>
      <c r="E3" s="6">
        <v>0.28275860000000003</v>
      </c>
      <c r="F3" s="6">
        <v>0.35172409999999998</v>
      </c>
      <c r="G3" s="6">
        <v>0.66896549999999999</v>
      </c>
      <c r="H3" s="6">
        <v>0.57931029999999994</v>
      </c>
      <c r="I3" s="6">
        <v>0.62068970000000001</v>
      </c>
      <c r="J3" s="6">
        <v>0.35862070000000001</v>
      </c>
      <c r="K3" s="6">
        <v>0.44137929999999997</v>
      </c>
      <c r="L3" s="6">
        <v>0.36551719999999999</v>
      </c>
      <c r="M3" s="6">
        <v>0.37241380000000002</v>
      </c>
      <c r="N3" s="6">
        <v>0.36551719999999999</v>
      </c>
      <c r="O3" s="6">
        <v>0.38620690000000002</v>
      </c>
      <c r="P3" s="7">
        <v>0.8322581</v>
      </c>
      <c r="Q3" s="7">
        <v>0.6741935</v>
      </c>
      <c r="R3" s="7">
        <v>0.54516129999999996</v>
      </c>
      <c r="S3" s="7">
        <v>0.60967740000000004</v>
      </c>
      <c r="T3" s="7">
        <v>0.63870970000000005</v>
      </c>
      <c r="U3" s="7">
        <v>0.68709679999999995</v>
      </c>
      <c r="V3" s="7">
        <v>0.77096770000000003</v>
      </c>
      <c r="W3" s="7">
        <v>0.70322580000000001</v>
      </c>
      <c r="X3" s="7">
        <v>0.70967740000000001</v>
      </c>
      <c r="Y3" s="7">
        <v>0.74516130000000003</v>
      </c>
      <c r="Z3" s="7">
        <v>0.68709679999999995</v>
      </c>
    </row>
    <row r="4" spans="1:26" x14ac:dyDescent="0.3">
      <c r="A4" t="s">
        <v>7</v>
      </c>
      <c r="B4">
        <v>7</v>
      </c>
      <c r="C4">
        <v>336</v>
      </c>
      <c r="D4">
        <v>5.46</v>
      </c>
      <c r="E4" s="6">
        <v>0.8</v>
      </c>
      <c r="F4" s="6">
        <v>0.8</v>
      </c>
      <c r="G4" s="6">
        <v>0.92</v>
      </c>
      <c r="H4" s="6">
        <v>0.84</v>
      </c>
      <c r="I4" s="6">
        <v>1</v>
      </c>
      <c r="J4" s="6">
        <v>0.8</v>
      </c>
      <c r="K4" s="6">
        <v>0.8</v>
      </c>
      <c r="L4" s="6">
        <v>0.8</v>
      </c>
      <c r="M4" s="6">
        <v>0.8</v>
      </c>
      <c r="N4" s="6">
        <v>0.85333329999999996</v>
      </c>
      <c r="O4" s="6">
        <v>0.81333330000000004</v>
      </c>
      <c r="P4" s="7">
        <v>1</v>
      </c>
      <c r="Q4" s="7">
        <v>1</v>
      </c>
      <c r="R4" s="7">
        <v>0.93647058999999999</v>
      </c>
      <c r="S4" s="7">
        <v>0.99294117999999998</v>
      </c>
      <c r="T4" s="7">
        <v>3.5294119999999998E-2</v>
      </c>
      <c r="U4" s="7">
        <v>0.97882353</v>
      </c>
      <c r="V4" s="7">
        <v>1</v>
      </c>
      <c r="W4" s="7">
        <v>1</v>
      </c>
      <c r="X4" s="7">
        <v>0.96470588000000002</v>
      </c>
      <c r="Y4" s="7">
        <v>1</v>
      </c>
      <c r="Z4" s="7">
        <v>0.98823528999999999</v>
      </c>
    </row>
    <row r="5" spans="1:26" x14ac:dyDescent="0.3">
      <c r="A5" t="s">
        <v>6</v>
      </c>
      <c r="B5">
        <v>19</v>
      </c>
      <c r="C5">
        <v>2308</v>
      </c>
      <c r="D5">
        <v>6.02</v>
      </c>
      <c r="E5" s="6">
        <v>0.96938780000000002</v>
      </c>
      <c r="F5" s="6">
        <v>0.96122450000000004</v>
      </c>
      <c r="G5" s="6">
        <v>0.97346940000000004</v>
      </c>
      <c r="H5" s="6">
        <v>0.96938780000000002</v>
      </c>
      <c r="I5" s="6">
        <v>1</v>
      </c>
      <c r="J5" s="6">
        <v>0.95918369999999997</v>
      </c>
      <c r="K5" s="6">
        <v>0.96530609999999994</v>
      </c>
      <c r="L5" s="6">
        <v>0.95918369999999997</v>
      </c>
      <c r="M5" s="6">
        <v>0.95918369999999997</v>
      </c>
      <c r="N5" s="6">
        <v>0.96530609999999994</v>
      </c>
      <c r="O5" s="6">
        <v>0.95918369999999997</v>
      </c>
      <c r="P5" s="7">
        <v>1</v>
      </c>
      <c r="Q5" s="7">
        <v>0.99865090000000001</v>
      </c>
      <c r="R5" s="7">
        <v>0.99595279999999997</v>
      </c>
      <c r="S5" s="7">
        <v>0.9976391</v>
      </c>
      <c r="T5" s="7">
        <v>0.81551430000000003</v>
      </c>
      <c r="U5" s="7">
        <v>1</v>
      </c>
      <c r="V5" s="7">
        <v>1</v>
      </c>
      <c r="W5" s="7">
        <v>0.99898819999999999</v>
      </c>
      <c r="X5" s="7">
        <v>0.99966270000000002</v>
      </c>
      <c r="Y5" s="7">
        <v>1</v>
      </c>
      <c r="Z5" s="7">
        <v>1</v>
      </c>
    </row>
    <row r="6" spans="1:26" x14ac:dyDescent="0.3">
      <c r="A6" t="s">
        <v>8</v>
      </c>
      <c r="B6">
        <v>9</v>
      </c>
      <c r="C6">
        <v>214</v>
      </c>
      <c r="D6">
        <v>11.59</v>
      </c>
      <c r="E6" s="6">
        <v>0</v>
      </c>
      <c r="F6" s="6">
        <v>0.08</v>
      </c>
      <c r="G6" s="6">
        <v>0.8</v>
      </c>
      <c r="H6" s="6">
        <v>0.44</v>
      </c>
      <c r="I6" s="6">
        <v>1</v>
      </c>
      <c r="J6" s="6">
        <v>0.04</v>
      </c>
      <c r="K6" s="6">
        <v>0</v>
      </c>
      <c r="L6" s="6">
        <v>0</v>
      </c>
      <c r="M6" s="6">
        <v>0.08</v>
      </c>
      <c r="N6" s="6">
        <v>0.16</v>
      </c>
      <c r="O6" s="6">
        <v>0.2</v>
      </c>
      <c r="P6" s="7">
        <v>1</v>
      </c>
      <c r="Q6" s="7">
        <v>0.97288140000000001</v>
      </c>
      <c r="R6" s="7">
        <v>0.61694919999999998</v>
      </c>
      <c r="S6" s="7">
        <v>0.88474580000000003</v>
      </c>
      <c r="T6" s="7">
        <v>0.43728810000000001</v>
      </c>
      <c r="U6" s="7">
        <v>0.90508469999999996</v>
      </c>
      <c r="V6" s="7">
        <v>0.94915249999999995</v>
      </c>
      <c r="W6" s="7">
        <v>0.97288140000000001</v>
      </c>
      <c r="X6" s="7">
        <v>0.91864409999999996</v>
      </c>
      <c r="Y6" s="7">
        <v>0.96949149999999995</v>
      </c>
      <c r="Z6" s="7">
        <v>0.91864409999999996</v>
      </c>
    </row>
    <row r="7" spans="1:26" x14ac:dyDescent="0.3">
      <c r="A7" t="s">
        <v>9</v>
      </c>
      <c r="B7">
        <v>7</v>
      </c>
      <c r="C7">
        <v>459</v>
      </c>
      <c r="D7">
        <v>14.3</v>
      </c>
      <c r="E7" s="6">
        <v>0.44444440000000002</v>
      </c>
      <c r="F7" s="6">
        <v>0.42222219999999999</v>
      </c>
      <c r="G7" s="6">
        <v>0.88888889999999998</v>
      </c>
      <c r="H7" s="6">
        <v>0.6</v>
      </c>
      <c r="I7" s="6">
        <v>1</v>
      </c>
      <c r="J7" s="6">
        <v>0.55555560000000004</v>
      </c>
      <c r="K7" s="6">
        <v>0.2</v>
      </c>
      <c r="L7" s="6">
        <v>0.3777778</v>
      </c>
      <c r="M7" s="6">
        <v>0.35555560000000003</v>
      </c>
      <c r="N7" s="6">
        <v>0.2888889</v>
      </c>
      <c r="O7" s="6">
        <v>0.44444440000000002</v>
      </c>
      <c r="P7" s="7">
        <v>0.9921875</v>
      </c>
      <c r="Q7" s="7">
        <v>1</v>
      </c>
      <c r="R7" s="7">
        <v>0.80312499999999998</v>
      </c>
      <c r="S7" s="7">
        <v>0.97812500000000002</v>
      </c>
      <c r="T7" s="7">
        <v>0</v>
      </c>
      <c r="U7" s="7">
        <v>0.96875</v>
      </c>
      <c r="V7" s="7">
        <v>1</v>
      </c>
      <c r="W7" s="7">
        <v>0.99375000000000002</v>
      </c>
      <c r="X7" s="7">
        <v>0.97968750000000004</v>
      </c>
      <c r="Y7" s="7">
        <v>0.98750000000000004</v>
      </c>
      <c r="Z7" s="7">
        <v>0.97812500000000002</v>
      </c>
    </row>
    <row r="8" spans="1:26" x14ac:dyDescent="0.3">
      <c r="A8" t="s">
        <v>10</v>
      </c>
      <c r="B8">
        <v>9</v>
      </c>
      <c r="C8">
        <v>214</v>
      </c>
      <c r="D8">
        <v>22.78</v>
      </c>
      <c r="E8" s="6">
        <v>0</v>
      </c>
      <c r="F8" s="6">
        <v>0.4</v>
      </c>
      <c r="G8" s="6">
        <v>0.56000000000000005</v>
      </c>
      <c r="H8" s="6">
        <v>0.48</v>
      </c>
      <c r="I8" s="6">
        <v>0.88</v>
      </c>
      <c r="J8" s="6">
        <v>0.4</v>
      </c>
      <c r="K8" s="6">
        <v>0.4</v>
      </c>
      <c r="L8" s="6">
        <v>0.4</v>
      </c>
      <c r="M8" s="6">
        <v>0.4</v>
      </c>
      <c r="N8" s="6">
        <v>0.4</v>
      </c>
      <c r="O8" s="6">
        <v>0.4</v>
      </c>
      <c r="P8" s="7">
        <v>1</v>
      </c>
      <c r="Q8" s="7">
        <v>0.92881360000000002</v>
      </c>
      <c r="R8" s="7">
        <v>0.50169490000000005</v>
      </c>
      <c r="S8" s="7">
        <v>0.83728809999999998</v>
      </c>
      <c r="T8" s="7">
        <v>0.33559319999999998</v>
      </c>
      <c r="U8" s="7">
        <v>0.88474580000000003</v>
      </c>
      <c r="V8" s="7">
        <v>0.91864409999999996</v>
      </c>
      <c r="W8" s="7">
        <v>0.93898309999999996</v>
      </c>
      <c r="X8" s="7">
        <v>0.86440680000000003</v>
      </c>
      <c r="Y8" s="7">
        <v>0.95593220000000001</v>
      </c>
      <c r="Z8" s="7">
        <v>0.84745760000000003</v>
      </c>
    </row>
    <row r="9" spans="1:26" x14ac:dyDescent="0.3">
      <c r="A9" t="s">
        <v>11</v>
      </c>
      <c r="B9">
        <v>11</v>
      </c>
      <c r="C9">
        <v>4898</v>
      </c>
      <c r="D9">
        <v>26.21</v>
      </c>
      <c r="E9" s="6">
        <v>0.3777778</v>
      </c>
      <c r="F9" s="6">
        <v>0.3777778</v>
      </c>
      <c r="G9" s="6">
        <v>0.8</v>
      </c>
      <c r="H9" s="6">
        <v>0.42222219999999999</v>
      </c>
      <c r="I9" s="6">
        <v>0.70666669999999998</v>
      </c>
      <c r="J9" s="6">
        <v>0.49333329999999997</v>
      </c>
      <c r="K9" s="6">
        <v>0.39111109999999999</v>
      </c>
      <c r="L9" s="6">
        <v>0.3777778</v>
      </c>
      <c r="M9" s="6">
        <v>0.48888890000000002</v>
      </c>
      <c r="N9" s="6">
        <v>0.46222220000000003</v>
      </c>
      <c r="O9" s="6">
        <v>0.50666670000000003</v>
      </c>
      <c r="P9" s="7">
        <v>1</v>
      </c>
      <c r="Q9" s="7">
        <v>1</v>
      </c>
      <c r="R9" s="7">
        <v>0.76978219999999997</v>
      </c>
      <c r="S9" s="7">
        <v>0.99297259999999998</v>
      </c>
      <c r="T9" s="7">
        <v>0.76022489999999998</v>
      </c>
      <c r="U9" s="7">
        <v>0.98664790000000002</v>
      </c>
      <c r="V9" s="7">
        <v>0.99817290000000003</v>
      </c>
      <c r="W9" s="7">
        <v>0.99901620000000002</v>
      </c>
      <c r="X9" s="7">
        <v>0.98229089999999997</v>
      </c>
      <c r="Y9" s="7">
        <v>0.99325370000000002</v>
      </c>
      <c r="Z9" s="7">
        <v>0.98721009999999998</v>
      </c>
    </row>
    <row r="10" spans="1:26" x14ac:dyDescent="0.3">
      <c r="A10" t="s">
        <v>12</v>
      </c>
      <c r="B10">
        <v>5</v>
      </c>
      <c r="C10">
        <v>5404</v>
      </c>
      <c r="D10">
        <v>2.41</v>
      </c>
      <c r="E10" s="6">
        <v>0.82231580000000004</v>
      </c>
      <c r="F10" s="6">
        <v>0.84378949999999997</v>
      </c>
      <c r="G10" s="6">
        <v>0.90778950000000003</v>
      </c>
      <c r="H10" s="6">
        <v>0.87536840000000005</v>
      </c>
      <c r="I10" s="6">
        <v>0.86526320000000001</v>
      </c>
      <c r="J10" s="6">
        <v>0.86147370000000001</v>
      </c>
      <c r="K10" s="6">
        <v>0.86442110000000005</v>
      </c>
      <c r="L10" s="6">
        <v>0.85557890000000003</v>
      </c>
      <c r="M10" s="6">
        <v>0.89010529999999999</v>
      </c>
      <c r="N10" s="6">
        <v>0.84294740000000001</v>
      </c>
      <c r="O10" s="6">
        <v>0.86315790000000003</v>
      </c>
      <c r="P10" s="7">
        <v>0.93869000000000002</v>
      </c>
      <c r="Q10" s="7">
        <v>0.92995629999999996</v>
      </c>
      <c r="R10" s="7">
        <v>0.84908300000000003</v>
      </c>
      <c r="S10" s="7">
        <v>0.88681220000000005</v>
      </c>
      <c r="T10" s="7">
        <v>0.76104799999999995</v>
      </c>
      <c r="U10" s="7">
        <v>0.91895199999999999</v>
      </c>
      <c r="V10" s="7">
        <v>0.90759829999999997</v>
      </c>
      <c r="W10" s="7">
        <v>0.92052400000000001</v>
      </c>
      <c r="X10" s="7">
        <v>0.89344979999999996</v>
      </c>
      <c r="Y10" s="7">
        <v>0.92611350000000003</v>
      </c>
      <c r="Z10" s="7">
        <v>0.91930129999999999</v>
      </c>
    </row>
    <row r="11" spans="1:26" x14ac:dyDescent="0.3">
      <c r="A11" t="s">
        <v>13</v>
      </c>
      <c r="B11">
        <v>5</v>
      </c>
      <c r="C11">
        <v>4579</v>
      </c>
      <c r="D11">
        <v>5.0199999999999996</v>
      </c>
      <c r="E11" s="6">
        <v>0.63771929999999999</v>
      </c>
      <c r="F11" s="6">
        <v>0.72894740000000002</v>
      </c>
      <c r="G11" s="6">
        <v>0.89122809999999997</v>
      </c>
      <c r="H11" s="6">
        <v>0.83157890000000001</v>
      </c>
      <c r="I11" s="6">
        <v>0.83859649999999997</v>
      </c>
      <c r="J11" s="6">
        <v>0.79561400000000004</v>
      </c>
      <c r="K11" s="6">
        <v>0.76403509999999997</v>
      </c>
      <c r="L11" s="6">
        <v>0.74649120000000002</v>
      </c>
      <c r="M11" s="6">
        <v>0.81842110000000001</v>
      </c>
      <c r="N11" s="6">
        <v>0.73771929999999997</v>
      </c>
      <c r="O11" s="6">
        <v>0.79561400000000004</v>
      </c>
      <c r="P11" s="7">
        <v>0.97257640000000001</v>
      </c>
      <c r="Q11" s="7">
        <v>0.95737989999999995</v>
      </c>
      <c r="R11" s="7">
        <v>0.84139739999999996</v>
      </c>
      <c r="S11" s="7">
        <v>0.91336240000000002</v>
      </c>
      <c r="T11" s="7">
        <v>0.77816589999999997</v>
      </c>
      <c r="U11" s="7">
        <v>0.92820959999999997</v>
      </c>
      <c r="V11" s="7">
        <v>0.94026200000000004</v>
      </c>
      <c r="W11" s="7">
        <v>0.9475983</v>
      </c>
      <c r="X11" s="7">
        <v>0.92296940000000005</v>
      </c>
      <c r="Y11" s="7">
        <v>0.9479476</v>
      </c>
      <c r="Z11" s="7">
        <v>0.93082969999999998</v>
      </c>
    </row>
    <row r="12" spans="1:26" x14ac:dyDescent="0.3">
      <c r="A12" t="s">
        <v>14</v>
      </c>
      <c r="B12">
        <v>5</v>
      </c>
      <c r="C12">
        <v>4198</v>
      </c>
      <c r="D12">
        <v>10.050000000000001</v>
      </c>
      <c r="E12" s="6">
        <v>0.40175440000000001</v>
      </c>
      <c r="F12" s="6">
        <v>0.49298249999999999</v>
      </c>
      <c r="G12" s="6">
        <v>0.85964910000000005</v>
      </c>
      <c r="H12" s="6">
        <v>0.62807020000000002</v>
      </c>
      <c r="I12" s="6">
        <v>0.82105260000000002</v>
      </c>
      <c r="J12" s="6">
        <v>0.65263159999999998</v>
      </c>
      <c r="K12" s="6">
        <v>0.56491230000000003</v>
      </c>
      <c r="L12" s="6">
        <v>0.55438600000000005</v>
      </c>
      <c r="M12" s="6">
        <v>0.6754386</v>
      </c>
      <c r="N12" s="6">
        <v>0.56315789999999999</v>
      </c>
      <c r="O12" s="6">
        <v>0.66315789999999997</v>
      </c>
      <c r="P12" s="7">
        <v>0.99109170000000002</v>
      </c>
      <c r="Q12" s="7">
        <v>0.97624449999999996</v>
      </c>
      <c r="R12" s="7">
        <v>0.77676860000000003</v>
      </c>
      <c r="S12" s="7">
        <v>0.93467250000000002</v>
      </c>
      <c r="T12" s="7">
        <v>0.78794759999999997</v>
      </c>
      <c r="U12" s="7">
        <v>0.94777290000000003</v>
      </c>
      <c r="V12" s="7">
        <v>0.96104800000000001</v>
      </c>
      <c r="W12" s="7">
        <v>0.96471620000000002</v>
      </c>
      <c r="X12" s="7">
        <v>0.94026200000000004</v>
      </c>
      <c r="Y12" s="7">
        <v>0.95982529999999999</v>
      </c>
      <c r="Z12" s="7">
        <v>0.94567690000000004</v>
      </c>
    </row>
    <row r="13" spans="1:26" x14ac:dyDescent="0.3">
      <c r="A13" t="s">
        <v>15</v>
      </c>
      <c r="B13">
        <v>5</v>
      </c>
      <c r="C13">
        <v>4008</v>
      </c>
      <c r="D13">
        <v>20.09</v>
      </c>
      <c r="E13" s="6">
        <v>0.122807</v>
      </c>
      <c r="F13" s="6">
        <v>0.23508770000000001</v>
      </c>
      <c r="G13" s="6">
        <v>0.84210529999999995</v>
      </c>
      <c r="H13" s="6">
        <v>0.3859649</v>
      </c>
      <c r="I13" s="6">
        <v>0.77894739999999996</v>
      </c>
      <c r="J13" s="6">
        <v>0.50175440000000004</v>
      </c>
      <c r="K13" s="6">
        <v>0.2631579</v>
      </c>
      <c r="L13" s="6">
        <v>0.21403510000000001</v>
      </c>
      <c r="M13" s="6">
        <v>0.52280700000000002</v>
      </c>
      <c r="N13" s="6">
        <v>0.44912279999999999</v>
      </c>
      <c r="O13" s="6">
        <v>0.51929820000000004</v>
      </c>
      <c r="P13" s="7">
        <v>0.99772930000000004</v>
      </c>
      <c r="Q13" s="7">
        <v>0.99336239999999998</v>
      </c>
      <c r="R13" s="7">
        <v>0.7502183</v>
      </c>
      <c r="S13" s="7">
        <v>0.96786030000000001</v>
      </c>
      <c r="T13" s="7">
        <v>0.77030569999999998</v>
      </c>
      <c r="U13" s="7">
        <v>0.96296939999999998</v>
      </c>
      <c r="V13" s="7">
        <v>0.98061140000000002</v>
      </c>
      <c r="W13" s="7">
        <v>0.9895197</v>
      </c>
      <c r="X13" s="7">
        <v>0.95825329999999997</v>
      </c>
      <c r="Y13" s="7">
        <v>0.96803490000000003</v>
      </c>
      <c r="Z13" s="7">
        <v>0.96366810000000003</v>
      </c>
    </row>
    <row r="18" spans="1:12" x14ac:dyDescent="0.3">
      <c r="A18" t="s">
        <v>113</v>
      </c>
    </row>
    <row r="19" spans="1:12" x14ac:dyDescent="0.3">
      <c r="A19" t="s">
        <v>0</v>
      </c>
      <c r="B19" s="13" t="s">
        <v>40</v>
      </c>
      <c r="C19" s="13" t="s">
        <v>65</v>
      </c>
      <c r="D19" s="13" t="s">
        <v>66</v>
      </c>
      <c r="E19" s="13" t="s">
        <v>67</v>
      </c>
      <c r="F19" s="13" t="s">
        <v>68</v>
      </c>
      <c r="G19" s="13" t="s">
        <v>69</v>
      </c>
      <c r="H19" s="13" t="s">
        <v>70</v>
      </c>
      <c r="I19" s="13" t="s">
        <v>71</v>
      </c>
      <c r="J19" s="13" t="s">
        <v>72</v>
      </c>
      <c r="K19" s="13" t="s">
        <v>73</v>
      </c>
      <c r="L19" s="13" t="s">
        <v>74</v>
      </c>
    </row>
    <row r="20" spans="1:12" x14ac:dyDescent="0.3">
      <c r="A20" t="s">
        <v>5</v>
      </c>
      <c r="B20" s="18">
        <v>0.515625</v>
      </c>
      <c r="C20" s="18">
        <v>0.5859375</v>
      </c>
      <c r="D20" s="18">
        <v>0.75937500000000002</v>
      </c>
      <c r="E20" s="18">
        <v>0.68437499999999996</v>
      </c>
      <c r="F20" s="18">
        <v>1</v>
      </c>
      <c r="G20" s="18">
        <v>0.64218750000000002</v>
      </c>
      <c r="H20" s="18">
        <v>0.63749999999999996</v>
      </c>
      <c r="I20" s="18">
        <v>0.60781249999999998</v>
      </c>
      <c r="J20" s="18">
        <v>0.65468749999999998</v>
      </c>
      <c r="K20" s="18">
        <v>0.56093749999999998</v>
      </c>
      <c r="L20" s="19">
        <v>0.62812500000000004</v>
      </c>
    </row>
    <row r="21" spans="1:12" x14ac:dyDescent="0.3">
      <c r="A21" t="s">
        <v>3</v>
      </c>
      <c r="B21" s="18">
        <v>0.28275860000000003</v>
      </c>
      <c r="C21" s="18">
        <v>0.35172409999999998</v>
      </c>
      <c r="D21" s="18">
        <v>0.66896549999999999</v>
      </c>
      <c r="E21" s="18">
        <v>0.57931029999999994</v>
      </c>
      <c r="F21" s="18">
        <v>0.62068970000000001</v>
      </c>
      <c r="G21" s="18">
        <v>0.35862070000000001</v>
      </c>
      <c r="H21" s="18">
        <v>0.44137929999999997</v>
      </c>
      <c r="I21" s="18">
        <v>0.36551719999999999</v>
      </c>
      <c r="J21" s="18">
        <v>0.37241380000000002</v>
      </c>
      <c r="K21" s="18">
        <v>0.36551719999999999</v>
      </c>
      <c r="L21" s="19">
        <v>0.38620690000000002</v>
      </c>
    </row>
    <row r="22" spans="1:12" x14ac:dyDescent="0.3">
      <c r="A22" t="s">
        <v>7</v>
      </c>
      <c r="B22" s="18">
        <v>0.8</v>
      </c>
      <c r="C22" s="18">
        <v>0.8</v>
      </c>
      <c r="D22" s="18">
        <v>0.92</v>
      </c>
      <c r="E22" s="18">
        <v>0.84</v>
      </c>
      <c r="F22" s="18">
        <v>1</v>
      </c>
      <c r="G22" s="18">
        <v>0.8</v>
      </c>
      <c r="H22" s="18">
        <v>0.8</v>
      </c>
      <c r="I22" s="18">
        <v>0.8</v>
      </c>
      <c r="J22" s="18">
        <v>0.8</v>
      </c>
      <c r="K22" s="18">
        <v>0.85333329999999996</v>
      </c>
      <c r="L22" s="19">
        <v>0.81333330000000004</v>
      </c>
    </row>
    <row r="23" spans="1:12" x14ac:dyDescent="0.3">
      <c r="A23" t="s">
        <v>6</v>
      </c>
      <c r="B23" s="18">
        <v>0.96938780000000002</v>
      </c>
      <c r="C23" s="18">
        <v>0.96122450000000004</v>
      </c>
      <c r="D23" s="18">
        <v>0.97346940000000004</v>
      </c>
      <c r="E23" s="18">
        <v>0.96938780000000002</v>
      </c>
      <c r="F23" s="18">
        <v>1</v>
      </c>
      <c r="G23" s="18">
        <v>0.95918369999999997</v>
      </c>
      <c r="H23" s="18">
        <v>0.96530609999999994</v>
      </c>
      <c r="I23" s="18">
        <v>0.95918369999999997</v>
      </c>
      <c r="J23" s="18">
        <v>0.95918369999999997</v>
      </c>
      <c r="K23" s="18">
        <v>0.96530609999999994</v>
      </c>
      <c r="L23" s="19">
        <v>0.95918369999999997</v>
      </c>
    </row>
    <row r="24" spans="1:12" x14ac:dyDescent="0.3">
      <c r="A24" t="s">
        <v>8</v>
      </c>
      <c r="B24" s="18">
        <v>0</v>
      </c>
      <c r="C24" s="18">
        <v>0.08</v>
      </c>
      <c r="D24" s="18">
        <v>0.8</v>
      </c>
      <c r="E24" s="18">
        <v>0.44</v>
      </c>
      <c r="F24" s="18">
        <v>1</v>
      </c>
      <c r="G24" s="18">
        <v>0.04</v>
      </c>
      <c r="H24" s="18">
        <v>0</v>
      </c>
      <c r="I24" s="18">
        <v>0</v>
      </c>
      <c r="J24" s="18">
        <v>0.08</v>
      </c>
      <c r="K24" s="18">
        <v>0.16</v>
      </c>
      <c r="L24" s="19">
        <v>0.2</v>
      </c>
    </row>
    <row r="25" spans="1:12" x14ac:dyDescent="0.3">
      <c r="A25" t="s">
        <v>9</v>
      </c>
      <c r="B25" s="18">
        <v>0.44444440000000002</v>
      </c>
      <c r="C25" s="18">
        <v>0.42222219999999999</v>
      </c>
      <c r="D25" s="18">
        <v>0.88888889999999998</v>
      </c>
      <c r="E25" s="18">
        <v>0.6</v>
      </c>
      <c r="F25" s="18">
        <v>1</v>
      </c>
      <c r="G25" s="18">
        <v>0.55555560000000004</v>
      </c>
      <c r="H25" s="18">
        <v>0.2</v>
      </c>
      <c r="I25" s="18">
        <v>0.3777778</v>
      </c>
      <c r="J25" s="18">
        <v>0.35555560000000003</v>
      </c>
      <c r="K25" s="18">
        <v>0.2888889</v>
      </c>
      <c r="L25" s="19">
        <v>0.44444440000000002</v>
      </c>
    </row>
    <row r="26" spans="1:12" x14ac:dyDescent="0.3">
      <c r="A26" t="s">
        <v>10</v>
      </c>
      <c r="B26" s="18">
        <v>0</v>
      </c>
      <c r="C26" s="18">
        <v>0.4</v>
      </c>
      <c r="D26" s="18">
        <v>0.56000000000000005</v>
      </c>
      <c r="E26" s="18">
        <v>0.48</v>
      </c>
      <c r="F26" s="18">
        <v>0.88</v>
      </c>
      <c r="G26" s="18">
        <v>0.4</v>
      </c>
      <c r="H26" s="18">
        <v>0.4</v>
      </c>
      <c r="I26" s="18">
        <v>0.4</v>
      </c>
      <c r="J26" s="18">
        <v>0.4</v>
      </c>
      <c r="K26" s="18">
        <v>0.4</v>
      </c>
      <c r="L26" s="19">
        <v>0.4</v>
      </c>
    </row>
    <row r="27" spans="1:12" x14ac:dyDescent="0.3">
      <c r="A27" t="s">
        <v>11</v>
      </c>
      <c r="B27" s="18">
        <v>0.3777778</v>
      </c>
      <c r="C27" s="18">
        <v>0.3777778</v>
      </c>
      <c r="D27" s="18">
        <v>0.8</v>
      </c>
      <c r="E27" s="18">
        <v>0.42222219999999999</v>
      </c>
      <c r="F27" s="18">
        <v>0.70666669999999998</v>
      </c>
      <c r="G27" s="18">
        <v>0.49333329999999997</v>
      </c>
      <c r="H27" s="18">
        <v>0.39111109999999999</v>
      </c>
      <c r="I27" s="18">
        <v>0.3777778</v>
      </c>
      <c r="J27" s="18">
        <v>0.48888890000000002</v>
      </c>
      <c r="K27" s="18">
        <v>0.46222220000000003</v>
      </c>
      <c r="L27" s="19">
        <v>0.50666670000000003</v>
      </c>
    </row>
    <row r="28" spans="1:12" x14ac:dyDescent="0.3">
      <c r="A28" t="s">
        <v>12</v>
      </c>
      <c r="B28" s="18">
        <v>0.82231580000000004</v>
      </c>
      <c r="C28" s="18">
        <v>0.84378949999999997</v>
      </c>
      <c r="D28" s="18">
        <v>0.90778950000000003</v>
      </c>
      <c r="E28" s="18">
        <v>0.87536840000000005</v>
      </c>
      <c r="F28" s="18">
        <v>0.86526320000000001</v>
      </c>
      <c r="G28" s="18">
        <v>0.86147370000000001</v>
      </c>
      <c r="H28" s="18">
        <v>0.86442110000000005</v>
      </c>
      <c r="I28" s="18">
        <v>0.85557890000000003</v>
      </c>
      <c r="J28" s="18">
        <v>0.89010529999999999</v>
      </c>
      <c r="K28" s="18">
        <v>0.84294740000000001</v>
      </c>
      <c r="L28" s="19">
        <v>0.86315790000000003</v>
      </c>
    </row>
    <row r="29" spans="1:12" x14ac:dyDescent="0.3">
      <c r="A29" t="s">
        <v>13</v>
      </c>
      <c r="B29" s="18">
        <v>0.63771929999999999</v>
      </c>
      <c r="C29" s="18">
        <v>0.72894740000000002</v>
      </c>
      <c r="D29" s="18">
        <v>0.89122809999999997</v>
      </c>
      <c r="E29" s="18">
        <v>0.83157890000000001</v>
      </c>
      <c r="F29" s="18">
        <v>0.83859649999999997</v>
      </c>
      <c r="G29" s="18">
        <v>0.79561400000000004</v>
      </c>
      <c r="H29" s="18">
        <v>0.76403509999999997</v>
      </c>
      <c r="I29" s="18">
        <v>0.74649120000000002</v>
      </c>
      <c r="J29" s="18">
        <v>0.81842110000000001</v>
      </c>
      <c r="K29" s="18">
        <v>0.73771929999999997</v>
      </c>
      <c r="L29" s="19">
        <v>0.79561400000000004</v>
      </c>
    </row>
    <row r="30" spans="1:12" x14ac:dyDescent="0.3">
      <c r="A30" t="s">
        <v>14</v>
      </c>
      <c r="B30" s="18">
        <v>0.40175440000000001</v>
      </c>
      <c r="C30" s="18">
        <v>0.49298249999999999</v>
      </c>
      <c r="D30" s="18">
        <v>0.85964910000000005</v>
      </c>
      <c r="E30" s="18">
        <v>0.62807020000000002</v>
      </c>
      <c r="F30" s="18">
        <v>0.82105260000000002</v>
      </c>
      <c r="G30" s="18">
        <v>0.65263159999999998</v>
      </c>
      <c r="H30" s="18">
        <v>0.56491230000000003</v>
      </c>
      <c r="I30" s="18">
        <v>0.55438600000000005</v>
      </c>
      <c r="J30" s="18">
        <v>0.6754386</v>
      </c>
      <c r="K30" s="18">
        <v>0.56315789999999999</v>
      </c>
      <c r="L30" s="19">
        <v>0.66315789999999997</v>
      </c>
    </row>
    <row r="31" spans="1:12" x14ac:dyDescent="0.3">
      <c r="A31" t="s">
        <v>15</v>
      </c>
      <c r="B31" s="18">
        <v>0.122807</v>
      </c>
      <c r="C31" s="18">
        <v>0.23508770000000001</v>
      </c>
      <c r="D31" s="18">
        <v>0.84210529999999995</v>
      </c>
      <c r="E31" s="18">
        <v>0.3859649</v>
      </c>
      <c r="F31" s="18">
        <v>0.77894739999999996</v>
      </c>
      <c r="G31" s="18">
        <v>0.50175440000000004</v>
      </c>
      <c r="H31" s="18">
        <v>0.2631579</v>
      </c>
      <c r="I31" s="18">
        <v>0.21403510000000001</v>
      </c>
      <c r="J31" s="18">
        <v>0.52280700000000002</v>
      </c>
      <c r="K31" s="18">
        <v>0.44912279999999999</v>
      </c>
      <c r="L31" s="19">
        <v>0.51929820000000004</v>
      </c>
    </row>
    <row r="32" spans="1:12" x14ac:dyDescent="0.3">
      <c r="A32" s="40" t="s">
        <v>89</v>
      </c>
      <c r="B32" s="22">
        <f>AVERAGE(B20:B31)</f>
        <v>0.44788250833333326</v>
      </c>
      <c r="C32" s="22">
        <f t="shared" ref="C32:L32" si="0">AVERAGE(C20:C31)</f>
        <v>0.52330776666666667</v>
      </c>
      <c r="D32" s="22">
        <f t="shared" si="0"/>
        <v>0.82262256666666678</v>
      </c>
      <c r="E32" s="22">
        <f t="shared" si="0"/>
        <v>0.64468980833333334</v>
      </c>
      <c r="F32" s="22">
        <f t="shared" si="0"/>
        <v>0.87593467499999988</v>
      </c>
      <c r="G32" s="22">
        <f t="shared" si="0"/>
        <v>0.58836287500000006</v>
      </c>
      <c r="H32" s="22">
        <f t="shared" si="0"/>
        <v>0.52431857500000001</v>
      </c>
      <c r="I32" s="22">
        <f t="shared" si="0"/>
        <v>0.52154668333333343</v>
      </c>
      <c r="J32" s="22">
        <f t="shared" si="0"/>
        <v>0.58479179166666662</v>
      </c>
      <c r="K32" s="22">
        <f t="shared" si="0"/>
        <v>0.55409604999999995</v>
      </c>
      <c r="L32" s="22">
        <f t="shared" si="0"/>
        <v>0.5982656666666667</v>
      </c>
    </row>
    <row r="36" spans="1:12" x14ac:dyDescent="0.3">
      <c r="A36" t="s">
        <v>114</v>
      </c>
    </row>
    <row r="37" spans="1:12" x14ac:dyDescent="0.3">
      <c r="A37" t="s">
        <v>0</v>
      </c>
      <c r="B37" s="7" t="s">
        <v>40</v>
      </c>
      <c r="C37" s="7" t="s">
        <v>65</v>
      </c>
      <c r="D37" s="7" t="s">
        <v>66</v>
      </c>
      <c r="E37" s="7" t="s">
        <v>67</v>
      </c>
      <c r="F37" s="7" t="s">
        <v>68</v>
      </c>
      <c r="G37" s="7" t="s">
        <v>69</v>
      </c>
      <c r="H37" s="7" t="s">
        <v>70</v>
      </c>
      <c r="I37" s="7" t="s">
        <v>71</v>
      </c>
      <c r="J37" s="7" t="s">
        <v>72</v>
      </c>
      <c r="K37" s="7" t="s">
        <v>73</v>
      </c>
      <c r="L37" s="50" t="s">
        <v>74</v>
      </c>
    </row>
    <row r="38" spans="1:12" x14ac:dyDescent="0.3">
      <c r="A38" t="s">
        <v>5</v>
      </c>
      <c r="B38" s="51">
        <v>0.91075949</v>
      </c>
      <c r="C38" s="51">
        <v>0.86772152000000002</v>
      </c>
      <c r="D38" s="51">
        <v>0.73101265999999998</v>
      </c>
      <c r="E38" s="51">
        <v>0.80063291000000003</v>
      </c>
      <c r="F38" s="51">
        <v>1.5822780000000002E-2</v>
      </c>
      <c r="G38" s="51">
        <v>0.86139241</v>
      </c>
      <c r="H38" s="51">
        <v>0.84873418</v>
      </c>
      <c r="I38" s="51">
        <v>0.87721519000000003</v>
      </c>
      <c r="J38" s="51">
        <v>0.83544304000000003</v>
      </c>
      <c r="K38" s="51">
        <v>0.89113924</v>
      </c>
      <c r="L38" s="52">
        <v>0.86455696000000004</v>
      </c>
    </row>
    <row r="39" spans="1:12" x14ac:dyDescent="0.3">
      <c r="A39" t="s">
        <v>3</v>
      </c>
      <c r="B39" s="51">
        <v>0.8322581</v>
      </c>
      <c r="C39" s="51">
        <v>0.6741935</v>
      </c>
      <c r="D39" s="51">
        <v>0.54516129999999996</v>
      </c>
      <c r="E39" s="51">
        <v>0.60967740000000004</v>
      </c>
      <c r="F39" s="51">
        <v>0.63870970000000005</v>
      </c>
      <c r="G39" s="51">
        <v>0.68709679999999995</v>
      </c>
      <c r="H39" s="51">
        <v>0.77096770000000003</v>
      </c>
      <c r="I39" s="51">
        <v>0.70322580000000001</v>
      </c>
      <c r="J39" s="51">
        <v>0.70967740000000001</v>
      </c>
      <c r="K39" s="51">
        <v>0.74516130000000003</v>
      </c>
      <c r="L39" s="52">
        <v>0.68709679999999995</v>
      </c>
    </row>
    <row r="40" spans="1:12" x14ac:dyDescent="0.3">
      <c r="A40" t="s">
        <v>7</v>
      </c>
      <c r="B40" s="51">
        <v>1</v>
      </c>
      <c r="C40" s="51">
        <v>1</v>
      </c>
      <c r="D40" s="51">
        <v>0.93647058999999999</v>
      </c>
      <c r="E40" s="51">
        <v>0.99294117999999998</v>
      </c>
      <c r="F40" s="51">
        <v>3.5294119999999998E-2</v>
      </c>
      <c r="G40" s="51">
        <v>0.97882353</v>
      </c>
      <c r="H40" s="51">
        <v>1</v>
      </c>
      <c r="I40" s="51">
        <v>1</v>
      </c>
      <c r="J40" s="51">
        <v>0.96470588000000002</v>
      </c>
      <c r="K40" s="51">
        <v>1</v>
      </c>
      <c r="L40" s="52">
        <v>0.98823528999999999</v>
      </c>
    </row>
    <row r="41" spans="1:12" x14ac:dyDescent="0.3">
      <c r="A41" t="s">
        <v>6</v>
      </c>
      <c r="B41" s="51">
        <v>1</v>
      </c>
      <c r="C41" s="51">
        <v>0.99865090000000001</v>
      </c>
      <c r="D41" s="51">
        <v>0.99595279999999997</v>
      </c>
      <c r="E41" s="51">
        <v>0.9976391</v>
      </c>
      <c r="F41" s="51">
        <v>0.81551430000000003</v>
      </c>
      <c r="G41" s="51">
        <v>1</v>
      </c>
      <c r="H41" s="51">
        <v>1</v>
      </c>
      <c r="I41" s="51">
        <v>0.99898819999999999</v>
      </c>
      <c r="J41" s="51">
        <v>0.99966270000000002</v>
      </c>
      <c r="K41" s="51">
        <v>1</v>
      </c>
      <c r="L41" s="52">
        <v>1</v>
      </c>
    </row>
    <row r="42" spans="1:12" x14ac:dyDescent="0.3">
      <c r="A42" t="s">
        <v>8</v>
      </c>
      <c r="B42" s="51">
        <v>1</v>
      </c>
      <c r="C42" s="51">
        <v>0.97288140000000001</v>
      </c>
      <c r="D42" s="51">
        <v>0.61694919999999998</v>
      </c>
      <c r="E42" s="51">
        <v>0.88474580000000003</v>
      </c>
      <c r="F42" s="51">
        <v>0.43728810000000001</v>
      </c>
      <c r="G42" s="51">
        <v>0.90508469999999996</v>
      </c>
      <c r="H42" s="51">
        <v>0.94915249999999995</v>
      </c>
      <c r="I42" s="51">
        <v>0.97288140000000001</v>
      </c>
      <c r="J42" s="51">
        <v>0.91864409999999996</v>
      </c>
      <c r="K42" s="51">
        <v>0.96949149999999995</v>
      </c>
      <c r="L42" s="52">
        <v>0.91864409999999996</v>
      </c>
    </row>
    <row r="43" spans="1:12" x14ac:dyDescent="0.3">
      <c r="A43" t="s">
        <v>9</v>
      </c>
      <c r="B43" s="51">
        <v>0.9921875</v>
      </c>
      <c r="C43" s="51">
        <v>1</v>
      </c>
      <c r="D43" s="51">
        <v>0.80312499999999998</v>
      </c>
      <c r="E43" s="51">
        <v>0.97812500000000002</v>
      </c>
      <c r="F43" s="51">
        <v>0</v>
      </c>
      <c r="G43" s="51">
        <v>0.96875</v>
      </c>
      <c r="H43" s="51">
        <v>1</v>
      </c>
      <c r="I43" s="51">
        <v>0.99375000000000002</v>
      </c>
      <c r="J43" s="51">
        <v>0.97968750000000004</v>
      </c>
      <c r="K43" s="51">
        <v>0.98750000000000004</v>
      </c>
      <c r="L43" s="52">
        <v>0.97812500000000002</v>
      </c>
    </row>
    <row r="44" spans="1:12" x14ac:dyDescent="0.3">
      <c r="A44" t="s">
        <v>10</v>
      </c>
      <c r="B44" s="51">
        <v>1</v>
      </c>
      <c r="C44" s="51">
        <v>0.92881360000000002</v>
      </c>
      <c r="D44" s="51">
        <v>0.50169490000000005</v>
      </c>
      <c r="E44" s="51">
        <v>0.83728809999999998</v>
      </c>
      <c r="F44" s="51">
        <v>0.33559319999999998</v>
      </c>
      <c r="G44" s="51">
        <v>0.88474580000000003</v>
      </c>
      <c r="H44" s="51">
        <v>0.91864409999999996</v>
      </c>
      <c r="I44" s="51">
        <v>0.93898309999999996</v>
      </c>
      <c r="J44" s="51">
        <v>0.86440680000000003</v>
      </c>
      <c r="K44" s="51">
        <v>0.95593220000000001</v>
      </c>
      <c r="L44" s="52">
        <v>0.84745760000000003</v>
      </c>
    </row>
    <row r="45" spans="1:12" x14ac:dyDescent="0.3">
      <c r="A45" t="s">
        <v>11</v>
      </c>
      <c r="B45" s="51">
        <v>1</v>
      </c>
      <c r="C45" s="51">
        <v>1</v>
      </c>
      <c r="D45" s="51">
        <v>0.76978219999999997</v>
      </c>
      <c r="E45" s="51">
        <v>0.99297259999999998</v>
      </c>
      <c r="F45" s="51">
        <v>0.76022489999999998</v>
      </c>
      <c r="G45" s="51">
        <v>0.98664790000000002</v>
      </c>
      <c r="H45" s="51">
        <v>0.99817290000000003</v>
      </c>
      <c r="I45" s="51">
        <v>0.99901620000000002</v>
      </c>
      <c r="J45" s="51">
        <v>0.98229089999999997</v>
      </c>
      <c r="K45" s="51">
        <v>0.99325370000000002</v>
      </c>
      <c r="L45" s="52">
        <v>0.98721009999999998</v>
      </c>
    </row>
    <row r="46" spans="1:12" x14ac:dyDescent="0.3">
      <c r="A46" t="s">
        <v>12</v>
      </c>
      <c r="B46" s="51">
        <v>0.93869000000000002</v>
      </c>
      <c r="C46" s="51">
        <v>0.92995629999999996</v>
      </c>
      <c r="D46" s="51">
        <v>0.84908300000000003</v>
      </c>
      <c r="E46" s="51">
        <v>0.88681220000000005</v>
      </c>
      <c r="F46" s="51">
        <v>0.76104799999999995</v>
      </c>
      <c r="G46" s="51">
        <v>0.91895199999999999</v>
      </c>
      <c r="H46" s="51">
        <v>0.90759829999999997</v>
      </c>
      <c r="I46" s="51">
        <v>0.92052400000000001</v>
      </c>
      <c r="J46" s="51">
        <v>0.89344979999999996</v>
      </c>
      <c r="K46" s="51">
        <v>0.92611350000000003</v>
      </c>
      <c r="L46" s="52">
        <v>0.91930129999999999</v>
      </c>
    </row>
    <row r="47" spans="1:12" x14ac:dyDescent="0.3">
      <c r="A47" t="s">
        <v>13</v>
      </c>
      <c r="B47" s="51">
        <v>0.97257640000000001</v>
      </c>
      <c r="C47" s="51">
        <v>0.95737989999999995</v>
      </c>
      <c r="D47" s="51">
        <v>0.84139739999999996</v>
      </c>
      <c r="E47" s="51">
        <v>0.91336240000000002</v>
      </c>
      <c r="F47" s="51">
        <v>0.77816589999999997</v>
      </c>
      <c r="G47" s="51">
        <v>0.92820959999999997</v>
      </c>
      <c r="H47" s="51">
        <v>0.94026200000000004</v>
      </c>
      <c r="I47" s="51">
        <v>0.9475983</v>
      </c>
      <c r="J47" s="51">
        <v>0.92296940000000005</v>
      </c>
      <c r="K47" s="51">
        <v>0.9479476</v>
      </c>
      <c r="L47" s="52">
        <v>0.93082969999999998</v>
      </c>
    </row>
    <row r="48" spans="1:12" x14ac:dyDescent="0.3">
      <c r="A48" t="s">
        <v>14</v>
      </c>
      <c r="B48" s="51">
        <v>0.99109170000000002</v>
      </c>
      <c r="C48" s="51">
        <v>0.97624449999999996</v>
      </c>
      <c r="D48" s="51">
        <v>0.77676860000000003</v>
      </c>
      <c r="E48" s="51">
        <v>0.93467250000000002</v>
      </c>
      <c r="F48" s="51">
        <v>0.78794759999999997</v>
      </c>
      <c r="G48" s="51">
        <v>0.94777290000000003</v>
      </c>
      <c r="H48" s="51">
        <v>0.96104800000000001</v>
      </c>
      <c r="I48" s="51">
        <v>0.96471620000000002</v>
      </c>
      <c r="J48" s="51">
        <v>0.94026200000000004</v>
      </c>
      <c r="K48" s="51">
        <v>0.95982529999999999</v>
      </c>
      <c r="L48" s="52">
        <v>0.94567690000000004</v>
      </c>
    </row>
    <row r="49" spans="1:12" x14ac:dyDescent="0.3">
      <c r="A49" t="s">
        <v>15</v>
      </c>
      <c r="B49" s="51">
        <v>0.99772930000000004</v>
      </c>
      <c r="C49" s="51">
        <v>0.99336239999999998</v>
      </c>
      <c r="D49" s="51">
        <v>0.7502183</v>
      </c>
      <c r="E49" s="51">
        <v>0.96786030000000001</v>
      </c>
      <c r="F49" s="51">
        <v>0.77030569999999998</v>
      </c>
      <c r="G49" s="51">
        <v>0.96296939999999998</v>
      </c>
      <c r="H49" s="51">
        <v>0.98061140000000002</v>
      </c>
      <c r="I49" s="51">
        <v>0.9895197</v>
      </c>
      <c r="J49" s="51">
        <v>0.95825329999999997</v>
      </c>
      <c r="K49" s="51">
        <v>0.96803490000000003</v>
      </c>
      <c r="L49" s="52">
        <v>0.96366810000000003</v>
      </c>
    </row>
    <row r="50" spans="1:12" x14ac:dyDescent="0.3">
      <c r="A50" s="20"/>
      <c r="B50" s="53">
        <f>AVERAGE(B38:B49)</f>
        <v>0.96960770749999992</v>
      </c>
      <c r="C50" s="53">
        <f t="shared" ref="C50:L50" si="1">AVERAGE(C38:C49)</f>
        <v>0.94160033499999995</v>
      </c>
      <c r="D50" s="53">
        <f t="shared" si="1"/>
        <v>0.75980132916666676</v>
      </c>
      <c r="E50" s="53">
        <f t="shared" si="1"/>
        <v>0.89972745750000005</v>
      </c>
      <c r="F50" s="53">
        <f t="shared" si="1"/>
        <v>0.5113261916666666</v>
      </c>
      <c r="G50" s="53">
        <f t="shared" si="1"/>
        <v>0.91920375333333348</v>
      </c>
      <c r="H50" s="53">
        <f t="shared" si="1"/>
        <v>0.93959925666666677</v>
      </c>
      <c r="I50" s="53">
        <f t="shared" si="1"/>
        <v>0.94220150749999998</v>
      </c>
      <c r="J50" s="53">
        <f t="shared" si="1"/>
        <v>0.9141210683333334</v>
      </c>
      <c r="K50" s="53">
        <f t="shared" si="1"/>
        <v>0.94536660333333333</v>
      </c>
      <c r="L50" s="53">
        <f t="shared" si="1"/>
        <v>0.91923348750000011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SVM F1</vt:lpstr>
      <vt:lpstr>Graphs</vt:lpstr>
      <vt:lpstr>Demo Graphs</vt:lpstr>
      <vt:lpstr>SVM Gmean</vt:lpstr>
      <vt:lpstr>RF F1</vt:lpstr>
      <vt:lpstr>RF Gmean</vt:lpstr>
      <vt:lpstr>SVM SS</vt:lpstr>
      <vt:lpstr>RF 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Wozniak</dc:creator>
  <cp:lastModifiedBy>Aleksander Wozniak</cp:lastModifiedBy>
  <dcterms:created xsi:type="dcterms:W3CDTF">2019-02-28T10:21:54Z</dcterms:created>
  <dcterms:modified xsi:type="dcterms:W3CDTF">2019-04-28T12:00:14Z</dcterms:modified>
</cp:coreProperties>
</file>